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c12\Desktop\基金评价\周报\24年4月5日\"/>
    </mc:Choice>
  </mc:AlternateContent>
  <xr:revisionPtr revIDLastSave="0" documentId="13_ncr:1_{D30FB32E-F51C-47A3-9BF2-FD179F5AD15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周报展示-机构版" sheetId="10" r:id="rId1"/>
    <sheet name="Sheet1" sheetId="9" r:id="rId2"/>
    <sheet name="原始数据" sheetId="8" r:id="rId3"/>
    <sheet name="Sheet2" sheetId="12" r:id="rId4"/>
    <sheet name="业绩一览表" sheetId="1" r:id="rId5"/>
    <sheet name="指数" sheetId="5" r:id="rId6"/>
    <sheet name="公式" sheetId="4" r:id="rId7"/>
    <sheet name="衍复" sheetId="6" r:id="rId8"/>
    <sheet name="资产配置表格" sheetId="3" r:id="rId9"/>
    <sheet name="周报展示-旧" sheetId="7" r:id="rId10"/>
    <sheet name="百亿" sheetId="11" r:id="rId11"/>
  </sheets>
  <externalReferences>
    <externalReference r:id="rId12"/>
    <externalReference r:id="rId13"/>
    <externalReference r:id="rId14"/>
    <externalReference r:id="rId15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9" l="1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4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8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2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6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50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4" i="9"/>
  <c r="K177" i="9"/>
  <c r="K178" i="9"/>
  <c r="K179" i="9"/>
  <c r="K180" i="9"/>
  <c r="AC49" i="9"/>
  <c r="AB49" i="9"/>
  <c r="AA49" i="9"/>
  <c r="Z49" i="9"/>
  <c r="Y49" i="9"/>
  <c r="X49" i="9"/>
  <c r="W49" i="9"/>
  <c r="V49" i="9"/>
  <c r="U49" i="9"/>
  <c r="T49" i="9"/>
  <c r="S49" i="9"/>
  <c r="R49" i="9"/>
  <c r="O49" i="9"/>
  <c r="M49" i="9"/>
  <c r="L49" i="9"/>
  <c r="J49" i="9"/>
  <c r="I49" i="9"/>
  <c r="H49" i="9"/>
  <c r="G49" i="9"/>
  <c r="F49" i="9"/>
  <c r="E49" i="9"/>
  <c r="E50" i="9"/>
  <c r="F50" i="9"/>
  <c r="G50" i="9"/>
  <c r="H50" i="9"/>
  <c r="I50" i="9"/>
  <c r="J50" i="9"/>
  <c r="L50" i="9"/>
  <c r="M50" i="9"/>
  <c r="O50" i="9"/>
  <c r="R50" i="9"/>
  <c r="S50" i="9"/>
  <c r="T50" i="9"/>
  <c r="U50" i="9"/>
  <c r="V50" i="9"/>
  <c r="W50" i="9"/>
  <c r="X50" i="9"/>
  <c r="Y50" i="9"/>
  <c r="Z50" i="9"/>
  <c r="AA50" i="9"/>
  <c r="AB50" i="9"/>
  <c r="AC50" i="9"/>
  <c r="AC48" i="9"/>
  <c r="AB48" i="9"/>
  <c r="AA48" i="9"/>
  <c r="Z48" i="9"/>
  <c r="Y48" i="9"/>
  <c r="X48" i="9"/>
  <c r="W48" i="9"/>
  <c r="V48" i="9"/>
  <c r="U48" i="9"/>
  <c r="T48" i="9"/>
  <c r="S48" i="9"/>
  <c r="R48" i="9"/>
  <c r="O48" i="9"/>
  <c r="M48" i="9"/>
  <c r="L48" i="9"/>
  <c r="J48" i="9"/>
  <c r="I48" i="9"/>
  <c r="H48" i="9"/>
  <c r="G48" i="9"/>
  <c r="F48" i="9"/>
  <c r="E48" i="9"/>
  <c r="AC180" i="9"/>
  <c r="AC179" i="9"/>
  <c r="AC178" i="9"/>
  <c r="AC177" i="9"/>
  <c r="AC174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9" i="9"/>
  <c r="AC158" i="9"/>
  <c r="AC157" i="9"/>
  <c r="AC156" i="9"/>
  <c r="AC155" i="9"/>
  <c r="AC154" i="9"/>
  <c r="AC153" i="9"/>
  <c r="AC150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2" i="9"/>
  <c r="AC131" i="9"/>
  <c r="AC130" i="9"/>
  <c r="AC129" i="9"/>
  <c r="AC126" i="9"/>
  <c r="AC124" i="9"/>
  <c r="AC123" i="9"/>
  <c r="AC122" i="9"/>
  <c r="AC121" i="9"/>
  <c r="AC120" i="9"/>
  <c r="AC119" i="9"/>
  <c r="AC118" i="9"/>
  <c r="AC117" i="9"/>
  <c r="AC116" i="9"/>
  <c r="AC115" i="9"/>
  <c r="AC114" i="9"/>
  <c r="AC113" i="9"/>
  <c r="AC112" i="9"/>
  <c r="AC111" i="9"/>
  <c r="AC110" i="9"/>
  <c r="AC109" i="9"/>
  <c r="AC108" i="9"/>
  <c r="AC107" i="9"/>
  <c r="AC106" i="9"/>
  <c r="AC105" i="9"/>
  <c r="AC102" i="9"/>
  <c r="AC100" i="9"/>
  <c r="AC99" i="9"/>
  <c r="AC98" i="9"/>
  <c r="AC97" i="9"/>
  <c r="AC96" i="9"/>
  <c r="AC95" i="9"/>
  <c r="AC94" i="9"/>
  <c r="AC93" i="9"/>
  <c r="AC92" i="9"/>
  <c r="AC91" i="9"/>
  <c r="AC90" i="9"/>
  <c r="AC89" i="9"/>
  <c r="AC88" i="9"/>
  <c r="AC87" i="9"/>
  <c r="AC86" i="9"/>
  <c r="AC85" i="9"/>
  <c r="AC84" i="9"/>
  <c r="AC83" i="9"/>
  <c r="AC82" i="9"/>
  <c r="AC81" i="9"/>
  <c r="AC78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4" i="9"/>
  <c r="AC52" i="9"/>
  <c r="AC51" i="9"/>
  <c r="AC47" i="9"/>
  <c r="AC46" i="9"/>
  <c r="AC45" i="9"/>
  <c r="AC44" i="9"/>
  <c r="AC43" i="9"/>
  <c r="AC42" i="9"/>
  <c r="AC41" i="9"/>
  <c r="AC40" i="9"/>
  <c r="AC39" i="9"/>
  <c r="AC38" i="9"/>
  <c r="AC37" i="9"/>
  <c r="AC36" i="9"/>
  <c r="AC35" i="9"/>
  <c r="AC34" i="9"/>
  <c r="AC33" i="9"/>
  <c r="AC30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B180" i="9"/>
  <c r="AB179" i="9"/>
  <c r="AB178" i="9"/>
  <c r="AB177" i="9"/>
  <c r="AB174" i="9"/>
  <c r="AB172" i="9"/>
  <c r="AB171" i="9"/>
  <c r="AB170" i="9"/>
  <c r="AB169" i="9"/>
  <c r="AB168" i="9"/>
  <c r="AB167" i="9"/>
  <c r="AB166" i="9"/>
  <c r="AB165" i="9"/>
  <c r="AB164" i="9"/>
  <c r="AB163" i="9"/>
  <c r="AB162" i="9"/>
  <c r="AB161" i="9"/>
  <c r="AB160" i="9"/>
  <c r="AB159" i="9"/>
  <c r="AB158" i="9"/>
  <c r="AB157" i="9"/>
  <c r="AB156" i="9"/>
  <c r="AB155" i="9"/>
  <c r="AB154" i="9"/>
  <c r="AB153" i="9"/>
  <c r="AB150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6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2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78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4" i="9"/>
  <c r="AB52" i="9"/>
  <c r="AB51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0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A180" i="9"/>
  <c r="AA179" i="9"/>
  <c r="AA178" i="9"/>
  <c r="AA177" i="9"/>
  <c r="AA174" i="9"/>
  <c r="AA172" i="9"/>
  <c r="AA171" i="9"/>
  <c r="AA170" i="9"/>
  <c r="AA169" i="9"/>
  <c r="AA168" i="9"/>
  <c r="AA167" i="9"/>
  <c r="AA166" i="9"/>
  <c r="AA165" i="9"/>
  <c r="AA164" i="9"/>
  <c r="AA163" i="9"/>
  <c r="AA162" i="9"/>
  <c r="AA161" i="9"/>
  <c r="AA160" i="9"/>
  <c r="AA159" i="9"/>
  <c r="AA158" i="9"/>
  <c r="AA157" i="9"/>
  <c r="AA156" i="9"/>
  <c r="AA155" i="9"/>
  <c r="AA154" i="9"/>
  <c r="AA153" i="9"/>
  <c r="AA150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6" i="9"/>
  <c r="AA124" i="9"/>
  <c r="AA123" i="9"/>
  <c r="AA122" i="9"/>
  <c r="AA121" i="9"/>
  <c r="AA120" i="9"/>
  <c r="AA119" i="9"/>
  <c r="AA118" i="9"/>
  <c r="AA117" i="9"/>
  <c r="AA116" i="9"/>
  <c r="AA115" i="9"/>
  <c r="AA114" i="9"/>
  <c r="AA113" i="9"/>
  <c r="AA112" i="9"/>
  <c r="AA111" i="9"/>
  <c r="AA110" i="9"/>
  <c r="AA109" i="9"/>
  <c r="AA108" i="9"/>
  <c r="AA107" i="9"/>
  <c r="AA106" i="9"/>
  <c r="AA105" i="9"/>
  <c r="AA102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78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4" i="9"/>
  <c r="AA52" i="9"/>
  <c r="AA51" i="9"/>
  <c r="AA47" i="9"/>
  <c r="AA46" i="9"/>
  <c r="AA45" i="9"/>
  <c r="AA44" i="9"/>
  <c r="AA43" i="9"/>
  <c r="AA42" i="9"/>
  <c r="AA41" i="9"/>
  <c r="AA40" i="9"/>
  <c r="AA39" i="9"/>
  <c r="AA38" i="9"/>
  <c r="AA37" i="9"/>
  <c r="AA36" i="9"/>
  <c r="AA35" i="9"/>
  <c r="AA34" i="9"/>
  <c r="AA33" i="9"/>
  <c r="AA30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Z180" i="9"/>
  <c r="Z179" i="9"/>
  <c r="Z178" i="9"/>
  <c r="Z177" i="9"/>
  <c r="Z174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0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6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2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78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4" i="9"/>
  <c r="Z52" i="9"/>
  <c r="Z51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0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Y180" i="9"/>
  <c r="Y179" i="9"/>
  <c r="Y178" i="9"/>
  <c r="Y177" i="9"/>
  <c r="Y174" i="9"/>
  <c r="Y172" i="9"/>
  <c r="Y171" i="9"/>
  <c r="Y170" i="9"/>
  <c r="Y169" i="9"/>
  <c r="Y168" i="9"/>
  <c r="Y167" i="9"/>
  <c r="Y166" i="9"/>
  <c r="Y165" i="9"/>
  <c r="Y164" i="9"/>
  <c r="Y163" i="9"/>
  <c r="Y162" i="9"/>
  <c r="Y161" i="9"/>
  <c r="Y160" i="9"/>
  <c r="Y159" i="9"/>
  <c r="Y158" i="9"/>
  <c r="Y157" i="9"/>
  <c r="Y156" i="9"/>
  <c r="Y155" i="9"/>
  <c r="Y154" i="9"/>
  <c r="Y153" i="9"/>
  <c r="Y150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6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2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78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4" i="9"/>
  <c r="Y52" i="9"/>
  <c r="Y51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0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X180" i="9"/>
  <c r="X179" i="9"/>
  <c r="X178" i="9"/>
  <c r="X177" i="9"/>
  <c r="X174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0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6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2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78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4" i="9"/>
  <c r="X52" i="9"/>
  <c r="X51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0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W180" i="9"/>
  <c r="W179" i="9"/>
  <c r="W178" i="9"/>
  <c r="W177" i="9"/>
  <c r="W174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0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6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2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78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4" i="9"/>
  <c r="W52" i="9"/>
  <c r="W51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0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V180" i="9"/>
  <c r="V179" i="9"/>
  <c r="V178" i="9"/>
  <c r="V177" i="9"/>
  <c r="V174" i="9"/>
  <c r="V172" i="9"/>
  <c r="V171" i="9"/>
  <c r="V170" i="9"/>
  <c r="V169" i="9"/>
  <c r="V168" i="9"/>
  <c r="V167" i="9"/>
  <c r="V166" i="9"/>
  <c r="V165" i="9"/>
  <c r="V164" i="9"/>
  <c r="V163" i="9"/>
  <c r="V162" i="9"/>
  <c r="V161" i="9"/>
  <c r="V160" i="9"/>
  <c r="V159" i="9"/>
  <c r="V158" i="9"/>
  <c r="V157" i="9"/>
  <c r="V156" i="9"/>
  <c r="V155" i="9"/>
  <c r="V154" i="9"/>
  <c r="V153" i="9"/>
  <c r="V150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6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7" i="9"/>
  <c r="V106" i="9"/>
  <c r="V105" i="9"/>
  <c r="V102" i="9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78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4" i="9"/>
  <c r="V52" i="9"/>
  <c r="V51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0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U180" i="9"/>
  <c r="U179" i="9"/>
  <c r="U178" i="9"/>
  <c r="U177" i="9"/>
  <c r="U174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0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6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2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78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4" i="9"/>
  <c r="U52" i="9"/>
  <c r="U51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0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T180" i="9"/>
  <c r="T179" i="9"/>
  <c r="T178" i="9"/>
  <c r="T177" i="9"/>
  <c r="T174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0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6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2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78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4" i="9"/>
  <c r="T52" i="9"/>
  <c r="T51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0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S180" i="9"/>
  <c r="S179" i="9"/>
  <c r="S178" i="9"/>
  <c r="S177" i="9"/>
  <c r="S174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0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6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2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78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4" i="9"/>
  <c r="S52" i="9"/>
  <c r="S51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0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R180" i="9"/>
  <c r="R179" i="9"/>
  <c r="R178" i="9"/>
  <c r="R177" i="9"/>
  <c r="R174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0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6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2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78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4" i="9"/>
  <c r="R52" i="9"/>
  <c r="R51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0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O180" i="9"/>
  <c r="O179" i="9"/>
  <c r="O178" i="9"/>
  <c r="O177" i="9"/>
  <c r="O174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0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6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2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78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4" i="9"/>
  <c r="O52" i="9"/>
  <c r="O51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0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M180" i="9"/>
  <c r="M179" i="9"/>
  <c r="M178" i="9"/>
  <c r="M177" i="9"/>
  <c r="M174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0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6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2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78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4" i="9"/>
  <c r="M52" i="9"/>
  <c r="M51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0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L180" i="9"/>
  <c r="L179" i="9"/>
  <c r="L178" i="9"/>
  <c r="L177" i="9"/>
  <c r="L174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0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6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2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78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4" i="9"/>
  <c r="L52" i="9"/>
  <c r="L51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0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J180" i="9"/>
  <c r="J179" i="9"/>
  <c r="J178" i="9"/>
  <c r="J177" i="9"/>
  <c r="J174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0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6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78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4" i="9"/>
  <c r="J52" i="9"/>
  <c r="J51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0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I180" i="9"/>
  <c r="I179" i="9"/>
  <c r="I178" i="9"/>
  <c r="I177" i="9"/>
  <c r="I174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0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6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2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78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4" i="9"/>
  <c r="I52" i="9"/>
  <c r="I51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0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H180" i="9"/>
  <c r="H179" i="9"/>
  <c r="H178" i="9"/>
  <c r="H177" i="9"/>
  <c r="H174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0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6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2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78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4" i="9"/>
  <c r="H52" i="9"/>
  <c r="H51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E22" i="9"/>
  <c r="E71" i="9"/>
  <c r="B1" i="12"/>
  <c r="H29" i="7"/>
  <c r="F29" i="7"/>
  <c r="G29" i="7"/>
  <c r="K77" i="9" l="1"/>
  <c r="K173" i="9"/>
  <c r="K149" i="9"/>
  <c r="K101" i="9"/>
  <c r="K29" i="9"/>
  <c r="K53" i="9"/>
  <c r="K125" i="9"/>
  <c r="Q50" i="9"/>
  <c r="Q49" i="9"/>
  <c r="Q9" i="9"/>
  <c r="Q48" i="9"/>
  <c r="L174" i="7"/>
  <c r="K174" i="7"/>
  <c r="J174" i="7"/>
  <c r="I174" i="7"/>
  <c r="H174" i="7"/>
  <c r="G174" i="7"/>
  <c r="F174" i="7"/>
  <c r="L173" i="7"/>
  <c r="K173" i="7"/>
  <c r="J173" i="7"/>
  <c r="I173" i="7"/>
  <c r="H173" i="7"/>
  <c r="G173" i="7"/>
  <c r="F173" i="7"/>
  <c r="L172" i="7"/>
  <c r="K172" i="7"/>
  <c r="J172" i="7"/>
  <c r="I172" i="7"/>
  <c r="H172" i="7"/>
  <c r="G172" i="7"/>
  <c r="F172" i="7"/>
  <c r="L171" i="7"/>
  <c r="K171" i="7"/>
  <c r="J171" i="7"/>
  <c r="I171" i="7"/>
  <c r="H171" i="7"/>
  <c r="G171" i="7"/>
  <c r="F171" i="7"/>
  <c r="L170" i="7"/>
  <c r="K170" i="7"/>
  <c r="J170" i="7"/>
  <c r="I170" i="7"/>
  <c r="H170" i="7"/>
  <c r="G170" i="7"/>
  <c r="F170" i="7"/>
  <c r="L169" i="7"/>
  <c r="K169" i="7"/>
  <c r="J169" i="7"/>
  <c r="I169" i="7"/>
  <c r="H169" i="7"/>
  <c r="G169" i="7"/>
  <c r="F169" i="7"/>
  <c r="L168" i="7"/>
  <c r="K168" i="7"/>
  <c r="J168" i="7"/>
  <c r="I168" i="7"/>
  <c r="H168" i="7"/>
  <c r="G168" i="7"/>
  <c r="F168" i="7"/>
  <c r="L167" i="7"/>
  <c r="K167" i="7"/>
  <c r="J167" i="7"/>
  <c r="I167" i="7"/>
  <c r="H167" i="7"/>
  <c r="G167" i="7"/>
  <c r="F167" i="7"/>
  <c r="L166" i="7"/>
  <c r="K166" i="7"/>
  <c r="J166" i="7"/>
  <c r="I166" i="7"/>
  <c r="H166" i="7"/>
  <c r="G166" i="7"/>
  <c r="F166" i="7"/>
  <c r="L165" i="7"/>
  <c r="K165" i="7"/>
  <c r="J165" i="7"/>
  <c r="I165" i="7"/>
  <c r="H165" i="7"/>
  <c r="G165" i="7"/>
  <c r="F165" i="7"/>
  <c r="L164" i="7"/>
  <c r="K164" i="7"/>
  <c r="J164" i="7"/>
  <c r="I164" i="7"/>
  <c r="H164" i="7"/>
  <c r="G164" i="7"/>
  <c r="F164" i="7"/>
  <c r="L163" i="7"/>
  <c r="K163" i="7"/>
  <c r="J163" i="7"/>
  <c r="I163" i="7"/>
  <c r="H163" i="7"/>
  <c r="G163" i="7"/>
  <c r="F163" i="7"/>
  <c r="L162" i="7"/>
  <c r="K162" i="7"/>
  <c r="J162" i="7"/>
  <c r="I162" i="7"/>
  <c r="H162" i="7"/>
  <c r="G162" i="7"/>
  <c r="F162" i="7"/>
  <c r="L161" i="7"/>
  <c r="K161" i="7"/>
  <c r="J161" i="7"/>
  <c r="I161" i="7"/>
  <c r="H161" i="7"/>
  <c r="G161" i="7"/>
  <c r="F161" i="7"/>
  <c r="L160" i="7"/>
  <c r="K160" i="7"/>
  <c r="J160" i="7"/>
  <c r="I160" i="7"/>
  <c r="H160" i="7"/>
  <c r="G160" i="7"/>
  <c r="F160" i="7"/>
  <c r="L159" i="7"/>
  <c r="K159" i="7"/>
  <c r="J159" i="7"/>
  <c r="I159" i="7"/>
  <c r="H159" i="7"/>
  <c r="G159" i="7"/>
  <c r="F159" i="7"/>
  <c r="L158" i="7"/>
  <c r="K158" i="7"/>
  <c r="J158" i="7"/>
  <c r="I158" i="7"/>
  <c r="H158" i="7"/>
  <c r="G158" i="7"/>
  <c r="F158" i="7"/>
  <c r="L157" i="7"/>
  <c r="K157" i="7"/>
  <c r="J157" i="7"/>
  <c r="I157" i="7"/>
  <c r="H157" i="7"/>
  <c r="G157" i="7"/>
  <c r="F157" i="7"/>
  <c r="L156" i="7"/>
  <c r="K156" i="7"/>
  <c r="J156" i="7"/>
  <c r="I156" i="7"/>
  <c r="H156" i="7"/>
  <c r="G156" i="7"/>
  <c r="F156" i="7"/>
  <c r="L155" i="7"/>
  <c r="K155" i="7"/>
  <c r="J155" i="7"/>
  <c r="I155" i="7"/>
  <c r="H155" i="7"/>
  <c r="G155" i="7"/>
  <c r="F155" i="7"/>
  <c r="L154" i="7"/>
  <c r="K154" i="7"/>
  <c r="J154" i="7"/>
  <c r="I154" i="7"/>
  <c r="H154" i="7"/>
  <c r="G154" i="7"/>
  <c r="F154" i="7"/>
  <c r="L153" i="7"/>
  <c r="K153" i="7"/>
  <c r="J153" i="7"/>
  <c r="I153" i="7"/>
  <c r="H153" i="7"/>
  <c r="G153" i="7"/>
  <c r="F153" i="7"/>
  <c r="L152" i="7"/>
  <c r="K152" i="7"/>
  <c r="J152" i="7"/>
  <c r="I152" i="7"/>
  <c r="H152" i="7"/>
  <c r="G152" i="7"/>
  <c r="F152" i="7"/>
  <c r="L151" i="7"/>
  <c r="K151" i="7"/>
  <c r="J151" i="7"/>
  <c r="I151" i="7"/>
  <c r="H151" i="7"/>
  <c r="G151" i="7"/>
  <c r="F151" i="7"/>
  <c r="L150" i="7"/>
  <c r="K150" i="7"/>
  <c r="J150" i="7"/>
  <c r="I150" i="7"/>
  <c r="H150" i="7"/>
  <c r="G150" i="7"/>
  <c r="F150" i="7"/>
  <c r="L149" i="7"/>
  <c r="K149" i="7"/>
  <c r="J149" i="7"/>
  <c r="I149" i="7"/>
  <c r="H149" i="7"/>
  <c r="G149" i="7"/>
  <c r="F149" i="7"/>
  <c r="L148" i="7"/>
  <c r="K148" i="7"/>
  <c r="J148" i="7"/>
  <c r="I148" i="7"/>
  <c r="H148" i="7"/>
  <c r="G148" i="7"/>
  <c r="F148" i="7"/>
  <c r="L147" i="7"/>
  <c r="K147" i="7"/>
  <c r="J147" i="7"/>
  <c r="I147" i="7"/>
  <c r="H147" i="7"/>
  <c r="G147" i="7"/>
  <c r="F147" i="7"/>
  <c r="L146" i="7"/>
  <c r="K146" i="7"/>
  <c r="J146" i="7"/>
  <c r="I146" i="7"/>
  <c r="H146" i="7"/>
  <c r="G146" i="7"/>
  <c r="F146" i="7"/>
  <c r="L145" i="7"/>
  <c r="K145" i="7"/>
  <c r="J145" i="7"/>
  <c r="I145" i="7"/>
  <c r="H145" i="7"/>
  <c r="G145" i="7"/>
  <c r="F145" i="7"/>
  <c r="L144" i="7"/>
  <c r="K144" i="7"/>
  <c r="J144" i="7"/>
  <c r="I144" i="7"/>
  <c r="H144" i="7"/>
  <c r="G144" i="7"/>
  <c r="F144" i="7"/>
  <c r="L143" i="7"/>
  <c r="K143" i="7"/>
  <c r="J143" i="7"/>
  <c r="I143" i="7"/>
  <c r="H143" i="7"/>
  <c r="G143" i="7"/>
  <c r="F143" i="7"/>
  <c r="L142" i="7"/>
  <c r="K142" i="7"/>
  <c r="J142" i="7"/>
  <c r="I142" i="7"/>
  <c r="H142" i="7"/>
  <c r="G142" i="7"/>
  <c r="F142" i="7"/>
  <c r="L141" i="7"/>
  <c r="K141" i="7"/>
  <c r="J141" i="7"/>
  <c r="I141" i="7"/>
  <c r="H141" i="7"/>
  <c r="G141" i="7"/>
  <c r="F141" i="7"/>
  <c r="L140" i="7"/>
  <c r="K140" i="7"/>
  <c r="J140" i="7"/>
  <c r="I140" i="7"/>
  <c r="H140" i="7"/>
  <c r="G140" i="7"/>
  <c r="F140" i="7"/>
  <c r="L139" i="7"/>
  <c r="K139" i="7"/>
  <c r="J139" i="7"/>
  <c r="I139" i="7"/>
  <c r="H139" i="7"/>
  <c r="G139" i="7"/>
  <c r="F139" i="7"/>
  <c r="L138" i="7"/>
  <c r="K138" i="7"/>
  <c r="J138" i="7"/>
  <c r="I138" i="7"/>
  <c r="H138" i="7"/>
  <c r="G138" i="7"/>
  <c r="F138" i="7"/>
  <c r="L137" i="7"/>
  <c r="K137" i="7"/>
  <c r="J137" i="7"/>
  <c r="I137" i="7"/>
  <c r="H137" i="7"/>
  <c r="G137" i="7"/>
  <c r="F137" i="7"/>
  <c r="L136" i="7"/>
  <c r="K136" i="7"/>
  <c r="J136" i="7"/>
  <c r="I136" i="7"/>
  <c r="H136" i="7"/>
  <c r="G136" i="7"/>
  <c r="F136" i="7"/>
  <c r="L135" i="7"/>
  <c r="K135" i="7"/>
  <c r="J135" i="7"/>
  <c r="I135" i="7"/>
  <c r="H135" i="7"/>
  <c r="G135" i="7"/>
  <c r="F135" i="7"/>
  <c r="L134" i="7"/>
  <c r="K134" i="7"/>
  <c r="J134" i="7"/>
  <c r="I134" i="7"/>
  <c r="H134" i="7"/>
  <c r="G134" i="7"/>
  <c r="F134" i="7"/>
  <c r="L133" i="7"/>
  <c r="K133" i="7"/>
  <c r="J133" i="7"/>
  <c r="I133" i="7"/>
  <c r="H133" i="7"/>
  <c r="G133" i="7"/>
  <c r="F133" i="7"/>
  <c r="L132" i="7"/>
  <c r="K132" i="7"/>
  <c r="J132" i="7"/>
  <c r="I132" i="7"/>
  <c r="H132" i="7"/>
  <c r="G132" i="7"/>
  <c r="F132" i="7"/>
  <c r="L131" i="7"/>
  <c r="K131" i="7"/>
  <c r="J131" i="7"/>
  <c r="I131" i="7"/>
  <c r="H131" i="7"/>
  <c r="G131" i="7"/>
  <c r="F131" i="7"/>
  <c r="L130" i="7"/>
  <c r="K130" i="7"/>
  <c r="J130" i="7"/>
  <c r="I130" i="7"/>
  <c r="H130" i="7"/>
  <c r="G130" i="7"/>
  <c r="F130" i="7"/>
  <c r="L129" i="7"/>
  <c r="K129" i="7"/>
  <c r="J129" i="7"/>
  <c r="I129" i="7"/>
  <c r="H129" i="7"/>
  <c r="G129" i="7"/>
  <c r="F129" i="7"/>
  <c r="L128" i="7"/>
  <c r="K128" i="7"/>
  <c r="J128" i="7"/>
  <c r="I128" i="7"/>
  <c r="H128" i="7"/>
  <c r="G128" i="7"/>
  <c r="F128" i="7"/>
  <c r="L127" i="7"/>
  <c r="K127" i="7"/>
  <c r="J127" i="7"/>
  <c r="I127" i="7"/>
  <c r="H127" i="7"/>
  <c r="G127" i="7"/>
  <c r="F127" i="7"/>
  <c r="L126" i="7"/>
  <c r="K126" i="7"/>
  <c r="J126" i="7"/>
  <c r="I126" i="7"/>
  <c r="H126" i="7"/>
  <c r="G126" i="7"/>
  <c r="F126" i="7"/>
  <c r="L125" i="7"/>
  <c r="K125" i="7"/>
  <c r="J125" i="7"/>
  <c r="I125" i="7"/>
  <c r="H125" i="7"/>
  <c r="G125" i="7"/>
  <c r="F125" i="7"/>
  <c r="L124" i="7"/>
  <c r="K124" i="7"/>
  <c r="J124" i="7"/>
  <c r="I124" i="7"/>
  <c r="H124" i="7"/>
  <c r="G124" i="7"/>
  <c r="F124" i="7"/>
  <c r="L123" i="7"/>
  <c r="K123" i="7"/>
  <c r="J123" i="7"/>
  <c r="I123" i="7"/>
  <c r="H123" i="7"/>
  <c r="G123" i="7"/>
  <c r="F123" i="7"/>
  <c r="L122" i="7"/>
  <c r="K122" i="7"/>
  <c r="J122" i="7"/>
  <c r="I122" i="7"/>
  <c r="H122" i="7"/>
  <c r="G122" i="7"/>
  <c r="F122" i="7"/>
  <c r="L121" i="7"/>
  <c r="K121" i="7"/>
  <c r="J121" i="7"/>
  <c r="I121" i="7"/>
  <c r="H121" i="7"/>
  <c r="G121" i="7"/>
  <c r="F121" i="7"/>
  <c r="L120" i="7"/>
  <c r="K120" i="7"/>
  <c r="J120" i="7"/>
  <c r="I120" i="7"/>
  <c r="H120" i="7"/>
  <c r="G120" i="7"/>
  <c r="F120" i="7"/>
  <c r="L119" i="7"/>
  <c r="K119" i="7"/>
  <c r="J119" i="7"/>
  <c r="I119" i="7"/>
  <c r="H119" i="7"/>
  <c r="G119" i="7"/>
  <c r="F119" i="7"/>
  <c r="L118" i="7"/>
  <c r="K118" i="7"/>
  <c r="J118" i="7"/>
  <c r="I118" i="7"/>
  <c r="H118" i="7"/>
  <c r="G118" i="7"/>
  <c r="F118" i="7"/>
  <c r="L117" i="7"/>
  <c r="K117" i="7"/>
  <c r="J117" i="7"/>
  <c r="I117" i="7"/>
  <c r="H117" i="7"/>
  <c r="G117" i="7"/>
  <c r="F117" i="7"/>
  <c r="L116" i="7"/>
  <c r="K116" i="7"/>
  <c r="J116" i="7"/>
  <c r="I116" i="7"/>
  <c r="H116" i="7"/>
  <c r="G116" i="7"/>
  <c r="F116" i="7"/>
  <c r="L115" i="7"/>
  <c r="K115" i="7"/>
  <c r="J115" i="7"/>
  <c r="I115" i="7"/>
  <c r="H115" i="7"/>
  <c r="G115" i="7"/>
  <c r="F115" i="7"/>
  <c r="L114" i="7"/>
  <c r="K114" i="7"/>
  <c r="J114" i="7"/>
  <c r="I114" i="7"/>
  <c r="H114" i="7"/>
  <c r="G114" i="7"/>
  <c r="F114" i="7"/>
  <c r="L113" i="7"/>
  <c r="K113" i="7"/>
  <c r="J113" i="7"/>
  <c r="I113" i="7"/>
  <c r="H113" i="7"/>
  <c r="G113" i="7"/>
  <c r="F113" i="7"/>
  <c r="L112" i="7"/>
  <c r="K112" i="7"/>
  <c r="J112" i="7"/>
  <c r="I112" i="7"/>
  <c r="H112" i="7"/>
  <c r="G112" i="7"/>
  <c r="F112" i="7"/>
  <c r="L111" i="7"/>
  <c r="K111" i="7"/>
  <c r="J111" i="7"/>
  <c r="I111" i="7"/>
  <c r="H111" i="7"/>
  <c r="G111" i="7"/>
  <c r="F111" i="7"/>
  <c r="L110" i="7"/>
  <c r="K110" i="7"/>
  <c r="J110" i="7"/>
  <c r="I110" i="7"/>
  <c r="H110" i="7"/>
  <c r="G110" i="7"/>
  <c r="F110" i="7"/>
  <c r="L109" i="7"/>
  <c r="K109" i="7"/>
  <c r="J109" i="7"/>
  <c r="I109" i="7"/>
  <c r="H109" i="7"/>
  <c r="G109" i="7"/>
  <c r="F109" i="7"/>
  <c r="L108" i="7"/>
  <c r="K108" i="7"/>
  <c r="J108" i="7"/>
  <c r="I108" i="7"/>
  <c r="H108" i="7"/>
  <c r="G108" i="7"/>
  <c r="F108" i="7"/>
  <c r="L107" i="7"/>
  <c r="K107" i="7"/>
  <c r="J107" i="7"/>
  <c r="I107" i="7"/>
  <c r="H107" i="7"/>
  <c r="G107" i="7"/>
  <c r="F107" i="7"/>
  <c r="L106" i="7"/>
  <c r="K106" i="7"/>
  <c r="J106" i="7"/>
  <c r="I106" i="7"/>
  <c r="H106" i="7"/>
  <c r="G106" i="7"/>
  <c r="F106" i="7"/>
  <c r="L105" i="7"/>
  <c r="K105" i="7"/>
  <c r="J105" i="7"/>
  <c r="I105" i="7"/>
  <c r="H105" i="7"/>
  <c r="G105" i="7"/>
  <c r="F105" i="7"/>
  <c r="L104" i="7"/>
  <c r="K104" i="7"/>
  <c r="J104" i="7"/>
  <c r="I104" i="7"/>
  <c r="H104" i="7"/>
  <c r="G104" i="7"/>
  <c r="F104" i="7"/>
  <c r="L103" i="7"/>
  <c r="K103" i="7"/>
  <c r="J103" i="7"/>
  <c r="I103" i="7"/>
  <c r="H103" i="7"/>
  <c r="G103" i="7"/>
  <c r="F103" i="7"/>
  <c r="L102" i="7"/>
  <c r="K102" i="7"/>
  <c r="J102" i="7"/>
  <c r="I102" i="7"/>
  <c r="H102" i="7"/>
  <c r="G102" i="7"/>
  <c r="F102" i="7"/>
  <c r="L101" i="7"/>
  <c r="K101" i="7"/>
  <c r="J101" i="7"/>
  <c r="I101" i="7"/>
  <c r="H101" i="7"/>
  <c r="G101" i="7"/>
  <c r="F101" i="7"/>
  <c r="L100" i="7"/>
  <c r="K100" i="7"/>
  <c r="J100" i="7"/>
  <c r="I100" i="7"/>
  <c r="H100" i="7"/>
  <c r="G100" i="7"/>
  <c r="F100" i="7"/>
  <c r="L99" i="7"/>
  <c r="K99" i="7"/>
  <c r="J99" i="7"/>
  <c r="I99" i="7"/>
  <c r="H99" i="7"/>
  <c r="G99" i="7"/>
  <c r="F99" i="7"/>
  <c r="L98" i="7"/>
  <c r="K98" i="7"/>
  <c r="J98" i="7"/>
  <c r="I98" i="7"/>
  <c r="H98" i="7"/>
  <c r="G98" i="7"/>
  <c r="F98" i="7"/>
  <c r="L97" i="7"/>
  <c r="K97" i="7"/>
  <c r="J97" i="7"/>
  <c r="I97" i="7"/>
  <c r="H97" i="7"/>
  <c r="G97" i="7"/>
  <c r="F97" i="7"/>
  <c r="L96" i="7"/>
  <c r="K96" i="7"/>
  <c r="J96" i="7"/>
  <c r="I96" i="7"/>
  <c r="H96" i="7"/>
  <c r="G96" i="7"/>
  <c r="F96" i="7"/>
  <c r="L95" i="7"/>
  <c r="K95" i="7"/>
  <c r="J95" i="7"/>
  <c r="I95" i="7"/>
  <c r="H95" i="7"/>
  <c r="G95" i="7"/>
  <c r="F95" i="7"/>
  <c r="L94" i="7"/>
  <c r="K94" i="7"/>
  <c r="J94" i="7"/>
  <c r="I94" i="7"/>
  <c r="H94" i="7"/>
  <c r="G94" i="7"/>
  <c r="F94" i="7"/>
  <c r="L93" i="7"/>
  <c r="K93" i="7"/>
  <c r="J93" i="7"/>
  <c r="I93" i="7"/>
  <c r="H93" i="7"/>
  <c r="G93" i="7"/>
  <c r="F93" i="7"/>
  <c r="L92" i="7"/>
  <c r="K92" i="7"/>
  <c r="J92" i="7"/>
  <c r="I92" i="7"/>
  <c r="H92" i="7"/>
  <c r="G92" i="7"/>
  <c r="F92" i="7"/>
  <c r="L91" i="7"/>
  <c r="K91" i="7"/>
  <c r="J91" i="7"/>
  <c r="I91" i="7"/>
  <c r="H91" i="7"/>
  <c r="G91" i="7"/>
  <c r="F91" i="7"/>
  <c r="L86" i="7"/>
  <c r="K86" i="7"/>
  <c r="J86" i="7"/>
  <c r="I86" i="7"/>
  <c r="H86" i="7"/>
  <c r="G86" i="7"/>
  <c r="F86" i="7"/>
  <c r="L85" i="7"/>
  <c r="K85" i="7"/>
  <c r="J85" i="7"/>
  <c r="I85" i="7"/>
  <c r="H85" i="7"/>
  <c r="G85" i="7"/>
  <c r="F85" i="7"/>
  <c r="L84" i="7"/>
  <c r="K84" i="7"/>
  <c r="J84" i="7"/>
  <c r="I84" i="7"/>
  <c r="H84" i="7"/>
  <c r="G84" i="7"/>
  <c r="F84" i="7"/>
  <c r="L83" i="7"/>
  <c r="K83" i="7"/>
  <c r="J83" i="7"/>
  <c r="I83" i="7"/>
  <c r="H83" i="7"/>
  <c r="G83" i="7"/>
  <c r="F83" i="7"/>
  <c r="L82" i="7"/>
  <c r="K82" i="7"/>
  <c r="J82" i="7"/>
  <c r="I82" i="7"/>
  <c r="H82" i="7"/>
  <c r="G82" i="7"/>
  <c r="F82" i="7"/>
  <c r="L81" i="7"/>
  <c r="K81" i="7"/>
  <c r="J81" i="7"/>
  <c r="I81" i="7"/>
  <c r="H81" i="7"/>
  <c r="G81" i="7"/>
  <c r="F81" i="7"/>
  <c r="L80" i="7"/>
  <c r="K80" i="7"/>
  <c r="J80" i="7"/>
  <c r="I80" i="7"/>
  <c r="H80" i="7"/>
  <c r="G80" i="7"/>
  <c r="F80" i="7"/>
  <c r="L79" i="7"/>
  <c r="K79" i="7"/>
  <c r="J79" i="7"/>
  <c r="I79" i="7"/>
  <c r="H79" i="7"/>
  <c r="G79" i="7"/>
  <c r="F79" i="7"/>
  <c r="L78" i="7"/>
  <c r="K78" i="7"/>
  <c r="J78" i="7"/>
  <c r="I78" i="7"/>
  <c r="H78" i="7"/>
  <c r="G78" i="7"/>
  <c r="F78" i="7"/>
  <c r="L77" i="7"/>
  <c r="K77" i="7"/>
  <c r="J77" i="7"/>
  <c r="I77" i="7"/>
  <c r="H77" i="7"/>
  <c r="G77" i="7"/>
  <c r="F77" i="7"/>
  <c r="L76" i="7"/>
  <c r="K76" i="7"/>
  <c r="J76" i="7"/>
  <c r="I76" i="7"/>
  <c r="H76" i="7"/>
  <c r="G76" i="7"/>
  <c r="F76" i="7"/>
  <c r="L75" i="7"/>
  <c r="K75" i="7"/>
  <c r="J75" i="7"/>
  <c r="I75" i="7"/>
  <c r="H75" i="7"/>
  <c r="G75" i="7"/>
  <c r="F75" i="7"/>
  <c r="L74" i="7"/>
  <c r="K74" i="7"/>
  <c r="J74" i="7"/>
  <c r="I74" i="7"/>
  <c r="H74" i="7"/>
  <c r="G74" i="7"/>
  <c r="F74" i="7"/>
  <c r="L73" i="7"/>
  <c r="K73" i="7"/>
  <c r="J73" i="7"/>
  <c r="I73" i="7"/>
  <c r="H73" i="7"/>
  <c r="G73" i="7"/>
  <c r="F73" i="7"/>
  <c r="L72" i="7"/>
  <c r="K72" i="7"/>
  <c r="J72" i="7"/>
  <c r="I72" i="7"/>
  <c r="H72" i="7"/>
  <c r="G72" i="7"/>
  <c r="F72" i="7"/>
  <c r="L71" i="7"/>
  <c r="K71" i="7"/>
  <c r="J71" i="7"/>
  <c r="I71" i="7"/>
  <c r="H71" i="7"/>
  <c r="G71" i="7"/>
  <c r="F71" i="7"/>
  <c r="L70" i="7"/>
  <c r="K70" i="7"/>
  <c r="J70" i="7"/>
  <c r="I70" i="7"/>
  <c r="H70" i="7"/>
  <c r="G70" i="7"/>
  <c r="F70" i="7"/>
  <c r="L69" i="7"/>
  <c r="K69" i="7"/>
  <c r="J69" i="7"/>
  <c r="I69" i="7"/>
  <c r="H69" i="7"/>
  <c r="G69" i="7"/>
  <c r="F69" i="7"/>
  <c r="L62" i="7"/>
  <c r="K62" i="7"/>
  <c r="J62" i="7"/>
  <c r="I62" i="7"/>
  <c r="H62" i="7"/>
  <c r="G62" i="7"/>
  <c r="F62" i="7"/>
  <c r="L61" i="7"/>
  <c r="K61" i="7"/>
  <c r="J61" i="7"/>
  <c r="I61" i="7"/>
  <c r="H61" i="7"/>
  <c r="G61" i="7"/>
  <c r="F61" i="7"/>
  <c r="L60" i="7"/>
  <c r="K60" i="7"/>
  <c r="J60" i="7"/>
  <c r="I60" i="7"/>
  <c r="H60" i="7"/>
  <c r="G60" i="7"/>
  <c r="F60" i="7"/>
  <c r="L59" i="7"/>
  <c r="K59" i="7"/>
  <c r="J59" i="7"/>
  <c r="I59" i="7"/>
  <c r="H59" i="7"/>
  <c r="G59" i="7"/>
  <c r="F59" i="7"/>
  <c r="L58" i="7"/>
  <c r="K58" i="7"/>
  <c r="J58" i="7"/>
  <c r="I58" i="7"/>
  <c r="H58" i="7"/>
  <c r="G58" i="7"/>
  <c r="F58" i="7"/>
  <c r="L57" i="7"/>
  <c r="K57" i="7"/>
  <c r="J57" i="7"/>
  <c r="I57" i="7"/>
  <c r="H57" i="7"/>
  <c r="G57" i="7"/>
  <c r="F57" i="7"/>
  <c r="L56" i="7"/>
  <c r="K56" i="7"/>
  <c r="J56" i="7"/>
  <c r="I56" i="7"/>
  <c r="H56" i="7"/>
  <c r="G56" i="7"/>
  <c r="F56" i="7"/>
  <c r="L55" i="7"/>
  <c r="K55" i="7"/>
  <c r="J55" i="7"/>
  <c r="I55" i="7"/>
  <c r="H55" i="7"/>
  <c r="G55" i="7"/>
  <c r="F55" i="7"/>
  <c r="L54" i="7"/>
  <c r="K54" i="7"/>
  <c r="J54" i="7"/>
  <c r="I54" i="7"/>
  <c r="H54" i="7"/>
  <c r="G54" i="7"/>
  <c r="F54" i="7"/>
  <c r="L53" i="7"/>
  <c r="K53" i="7"/>
  <c r="J53" i="7"/>
  <c r="I53" i="7"/>
  <c r="H53" i="7"/>
  <c r="G53" i="7"/>
  <c r="F53" i="7"/>
  <c r="L52" i="7"/>
  <c r="K52" i="7"/>
  <c r="J52" i="7"/>
  <c r="I52" i="7"/>
  <c r="H52" i="7"/>
  <c r="G52" i="7"/>
  <c r="F52" i="7"/>
  <c r="L51" i="7"/>
  <c r="K51" i="7"/>
  <c r="J51" i="7"/>
  <c r="I51" i="7"/>
  <c r="H51" i="7"/>
  <c r="G51" i="7"/>
  <c r="F51" i="7"/>
  <c r="L50" i="7"/>
  <c r="K50" i="7"/>
  <c r="J50" i="7"/>
  <c r="I50" i="7"/>
  <c r="H50" i="7"/>
  <c r="G50" i="7"/>
  <c r="F50" i="7"/>
  <c r="L49" i="7"/>
  <c r="K49" i="7"/>
  <c r="J49" i="7"/>
  <c r="I49" i="7"/>
  <c r="H49" i="7"/>
  <c r="G49" i="7"/>
  <c r="F49" i="7"/>
  <c r="L48" i="7"/>
  <c r="K48" i="7"/>
  <c r="J48" i="7"/>
  <c r="I48" i="7"/>
  <c r="H48" i="7"/>
  <c r="G48" i="7"/>
  <c r="F48" i="7"/>
  <c r="L47" i="7"/>
  <c r="K47" i="7"/>
  <c r="J47" i="7"/>
  <c r="I47" i="7"/>
  <c r="H47" i="7"/>
  <c r="G47" i="7"/>
  <c r="F47" i="7"/>
  <c r="L46" i="7"/>
  <c r="K46" i="7"/>
  <c r="J46" i="7"/>
  <c r="I46" i="7"/>
  <c r="H46" i="7"/>
  <c r="G46" i="7"/>
  <c r="F46" i="7"/>
  <c r="L45" i="7"/>
  <c r="K45" i="7"/>
  <c r="J45" i="7"/>
  <c r="I45" i="7"/>
  <c r="H45" i="7"/>
  <c r="G45" i="7"/>
  <c r="F45" i="7"/>
  <c r="L44" i="7"/>
  <c r="K44" i="7"/>
  <c r="J44" i="7"/>
  <c r="I44" i="7"/>
  <c r="H44" i="7"/>
  <c r="G44" i="7"/>
  <c r="F44" i="7"/>
  <c r="L43" i="7"/>
  <c r="K43" i="7"/>
  <c r="J43" i="7"/>
  <c r="I43" i="7"/>
  <c r="H43" i="7"/>
  <c r="G43" i="7"/>
  <c r="F43" i="7"/>
  <c r="L42" i="7"/>
  <c r="K42" i="7"/>
  <c r="J42" i="7"/>
  <c r="I42" i="7"/>
  <c r="H42" i="7"/>
  <c r="G42" i="7"/>
  <c r="F42" i="7"/>
  <c r="L41" i="7"/>
  <c r="K41" i="7"/>
  <c r="J41" i="7"/>
  <c r="I41" i="7"/>
  <c r="H41" i="7"/>
  <c r="G41" i="7"/>
  <c r="F41" i="7"/>
  <c r="L40" i="7"/>
  <c r="K40" i="7"/>
  <c r="J40" i="7"/>
  <c r="I40" i="7"/>
  <c r="H40" i="7"/>
  <c r="G40" i="7"/>
  <c r="F40" i="7"/>
  <c r="L39" i="7"/>
  <c r="K39" i="7"/>
  <c r="J39" i="7"/>
  <c r="I39" i="7"/>
  <c r="H39" i="7"/>
  <c r="G39" i="7"/>
  <c r="F39" i="7"/>
  <c r="L38" i="7"/>
  <c r="K38" i="7"/>
  <c r="J38" i="7"/>
  <c r="I38" i="7"/>
  <c r="H38" i="7"/>
  <c r="G38" i="7"/>
  <c r="F38" i="7"/>
  <c r="L37" i="7"/>
  <c r="K37" i="7"/>
  <c r="J37" i="7"/>
  <c r="I37" i="7"/>
  <c r="H37" i="7"/>
  <c r="G37" i="7"/>
  <c r="F37" i="7"/>
  <c r="L36" i="7"/>
  <c r="K36" i="7"/>
  <c r="J36" i="7"/>
  <c r="I36" i="7"/>
  <c r="H36" i="7"/>
  <c r="G36" i="7"/>
  <c r="F36" i="7"/>
  <c r="L35" i="7"/>
  <c r="K35" i="7"/>
  <c r="J35" i="7"/>
  <c r="I35" i="7"/>
  <c r="H35" i="7"/>
  <c r="G35" i="7"/>
  <c r="F35" i="7"/>
  <c r="L34" i="7"/>
  <c r="K34" i="7"/>
  <c r="J34" i="7"/>
  <c r="I34" i="7"/>
  <c r="H34" i="7"/>
  <c r="G34" i="7"/>
  <c r="F34" i="7"/>
  <c r="L33" i="7"/>
  <c r="K33" i="7"/>
  <c r="J33" i="7"/>
  <c r="I33" i="7"/>
  <c r="H33" i="7"/>
  <c r="G33" i="7"/>
  <c r="F33" i="7"/>
  <c r="L32" i="7"/>
  <c r="K32" i="7"/>
  <c r="J32" i="7"/>
  <c r="I32" i="7"/>
  <c r="H32" i="7"/>
  <c r="G32" i="7"/>
  <c r="F32" i="7"/>
  <c r="L27" i="7"/>
  <c r="K27" i="7"/>
  <c r="J27" i="7"/>
  <c r="I27" i="7"/>
  <c r="H27" i="7"/>
  <c r="G27" i="7"/>
  <c r="F27" i="7"/>
  <c r="L26" i="7"/>
  <c r="K26" i="7"/>
  <c r="J26" i="7"/>
  <c r="I26" i="7"/>
  <c r="H26" i="7"/>
  <c r="G26" i="7"/>
  <c r="F26" i="7"/>
  <c r="L25" i="7"/>
  <c r="K25" i="7"/>
  <c r="J25" i="7"/>
  <c r="I25" i="7"/>
  <c r="H25" i="7"/>
  <c r="G25" i="7"/>
  <c r="F25" i="7"/>
  <c r="L24" i="7"/>
  <c r="K24" i="7"/>
  <c r="J24" i="7"/>
  <c r="I24" i="7"/>
  <c r="H24" i="7"/>
  <c r="G24" i="7"/>
  <c r="F24" i="7"/>
  <c r="L23" i="7"/>
  <c r="K23" i="7"/>
  <c r="J23" i="7"/>
  <c r="I23" i="7"/>
  <c r="H23" i="7"/>
  <c r="G23" i="7"/>
  <c r="F23" i="7"/>
  <c r="L22" i="7"/>
  <c r="K22" i="7"/>
  <c r="J22" i="7"/>
  <c r="I22" i="7"/>
  <c r="H22" i="7"/>
  <c r="G22" i="7"/>
  <c r="F22" i="7"/>
  <c r="L21" i="7"/>
  <c r="K21" i="7"/>
  <c r="J21" i="7"/>
  <c r="I21" i="7"/>
  <c r="H21" i="7"/>
  <c r="G21" i="7"/>
  <c r="F21" i="7"/>
  <c r="L20" i="7"/>
  <c r="K20" i="7"/>
  <c r="J20" i="7"/>
  <c r="I20" i="7"/>
  <c r="H20" i="7"/>
  <c r="G20" i="7"/>
  <c r="F20" i="7"/>
  <c r="L19" i="7"/>
  <c r="K19" i="7"/>
  <c r="J19" i="7"/>
  <c r="I19" i="7"/>
  <c r="H19" i="7"/>
  <c r="G19" i="7"/>
  <c r="F19" i="7"/>
  <c r="L18" i="7"/>
  <c r="K18" i="7"/>
  <c r="J18" i="7"/>
  <c r="I18" i="7"/>
  <c r="H18" i="7"/>
  <c r="G18" i="7"/>
  <c r="F18" i="7"/>
  <c r="L17" i="7"/>
  <c r="K17" i="7"/>
  <c r="J17" i="7"/>
  <c r="I17" i="7"/>
  <c r="H17" i="7"/>
  <c r="G17" i="7"/>
  <c r="F17" i="7"/>
  <c r="L16" i="7"/>
  <c r="K16" i="7"/>
  <c r="J16" i="7"/>
  <c r="I16" i="7"/>
  <c r="H16" i="7"/>
  <c r="G16" i="7"/>
  <c r="F16" i="7"/>
  <c r="L15" i="7"/>
  <c r="K15" i="7"/>
  <c r="J15" i="7"/>
  <c r="I15" i="7"/>
  <c r="H15" i="7"/>
  <c r="G15" i="7"/>
  <c r="F15" i="7"/>
  <c r="L14" i="7"/>
  <c r="K14" i="7"/>
  <c r="J14" i="7"/>
  <c r="I14" i="7"/>
  <c r="H14" i="7"/>
  <c r="G14" i="7"/>
  <c r="F14" i="7"/>
  <c r="L13" i="7"/>
  <c r="K13" i="7"/>
  <c r="J13" i="7"/>
  <c r="I13" i="7"/>
  <c r="H13" i="7"/>
  <c r="G13" i="7"/>
  <c r="F13" i="7"/>
  <c r="L12" i="7"/>
  <c r="K12" i="7"/>
  <c r="J12" i="7"/>
  <c r="I12" i="7"/>
  <c r="H12" i="7"/>
  <c r="G12" i="7"/>
  <c r="F12" i="7"/>
  <c r="L11" i="7"/>
  <c r="K11" i="7"/>
  <c r="J11" i="7"/>
  <c r="I11" i="7"/>
  <c r="H11" i="7"/>
  <c r="G11" i="7"/>
  <c r="F11" i="7"/>
  <c r="L10" i="7"/>
  <c r="K10" i="7"/>
  <c r="J10" i="7"/>
  <c r="I10" i="7"/>
  <c r="H10" i="7"/>
  <c r="G10" i="7"/>
  <c r="F10" i="7"/>
  <c r="L9" i="7"/>
  <c r="K9" i="7"/>
  <c r="J9" i="7"/>
  <c r="I9" i="7"/>
  <c r="H9" i="7"/>
  <c r="G9" i="7"/>
  <c r="F9" i="7"/>
  <c r="I10" i="3"/>
  <c r="H10" i="3"/>
  <c r="G10" i="3"/>
  <c r="I9" i="3"/>
  <c r="H9" i="3"/>
  <c r="G9" i="3"/>
  <c r="H8" i="3"/>
  <c r="G8" i="3"/>
  <c r="I7" i="3"/>
  <c r="H7" i="3"/>
  <c r="G7" i="3"/>
  <c r="I6" i="3"/>
  <c r="H6" i="3"/>
  <c r="G6" i="3"/>
  <c r="I5" i="3"/>
  <c r="H5" i="3"/>
  <c r="G5" i="3"/>
  <c r="I4" i="3"/>
  <c r="H4" i="3"/>
  <c r="AA39" i="6"/>
  <c r="Z39" i="6"/>
  <c r="Y39" i="6"/>
  <c r="X39" i="6"/>
  <c r="W39" i="6"/>
  <c r="V39" i="6"/>
  <c r="U39" i="6"/>
  <c r="T39" i="6"/>
  <c r="S39" i="6"/>
  <c r="R39" i="6"/>
  <c r="Q39" i="6"/>
  <c r="P39" i="6"/>
  <c r="AA38" i="6"/>
  <c r="Z38" i="6"/>
  <c r="Y38" i="6"/>
  <c r="X38" i="6"/>
  <c r="W38" i="6"/>
  <c r="V38" i="6"/>
  <c r="U38" i="6"/>
  <c r="T38" i="6"/>
  <c r="S38" i="6"/>
  <c r="R38" i="6"/>
  <c r="Q38" i="6"/>
  <c r="P38" i="6"/>
  <c r="AA37" i="6"/>
  <c r="Z37" i="6"/>
  <c r="Y37" i="6"/>
  <c r="X37" i="6"/>
  <c r="W37" i="6"/>
  <c r="V37" i="6"/>
  <c r="U37" i="6"/>
  <c r="T37" i="6"/>
  <c r="S37" i="6"/>
  <c r="R37" i="6"/>
  <c r="Q37" i="6"/>
  <c r="P37" i="6"/>
  <c r="AA36" i="6"/>
  <c r="Z36" i="6"/>
  <c r="Y36" i="6"/>
  <c r="X36" i="6"/>
  <c r="W36" i="6"/>
  <c r="V36" i="6"/>
  <c r="U36" i="6"/>
  <c r="T36" i="6"/>
  <c r="S36" i="6"/>
  <c r="R36" i="6"/>
  <c r="Q36" i="6"/>
  <c r="P36" i="6"/>
  <c r="AN35" i="6"/>
  <c r="AM35" i="6"/>
  <c r="AL35" i="6"/>
  <c r="AK35" i="6"/>
  <c r="AJ35" i="6"/>
  <c r="AI35" i="6"/>
  <c r="AH35" i="6"/>
  <c r="AG35" i="6"/>
  <c r="AF35" i="6"/>
  <c r="AE35" i="6"/>
  <c r="AD35" i="6"/>
  <c r="AA35" i="6"/>
  <c r="Z35" i="6"/>
  <c r="Y35" i="6"/>
  <c r="X35" i="6"/>
  <c r="W35" i="6"/>
  <c r="V35" i="6"/>
  <c r="U35" i="6"/>
  <c r="T35" i="6"/>
  <c r="S35" i="6"/>
  <c r="R35" i="6"/>
  <c r="Q35" i="6"/>
  <c r="P35" i="6"/>
  <c r="AN34" i="6"/>
  <c r="AM34" i="6"/>
  <c r="AL34" i="6"/>
  <c r="AK34" i="6"/>
  <c r="AJ34" i="6"/>
  <c r="AI34" i="6"/>
  <c r="AH34" i="6"/>
  <c r="AG34" i="6"/>
  <c r="AF34" i="6"/>
  <c r="AE34" i="6"/>
  <c r="AD34" i="6"/>
  <c r="AA34" i="6"/>
  <c r="Z34" i="6"/>
  <c r="Y34" i="6"/>
  <c r="X34" i="6"/>
  <c r="W34" i="6"/>
  <c r="V34" i="6"/>
  <c r="U34" i="6"/>
  <c r="T34" i="6"/>
  <c r="S34" i="6"/>
  <c r="R34" i="6"/>
  <c r="Q34" i="6"/>
  <c r="P34" i="6"/>
  <c r="AN33" i="6"/>
  <c r="AM33" i="6"/>
  <c r="AL33" i="6"/>
  <c r="AK33" i="6"/>
  <c r="AJ33" i="6"/>
  <c r="AI33" i="6"/>
  <c r="AH33" i="6"/>
  <c r="AG33" i="6"/>
  <c r="AF33" i="6"/>
  <c r="AE33" i="6"/>
  <c r="AD33" i="6"/>
  <c r="AA33" i="6"/>
  <c r="Z33" i="6"/>
  <c r="Y33" i="6"/>
  <c r="X33" i="6"/>
  <c r="W33" i="6"/>
  <c r="V33" i="6"/>
  <c r="U33" i="6"/>
  <c r="T33" i="6"/>
  <c r="S33" i="6"/>
  <c r="R33" i="6"/>
  <c r="Q33" i="6"/>
  <c r="P33" i="6"/>
  <c r="AN32" i="6"/>
  <c r="AM32" i="6"/>
  <c r="AL32" i="6"/>
  <c r="AK32" i="6"/>
  <c r="AJ32" i="6"/>
  <c r="AI32" i="6"/>
  <c r="AH32" i="6"/>
  <c r="AG32" i="6"/>
  <c r="AF32" i="6"/>
  <c r="AE32" i="6"/>
  <c r="AD32" i="6"/>
  <c r="AA32" i="6"/>
  <c r="Z32" i="6"/>
  <c r="Y32" i="6"/>
  <c r="X32" i="6"/>
  <c r="W32" i="6"/>
  <c r="V32" i="6"/>
  <c r="U32" i="6"/>
  <c r="T32" i="6"/>
  <c r="S32" i="6"/>
  <c r="R32" i="6"/>
  <c r="Q32" i="6"/>
  <c r="P32" i="6"/>
  <c r="BA31" i="6"/>
  <c r="AZ31" i="6"/>
  <c r="AY31" i="6"/>
  <c r="AX31" i="6"/>
  <c r="AW31" i="6"/>
  <c r="AV31" i="6"/>
  <c r="AU31" i="6"/>
  <c r="AT31" i="6"/>
  <c r="AS31" i="6"/>
  <c r="AR31" i="6"/>
  <c r="AQ31" i="6"/>
  <c r="AN31" i="6"/>
  <c r="AM31" i="6"/>
  <c r="AL31" i="6"/>
  <c r="AK31" i="6"/>
  <c r="AJ31" i="6"/>
  <c r="AI31" i="6"/>
  <c r="AH31" i="6"/>
  <c r="AG31" i="6"/>
  <c r="AF31" i="6"/>
  <c r="AE31" i="6"/>
  <c r="AD31" i="6"/>
  <c r="AA31" i="6"/>
  <c r="Z31" i="6"/>
  <c r="Y31" i="6"/>
  <c r="X31" i="6"/>
  <c r="W31" i="6"/>
  <c r="V31" i="6"/>
  <c r="U31" i="6"/>
  <c r="T31" i="6"/>
  <c r="S31" i="6"/>
  <c r="R31" i="6"/>
  <c r="Q31" i="6"/>
  <c r="P31" i="6"/>
  <c r="BA30" i="6"/>
  <c r="AZ30" i="6"/>
  <c r="AY30" i="6"/>
  <c r="AX30" i="6"/>
  <c r="AW30" i="6"/>
  <c r="AV30" i="6"/>
  <c r="AU30" i="6"/>
  <c r="AT30" i="6"/>
  <c r="AS30" i="6"/>
  <c r="AR30" i="6"/>
  <c r="AQ30" i="6"/>
  <c r="AN30" i="6"/>
  <c r="AM30" i="6"/>
  <c r="AL30" i="6"/>
  <c r="AK30" i="6"/>
  <c r="AJ30" i="6"/>
  <c r="AI30" i="6"/>
  <c r="AH30" i="6"/>
  <c r="AG30" i="6"/>
  <c r="AF30" i="6"/>
  <c r="AE30" i="6"/>
  <c r="AD30" i="6"/>
  <c r="AA30" i="6"/>
  <c r="Z30" i="6"/>
  <c r="Y30" i="6"/>
  <c r="X30" i="6"/>
  <c r="W30" i="6"/>
  <c r="V30" i="6"/>
  <c r="U30" i="6"/>
  <c r="T30" i="6"/>
  <c r="S30" i="6"/>
  <c r="R30" i="6"/>
  <c r="Q30" i="6"/>
  <c r="P30" i="6"/>
  <c r="BA29" i="6"/>
  <c r="AZ29" i="6"/>
  <c r="AY29" i="6"/>
  <c r="AX29" i="6"/>
  <c r="AW29" i="6"/>
  <c r="AV29" i="6"/>
  <c r="AU29" i="6"/>
  <c r="AT29" i="6"/>
  <c r="AS29" i="6"/>
  <c r="AR29" i="6"/>
  <c r="AQ29" i="6"/>
  <c r="AN29" i="6"/>
  <c r="AM29" i="6"/>
  <c r="AL29" i="6"/>
  <c r="AK29" i="6"/>
  <c r="AJ29" i="6"/>
  <c r="AI29" i="6"/>
  <c r="AH29" i="6"/>
  <c r="AG29" i="6"/>
  <c r="AF29" i="6"/>
  <c r="AE29" i="6"/>
  <c r="AD29" i="6"/>
  <c r="AA29" i="6"/>
  <c r="Z29" i="6"/>
  <c r="Y29" i="6"/>
  <c r="X29" i="6"/>
  <c r="W29" i="6"/>
  <c r="V29" i="6"/>
  <c r="U29" i="6"/>
  <c r="T29" i="6"/>
  <c r="S29" i="6"/>
  <c r="R29" i="6"/>
  <c r="Q29" i="6"/>
  <c r="P29" i="6"/>
  <c r="BA28" i="6"/>
  <c r="AZ28" i="6"/>
  <c r="AY28" i="6"/>
  <c r="AX28" i="6"/>
  <c r="AW28" i="6"/>
  <c r="AV28" i="6"/>
  <c r="AU28" i="6"/>
  <c r="AT28" i="6"/>
  <c r="AS28" i="6"/>
  <c r="AR28" i="6"/>
  <c r="AQ28" i="6"/>
  <c r="AN28" i="6"/>
  <c r="AM28" i="6"/>
  <c r="AL28" i="6"/>
  <c r="AK28" i="6"/>
  <c r="AJ28" i="6"/>
  <c r="AI28" i="6"/>
  <c r="AH28" i="6"/>
  <c r="AG28" i="6"/>
  <c r="AF28" i="6"/>
  <c r="AE28" i="6"/>
  <c r="AD28" i="6"/>
  <c r="AA28" i="6"/>
  <c r="Z28" i="6"/>
  <c r="Y28" i="6"/>
  <c r="X28" i="6"/>
  <c r="W28" i="6"/>
  <c r="V28" i="6"/>
  <c r="U28" i="6"/>
  <c r="T28" i="6"/>
  <c r="S28" i="6"/>
  <c r="R28" i="6"/>
  <c r="Q28" i="6"/>
  <c r="P28" i="6"/>
  <c r="BA27" i="6"/>
  <c r="AZ27" i="6"/>
  <c r="AY27" i="6"/>
  <c r="AX27" i="6"/>
  <c r="AW27" i="6"/>
  <c r="AV27" i="6"/>
  <c r="AU27" i="6"/>
  <c r="AT27" i="6"/>
  <c r="AS27" i="6"/>
  <c r="AR27" i="6"/>
  <c r="AQ27" i="6"/>
  <c r="AN27" i="6"/>
  <c r="AM27" i="6"/>
  <c r="AL27" i="6"/>
  <c r="AK27" i="6"/>
  <c r="AJ27" i="6"/>
  <c r="AI27" i="6"/>
  <c r="AH27" i="6"/>
  <c r="AG27" i="6"/>
  <c r="AF27" i="6"/>
  <c r="AE27" i="6"/>
  <c r="AD27" i="6"/>
  <c r="AA27" i="6"/>
  <c r="Z27" i="6"/>
  <c r="Y27" i="6"/>
  <c r="X27" i="6"/>
  <c r="W27" i="6"/>
  <c r="V27" i="6"/>
  <c r="U27" i="6"/>
  <c r="T27" i="6"/>
  <c r="S27" i="6"/>
  <c r="R27" i="6"/>
  <c r="Q27" i="6"/>
  <c r="P27" i="6"/>
  <c r="BA26" i="6"/>
  <c r="AZ26" i="6"/>
  <c r="AY26" i="6"/>
  <c r="AX26" i="6"/>
  <c r="AW26" i="6"/>
  <c r="AV26" i="6"/>
  <c r="AU26" i="6"/>
  <c r="AT26" i="6"/>
  <c r="AS26" i="6"/>
  <c r="AR26" i="6"/>
  <c r="AQ26" i="6"/>
  <c r="AN26" i="6"/>
  <c r="AM26" i="6"/>
  <c r="AL26" i="6"/>
  <c r="AK26" i="6"/>
  <c r="AJ26" i="6"/>
  <c r="AI26" i="6"/>
  <c r="AH26" i="6"/>
  <c r="AG26" i="6"/>
  <c r="AF26" i="6"/>
  <c r="AE26" i="6"/>
  <c r="AD26" i="6"/>
  <c r="AA26" i="6"/>
  <c r="Z26" i="6"/>
  <c r="Y26" i="6"/>
  <c r="X26" i="6"/>
  <c r="W26" i="6"/>
  <c r="V26" i="6"/>
  <c r="U26" i="6"/>
  <c r="T26" i="6"/>
  <c r="S26" i="6"/>
  <c r="R26" i="6"/>
  <c r="Q26" i="6"/>
  <c r="P26" i="6"/>
  <c r="BA25" i="6"/>
  <c r="AZ25" i="6"/>
  <c r="AY25" i="6"/>
  <c r="AX25" i="6"/>
  <c r="AW25" i="6"/>
  <c r="AV25" i="6"/>
  <c r="AU25" i="6"/>
  <c r="AT25" i="6"/>
  <c r="AS25" i="6"/>
  <c r="AR25" i="6"/>
  <c r="AQ25" i="6"/>
  <c r="AN25" i="6"/>
  <c r="AM25" i="6"/>
  <c r="AL25" i="6"/>
  <c r="AK25" i="6"/>
  <c r="AJ25" i="6"/>
  <c r="AI25" i="6"/>
  <c r="AH25" i="6"/>
  <c r="AG25" i="6"/>
  <c r="AF25" i="6"/>
  <c r="AE25" i="6"/>
  <c r="AD25" i="6"/>
  <c r="AA25" i="6"/>
  <c r="Z25" i="6"/>
  <c r="Y25" i="6"/>
  <c r="X25" i="6"/>
  <c r="W25" i="6"/>
  <c r="V25" i="6"/>
  <c r="U25" i="6"/>
  <c r="T25" i="6"/>
  <c r="S25" i="6"/>
  <c r="R25" i="6"/>
  <c r="Q25" i="6"/>
  <c r="P25" i="6"/>
  <c r="BA24" i="6"/>
  <c r="AZ24" i="6"/>
  <c r="AY24" i="6"/>
  <c r="AX24" i="6"/>
  <c r="AW24" i="6"/>
  <c r="AV24" i="6"/>
  <c r="AU24" i="6"/>
  <c r="AT24" i="6"/>
  <c r="AS24" i="6"/>
  <c r="AR24" i="6"/>
  <c r="AQ24" i="6"/>
  <c r="AN24" i="6"/>
  <c r="AM24" i="6"/>
  <c r="AL24" i="6"/>
  <c r="AK24" i="6"/>
  <c r="AJ24" i="6"/>
  <c r="AI24" i="6"/>
  <c r="AH24" i="6"/>
  <c r="AG24" i="6"/>
  <c r="AF24" i="6"/>
  <c r="AE24" i="6"/>
  <c r="AD24" i="6"/>
  <c r="AA24" i="6"/>
  <c r="Z24" i="6"/>
  <c r="Y24" i="6"/>
  <c r="X24" i="6"/>
  <c r="W24" i="6"/>
  <c r="V24" i="6"/>
  <c r="U24" i="6"/>
  <c r="T24" i="6"/>
  <c r="S24" i="6"/>
  <c r="R24" i="6"/>
  <c r="Q24" i="6"/>
  <c r="P24" i="6"/>
  <c r="BA23" i="6"/>
  <c r="AZ23" i="6"/>
  <c r="AY23" i="6"/>
  <c r="AX23" i="6"/>
  <c r="AW23" i="6"/>
  <c r="AV23" i="6"/>
  <c r="AU23" i="6"/>
  <c r="AT23" i="6"/>
  <c r="AS23" i="6"/>
  <c r="AR23" i="6"/>
  <c r="AQ23" i="6"/>
  <c r="AN23" i="6"/>
  <c r="AM23" i="6"/>
  <c r="AL23" i="6"/>
  <c r="AK23" i="6"/>
  <c r="AJ23" i="6"/>
  <c r="AI23" i="6"/>
  <c r="AH23" i="6"/>
  <c r="AG23" i="6"/>
  <c r="AF23" i="6"/>
  <c r="AE23" i="6"/>
  <c r="AD23" i="6"/>
  <c r="AA23" i="6"/>
  <c r="Z23" i="6"/>
  <c r="Y23" i="6"/>
  <c r="X23" i="6"/>
  <c r="W23" i="6"/>
  <c r="V23" i="6"/>
  <c r="U23" i="6"/>
  <c r="T23" i="6"/>
  <c r="S23" i="6"/>
  <c r="R23" i="6"/>
  <c r="Q23" i="6"/>
  <c r="P23" i="6"/>
  <c r="BA22" i="6"/>
  <c r="AZ22" i="6"/>
  <c r="AY22" i="6"/>
  <c r="AX22" i="6"/>
  <c r="AW22" i="6"/>
  <c r="AV22" i="6"/>
  <c r="AU22" i="6"/>
  <c r="AT22" i="6"/>
  <c r="AS22" i="6"/>
  <c r="AR22" i="6"/>
  <c r="AQ22" i="6"/>
  <c r="AN22" i="6"/>
  <c r="AM22" i="6"/>
  <c r="AL22" i="6"/>
  <c r="AK22" i="6"/>
  <c r="AJ22" i="6"/>
  <c r="AI22" i="6"/>
  <c r="AH22" i="6"/>
  <c r="AG22" i="6"/>
  <c r="AF22" i="6"/>
  <c r="AE22" i="6"/>
  <c r="AD22" i="6"/>
  <c r="AA22" i="6"/>
  <c r="Z22" i="6"/>
  <c r="Y22" i="6"/>
  <c r="X22" i="6"/>
  <c r="W22" i="6"/>
  <c r="V22" i="6"/>
  <c r="U22" i="6"/>
  <c r="T22" i="6"/>
  <c r="S22" i="6"/>
  <c r="R22" i="6"/>
  <c r="Q22" i="6"/>
  <c r="P22" i="6"/>
  <c r="BA21" i="6"/>
  <c r="AZ21" i="6"/>
  <c r="AY21" i="6"/>
  <c r="AX21" i="6"/>
  <c r="AW21" i="6"/>
  <c r="AV21" i="6"/>
  <c r="AU21" i="6"/>
  <c r="AT21" i="6"/>
  <c r="AS21" i="6"/>
  <c r="AR21" i="6"/>
  <c r="AQ21" i="6"/>
  <c r="AN21" i="6"/>
  <c r="AM21" i="6"/>
  <c r="AL21" i="6"/>
  <c r="AK21" i="6"/>
  <c r="AJ21" i="6"/>
  <c r="AI21" i="6"/>
  <c r="AH21" i="6"/>
  <c r="AG21" i="6"/>
  <c r="AF21" i="6"/>
  <c r="AE21" i="6"/>
  <c r="AD21" i="6"/>
  <c r="AA21" i="6"/>
  <c r="Z21" i="6"/>
  <c r="Y21" i="6"/>
  <c r="X21" i="6"/>
  <c r="W21" i="6"/>
  <c r="V21" i="6"/>
  <c r="U21" i="6"/>
  <c r="T21" i="6"/>
  <c r="S21" i="6"/>
  <c r="R21" i="6"/>
  <c r="Q21" i="6"/>
  <c r="P21" i="6"/>
  <c r="BA20" i="6"/>
  <c r="AZ20" i="6"/>
  <c r="AY20" i="6"/>
  <c r="AX20" i="6"/>
  <c r="AW20" i="6"/>
  <c r="AV20" i="6"/>
  <c r="AU20" i="6"/>
  <c r="AT20" i="6"/>
  <c r="AS20" i="6"/>
  <c r="AR20" i="6"/>
  <c r="AQ20" i="6"/>
  <c r="AN20" i="6"/>
  <c r="AM20" i="6"/>
  <c r="AL20" i="6"/>
  <c r="AK20" i="6"/>
  <c r="AJ20" i="6"/>
  <c r="AI20" i="6"/>
  <c r="AH20" i="6"/>
  <c r="AG20" i="6"/>
  <c r="AF20" i="6"/>
  <c r="AE20" i="6"/>
  <c r="AD20" i="6"/>
  <c r="AA20" i="6"/>
  <c r="Z20" i="6"/>
  <c r="Y20" i="6"/>
  <c r="X20" i="6"/>
  <c r="W20" i="6"/>
  <c r="V20" i="6"/>
  <c r="U20" i="6"/>
  <c r="T20" i="6"/>
  <c r="S20" i="6"/>
  <c r="R20" i="6"/>
  <c r="Q20" i="6"/>
  <c r="P20" i="6"/>
  <c r="BA19" i="6"/>
  <c r="AZ19" i="6"/>
  <c r="AY19" i="6"/>
  <c r="AX19" i="6"/>
  <c r="AW19" i="6"/>
  <c r="AV19" i="6"/>
  <c r="AU19" i="6"/>
  <c r="AT19" i="6"/>
  <c r="AS19" i="6"/>
  <c r="AR19" i="6"/>
  <c r="AQ19" i="6"/>
  <c r="AN19" i="6"/>
  <c r="AM19" i="6"/>
  <c r="AL19" i="6"/>
  <c r="AK19" i="6"/>
  <c r="AJ19" i="6"/>
  <c r="AI19" i="6"/>
  <c r="AH19" i="6"/>
  <c r="AG19" i="6"/>
  <c r="AF19" i="6"/>
  <c r="AE19" i="6"/>
  <c r="AD19" i="6"/>
  <c r="AA19" i="6"/>
  <c r="Z19" i="6"/>
  <c r="Y19" i="6"/>
  <c r="X19" i="6"/>
  <c r="W19" i="6"/>
  <c r="V19" i="6"/>
  <c r="U19" i="6"/>
  <c r="T19" i="6"/>
  <c r="S19" i="6"/>
  <c r="R19" i="6"/>
  <c r="Q19" i="6"/>
  <c r="P19" i="6"/>
  <c r="BA18" i="6"/>
  <c r="AZ18" i="6"/>
  <c r="AY18" i="6"/>
  <c r="AX18" i="6"/>
  <c r="AW18" i="6"/>
  <c r="AV18" i="6"/>
  <c r="AU18" i="6"/>
  <c r="AT18" i="6"/>
  <c r="AS18" i="6"/>
  <c r="AR18" i="6"/>
  <c r="AQ18" i="6"/>
  <c r="AN18" i="6"/>
  <c r="AM18" i="6"/>
  <c r="AL18" i="6"/>
  <c r="AK18" i="6"/>
  <c r="AJ18" i="6"/>
  <c r="AI18" i="6"/>
  <c r="AH18" i="6"/>
  <c r="AG18" i="6"/>
  <c r="AF18" i="6"/>
  <c r="AE18" i="6"/>
  <c r="AD18" i="6"/>
  <c r="AA18" i="6"/>
  <c r="Z18" i="6"/>
  <c r="Y18" i="6"/>
  <c r="X18" i="6"/>
  <c r="W18" i="6"/>
  <c r="V18" i="6"/>
  <c r="U18" i="6"/>
  <c r="T18" i="6"/>
  <c r="S18" i="6"/>
  <c r="R18" i="6"/>
  <c r="Q18" i="6"/>
  <c r="P18" i="6"/>
  <c r="BA17" i="6"/>
  <c r="AZ17" i="6"/>
  <c r="AY17" i="6"/>
  <c r="AX17" i="6"/>
  <c r="AW17" i="6"/>
  <c r="AV17" i="6"/>
  <c r="AU17" i="6"/>
  <c r="AT17" i="6"/>
  <c r="AS17" i="6"/>
  <c r="AR17" i="6"/>
  <c r="AQ17" i="6"/>
  <c r="AN17" i="6"/>
  <c r="AM17" i="6"/>
  <c r="AL17" i="6"/>
  <c r="AK17" i="6"/>
  <c r="AJ17" i="6"/>
  <c r="AI17" i="6"/>
  <c r="AH17" i="6"/>
  <c r="AG17" i="6"/>
  <c r="AF17" i="6"/>
  <c r="AE17" i="6"/>
  <c r="AD17" i="6"/>
  <c r="AA17" i="6"/>
  <c r="Z17" i="6"/>
  <c r="Y17" i="6"/>
  <c r="X17" i="6"/>
  <c r="W17" i="6"/>
  <c r="V17" i="6"/>
  <c r="U17" i="6"/>
  <c r="T17" i="6"/>
  <c r="S17" i="6"/>
  <c r="R17" i="6"/>
  <c r="Q17" i="6"/>
  <c r="P17" i="6"/>
  <c r="BA16" i="6"/>
  <c r="AZ16" i="6"/>
  <c r="AY16" i="6"/>
  <c r="AX16" i="6"/>
  <c r="AW16" i="6"/>
  <c r="AV16" i="6"/>
  <c r="AU16" i="6"/>
  <c r="AT16" i="6"/>
  <c r="AS16" i="6"/>
  <c r="AR16" i="6"/>
  <c r="AQ16" i="6"/>
  <c r="AN16" i="6"/>
  <c r="AM16" i="6"/>
  <c r="AL16" i="6"/>
  <c r="AK16" i="6"/>
  <c r="AJ16" i="6"/>
  <c r="AI16" i="6"/>
  <c r="AH16" i="6"/>
  <c r="AG16" i="6"/>
  <c r="AF16" i="6"/>
  <c r="AE16" i="6"/>
  <c r="AD16" i="6"/>
  <c r="AA16" i="6"/>
  <c r="Z16" i="6"/>
  <c r="Y16" i="6"/>
  <c r="X16" i="6"/>
  <c r="W16" i="6"/>
  <c r="V16" i="6"/>
  <c r="U16" i="6"/>
  <c r="T16" i="6"/>
  <c r="S16" i="6"/>
  <c r="R16" i="6"/>
  <c r="Q16" i="6"/>
  <c r="P16" i="6"/>
  <c r="BA15" i="6"/>
  <c r="AZ15" i="6"/>
  <c r="AY15" i="6"/>
  <c r="AX15" i="6"/>
  <c r="AW15" i="6"/>
  <c r="AV15" i="6"/>
  <c r="AU15" i="6"/>
  <c r="AT15" i="6"/>
  <c r="AS15" i="6"/>
  <c r="AR15" i="6"/>
  <c r="AQ15" i="6"/>
  <c r="AN15" i="6"/>
  <c r="AM15" i="6"/>
  <c r="AL15" i="6"/>
  <c r="AK15" i="6"/>
  <c r="AJ15" i="6"/>
  <c r="AI15" i="6"/>
  <c r="AH15" i="6"/>
  <c r="AG15" i="6"/>
  <c r="AF15" i="6"/>
  <c r="AE15" i="6"/>
  <c r="AD15" i="6"/>
  <c r="AA15" i="6"/>
  <c r="Z15" i="6"/>
  <c r="Y15" i="6"/>
  <c r="X15" i="6"/>
  <c r="W15" i="6"/>
  <c r="V15" i="6"/>
  <c r="U15" i="6"/>
  <c r="T15" i="6"/>
  <c r="S15" i="6"/>
  <c r="R15" i="6"/>
  <c r="Q15" i="6"/>
  <c r="P15" i="6"/>
  <c r="BA14" i="6"/>
  <c r="AZ14" i="6"/>
  <c r="AY14" i="6"/>
  <c r="AX14" i="6"/>
  <c r="AW14" i="6"/>
  <c r="AV14" i="6"/>
  <c r="AU14" i="6"/>
  <c r="AT14" i="6"/>
  <c r="AS14" i="6"/>
  <c r="AR14" i="6"/>
  <c r="AQ14" i="6"/>
  <c r="AN14" i="6"/>
  <c r="AM14" i="6"/>
  <c r="AL14" i="6"/>
  <c r="AK14" i="6"/>
  <c r="AJ14" i="6"/>
  <c r="AI14" i="6"/>
  <c r="AH14" i="6"/>
  <c r="AG14" i="6"/>
  <c r="AF14" i="6"/>
  <c r="AE14" i="6"/>
  <c r="AD14" i="6"/>
  <c r="AA14" i="6"/>
  <c r="Z14" i="6"/>
  <c r="Y14" i="6"/>
  <c r="X14" i="6"/>
  <c r="W14" i="6"/>
  <c r="V14" i="6"/>
  <c r="U14" i="6"/>
  <c r="T14" i="6"/>
  <c r="S14" i="6"/>
  <c r="R14" i="6"/>
  <c r="Q14" i="6"/>
  <c r="P14" i="6"/>
  <c r="BA13" i="6"/>
  <c r="AZ13" i="6"/>
  <c r="AY13" i="6"/>
  <c r="AX13" i="6"/>
  <c r="AW13" i="6"/>
  <c r="AV13" i="6"/>
  <c r="AU13" i="6"/>
  <c r="AT13" i="6"/>
  <c r="AS13" i="6"/>
  <c r="AR13" i="6"/>
  <c r="AQ13" i="6"/>
  <c r="AN13" i="6"/>
  <c r="AM13" i="6"/>
  <c r="AL13" i="6"/>
  <c r="AK13" i="6"/>
  <c r="AJ13" i="6"/>
  <c r="AI13" i="6"/>
  <c r="AH13" i="6"/>
  <c r="AG13" i="6"/>
  <c r="AF13" i="6"/>
  <c r="AE13" i="6"/>
  <c r="AD13" i="6"/>
  <c r="AA13" i="6"/>
  <c r="Z13" i="6"/>
  <c r="Y13" i="6"/>
  <c r="X13" i="6"/>
  <c r="W13" i="6"/>
  <c r="V13" i="6"/>
  <c r="U13" i="6"/>
  <c r="T13" i="6"/>
  <c r="S13" i="6"/>
  <c r="R13" i="6"/>
  <c r="Q13" i="6"/>
  <c r="P13" i="6"/>
  <c r="BA12" i="6"/>
  <c r="AZ12" i="6"/>
  <c r="AY12" i="6"/>
  <c r="AX12" i="6"/>
  <c r="AW12" i="6"/>
  <c r="AV12" i="6"/>
  <c r="AU12" i="6"/>
  <c r="AT12" i="6"/>
  <c r="AS12" i="6"/>
  <c r="AR12" i="6"/>
  <c r="AQ12" i="6"/>
  <c r="AN12" i="6"/>
  <c r="AM12" i="6"/>
  <c r="AL12" i="6"/>
  <c r="AK12" i="6"/>
  <c r="AJ12" i="6"/>
  <c r="AI12" i="6"/>
  <c r="AH12" i="6"/>
  <c r="AG12" i="6"/>
  <c r="AF12" i="6"/>
  <c r="AE12" i="6"/>
  <c r="AD12" i="6"/>
  <c r="AA12" i="6"/>
  <c r="Z12" i="6"/>
  <c r="Y12" i="6"/>
  <c r="X12" i="6"/>
  <c r="W12" i="6"/>
  <c r="V12" i="6"/>
  <c r="U12" i="6"/>
  <c r="T12" i="6"/>
  <c r="S12" i="6"/>
  <c r="R12" i="6"/>
  <c r="Q12" i="6"/>
  <c r="P12" i="6"/>
  <c r="BA11" i="6"/>
  <c r="AZ11" i="6"/>
  <c r="AY11" i="6"/>
  <c r="AX11" i="6"/>
  <c r="AW11" i="6"/>
  <c r="AV11" i="6"/>
  <c r="AU11" i="6"/>
  <c r="AT11" i="6"/>
  <c r="AS11" i="6"/>
  <c r="AR11" i="6"/>
  <c r="AQ11" i="6"/>
  <c r="AN11" i="6"/>
  <c r="AM11" i="6"/>
  <c r="AL11" i="6"/>
  <c r="AK11" i="6"/>
  <c r="AJ11" i="6"/>
  <c r="AI11" i="6"/>
  <c r="AH11" i="6"/>
  <c r="AG11" i="6"/>
  <c r="AF11" i="6"/>
  <c r="AE11" i="6"/>
  <c r="AD11" i="6"/>
  <c r="AA11" i="6"/>
  <c r="Z11" i="6"/>
  <c r="Y11" i="6"/>
  <c r="X11" i="6"/>
  <c r="W11" i="6"/>
  <c r="V11" i="6"/>
  <c r="U11" i="6"/>
  <c r="T11" i="6"/>
  <c r="S11" i="6"/>
  <c r="R11" i="6"/>
  <c r="Q11" i="6"/>
  <c r="P11" i="6"/>
  <c r="BA10" i="6"/>
  <c r="AZ10" i="6"/>
  <c r="AY10" i="6"/>
  <c r="AX10" i="6"/>
  <c r="AW10" i="6"/>
  <c r="AV10" i="6"/>
  <c r="AU10" i="6"/>
  <c r="AT10" i="6"/>
  <c r="AS10" i="6"/>
  <c r="AR10" i="6"/>
  <c r="AQ10" i="6"/>
  <c r="AN10" i="6"/>
  <c r="AM10" i="6"/>
  <c r="AL10" i="6"/>
  <c r="AK10" i="6"/>
  <c r="AJ10" i="6"/>
  <c r="AI10" i="6"/>
  <c r="AH10" i="6"/>
  <c r="AG10" i="6"/>
  <c r="AF10" i="6"/>
  <c r="AE10" i="6"/>
  <c r="AD10" i="6"/>
  <c r="AA10" i="6"/>
  <c r="Z10" i="6"/>
  <c r="Y10" i="6"/>
  <c r="X10" i="6"/>
  <c r="W10" i="6"/>
  <c r="V10" i="6"/>
  <c r="U10" i="6"/>
  <c r="T10" i="6"/>
  <c r="S10" i="6"/>
  <c r="R10" i="6"/>
  <c r="Q10" i="6"/>
  <c r="P10" i="6"/>
  <c r="K77" i="4"/>
  <c r="J77" i="4"/>
  <c r="I77" i="4"/>
  <c r="H77" i="4"/>
  <c r="G77" i="4"/>
  <c r="F77" i="4"/>
  <c r="K76" i="4"/>
  <c r="J76" i="4"/>
  <c r="I76" i="4"/>
  <c r="H76" i="4"/>
  <c r="G76" i="4"/>
  <c r="F76" i="4"/>
  <c r="K75" i="4"/>
  <c r="J75" i="4"/>
  <c r="I75" i="4"/>
  <c r="H75" i="4"/>
  <c r="G75" i="4"/>
  <c r="F75" i="4"/>
  <c r="K72" i="4"/>
  <c r="J72" i="4"/>
  <c r="I72" i="4"/>
  <c r="H72" i="4"/>
  <c r="G72" i="4"/>
  <c r="F72" i="4"/>
  <c r="K70" i="4"/>
  <c r="J70" i="4"/>
  <c r="I70" i="4"/>
  <c r="H70" i="4"/>
  <c r="G70" i="4"/>
  <c r="F70" i="4"/>
  <c r="E70" i="4"/>
  <c r="K69" i="4"/>
  <c r="J69" i="4"/>
  <c r="I69" i="4"/>
  <c r="H69" i="4"/>
  <c r="G69" i="4"/>
  <c r="F69" i="4"/>
  <c r="E69" i="4"/>
  <c r="K68" i="4"/>
  <c r="J68" i="4"/>
  <c r="I68" i="4"/>
  <c r="H68" i="4"/>
  <c r="G68" i="4"/>
  <c r="F68" i="4"/>
  <c r="E68" i="4"/>
  <c r="K67" i="4"/>
  <c r="J67" i="4"/>
  <c r="I67" i="4"/>
  <c r="H67" i="4"/>
  <c r="G67" i="4"/>
  <c r="F67" i="4"/>
  <c r="E67" i="4"/>
  <c r="K66" i="4"/>
  <c r="H66" i="4"/>
  <c r="G66" i="4"/>
  <c r="F66" i="4"/>
  <c r="E66" i="4"/>
  <c r="K65" i="4"/>
  <c r="J65" i="4"/>
  <c r="I65" i="4"/>
  <c r="H65" i="4"/>
  <c r="G65" i="4"/>
  <c r="F65" i="4"/>
  <c r="E65" i="4"/>
  <c r="K64" i="4"/>
  <c r="J64" i="4"/>
  <c r="I64" i="4"/>
  <c r="H64" i="4"/>
  <c r="G64" i="4"/>
  <c r="F64" i="4"/>
  <c r="E64" i="4"/>
  <c r="K63" i="4"/>
  <c r="J63" i="4"/>
  <c r="I63" i="4"/>
  <c r="H63" i="4"/>
  <c r="G63" i="4"/>
  <c r="F63" i="4"/>
  <c r="E63" i="4"/>
  <c r="K62" i="4"/>
  <c r="H62" i="4"/>
  <c r="G62" i="4"/>
  <c r="F62" i="4"/>
  <c r="E62" i="4"/>
  <c r="K61" i="4"/>
  <c r="J61" i="4"/>
  <c r="I61" i="4"/>
  <c r="H61" i="4"/>
  <c r="G61" i="4"/>
  <c r="F61" i="4"/>
  <c r="E61" i="4"/>
  <c r="K58" i="4"/>
  <c r="J58" i="4"/>
  <c r="I58" i="4"/>
  <c r="H58" i="4"/>
  <c r="G58" i="4"/>
  <c r="F58" i="4"/>
  <c r="K56" i="4"/>
  <c r="J56" i="4"/>
  <c r="I56" i="4"/>
  <c r="H56" i="4"/>
  <c r="G56" i="4"/>
  <c r="F56" i="4"/>
  <c r="E56" i="4"/>
  <c r="K55" i="4"/>
  <c r="J55" i="4"/>
  <c r="I55" i="4"/>
  <c r="H55" i="4"/>
  <c r="G55" i="4"/>
  <c r="F55" i="4"/>
  <c r="E55" i="4"/>
  <c r="K54" i="4"/>
  <c r="H54" i="4"/>
  <c r="G54" i="4"/>
  <c r="F54" i="4"/>
  <c r="E54" i="4"/>
  <c r="K53" i="4"/>
  <c r="J53" i="4"/>
  <c r="I53" i="4"/>
  <c r="H53" i="4"/>
  <c r="G53" i="4"/>
  <c r="F53" i="4"/>
  <c r="E53" i="4"/>
  <c r="K52" i="4"/>
  <c r="J52" i="4"/>
  <c r="I52" i="4"/>
  <c r="H52" i="4"/>
  <c r="G52" i="4"/>
  <c r="F52" i="4"/>
  <c r="E52" i="4"/>
  <c r="K51" i="4"/>
  <c r="J51" i="4"/>
  <c r="I51" i="4"/>
  <c r="H51" i="4"/>
  <c r="G51" i="4"/>
  <c r="F51" i="4"/>
  <c r="E51" i="4"/>
  <c r="K50" i="4"/>
  <c r="J50" i="4"/>
  <c r="I50" i="4"/>
  <c r="H50" i="4"/>
  <c r="G50" i="4"/>
  <c r="F50" i="4"/>
  <c r="E50" i="4"/>
  <c r="K49" i="4"/>
  <c r="J49" i="4"/>
  <c r="I49" i="4"/>
  <c r="H49" i="4"/>
  <c r="G49" i="4"/>
  <c r="F49" i="4"/>
  <c r="E49" i="4"/>
  <c r="K46" i="4"/>
  <c r="J46" i="4"/>
  <c r="I46" i="4"/>
  <c r="H46" i="4"/>
  <c r="G46" i="4"/>
  <c r="F46" i="4"/>
  <c r="K44" i="4"/>
  <c r="H44" i="4"/>
  <c r="G44" i="4"/>
  <c r="F44" i="4"/>
  <c r="E44" i="4"/>
  <c r="K43" i="4"/>
  <c r="J43" i="4"/>
  <c r="I43" i="4"/>
  <c r="H43" i="4"/>
  <c r="G43" i="4"/>
  <c r="F43" i="4"/>
  <c r="E43" i="4"/>
  <c r="K42" i="4"/>
  <c r="J42" i="4"/>
  <c r="I42" i="4"/>
  <c r="H42" i="4"/>
  <c r="G42" i="4"/>
  <c r="F42" i="4"/>
  <c r="E42" i="4"/>
  <c r="K41" i="4"/>
  <c r="J41" i="4"/>
  <c r="I41" i="4"/>
  <c r="H41" i="4"/>
  <c r="G41" i="4"/>
  <c r="F41" i="4"/>
  <c r="E41" i="4"/>
  <c r="K40" i="4"/>
  <c r="J40" i="4"/>
  <c r="I40" i="4"/>
  <c r="H40" i="4"/>
  <c r="G40" i="4"/>
  <c r="F40" i="4"/>
  <c r="E40" i="4"/>
  <c r="K39" i="4"/>
  <c r="J39" i="4"/>
  <c r="I39" i="4"/>
  <c r="H39" i="4"/>
  <c r="G39" i="4"/>
  <c r="F39" i="4"/>
  <c r="E39" i="4"/>
  <c r="K38" i="4"/>
  <c r="J38" i="4"/>
  <c r="I38" i="4"/>
  <c r="H38" i="4"/>
  <c r="G38" i="4"/>
  <c r="F38" i="4"/>
  <c r="E38" i="4"/>
  <c r="K37" i="4"/>
  <c r="J37" i="4"/>
  <c r="I37" i="4"/>
  <c r="H37" i="4"/>
  <c r="G37" i="4"/>
  <c r="F37" i="4"/>
  <c r="E37" i="4"/>
  <c r="K36" i="4"/>
  <c r="J36" i="4"/>
  <c r="I36" i="4"/>
  <c r="H36" i="4"/>
  <c r="G36" i="4"/>
  <c r="F36" i="4"/>
  <c r="E36" i="4"/>
  <c r="K35" i="4"/>
  <c r="J35" i="4"/>
  <c r="I35" i="4"/>
  <c r="H35" i="4"/>
  <c r="G35" i="4"/>
  <c r="F35" i="4"/>
  <c r="E35" i="4"/>
  <c r="K34" i="4"/>
  <c r="J34" i="4"/>
  <c r="I34" i="4"/>
  <c r="H34" i="4"/>
  <c r="G34" i="4"/>
  <c r="F34" i="4"/>
  <c r="E34" i="4"/>
  <c r="K33" i="4"/>
  <c r="J33" i="4"/>
  <c r="I33" i="4"/>
  <c r="H33" i="4"/>
  <c r="G33" i="4"/>
  <c r="F33" i="4"/>
  <c r="E33" i="4"/>
  <c r="K32" i="4"/>
  <c r="J32" i="4"/>
  <c r="I32" i="4"/>
  <c r="H32" i="4"/>
  <c r="G32" i="4"/>
  <c r="F32" i="4"/>
  <c r="E32" i="4"/>
  <c r="K31" i="4"/>
  <c r="J31" i="4"/>
  <c r="I31" i="4"/>
  <c r="H31" i="4"/>
  <c r="G31" i="4"/>
  <c r="F31" i="4"/>
  <c r="E31" i="4"/>
  <c r="K30" i="4"/>
  <c r="J30" i="4"/>
  <c r="I30" i="4"/>
  <c r="H30" i="4"/>
  <c r="G30" i="4"/>
  <c r="F30" i="4"/>
  <c r="E30" i="4"/>
  <c r="K29" i="4"/>
  <c r="J29" i="4"/>
  <c r="I29" i="4"/>
  <c r="H29" i="4"/>
  <c r="G29" i="4"/>
  <c r="F29" i="4"/>
  <c r="E29" i="4"/>
  <c r="K28" i="4"/>
  <c r="J28" i="4"/>
  <c r="I28" i="4"/>
  <c r="H28" i="4"/>
  <c r="G28" i="4"/>
  <c r="F28" i="4"/>
  <c r="E28" i="4"/>
  <c r="K27" i="4"/>
  <c r="J27" i="4"/>
  <c r="I27" i="4"/>
  <c r="H27" i="4"/>
  <c r="G27" i="4"/>
  <c r="F27" i="4"/>
  <c r="E27" i="4"/>
  <c r="K26" i="4"/>
  <c r="J26" i="4"/>
  <c r="I26" i="4"/>
  <c r="H26" i="4"/>
  <c r="G26" i="4"/>
  <c r="F26" i="4"/>
  <c r="E26" i="4"/>
  <c r="K25" i="4"/>
  <c r="J25" i="4"/>
  <c r="I25" i="4"/>
  <c r="H25" i="4"/>
  <c r="G25" i="4"/>
  <c r="F25" i="4"/>
  <c r="E25" i="4"/>
  <c r="K24" i="4"/>
  <c r="J24" i="4"/>
  <c r="I24" i="4"/>
  <c r="H24" i="4"/>
  <c r="G24" i="4"/>
  <c r="F24" i="4"/>
  <c r="E24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7" i="4"/>
  <c r="H17" i="4"/>
  <c r="G17" i="4"/>
  <c r="F17" i="4"/>
  <c r="E17" i="4"/>
  <c r="K16" i="4"/>
  <c r="J16" i="4"/>
  <c r="I16" i="4"/>
  <c r="H16" i="4"/>
  <c r="G16" i="4"/>
  <c r="F16" i="4"/>
  <c r="E16" i="4"/>
  <c r="K15" i="4"/>
  <c r="J15" i="4"/>
  <c r="I15" i="4"/>
  <c r="H15" i="4"/>
  <c r="G15" i="4"/>
  <c r="F15" i="4"/>
  <c r="E15" i="4"/>
  <c r="K14" i="4"/>
  <c r="J14" i="4"/>
  <c r="I14" i="4"/>
  <c r="H14" i="4"/>
  <c r="G14" i="4"/>
  <c r="F14" i="4"/>
  <c r="E14" i="4"/>
  <c r="K13" i="4"/>
  <c r="J13" i="4"/>
  <c r="I13" i="4"/>
  <c r="H13" i="4"/>
  <c r="G13" i="4"/>
  <c r="F13" i="4"/>
  <c r="E13" i="4"/>
  <c r="K12" i="4"/>
  <c r="J12" i="4"/>
  <c r="I12" i="4"/>
  <c r="H12" i="4"/>
  <c r="G12" i="4"/>
  <c r="F12" i="4"/>
  <c r="E12" i="4"/>
  <c r="K11" i="4"/>
  <c r="H11" i="4"/>
  <c r="G11" i="4"/>
  <c r="F11" i="4"/>
  <c r="E11" i="4"/>
  <c r="K10" i="4"/>
  <c r="J10" i="4"/>
  <c r="I10" i="4"/>
  <c r="H10" i="4"/>
  <c r="G10" i="4"/>
  <c r="F10" i="4"/>
  <c r="E10" i="4"/>
  <c r="K9" i="4"/>
  <c r="H9" i="4"/>
  <c r="G9" i="4"/>
  <c r="F9" i="4"/>
  <c r="E9" i="4"/>
  <c r="G90" i="5"/>
  <c r="F90" i="5"/>
  <c r="E90" i="5"/>
  <c r="D90" i="5"/>
  <c r="C90" i="5"/>
  <c r="B90" i="5"/>
  <c r="G89" i="5"/>
  <c r="F89" i="5"/>
  <c r="E89" i="5"/>
  <c r="D89" i="5"/>
  <c r="C89" i="5"/>
  <c r="B89" i="5"/>
  <c r="G88" i="5"/>
  <c r="F88" i="5"/>
  <c r="E88" i="5"/>
  <c r="D88" i="5"/>
  <c r="C88" i="5"/>
  <c r="B88" i="5"/>
  <c r="G87" i="5"/>
  <c r="F87" i="5"/>
  <c r="E87" i="5"/>
  <c r="D87" i="5"/>
  <c r="C87" i="5"/>
  <c r="B87" i="5"/>
  <c r="G86" i="5"/>
  <c r="F86" i="5"/>
  <c r="E86" i="5"/>
  <c r="D86" i="5"/>
  <c r="C86" i="5"/>
  <c r="B86" i="5"/>
  <c r="G85" i="5"/>
  <c r="F85" i="5"/>
  <c r="E85" i="5"/>
  <c r="D85" i="5"/>
  <c r="C85" i="5"/>
  <c r="B85" i="5"/>
  <c r="G84" i="5"/>
  <c r="F84" i="5"/>
  <c r="E84" i="5"/>
  <c r="D84" i="5"/>
  <c r="C84" i="5"/>
  <c r="B84" i="5"/>
  <c r="G83" i="5"/>
  <c r="F83" i="5"/>
  <c r="E83" i="5"/>
  <c r="D83" i="5"/>
  <c r="C83" i="5"/>
  <c r="B83" i="5"/>
  <c r="G82" i="5"/>
  <c r="F82" i="5"/>
  <c r="E82" i="5"/>
  <c r="D82" i="5"/>
  <c r="C82" i="5"/>
  <c r="B82" i="5"/>
  <c r="G81" i="5"/>
  <c r="F81" i="5"/>
  <c r="E81" i="5"/>
  <c r="D81" i="5"/>
  <c r="C81" i="5"/>
  <c r="B81" i="5"/>
  <c r="G80" i="5"/>
  <c r="F80" i="5"/>
  <c r="E80" i="5"/>
  <c r="D80" i="5"/>
  <c r="C80" i="5"/>
  <c r="B80" i="5"/>
  <c r="G79" i="5"/>
  <c r="F79" i="5"/>
  <c r="E79" i="5"/>
  <c r="D79" i="5"/>
  <c r="C79" i="5"/>
  <c r="B79" i="5"/>
  <c r="G78" i="5"/>
  <c r="F78" i="5"/>
  <c r="E78" i="5"/>
  <c r="D78" i="5"/>
  <c r="C78" i="5"/>
  <c r="B78" i="5"/>
  <c r="G77" i="5"/>
  <c r="F77" i="5"/>
  <c r="E77" i="5"/>
  <c r="D77" i="5"/>
  <c r="C77" i="5"/>
  <c r="B77" i="5"/>
  <c r="G76" i="5"/>
  <c r="F76" i="5"/>
  <c r="E76" i="5"/>
  <c r="D76" i="5"/>
  <c r="C76" i="5"/>
  <c r="B76" i="5"/>
  <c r="G75" i="5"/>
  <c r="F75" i="5"/>
  <c r="E75" i="5"/>
  <c r="D75" i="5"/>
  <c r="C75" i="5"/>
  <c r="B75" i="5"/>
  <c r="G74" i="5"/>
  <c r="F74" i="5"/>
  <c r="E74" i="5"/>
  <c r="D74" i="5"/>
  <c r="C74" i="5"/>
  <c r="B74" i="5"/>
  <c r="G73" i="5"/>
  <c r="F73" i="5"/>
  <c r="E73" i="5"/>
  <c r="D73" i="5"/>
  <c r="C73" i="5"/>
  <c r="B73" i="5"/>
  <c r="G72" i="5"/>
  <c r="F72" i="5"/>
  <c r="E72" i="5"/>
  <c r="D72" i="5"/>
  <c r="C72" i="5"/>
  <c r="B72" i="5"/>
  <c r="G71" i="5"/>
  <c r="F71" i="5"/>
  <c r="E71" i="5"/>
  <c r="D71" i="5"/>
  <c r="C71" i="5"/>
  <c r="B71" i="5"/>
  <c r="G70" i="5"/>
  <c r="F70" i="5"/>
  <c r="E70" i="5"/>
  <c r="D70" i="5"/>
  <c r="C70" i="5"/>
  <c r="B70" i="5"/>
  <c r="G69" i="5"/>
  <c r="F69" i="5"/>
  <c r="E69" i="5"/>
  <c r="D69" i="5"/>
  <c r="C69" i="5"/>
  <c r="B69" i="5"/>
  <c r="G68" i="5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53" i="5"/>
  <c r="F53" i="5"/>
  <c r="E53" i="5"/>
  <c r="D53" i="5"/>
  <c r="C53" i="5"/>
  <c r="B53" i="5"/>
  <c r="G52" i="5"/>
  <c r="F52" i="5"/>
  <c r="E52" i="5"/>
  <c r="D52" i="5"/>
  <c r="C52" i="5"/>
  <c r="B52" i="5"/>
  <c r="G51" i="5"/>
  <c r="F51" i="5"/>
  <c r="E51" i="5"/>
  <c r="D51" i="5"/>
  <c r="C51" i="5"/>
  <c r="B51" i="5"/>
  <c r="G50" i="5"/>
  <c r="F50" i="5"/>
  <c r="E50" i="5"/>
  <c r="D50" i="5"/>
  <c r="C50" i="5"/>
  <c r="B50" i="5"/>
  <c r="G49" i="5"/>
  <c r="F49" i="5"/>
  <c r="E49" i="5"/>
  <c r="D49" i="5"/>
  <c r="C49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5" i="5"/>
  <c r="F45" i="5"/>
  <c r="E45" i="5"/>
  <c r="D45" i="5"/>
  <c r="C45" i="5"/>
  <c r="B45" i="5"/>
  <c r="G44" i="5"/>
  <c r="F44" i="5"/>
  <c r="E44" i="5"/>
  <c r="D44" i="5"/>
  <c r="C44" i="5"/>
  <c r="B44" i="5"/>
  <c r="G43" i="5"/>
  <c r="F43" i="5"/>
  <c r="E43" i="5"/>
  <c r="D43" i="5"/>
  <c r="C43" i="5"/>
  <c r="B43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G180" i="9"/>
  <c r="F180" i="9"/>
  <c r="G179" i="9"/>
  <c r="F179" i="9"/>
  <c r="E179" i="9"/>
  <c r="G178" i="9"/>
  <c r="F178" i="9"/>
  <c r="E178" i="9"/>
  <c r="G177" i="9"/>
  <c r="F177" i="9"/>
  <c r="E177" i="9"/>
  <c r="G174" i="9"/>
  <c r="F174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0" i="9"/>
  <c r="F150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6" i="9"/>
  <c r="F126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2" i="9"/>
  <c r="F102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78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4" i="9"/>
  <c r="F54" i="9"/>
  <c r="G52" i="9"/>
  <c r="F52" i="9"/>
  <c r="E52" i="9"/>
  <c r="G51" i="9"/>
  <c r="F51" i="9"/>
  <c r="E51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0" i="9"/>
  <c r="F30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P48" i="9" l="1"/>
  <c r="P50" i="9"/>
  <c r="P49" i="9"/>
  <c r="P51" i="9"/>
  <c r="P38" i="9"/>
  <c r="I11" i="3"/>
  <c r="I3" i="5"/>
  <c r="J5" i="5"/>
  <c r="J9" i="5"/>
  <c r="I19" i="5"/>
  <c r="I51" i="5"/>
  <c r="I75" i="5"/>
  <c r="J62" i="5"/>
  <c r="I66" i="5"/>
  <c r="J70" i="5"/>
  <c r="I74" i="5"/>
  <c r="Q46" i="9"/>
  <c r="P17" i="9"/>
  <c r="P21" i="9"/>
  <c r="G149" i="9"/>
  <c r="Z149" i="9"/>
  <c r="AB149" i="9"/>
  <c r="V149" i="9"/>
  <c r="M149" i="9"/>
  <c r="Q38" i="9"/>
  <c r="P13" i="9"/>
  <c r="P25" i="9"/>
  <c r="R149" i="9"/>
  <c r="I149" i="9"/>
  <c r="T149" i="9"/>
  <c r="X149" i="9"/>
  <c r="P35" i="9"/>
  <c r="Q36" i="9"/>
  <c r="Q40" i="9"/>
  <c r="P43" i="9"/>
  <c r="Q44" i="9"/>
  <c r="P47" i="9"/>
  <c r="Q51" i="9"/>
  <c r="H149" i="9"/>
  <c r="V173" i="9"/>
  <c r="I173" i="9"/>
  <c r="T173" i="9"/>
  <c r="Q35" i="9"/>
  <c r="Q39" i="9"/>
  <c r="Q43" i="9"/>
  <c r="Q47" i="9"/>
  <c r="J53" i="5"/>
  <c r="J57" i="5"/>
  <c r="I59" i="5"/>
  <c r="J61" i="5"/>
  <c r="J65" i="5"/>
  <c r="Q11" i="9"/>
  <c r="Q15" i="9"/>
  <c r="Q19" i="9"/>
  <c r="Q23" i="9"/>
  <c r="Q27" i="9"/>
  <c r="J24" i="5"/>
  <c r="H44" i="5"/>
  <c r="H46" i="5"/>
  <c r="J48" i="5"/>
  <c r="I83" i="5"/>
  <c r="J85" i="5"/>
  <c r="J89" i="5"/>
  <c r="K18" i="4"/>
  <c r="J57" i="4"/>
  <c r="I11" i="5"/>
  <c r="H19" i="5"/>
  <c r="H20" i="5"/>
  <c r="J56" i="5"/>
  <c r="I81" i="5"/>
  <c r="Q10" i="9"/>
  <c r="Q14" i="9"/>
  <c r="Q18" i="9"/>
  <c r="Q22" i="9"/>
  <c r="Q26" i="9"/>
  <c r="J39" i="5"/>
  <c r="J47" i="5"/>
  <c r="H51" i="5"/>
  <c r="H52" i="5"/>
  <c r="G29" i="9"/>
  <c r="R29" i="9"/>
  <c r="Z29" i="9"/>
  <c r="J6" i="5"/>
  <c r="J71" i="5"/>
  <c r="J74" i="5"/>
  <c r="H84" i="5"/>
  <c r="J30" i="5"/>
  <c r="I34" i="5"/>
  <c r="J38" i="5"/>
  <c r="I42" i="5"/>
  <c r="AC29" i="9"/>
  <c r="W29" i="9"/>
  <c r="Q12" i="9"/>
  <c r="Q16" i="9"/>
  <c r="Q20" i="9"/>
  <c r="Q24" i="9"/>
  <c r="Q28" i="9"/>
  <c r="J21" i="5"/>
  <c r="J25" i="5"/>
  <c r="I27" i="5"/>
  <c r="J29" i="5"/>
  <c r="J33" i="5"/>
  <c r="J86" i="5"/>
  <c r="I90" i="5"/>
  <c r="G18" i="4"/>
  <c r="I77" i="9"/>
  <c r="AC149" i="9"/>
  <c r="H53" i="9"/>
  <c r="H4" i="5"/>
  <c r="K71" i="4"/>
  <c r="H28" i="5"/>
  <c r="Y53" i="9"/>
  <c r="H43" i="5"/>
  <c r="I43" i="5"/>
  <c r="H60" i="5"/>
  <c r="J76" i="5"/>
  <c r="H76" i="5"/>
  <c r="Z125" i="9"/>
  <c r="U149" i="9"/>
  <c r="F53" i="9"/>
  <c r="I10" i="5"/>
  <c r="J10" i="5"/>
  <c r="R125" i="9"/>
  <c r="L149" i="9"/>
  <c r="J18" i="5"/>
  <c r="I12" i="5"/>
  <c r="Y29" i="9"/>
  <c r="I53" i="9"/>
  <c r="W77" i="9"/>
  <c r="F77" i="9"/>
  <c r="AC125" i="9"/>
  <c r="AC173" i="9"/>
  <c r="J13" i="5"/>
  <c r="J17" i="5"/>
  <c r="I20" i="5"/>
  <c r="I21" i="5"/>
  <c r="J36" i="5"/>
  <c r="I41" i="5"/>
  <c r="I52" i="5"/>
  <c r="I53" i="5"/>
  <c r="J68" i="5"/>
  <c r="I73" i="5"/>
  <c r="J78" i="5"/>
  <c r="I82" i="5"/>
  <c r="I45" i="4"/>
  <c r="F71" i="4"/>
  <c r="G71" i="4"/>
  <c r="F29" i="9"/>
  <c r="L29" i="9"/>
  <c r="Q13" i="9"/>
  <c r="Q17" i="9"/>
  <c r="Q21" i="9"/>
  <c r="I2" i="5"/>
  <c r="J7" i="5"/>
  <c r="J12" i="5"/>
  <c r="I17" i="5"/>
  <c r="J22" i="5"/>
  <c r="I26" i="5"/>
  <c r="J31" i="5"/>
  <c r="H35" i="5"/>
  <c r="H38" i="5"/>
  <c r="J40" i="5"/>
  <c r="J45" i="5"/>
  <c r="J49" i="5"/>
  <c r="J54" i="5"/>
  <c r="I58" i="5"/>
  <c r="J63" i="5"/>
  <c r="H67" i="5"/>
  <c r="H70" i="5"/>
  <c r="J72" i="5"/>
  <c r="J87" i="5"/>
  <c r="J45" i="4"/>
  <c r="K57" i="4"/>
  <c r="H54" i="5"/>
  <c r="O29" i="9"/>
  <c r="U29" i="9"/>
  <c r="Q25" i="9"/>
  <c r="V29" i="9"/>
  <c r="I4" i="5"/>
  <c r="H5" i="5"/>
  <c r="H11" i="5"/>
  <c r="H14" i="5"/>
  <c r="J16" i="5"/>
  <c r="I28" i="5"/>
  <c r="I29" i="5"/>
  <c r="J44" i="5"/>
  <c r="I49" i="5"/>
  <c r="I60" i="5"/>
  <c r="H61" i="5"/>
  <c r="J77" i="5"/>
  <c r="J81" i="5"/>
  <c r="I84" i="5"/>
  <c r="I85" i="5"/>
  <c r="F18" i="4"/>
  <c r="K45" i="4"/>
  <c r="G11" i="3"/>
  <c r="P39" i="9"/>
  <c r="J77" i="9"/>
  <c r="U77" i="9"/>
  <c r="L77" i="9"/>
  <c r="Y77" i="9"/>
  <c r="F125" i="9"/>
  <c r="O173" i="9"/>
  <c r="J15" i="5"/>
  <c r="J20" i="5"/>
  <c r="I25" i="5"/>
  <c r="I36" i="5"/>
  <c r="H37" i="5"/>
  <c r="J52" i="5"/>
  <c r="I57" i="5"/>
  <c r="I68" i="5"/>
  <c r="H69" i="5"/>
  <c r="H75" i="5"/>
  <c r="H78" i="5"/>
  <c r="J80" i="5"/>
  <c r="H18" i="4"/>
  <c r="F57" i="4"/>
  <c r="G57" i="4"/>
  <c r="I57" i="4"/>
  <c r="J71" i="4"/>
  <c r="H22" i="5"/>
  <c r="M29" i="9"/>
  <c r="R53" i="9"/>
  <c r="Z53" i="9"/>
  <c r="S125" i="9"/>
  <c r="J4" i="5"/>
  <c r="I9" i="5"/>
  <c r="J14" i="5"/>
  <c r="I18" i="5"/>
  <c r="J28" i="5"/>
  <c r="I33" i="5"/>
  <c r="H36" i="5"/>
  <c r="I44" i="5"/>
  <c r="I45" i="5"/>
  <c r="J60" i="5"/>
  <c r="I65" i="5"/>
  <c r="H68" i="5"/>
  <c r="J79" i="5"/>
  <c r="J82" i="5"/>
  <c r="J84" i="5"/>
  <c r="I89" i="5"/>
  <c r="I18" i="4"/>
  <c r="J18" i="4"/>
  <c r="G45" i="4"/>
  <c r="H57" i="4"/>
  <c r="H71" i="4"/>
  <c r="I71" i="4"/>
  <c r="H11" i="3"/>
  <c r="H13" i="5"/>
  <c r="F45" i="4"/>
  <c r="W149" i="9"/>
  <c r="H3" i="5"/>
  <c r="H6" i="5"/>
  <c r="J8" i="5"/>
  <c r="H12" i="5"/>
  <c r="J23" i="5"/>
  <c r="H27" i="5"/>
  <c r="H30" i="5"/>
  <c r="J32" i="5"/>
  <c r="I35" i="5"/>
  <c r="J37" i="5"/>
  <c r="J41" i="5"/>
  <c r="J46" i="5"/>
  <c r="I50" i="5"/>
  <c r="J55" i="5"/>
  <c r="H59" i="5"/>
  <c r="H62" i="5"/>
  <c r="J64" i="5"/>
  <c r="I67" i="5"/>
  <c r="J69" i="5"/>
  <c r="J73" i="5"/>
  <c r="I76" i="5"/>
  <c r="I77" i="5"/>
  <c r="H83" i="5"/>
  <c r="H86" i="5"/>
  <c r="J88" i="5"/>
  <c r="H45" i="4"/>
  <c r="AB29" i="9"/>
  <c r="P41" i="9"/>
  <c r="P46" i="9"/>
  <c r="J90" i="5"/>
  <c r="P45" i="9"/>
  <c r="O77" i="9"/>
  <c r="F173" i="9"/>
  <c r="J11" i="5"/>
  <c r="J27" i="5"/>
  <c r="J35" i="5"/>
  <c r="J51" i="5"/>
  <c r="J59" i="5"/>
  <c r="H29" i="9"/>
  <c r="P36" i="9"/>
  <c r="P11" i="9"/>
  <c r="P27" i="9"/>
  <c r="J53" i="9"/>
  <c r="L173" i="9"/>
  <c r="J3" i="5"/>
  <c r="J19" i="5"/>
  <c r="H29" i="5"/>
  <c r="H45" i="5"/>
  <c r="H53" i="5"/>
  <c r="H77" i="5"/>
  <c r="J83" i="5"/>
  <c r="H85" i="5"/>
  <c r="P40" i="9"/>
  <c r="M77" i="9"/>
  <c r="X173" i="9"/>
  <c r="AB173" i="9"/>
  <c r="I5" i="5"/>
  <c r="I61" i="5"/>
  <c r="I69" i="5"/>
  <c r="AB53" i="9"/>
  <c r="J26" i="5"/>
  <c r="J34" i="5"/>
  <c r="J50" i="5"/>
  <c r="J58" i="5"/>
  <c r="J66" i="5"/>
  <c r="J29" i="9"/>
  <c r="Y173" i="9"/>
  <c r="H21" i="5"/>
  <c r="J43" i="5"/>
  <c r="J67" i="5"/>
  <c r="J75" i="5"/>
  <c r="G53" i="9"/>
  <c r="X77" i="9"/>
  <c r="I101" i="9"/>
  <c r="M173" i="9"/>
  <c r="I13" i="5"/>
  <c r="I37" i="5"/>
  <c r="P10" i="9"/>
  <c r="P14" i="9"/>
  <c r="P18" i="9"/>
  <c r="P22" i="9"/>
  <c r="P26" i="9"/>
  <c r="W53" i="9"/>
  <c r="P34" i="9"/>
  <c r="P44" i="9"/>
  <c r="P52" i="9"/>
  <c r="J101" i="9"/>
  <c r="U101" i="9"/>
  <c r="AC101" i="9"/>
  <c r="L101" i="9"/>
  <c r="W101" i="9"/>
  <c r="AA101" i="9"/>
  <c r="M125" i="9"/>
  <c r="X125" i="9"/>
  <c r="G125" i="9"/>
  <c r="I125" i="9"/>
  <c r="T125" i="9"/>
  <c r="I6" i="5"/>
  <c r="H7" i="5"/>
  <c r="I14" i="5"/>
  <c r="H15" i="5"/>
  <c r="I22" i="5"/>
  <c r="H23" i="5"/>
  <c r="I30" i="5"/>
  <c r="H31" i="5"/>
  <c r="I38" i="5"/>
  <c r="H39" i="5"/>
  <c r="I46" i="5"/>
  <c r="H47" i="5"/>
  <c r="I54" i="5"/>
  <c r="H55" i="5"/>
  <c r="I62" i="5"/>
  <c r="H63" i="5"/>
  <c r="I70" i="5"/>
  <c r="H71" i="5"/>
  <c r="I78" i="5"/>
  <c r="H79" i="5"/>
  <c r="I86" i="5"/>
  <c r="H87" i="5"/>
  <c r="T29" i="9"/>
  <c r="V53" i="9"/>
  <c r="O53" i="9"/>
  <c r="J2" i="5"/>
  <c r="J42" i="5"/>
  <c r="P15" i="9"/>
  <c r="P19" i="9"/>
  <c r="P23" i="9"/>
  <c r="L53" i="9"/>
  <c r="W173" i="9"/>
  <c r="X29" i="9"/>
  <c r="X53" i="9"/>
  <c r="V101" i="9"/>
  <c r="M101" i="9"/>
  <c r="X101" i="9"/>
  <c r="G101" i="9"/>
  <c r="R101" i="9"/>
  <c r="Z101" i="9"/>
  <c r="T101" i="9"/>
  <c r="AB101" i="9"/>
  <c r="O125" i="9"/>
  <c r="Y125" i="9"/>
  <c r="F149" i="9"/>
  <c r="O149" i="9"/>
  <c r="Y149" i="9"/>
  <c r="S149" i="9"/>
  <c r="AA149" i="9"/>
  <c r="I7" i="5"/>
  <c r="H8" i="5"/>
  <c r="I15" i="5"/>
  <c r="H16" i="5"/>
  <c r="I23" i="5"/>
  <c r="H24" i="5"/>
  <c r="I31" i="5"/>
  <c r="H32" i="5"/>
  <c r="I39" i="5"/>
  <c r="H40" i="5"/>
  <c r="I47" i="5"/>
  <c r="H48" i="5"/>
  <c r="I55" i="5"/>
  <c r="H56" i="5"/>
  <c r="I63" i="5"/>
  <c r="H64" i="5"/>
  <c r="I71" i="5"/>
  <c r="H72" i="5"/>
  <c r="I79" i="5"/>
  <c r="H80" i="5"/>
  <c r="I87" i="5"/>
  <c r="H88" i="5"/>
  <c r="I8" i="5"/>
  <c r="H9" i="5"/>
  <c r="I16" i="5"/>
  <c r="H17" i="5"/>
  <c r="I24" i="5"/>
  <c r="H25" i="5"/>
  <c r="I32" i="5"/>
  <c r="H33" i="5"/>
  <c r="I40" i="5"/>
  <c r="H41" i="5"/>
  <c r="I48" i="5"/>
  <c r="H49" i="5"/>
  <c r="I56" i="5"/>
  <c r="H57" i="5"/>
  <c r="I64" i="5"/>
  <c r="H65" i="5"/>
  <c r="I72" i="5"/>
  <c r="H73" i="5"/>
  <c r="I80" i="5"/>
  <c r="H81" i="5"/>
  <c r="I88" i="5"/>
  <c r="H89" i="5"/>
  <c r="AA53" i="9"/>
  <c r="P42" i="9"/>
  <c r="AB77" i="9"/>
  <c r="AA125" i="9"/>
  <c r="U125" i="9"/>
  <c r="H2" i="5"/>
  <c r="H10" i="5"/>
  <c r="H26" i="5"/>
  <c r="H34" i="5"/>
  <c r="H58" i="5"/>
  <c r="H74" i="5"/>
  <c r="P37" i="9"/>
  <c r="T77" i="9"/>
  <c r="V77" i="9"/>
  <c r="H125" i="9"/>
  <c r="J125" i="9"/>
  <c r="H18" i="5"/>
  <c r="H42" i="5"/>
  <c r="H50" i="5"/>
  <c r="H66" i="5"/>
  <c r="H82" i="5"/>
  <c r="H90" i="5"/>
  <c r="S29" i="9"/>
  <c r="AA29" i="9"/>
  <c r="P12" i="9"/>
  <c r="P16" i="9"/>
  <c r="P20" i="9"/>
  <c r="P24" i="9"/>
  <c r="P28" i="9"/>
  <c r="M53" i="9"/>
  <c r="AC77" i="9"/>
  <c r="H101" i="9"/>
  <c r="S101" i="9"/>
  <c r="AB125" i="9"/>
  <c r="J173" i="9"/>
  <c r="U173" i="9"/>
  <c r="I29" i="9"/>
  <c r="T53" i="9"/>
  <c r="S53" i="9"/>
  <c r="J149" i="9"/>
  <c r="F101" i="9"/>
  <c r="O101" i="9"/>
  <c r="Y101" i="9"/>
  <c r="V125" i="9"/>
  <c r="U53" i="9"/>
  <c r="P33" i="9"/>
  <c r="Q34" i="9"/>
  <c r="Q42" i="9"/>
  <c r="H173" i="9"/>
  <c r="S173" i="9"/>
  <c r="AA173" i="9"/>
  <c r="P9" i="9"/>
  <c r="Q33" i="9"/>
  <c r="Q41" i="9"/>
  <c r="Q52" i="9"/>
  <c r="AC53" i="9"/>
  <c r="G77" i="9"/>
  <c r="R77" i="9"/>
  <c r="Z77" i="9"/>
  <c r="L125" i="9"/>
  <c r="W125" i="9"/>
  <c r="Q37" i="9"/>
  <c r="Q45" i="9"/>
  <c r="H77" i="9"/>
  <c r="S77" i="9"/>
  <c r="AA77" i="9"/>
  <c r="G173" i="9"/>
  <c r="R173" i="9"/>
  <c r="Z173" i="9"/>
</calcChain>
</file>

<file path=xl/sharedStrings.xml><?xml version="1.0" encoding="utf-8"?>
<sst xmlns="http://schemas.openxmlformats.org/spreadsheetml/2006/main" count="9210" uniqueCount="3507">
  <si>
    <t>公司/经理</t>
    <phoneticPr fontId="5" type="noConversion"/>
  </si>
  <si>
    <t>产品名称</t>
  </si>
  <si>
    <t>细分策略</t>
    <phoneticPr fontId="5" type="noConversion"/>
  </si>
  <si>
    <t>最新规模</t>
  </si>
  <si>
    <t>近一周</t>
  </si>
  <si>
    <t>近一月</t>
  </si>
  <si>
    <t>2020年</t>
  </si>
  <si>
    <t>2019年</t>
  </si>
  <si>
    <t>2019年以来</t>
  </si>
  <si>
    <t>明汯量化中小盘增强1号1期</t>
  </si>
  <si>
    <t>——</t>
    <phoneticPr fontId="5" type="noConversion"/>
  </si>
  <si>
    <t>明汯价值成长1期</t>
  </si>
  <si>
    <t>九章幻方中证500量化进取2号</t>
  </si>
  <si>
    <t>九章幻方中证1000量化多策略1号</t>
  </si>
  <si>
    <t>聚鸣刘晓龙</t>
  </si>
  <si>
    <t>聚鸣多策略</t>
  </si>
  <si>
    <t>嘉实邵健</t>
  </si>
  <si>
    <t>嘉实睿远高增长七期</t>
  </si>
  <si>
    <t>价值成长</t>
    <phoneticPr fontId="5" type="noConversion"/>
  </si>
  <si>
    <t>——</t>
  </si>
  <si>
    <t>望正王鹏辉</t>
  </si>
  <si>
    <t>新方程望正精英鹏辉</t>
  </si>
  <si>
    <t>盘京庄涛</t>
  </si>
  <si>
    <t>盛信1期主基金</t>
  </si>
  <si>
    <t>和聚李泽刚</t>
  </si>
  <si>
    <t>和聚宗享-恒天1号</t>
  </si>
  <si>
    <t>彤源管华雨</t>
  </si>
  <si>
    <t>同创3期</t>
  </si>
  <si>
    <t>景林高云程</t>
  </si>
  <si>
    <t>景林优选基金专享私募子基金1号</t>
  </si>
  <si>
    <t>中欧瑞博吴伟志</t>
  </si>
  <si>
    <t>中欧瑞博锐金1号</t>
  </si>
  <si>
    <t>泓澄张弢</t>
  </si>
  <si>
    <t>泓澄投资1号</t>
  </si>
  <si>
    <t>于翼陈忠</t>
  </si>
  <si>
    <t>东方点赞</t>
  </si>
  <si>
    <t>泰旸刘天君</t>
  </si>
  <si>
    <t>恒天泰旸一期证券投资基金</t>
  </si>
  <si>
    <t>汉和罗晓春</t>
  </si>
  <si>
    <t>汉和资本1期</t>
  </si>
  <si>
    <t>星石江晖</t>
  </si>
  <si>
    <t>平安财富·投资精英之星石集合资金信托A类</t>
  </si>
  <si>
    <t>源乐晟杨建海</t>
  </si>
  <si>
    <t>源乐晟恒晟6号</t>
  </si>
  <si>
    <t>远策张益驰</t>
  </si>
  <si>
    <t>外贸信托-锐进26期远策尊享系列</t>
  </si>
  <si>
    <t>均衡配置</t>
    <phoneticPr fontId="5" type="noConversion"/>
  </si>
  <si>
    <t>淡水泉赵军</t>
  </si>
  <si>
    <t>平安财富淡水泉成长九期集合资金信托</t>
  </si>
  <si>
    <t>高毅邓晓峰</t>
  </si>
  <si>
    <t>凯丰吴星</t>
  </si>
  <si>
    <t>凯丰宏观对冲9-2号</t>
  </si>
  <si>
    <t>重阳裘国根</t>
  </si>
  <si>
    <t>重阳金享6号</t>
  </si>
  <si>
    <t>-</t>
  </si>
  <si>
    <t xml:space="preserve"> 简单平均</t>
  </si>
  <si>
    <t>九坤股票多空配置1号</t>
  </si>
  <si>
    <t>股票多空</t>
  </si>
  <si>
    <t>明汯多策略对冲1号基金</t>
  </si>
  <si>
    <t>高频多策略</t>
  </si>
  <si>
    <t>明汯中性1号</t>
  </si>
  <si>
    <t>高频Alpha</t>
  </si>
  <si>
    <t>保银中国价值基金</t>
  </si>
  <si>
    <t>主观多空</t>
  </si>
  <si>
    <t>外贸信托-金锝量化</t>
  </si>
  <si>
    <t>中低频Alpha</t>
  </si>
  <si>
    <t>九章幻方量化对冲1号</t>
  </si>
  <si>
    <t>素养鸣石量化18号</t>
  </si>
  <si>
    <t>洛书谢冬</t>
  </si>
  <si>
    <t>洛书尊享CTA拾壹号</t>
  </si>
  <si>
    <t>量道刘亦霆</t>
  </si>
  <si>
    <t>量道CTA精选1号</t>
  </si>
  <si>
    <t>象限张晔</t>
  </si>
  <si>
    <t>象限1号</t>
  </si>
  <si>
    <t>华澄颜学阶</t>
  </si>
  <si>
    <t>华澄二号</t>
  </si>
  <si>
    <t>明汯裘慧明</t>
  </si>
  <si>
    <t>明汯CTA组合</t>
  </si>
  <si>
    <t>泓信尹克</t>
  </si>
  <si>
    <t>泓信全天候一号A期</t>
  </si>
  <si>
    <t>思勰陈磐颖</t>
  </si>
  <si>
    <t>思瑞二号</t>
  </si>
  <si>
    <t>涵德秦志宇</t>
  </si>
  <si>
    <t>涵德盈冲量化CTA2号</t>
  </si>
  <si>
    <t>千象马科超</t>
  </si>
  <si>
    <t>恒天千象一期</t>
  </si>
  <si>
    <t>黑翼陈泽浩</t>
  </si>
  <si>
    <t>黑翼CTA三号A</t>
  </si>
  <si>
    <t>九章幻方沪深300量化多策略1号</t>
  </si>
  <si>
    <t>500增强</t>
  </si>
  <si>
    <t>1000增强</t>
  </si>
  <si>
    <t>300增强</t>
  </si>
  <si>
    <t>价值成长</t>
  </si>
  <si>
    <t>价值交易</t>
  </si>
  <si>
    <t>极致成长</t>
  </si>
  <si>
    <t>消费医药</t>
  </si>
  <si>
    <t>均衡配置</t>
  </si>
  <si>
    <t>深度价值</t>
  </si>
  <si>
    <t>高频T0</t>
  </si>
  <si>
    <t>2020年以来最大回撤</t>
    <phoneticPr fontId="5" type="noConversion"/>
  </si>
  <si>
    <t>中证500</t>
    <phoneticPr fontId="5" type="noConversion"/>
  </si>
  <si>
    <t>沪深300</t>
    <phoneticPr fontId="5" type="noConversion"/>
  </si>
  <si>
    <t>中证1000</t>
    <phoneticPr fontId="5" type="noConversion"/>
  </si>
  <si>
    <t>大类策略</t>
  </si>
  <si>
    <t>细分策略</t>
  </si>
  <si>
    <t>调整建议</t>
  </si>
  <si>
    <t>积极型</t>
  </si>
  <si>
    <t>稳健型</t>
  </si>
  <si>
    <t>保守型</t>
  </si>
  <si>
    <t>标类债基</t>
  </si>
  <si>
    <t>股票中性</t>
  </si>
  <si>
    <t>套利策略</t>
  </si>
  <si>
    <t>汇总</t>
  </si>
  <si>
    <t>指数增强</t>
  </si>
  <si>
    <t>积极型</t>
    <phoneticPr fontId="5" type="noConversion"/>
  </si>
  <si>
    <t>固收类
（稳定器）</t>
    <phoneticPr fontId="5" type="noConversion"/>
  </si>
  <si>
    <t>股票类
（增强器）</t>
    <phoneticPr fontId="5" type="noConversion"/>
  </si>
  <si>
    <t>量化对冲：固收+重点布局品种</t>
    <phoneticPr fontId="5" type="noConversion"/>
  </si>
  <si>
    <t>股票指数增强：β+α  牛市最佳投资工具</t>
    <phoneticPr fontId="5" type="noConversion"/>
  </si>
  <si>
    <t xml:space="preserve">★★★★★     </t>
    <phoneticPr fontId="5" type="noConversion"/>
  </si>
  <si>
    <t>股票主动多头：趋势投资多迷雾   价值投资迎晴天</t>
    <phoneticPr fontId="5" type="noConversion"/>
  </si>
  <si>
    <t>CTA：做多波动率 具备危机α</t>
    <phoneticPr fontId="5" type="noConversion"/>
  </si>
  <si>
    <t>投资状态</t>
    <phoneticPr fontId="5" type="noConversion"/>
  </si>
  <si>
    <t>未投</t>
    <phoneticPr fontId="5" type="noConversion"/>
  </si>
  <si>
    <t>已投</t>
    <phoneticPr fontId="5" type="noConversion"/>
  </si>
  <si>
    <t>代销</t>
    <phoneticPr fontId="5" type="noConversion"/>
  </si>
  <si>
    <t>★★★★★</t>
    <phoneticPr fontId="5" type="noConversion"/>
  </si>
  <si>
    <t>价值博弈</t>
  </si>
  <si>
    <t>中观投资</t>
  </si>
  <si>
    <t>逆向投资</t>
  </si>
  <si>
    <t>聚鸣刘晓龙</t>
    <phoneticPr fontId="5" type="noConversion"/>
  </si>
  <si>
    <t>彤源管华雨</t>
    <phoneticPr fontId="5" type="noConversion"/>
  </si>
  <si>
    <t>盘京庄涛</t>
    <phoneticPr fontId="5" type="noConversion"/>
  </si>
  <si>
    <t>嘉实邵健</t>
    <phoneticPr fontId="5" type="noConversion"/>
  </si>
  <si>
    <t>产业研究</t>
    <phoneticPr fontId="5" type="noConversion"/>
  </si>
  <si>
    <t>中欧瑞博吴伟志</t>
    <phoneticPr fontId="5" type="noConversion"/>
  </si>
  <si>
    <t xml:space="preserve">成长 </t>
    <phoneticPr fontId="5" type="noConversion"/>
  </si>
  <si>
    <t>汉和罗晓春</t>
    <phoneticPr fontId="5" type="noConversion"/>
  </si>
  <si>
    <t>淡水泉赵军</t>
    <phoneticPr fontId="5" type="noConversion"/>
  </si>
  <si>
    <t>高毅邓晓峰</t>
    <phoneticPr fontId="5" type="noConversion"/>
  </si>
  <si>
    <t>宏观策略</t>
    <phoneticPr fontId="5" type="noConversion"/>
  </si>
  <si>
    <t>资产配置：未来财富管理的重要且必要工具</t>
    <phoneticPr fontId="5" type="noConversion"/>
  </si>
  <si>
    <t xml:space="preserve">★★★★     </t>
    <phoneticPr fontId="5" type="noConversion"/>
  </si>
  <si>
    <t xml:space="preserve">★★★★   </t>
    <phoneticPr fontId="5" type="noConversion"/>
  </si>
  <si>
    <t xml:space="preserve">★★★★    </t>
    <phoneticPr fontId="5" type="noConversion"/>
  </si>
  <si>
    <t>★★★★</t>
    <phoneticPr fontId="5" type="noConversion"/>
  </si>
  <si>
    <t xml:space="preserve">★★★   </t>
    <phoneticPr fontId="5" type="noConversion"/>
  </si>
  <si>
    <t>★★★</t>
    <phoneticPr fontId="5" type="noConversion"/>
  </si>
  <si>
    <t xml:space="preserve">★★★  </t>
    <phoneticPr fontId="5" type="noConversion"/>
  </si>
  <si>
    <t xml:space="preserve">★★★★  </t>
    <phoneticPr fontId="5" type="noConversion"/>
  </si>
  <si>
    <t xml:space="preserve">★★★ </t>
    <phoneticPr fontId="5" type="noConversion"/>
  </si>
  <si>
    <t>近一年
综合评级</t>
    <phoneticPr fontId="5" type="noConversion"/>
  </si>
  <si>
    <t>明汯裘慧明</t>
    <phoneticPr fontId="5" type="noConversion"/>
  </si>
  <si>
    <t>幻方徐进</t>
  </si>
  <si>
    <t>幻方徐进</t>
    <phoneticPr fontId="5" type="noConversion"/>
  </si>
  <si>
    <t>九坤王琛</t>
  </si>
  <si>
    <t>九坤王琛</t>
    <phoneticPr fontId="5" type="noConversion"/>
  </si>
  <si>
    <t>金锝任思泓</t>
  </si>
  <si>
    <t>金锝任思泓</t>
    <phoneticPr fontId="5" type="noConversion"/>
  </si>
  <si>
    <t>保银王强</t>
  </si>
  <si>
    <t>保银王强</t>
    <phoneticPr fontId="5" type="noConversion"/>
  </si>
  <si>
    <t>鸣石李硕</t>
  </si>
  <si>
    <t>鸣石李硕</t>
    <phoneticPr fontId="5" type="noConversion"/>
  </si>
  <si>
    <t>华润信托-千合紫荆1号</t>
  </si>
  <si>
    <t>千合崔同魁</t>
  </si>
  <si>
    <t>沪深300</t>
  </si>
  <si>
    <t>简单平均</t>
  </si>
  <si>
    <t>简单平均</t>
    <phoneticPr fontId="5" type="noConversion"/>
  </si>
  <si>
    <t>股票多头指数</t>
  </si>
  <si>
    <t>股票多头指数</t>
    <phoneticPr fontId="5" type="noConversion"/>
  </si>
  <si>
    <t>股票中性指数</t>
  </si>
  <si>
    <t>股票中性指数</t>
    <phoneticPr fontId="5" type="noConversion"/>
  </si>
  <si>
    <t>逆向投资</t>
    <phoneticPr fontId="5" type="noConversion"/>
  </si>
  <si>
    <t>产业趋势</t>
  </si>
  <si>
    <t>源乐晟杨建海</t>
    <phoneticPr fontId="5" type="noConversion"/>
  </si>
  <si>
    <t>高毅新方程晓峰2号致信2号</t>
  </si>
  <si>
    <t>高毅新方程晓峰2号致信2号</t>
    <phoneticPr fontId="5" type="noConversion"/>
  </si>
  <si>
    <t>中证500指数</t>
  </si>
  <si>
    <t>中证1000指数</t>
  </si>
  <si>
    <t>沪深300指数</t>
  </si>
  <si>
    <t>股票多头</t>
  </si>
  <si>
    <t>股票中性</t>
    <phoneticPr fontId="5" type="noConversion"/>
  </si>
  <si>
    <t>已投</t>
  </si>
  <si>
    <t xml:space="preserve">★★★★★     </t>
  </si>
  <si>
    <t>中证500</t>
  </si>
  <si>
    <t>中证1000</t>
  </si>
  <si>
    <t>未投</t>
  </si>
  <si>
    <t>代销</t>
  </si>
  <si>
    <t xml:space="preserve">★★★★     </t>
  </si>
  <si>
    <t>产业研究</t>
  </si>
  <si>
    <t xml:space="preserve">★★★  </t>
  </si>
  <si>
    <t xml:space="preserve">★★★★   </t>
  </si>
  <si>
    <t xml:space="preserve">成长 </t>
  </si>
  <si>
    <t xml:space="preserve">★★★★  </t>
  </si>
  <si>
    <t xml:space="preserve">★★★★    </t>
  </si>
  <si>
    <t>★★★</t>
  </si>
  <si>
    <t xml:space="preserve">★★★ </t>
  </si>
  <si>
    <t>宏观策略</t>
  </si>
  <si>
    <t>★★★★</t>
  </si>
  <si>
    <t xml:space="preserve">★★★   </t>
  </si>
  <si>
    <t>私募主动股票</t>
    <phoneticPr fontId="5" type="noConversion"/>
  </si>
  <si>
    <t>指增500</t>
    <phoneticPr fontId="5" type="noConversion"/>
  </si>
  <si>
    <t>指增300</t>
    <phoneticPr fontId="5" type="noConversion"/>
  </si>
  <si>
    <t>指增1000</t>
    <phoneticPr fontId="5" type="noConversion"/>
  </si>
  <si>
    <t>稳健型</t>
    <phoneticPr fontId="5" type="noConversion"/>
  </si>
  <si>
    <t>保守型</t>
    <phoneticPr fontId="5" type="noConversion"/>
  </si>
  <si>
    <t>长周期趋势</t>
  </si>
  <si>
    <t>混合策略</t>
  </si>
  <si>
    <t>短周期混合</t>
  </si>
  <si>
    <t>主观CTA</t>
  </si>
  <si>
    <t>高频</t>
  </si>
  <si>
    <t>短周期趋势</t>
  </si>
  <si>
    <t>长周期混合</t>
  </si>
  <si>
    <t>中周期混合</t>
  </si>
  <si>
    <t xml:space="preserve">CTA趋势 </t>
    <phoneticPr fontId="5" type="noConversion"/>
  </si>
  <si>
    <t>55%:25%:20%</t>
  </si>
  <si>
    <t>45%:35%:20%</t>
  </si>
  <si>
    <t>35%:50%:15%</t>
  </si>
  <si>
    <t>权益</t>
    <phoneticPr fontId="5" type="noConversion"/>
  </si>
  <si>
    <t>固收</t>
    <phoneticPr fontId="5" type="noConversion"/>
  </si>
  <si>
    <t>商品</t>
    <phoneticPr fontId="5" type="noConversion"/>
  </si>
  <si>
    <t>资产配置方案
(权益+债券+商品)</t>
    <phoneticPr fontId="5" type="noConversion"/>
  </si>
  <si>
    <t>资产配置方案
(权益+固收+另类)</t>
    <phoneticPr fontId="5" type="noConversion"/>
  </si>
  <si>
    <t>比较基准</t>
  </si>
  <si>
    <t xml:space="preserve">★★★    </t>
  </si>
  <si>
    <t>明汯</t>
  </si>
  <si>
    <t>幻方</t>
  </si>
  <si>
    <t>聚鸣</t>
  </si>
  <si>
    <t>彤源</t>
  </si>
  <si>
    <t>盘京</t>
    <phoneticPr fontId="5" type="noConversion"/>
  </si>
  <si>
    <t>嘉实</t>
    <phoneticPr fontId="5" type="noConversion"/>
  </si>
  <si>
    <t>望正</t>
    <phoneticPr fontId="5" type="noConversion"/>
  </si>
  <si>
    <t>源乐晟</t>
    <phoneticPr fontId="5" type="noConversion"/>
  </si>
  <si>
    <t>中欧瑞博</t>
    <phoneticPr fontId="5" type="noConversion"/>
  </si>
  <si>
    <t>汉和</t>
    <phoneticPr fontId="5" type="noConversion"/>
  </si>
  <si>
    <t>高毅</t>
    <phoneticPr fontId="5" type="noConversion"/>
  </si>
  <si>
    <t>泰旸</t>
    <phoneticPr fontId="5" type="noConversion"/>
  </si>
  <si>
    <t>泓澄</t>
    <phoneticPr fontId="5" type="noConversion"/>
  </si>
  <si>
    <t>景林</t>
    <phoneticPr fontId="5" type="noConversion"/>
  </si>
  <si>
    <t>和聚</t>
    <phoneticPr fontId="5" type="noConversion"/>
  </si>
  <si>
    <t>千合</t>
    <phoneticPr fontId="5" type="noConversion"/>
  </si>
  <si>
    <t>于翼</t>
    <phoneticPr fontId="5" type="noConversion"/>
  </si>
  <si>
    <t>远策</t>
    <phoneticPr fontId="5" type="noConversion"/>
  </si>
  <si>
    <t>星石</t>
    <phoneticPr fontId="5" type="noConversion"/>
  </si>
  <si>
    <t>淡水泉</t>
    <phoneticPr fontId="5" type="noConversion"/>
  </si>
  <si>
    <t>凯丰</t>
    <phoneticPr fontId="5" type="noConversion"/>
  </si>
  <si>
    <t>重阳</t>
    <phoneticPr fontId="5" type="noConversion"/>
  </si>
  <si>
    <t>九坤</t>
    <phoneticPr fontId="5" type="noConversion"/>
  </si>
  <si>
    <t>金锝</t>
    <phoneticPr fontId="5" type="noConversion"/>
  </si>
  <si>
    <t>幻方</t>
    <phoneticPr fontId="5" type="noConversion"/>
  </si>
  <si>
    <t>保银</t>
    <phoneticPr fontId="5" type="noConversion"/>
  </si>
  <si>
    <t>鸣石</t>
    <phoneticPr fontId="5" type="noConversion"/>
  </si>
  <si>
    <t>衍复高亢</t>
    <phoneticPr fontId="5" type="noConversion"/>
  </si>
  <si>
    <t>衍复中性三号</t>
  </si>
  <si>
    <t>衍复</t>
  </si>
  <si>
    <t>衍复</t>
    <phoneticPr fontId="5" type="noConversion"/>
  </si>
  <si>
    <t>石锋资产重剑一号</t>
  </si>
  <si>
    <t>石锋</t>
    <phoneticPr fontId="5" type="noConversion"/>
  </si>
  <si>
    <t>石锋崔红建</t>
    <phoneticPr fontId="5" type="noConversion"/>
  </si>
  <si>
    <t>衍复指增三号</t>
  </si>
  <si>
    <t>私募机构</t>
  </si>
  <si>
    <t>核心人物</t>
  </si>
  <si>
    <t>裘慧明</t>
  </si>
  <si>
    <t>产品代码</t>
  </si>
  <si>
    <t>S27825</t>
  </si>
  <si>
    <t>ST7452</t>
  </si>
  <si>
    <t>成立时间</t>
  </si>
  <si>
    <t>徐进</t>
  </si>
  <si>
    <t>SR8969</t>
  </si>
  <si>
    <t>高亢</t>
  </si>
  <si>
    <t>SJH864</t>
  </si>
  <si>
    <t>SS5789</t>
  </si>
  <si>
    <t>500指数增强</t>
  </si>
  <si>
    <t>SGP417</t>
  </si>
  <si>
    <t>明汯金选中证500指数增强1号</t>
  </si>
  <si>
    <t>SR6089</t>
  </si>
  <si>
    <t>九章幻方中证500量化多策略1号</t>
  </si>
  <si>
    <t>SEC667</t>
  </si>
  <si>
    <t>SJH866</t>
  </si>
  <si>
    <t>股指</t>
  </si>
  <si>
    <t>衍复高亢</t>
  </si>
  <si>
    <t>石锋崔红建</t>
  </si>
  <si>
    <t>九坤日享中证500指数增强1号</t>
  </si>
  <si>
    <t>灵均</t>
    <phoneticPr fontId="5" type="noConversion"/>
  </si>
  <si>
    <t>灵均马志宇</t>
  </si>
  <si>
    <t>灵均马志宇</t>
    <phoneticPr fontId="5" type="noConversion"/>
  </si>
  <si>
    <t>成长投资</t>
  </si>
  <si>
    <t>成长投资</t>
    <phoneticPr fontId="5" type="noConversion"/>
  </si>
  <si>
    <t>今通</t>
    <phoneticPr fontId="5" type="noConversion"/>
  </si>
  <si>
    <t>钱伟强</t>
    <phoneticPr fontId="5" type="noConversion"/>
  </si>
  <si>
    <t>今通境外美金实盘</t>
    <phoneticPr fontId="5" type="noConversion"/>
  </si>
  <si>
    <t>华润信托-千合紫荆1号</t>
    <phoneticPr fontId="5" type="noConversion"/>
  </si>
  <si>
    <t>线上</t>
    <phoneticPr fontId="5" type="noConversion"/>
  </si>
  <si>
    <t>未上线</t>
    <phoneticPr fontId="5" type="noConversion"/>
  </si>
  <si>
    <t>平安阖鼎*灵均进取2号</t>
    <phoneticPr fontId="5" type="noConversion"/>
  </si>
  <si>
    <t>恒天研究院   重点跟踪私募业绩一览表   20200911</t>
    <phoneticPr fontId="6" type="noConversion"/>
  </si>
  <si>
    <t>启林</t>
    <phoneticPr fontId="5" type="noConversion"/>
  </si>
  <si>
    <t>启林王鸿勇</t>
  </si>
  <si>
    <t>启林王鸿勇</t>
    <phoneticPr fontId="5" type="noConversion"/>
  </si>
  <si>
    <t>启林正兴东绣1号</t>
  </si>
  <si>
    <t>线上</t>
  </si>
  <si>
    <t>未上线</t>
  </si>
  <si>
    <t>平安阖鼎*灵均进取2号</t>
  </si>
  <si>
    <t>备注：股票多头、股票中性、CTA指数为朝阳永续私募指数；数据来源：Wind，朝阳永续，恒天财富研究院，数据区间：20190101-20200911，高毅新方程晓峰2号致信2号数据截止20200828</t>
    <phoneticPr fontId="5" type="noConversion"/>
  </si>
  <si>
    <t>近一月</t>
    <phoneticPr fontId="5" type="noConversion"/>
  </si>
  <si>
    <t>洛书谢冬</t>
    <phoneticPr fontId="5" type="noConversion"/>
  </si>
  <si>
    <t>洛书裕和延平</t>
  </si>
  <si>
    <t>泓信全天候专享三号</t>
  </si>
  <si>
    <t>洛书</t>
    <phoneticPr fontId="5" type="noConversion"/>
  </si>
  <si>
    <t>明汯</t>
    <phoneticPr fontId="5" type="noConversion"/>
  </si>
  <si>
    <t>量道</t>
    <phoneticPr fontId="5" type="noConversion"/>
  </si>
  <si>
    <t>华澄</t>
    <phoneticPr fontId="5" type="noConversion"/>
  </si>
  <si>
    <t>象限</t>
    <phoneticPr fontId="5" type="noConversion"/>
  </si>
  <si>
    <t>泓信</t>
    <phoneticPr fontId="5" type="noConversion"/>
  </si>
  <si>
    <t>思勰</t>
    <phoneticPr fontId="5" type="noConversion"/>
  </si>
  <si>
    <t>涵德</t>
    <phoneticPr fontId="5" type="noConversion"/>
  </si>
  <si>
    <t>千象</t>
    <phoneticPr fontId="5" type="noConversion"/>
  </si>
  <si>
    <t>黑翼</t>
    <phoneticPr fontId="5" type="noConversion"/>
  </si>
  <si>
    <t>管理期货</t>
    <phoneticPr fontId="5" type="noConversion"/>
  </si>
  <si>
    <t>备注：数据截止20200918，高毅新方程晓峰2号致信2号数据截止20200828，华润信托-千合紫荆1号数据截止20200911</t>
    <phoneticPr fontId="5" type="noConversion"/>
  </si>
  <si>
    <t>恒天研究院   重点跟踪私募业绩一览表   20200918</t>
    <phoneticPr fontId="6" type="noConversion"/>
  </si>
  <si>
    <t>国盛证券   重点跟踪私募业绩一览表   2021326</t>
    <phoneticPr fontId="6" type="noConversion"/>
  </si>
  <si>
    <t>2021年累计</t>
    <phoneticPr fontId="5" type="noConversion"/>
  </si>
  <si>
    <t>聚启元双勉1号</t>
  </si>
  <si>
    <t>博普稳增2号</t>
  </si>
  <si>
    <t>明汯CTA一号</t>
  </si>
  <si>
    <t>涵德盈冲量化CTA3号</t>
  </si>
  <si>
    <t>CTA基本面进取1号</t>
  </si>
  <si>
    <t>南极一号</t>
  </si>
  <si>
    <t>会世元丰CTA1号</t>
  </si>
  <si>
    <t>九坤量化CTA私募1号</t>
  </si>
  <si>
    <t>思临二十九号</t>
  </si>
  <si>
    <t>黑翼CTA-T1</t>
  </si>
  <si>
    <t>固禾翡翠一号</t>
  </si>
  <si>
    <t>聚启元双勉6号</t>
  </si>
  <si>
    <t>念空人工智能122号</t>
  </si>
  <si>
    <t>蒙玺纯达二期</t>
  </si>
  <si>
    <t>元盛中国多元化一号</t>
  </si>
  <si>
    <t>富善投资-致远金选1号基金</t>
  </si>
  <si>
    <t>富善投资-致远金选1号</t>
    <phoneticPr fontId="5" type="noConversion"/>
  </si>
  <si>
    <t>黑翼资产</t>
  </si>
  <si>
    <t>广东聚启元资产</t>
  </si>
  <si>
    <t>深圳量道投资</t>
  </si>
  <si>
    <t>博普科技</t>
  </si>
  <si>
    <t>明汯投资</t>
  </si>
  <si>
    <t>北京涵德投资</t>
  </si>
  <si>
    <t>深圳盛冠达资产投资</t>
  </si>
  <si>
    <t>洛书投资</t>
  </si>
  <si>
    <t>象限资产</t>
  </si>
  <si>
    <t>华澄投资</t>
  </si>
  <si>
    <t>杭州会世资产</t>
  </si>
  <si>
    <t>九坤投资</t>
  </si>
  <si>
    <t>思勰投资</t>
  </si>
  <si>
    <t>千象资产</t>
  </si>
  <si>
    <t>深圳前海固禾资产</t>
  </si>
  <si>
    <t>杭州念觉资产</t>
  </si>
  <si>
    <t>上海蒙玺投资</t>
  </si>
  <si>
    <t>上海元胜投资</t>
  </si>
  <si>
    <t>富善投资</t>
  </si>
  <si>
    <t>量道投资</t>
    <phoneticPr fontId="5" type="noConversion"/>
  </si>
  <si>
    <t>涵德投资</t>
    <phoneticPr fontId="5" type="noConversion"/>
  </si>
  <si>
    <t>盛冠达资产</t>
    <phoneticPr fontId="5" type="noConversion"/>
  </si>
  <si>
    <t>会世资产</t>
    <phoneticPr fontId="5" type="noConversion"/>
  </si>
  <si>
    <t>固禾资产</t>
    <phoneticPr fontId="5" type="noConversion"/>
  </si>
  <si>
    <t>聚启元资产</t>
    <phoneticPr fontId="5" type="noConversion"/>
  </si>
  <si>
    <t>念觉资产</t>
    <phoneticPr fontId="5" type="noConversion"/>
  </si>
  <si>
    <t>蒙玺投资</t>
    <phoneticPr fontId="5" type="noConversion"/>
  </si>
  <si>
    <t>量化CTA</t>
  </si>
  <si>
    <t>朝阳永续代码</t>
  </si>
  <si>
    <t>成立日期</t>
  </si>
  <si>
    <t>细分策略1</t>
  </si>
  <si>
    <t>细分策略2</t>
  </si>
  <si>
    <t>是否存续</t>
  </si>
  <si>
    <t>最新净值日期</t>
  </si>
  <si>
    <t>当月收益</t>
  </si>
  <si>
    <t>近三月</t>
  </si>
  <si>
    <t>近六月</t>
  </si>
  <si>
    <t>今年以来</t>
  </si>
  <si>
    <t>2018年</t>
  </si>
  <si>
    <t>今年以来最大回撤</t>
  </si>
  <si>
    <t>今年以来Sharpe</t>
  </si>
  <si>
    <t>深圳前海无量资本</t>
  </si>
  <si>
    <t>孙炎</t>
  </si>
  <si>
    <t>无量1期</t>
  </si>
  <si>
    <t>金戈量锐</t>
  </si>
  <si>
    <t>量锐7号</t>
  </si>
  <si>
    <t>致诚卓远投资</t>
  </si>
  <si>
    <t>史帆</t>
  </si>
  <si>
    <t>致远中证500指数加强</t>
  </si>
  <si>
    <t>宁波幻方量化投资</t>
  </si>
  <si>
    <t>陈婧</t>
  </si>
  <si>
    <t>灵均投资</t>
  </si>
  <si>
    <t>马志宇</t>
  </si>
  <si>
    <t>平安阖鼎-灵均进取2号</t>
  </si>
  <si>
    <t>裘慧明,解环宇</t>
  </si>
  <si>
    <t>诚奇资产</t>
  </si>
  <si>
    <t>鸣石投资</t>
  </si>
  <si>
    <t>杨堃</t>
  </si>
  <si>
    <t>上海锐天投资</t>
  </si>
  <si>
    <t>麦克斯韦一号</t>
  </si>
  <si>
    <t>启林投资</t>
  </si>
  <si>
    <t>深圳世纪前沿资产</t>
  </si>
  <si>
    <t>吴敌</t>
  </si>
  <si>
    <t>世纪前沿指数增强2号</t>
  </si>
  <si>
    <t>主观</t>
  </si>
  <si>
    <t>因诺资产</t>
  </si>
  <si>
    <t>徐书楠</t>
  </si>
  <si>
    <t>因诺中证500指数增强1号</t>
  </si>
  <si>
    <t>衍复投资</t>
  </si>
  <si>
    <t>高频T0+商品</t>
  </si>
  <si>
    <t>天演资本</t>
  </si>
  <si>
    <t>天演中证500指数增强</t>
  </si>
  <si>
    <t>深圳前海进化论资产</t>
  </si>
  <si>
    <t>达尔文复合策略一号</t>
  </si>
  <si>
    <t>赫富投资</t>
  </si>
  <si>
    <t>蔡觉逸</t>
  </si>
  <si>
    <t>赫富500指数增强一号</t>
  </si>
  <si>
    <t>武汉同温层资产</t>
  </si>
  <si>
    <t>同温层中证500指数增强1号</t>
  </si>
  <si>
    <t>黑翼中证500指数增强1号</t>
  </si>
  <si>
    <t>多策略</t>
  </si>
  <si>
    <t>宽投资产</t>
  </si>
  <si>
    <t>李坚</t>
  </si>
  <si>
    <t>王晓晗</t>
  </si>
  <si>
    <t>鸣石宽墨七号</t>
  </si>
  <si>
    <t>期权套利</t>
  </si>
  <si>
    <t>致远中证1000指数加强</t>
  </si>
  <si>
    <t>姚齐聪</t>
  </si>
  <si>
    <t>九坤日享中证1000指数增强1号</t>
  </si>
  <si>
    <t>九章资产</t>
  </si>
  <si>
    <t>金锝资产</t>
  </si>
  <si>
    <t>任思泓</t>
  </si>
  <si>
    <t>外贸信托-金锝中证1000指数增强1号</t>
  </si>
  <si>
    <t>因诺中证1000指数增强1号</t>
  </si>
  <si>
    <t>上海稳博投资</t>
  </si>
  <si>
    <t>殷陶</t>
  </si>
  <si>
    <t>明汯稳健增长2期</t>
  </si>
  <si>
    <t>张晨樱,房明</t>
  </si>
  <si>
    <t>鸣石春天沪深300指数增强1号</t>
  </si>
  <si>
    <t>九坤日享沪深300指数增强1号</t>
  </si>
  <si>
    <t>邹倚天</t>
  </si>
  <si>
    <t>黑翼风行三号沪深300指数增强</t>
  </si>
  <si>
    <t>白鹭资管</t>
  </si>
  <si>
    <t>浙江白鹭300指数增强二号</t>
  </si>
  <si>
    <t>致远沪深300指数加强</t>
  </si>
  <si>
    <t>王文新</t>
  </si>
  <si>
    <t>鸣石投资量化2期</t>
  </si>
  <si>
    <t>谢晓阳</t>
  </si>
  <si>
    <t>天演6号</t>
  </si>
  <si>
    <t>刘威</t>
  </si>
  <si>
    <t>微丰投资</t>
  </si>
  <si>
    <t>陈彦,曹天晓</t>
  </si>
  <si>
    <t>微丰凯旋9号</t>
  </si>
  <si>
    <t>达尔文远志二号</t>
  </si>
  <si>
    <t>稳博红樱桃14号A</t>
  </si>
  <si>
    <t>九坤量化对冲4号</t>
  </si>
  <si>
    <t>王鸿勇,沈显兵</t>
  </si>
  <si>
    <t>启林同盈1号</t>
  </si>
  <si>
    <t>成长价值</t>
  </si>
  <si>
    <t>诚奇对冲精选</t>
  </si>
  <si>
    <t>灵活择时</t>
  </si>
  <si>
    <t>因诺阿尔法1号</t>
  </si>
  <si>
    <t>量锐18号</t>
  </si>
  <si>
    <t>章寅</t>
  </si>
  <si>
    <t>白鹭桃花岛量化对冲二号</t>
  </si>
  <si>
    <t>价值消费</t>
  </si>
  <si>
    <t>衍复中性十八号</t>
  </si>
  <si>
    <t>浙江白鹭群贤二号量化多策略</t>
  </si>
  <si>
    <t>因诺启航1号</t>
  </si>
  <si>
    <t>上海牧鑫资产</t>
  </si>
  <si>
    <t>张杰平</t>
  </si>
  <si>
    <t>牧鑫期权全策0号</t>
  </si>
  <si>
    <t>上海保银投资</t>
  </si>
  <si>
    <t>王强</t>
  </si>
  <si>
    <t>管理期货</t>
  </si>
  <si>
    <t>逆向布局</t>
  </si>
  <si>
    <t>泓信投资</t>
  </si>
  <si>
    <t>陈泽浩</t>
  </si>
  <si>
    <t>陈耀州,李文火</t>
  </si>
  <si>
    <t>袁豪</t>
  </si>
  <si>
    <t>顾小军,秦志宇</t>
  </si>
  <si>
    <t>黄灿,余浩</t>
  </si>
  <si>
    <t>谢冬</t>
  </si>
  <si>
    <t>杨少芬</t>
  </si>
  <si>
    <t>颜学阶</t>
  </si>
  <si>
    <t>张议夫</t>
  </si>
  <si>
    <t>陈磐颖</t>
  </si>
  <si>
    <t>陈斌</t>
  </si>
  <si>
    <t>林成栋</t>
  </si>
  <si>
    <t>昌都凯丰投资</t>
  </si>
  <si>
    <t>吴星</t>
  </si>
  <si>
    <t>凯丰宏观对冲9号</t>
  </si>
  <si>
    <t>中融汇信期货</t>
  </si>
  <si>
    <t>恒明宏观配置1号</t>
  </si>
  <si>
    <t>上海从容</t>
  </si>
  <si>
    <t>平安阖鼎-从容宏观A</t>
  </si>
  <si>
    <t>上海元葵资产</t>
  </si>
  <si>
    <t>施振星</t>
  </si>
  <si>
    <t>元葵复利3号</t>
  </si>
  <si>
    <t>银叶投资</t>
  </si>
  <si>
    <t>许巳阳,张沐东</t>
  </si>
  <si>
    <t>引玉1期</t>
  </si>
  <si>
    <t>乐瑞资产</t>
  </si>
  <si>
    <t>唐毅亭</t>
  </si>
  <si>
    <t>乐瑞宏观配置基金</t>
  </si>
  <si>
    <t>永安国富资产</t>
  </si>
  <si>
    <t>半夏投资</t>
  </si>
  <si>
    <t>李蓓</t>
  </si>
  <si>
    <t>半夏宏观对冲</t>
  </si>
  <si>
    <t>北京华溢之星资产</t>
  </si>
  <si>
    <t>陶羽</t>
  </si>
  <si>
    <t>华溢天王星</t>
  </si>
  <si>
    <t>恒天中岩</t>
  </si>
  <si>
    <t>王晶超</t>
  </si>
  <si>
    <t>恒天星耀FOF1期</t>
  </si>
  <si>
    <t>FOF</t>
  </si>
  <si>
    <t>逆向投资+成长投资</t>
  </si>
  <si>
    <t>中证投资</t>
  </si>
  <si>
    <t>中证星耀FOF</t>
  </si>
  <si>
    <t>医药投资</t>
  </si>
  <si>
    <t>林鹏辉,王晶超</t>
  </si>
  <si>
    <t>新经济价值一期</t>
  </si>
  <si>
    <t>华软新动力资产</t>
  </si>
  <si>
    <t>优享1期</t>
  </si>
  <si>
    <t>深圳排排网未来星基金</t>
  </si>
  <si>
    <t>胡泊,李春瑜</t>
  </si>
  <si>
    <t>星耀进取FOF一期</t>
  </si>
  <si>
    <t>行业配置+成长价值（GARP）</t>
  </si>
  <si>
    <t>北京金樟投资</t>
  </si>
  <si>
    <t>金樟投资精英组合1期</t>
  </si>
  <si>
    <t>果实资本</t>
  </si>
  <si>
    <t>朱爱林,刘磊</t>
  </si>
  <si>
    <t>金太阳-果实资本精英汇1号基金</t>
  </si>
  <si>
    <t>弘酬投资</t>
  </si>
  <si>
    <t>闫振杰</t>
  </si>
  <si>
    <t>弘酬永泰</t>
  </si>
  <si>
    <t>上海新方程投资</t>
  </si>
  <si>
    <t>乐嘉庆</t>
  </si>
  <si>
    <t>新方程星动力S6号</t>
  </si>
  <si>
    <t>歌斐诺宝</t>
  </si>
  <si>
    <t>歌斐大趋势主题</t>
  </si>
  <si>
    <t>好投投资</t>
  </si>
  <si>
    <t>刘静</t>
  </si>
  <si>
    <t>鼎实FOF母基金</t>
  </si>
  <si>
    <t>石锋资产</t>
  </si>
  <si>
    <t>崔红建</t>
  </si>
  <si>
    <t>石锋资产厚积一号基金</t>
  </si>
  <si>
    <t>大类资产配置</t>
  </si>
  <si>
    <t>上海聚鸣投资</t>
  </si>
  <si>
    <t>刘晓龙</t>
  </si>
  <si>
    <t>行业比较产业趋势</t>
  </si>
  <si>
    <t>彤源投资</t>
  </si>
  <si>
    <t>管华雨</t>
  </si>
  <si>
    <t>上海盘京投资</t>
  </si>
  <si>
    <t>西藏源乐晟资产</t>
  </si>
  <si>
    <t>短周期</t>
  </si>
  <si>
    <t>望正资本</t>
  </si>
  <si>
    <t>王鹏辉</t>
  </si>
  <si>
    <t>短周期（日内：1-6次 日间：2-4天）</t>
  </si>
  <si>
    <t>景林资产</t>
  </si>
  <si>
    <t>高云程</t>
  </si>
  <si>
    <t>蒋锦志,金美桥</t>
  </si>
  <si>
    <t>蒋彤</t>
  </si>
  <si>
    <t>高云程,蒋锦志</t>
  </si>
  <si>
    <t>华润信托-景林稳健</t>
  </si>
  <si>
    <t>中欧瑞博</t>
  </si>
  <si>
    <t>吴伟志</t>
  </si>
  <si>
    <t>多周期（短：日内+1-2天 长：23-28天）</t>
  </si>
  <si>
    <t>星石投资</t>
  </si>
  <si>
    <t>江晖</t>
  </si>
  <si>
    <t>中周期</t>
  </si>
  <si>
    <t>泰旸资产</t>
  </si>
  <si>
    <t>刘天君,汤明泽</t>
  </si>
  <si>
    <t>套利</t>
  </si>
  <si>
    <t>汉和资本</t>
  </si>
  <si>
    <t>罗晓春</t>
  </si>
  <si>
    <t>海宁拾贝投资</t>
  </si>
  <si>
    <t>胡建平</t>
  </si>
  <si>
    <t>拾贝精选1期</t>
  </si>
  <si>
    <t>高毅资产</t>
  </si>
  <si>
    <t>邓晓峰</t>
  </si>
  <si>
    <t>锐进43期高毅晓峰</t>
  </si>
  <si>
    <t>2015-12-11</t>
  </si>
  <si>
    <t>多周期（短：5天内 中：6-15天 长：16-100天）</t>
  </si>
  <si>
    <t>冯柳</t>
  </si>
  <si>
    <t>高毅邻山1号</t>
  </si>
  <si>
    <t>2015-11-17</t>
  </si>
  <si>
    <t>孙庆瑞</t>
  </si>
  <si>
    <t>王世宏</t>
  </si>
  <si>
    <t>高毅世宏1号赋余5号</t>
  </si>
  <si>
    <t>多周期</t>
  </si>
  <si>
    <t>卓利伟</t>
  </si>
  <si>
    <t>高毅利伟尊享A期</t>
  </si>
  <si>
    <t>短周期（30分钟-2天）</t>
  </si>
  <si>
    <t>淡水泉</t>
  </si>
  <si>
    <t>平安信托-淡水泉成长一期</t>
  </si>
  <si>
    <t>盈峰资本</t>
  </si>
  <si>
    <t>施维,刘东渐</t>
  </si>
  <si>
    <t>粤财信托-盈峰</t>
  </si>
  <si>
    <t>北京和聚投资</t>
  </si>
  <si>
    <t>李泽刚</t>
  </si>
  <si>
    <t>和聚平台</t>
  </si>
  <si>
    <t>短周期（0.5-2天）</t>
  </si>
  <si>
    <t>李泽刚,麦土荣</t>
  </si>
  <si>
    <t>和聚大宗</t>
  </si>
  <si>
    <t>泓澄投资</t>
  </si>
  <si>
    <t>张弢</t>
  </si>
  <si>
    <t>泓澄优选</t>
  </si>
  <si>
    <t>睿远高增长三期</t>
  </si>
  <si>
    <t>郭锋</t>
  </si>
  <si>
    <t>石锋资产大巧1号</t>
  </si>
  <si>
    <t>上海未来泽时资产</t>
  </si>
  <si>
    <t>巩怀志</t>
  </si>
  <si>
    <t>泽时进取1号</t>
  </si>
  <si>
    <t>上海留仁资产</t>
  </si>
  <si>
    <t>刘军港</t>
  </si>
  <si>
    <t>留仁鎏金一号</t>
  </si>
  <si>
    <t>中周期（7-10天）</t>
  </si>
  <si>
    <t>千合资本</t>
  </si>
  <si>
    <t>崔同魁</t>
  </si>
  <si>
    <t>短周期(平均5天)</t>
  </si>
  <si>
    <t>上海于翼资产</t>
  </si>
  <si>
    <t>陈忠</t>
  </si>
  <si>
    <t>赵军</t>
  </si>
  <si>
    <t>上海远策</t>
  </si>
  <si>
    <t>张益驰</t>
  </si>
  <si>
    <t>外贸信托-锐进26期远策</t>
  </si>
  <si>
    <t>重阳投资</t>
  </si>
  <si>
    <t>上海汐泰投资</t>
  </si>
  <si>
    <t>朱纪刚</t>
  </si>
  <si>
    <t>元达信资本-安易持兴国2号-股票多头</t>
  </si>
  <si>
    <t>盈阳资产</t>
  </si>
  <si>
    <t>刘宗阳</t>
  </si>
  <si>
    <t>盈定九号</t>
  </si>
  <si>
    <t>中周期（3-5天）</t>
  </si>
  <si>
    <t>庄琰</t>
  </si>
  <si>
    <t>同庆1期</t>
  </si>
  <si>
    <t>东方港湾</t>
  </si>
  <si>
    <t>但斌</t>
  </si>
  <si>
    <t>东方港湾利得汉景1期基金</t>
  </si>
  <si>
    <t>名禹资产</t>
  </si>
  <si>
    <t>王益聪</t>
  </si>
  <si>
    <t>名禹6期</t>
  </si>
  <si>
    <t>珠海横琴万方资产</t>
  </si>
  <si>
    <t>钱伟</t>
  </si>
  <si>
    <t>万方掘金2号</t>
  </si>
  <si>
    <t>上海趣时资产</t>
  </si>
  <si>
    <t>章秀奇</t>
  </si>
  <si>
    <t>趣时事件驱动1号</t>
  </si>
  <si>
    <t>同犇投资</t>
  </si>
  <si>
    <t>童驯</t>
  </si>
  <si>
    <t>同犇智慧1号</t>
  </si>
  <si>
    <t>理成资产</t>
  </si>
  <si>
    <t>程义全</t>
  </si>
  <si>
    <t>理成风景1号A期</t>
  </si>
  <si>
    <t>兴聚投资</t>
  </si>
  <si>
    <t>王晓明,白铂</t>
  </si>
  <si>
    <t>兴聚财富1号</t>
  </si>
  <si>
    <t>上海希瓦投资</t>
  </si>
  <si>
    <t>梁宏</t>
  </si>
  <si>
    <t>短周期（0.5-3天）</t>
  </si>
  <si>
    <t>睿泉毅信</t>
  </si>
  <si>
    <t>温亮,吕一凡</t>
  </si>
  <si>
    <t>睿泉成长1号</t>
  </si>
  <si>
    <t>深圳远望角投资</t>
  </si>
  <si>
    <t>曾实</t>
  </si>
  <si>
    <t>远望角投资1期</t>
  </si>
  <si>
    <t>广东睿璞投资</t>
  </si>
  <si>
    <t>廖振华,蔡海洪</t>
  </si>
  <si>
    <t>睿璞投资-睿华一号</t>
  </si>
  <si>
    <t>深圳大禾投资</t>
  </si>
  <si>
    <t>胡鲁滨</t>
  </si>
  <si>
    <t>大禾投资-掘金5号</t>
  </si>
  <si>
    <t>相聚资本</t>
  </si>
  <si>
    <t>王建东</t>
  </si>
  <si>
    <t>相聚芒格一期</t>
  </si>
  <si>
    <t>大朴资产</t>
  </si>
  <si>
    <t>颜克益</t>
  </si>
  <si>
    <t>大朴策略1号</t>
  </si>
  <si>
    <t>上海少薮派投资</t>
  </si>
  <si>
    <t>周良</t>
  </si>
  <si>
    <t>少数派8号</t>
  </si>
  <si>
    <t>西藏中睿合银投资</t>
  </si>
  <si>
    <t>刘睿</t>
  </si>
  <si>
    <t>中睿合银策略精选1号对冲基金</t>
  </si>
  <si>
    <t>沣京资本</t>
  </si>
  <si>
    <t>高波,邓楚枫</t>
  </si>
  <si>
    <t>沣京成长精选二期</t>
  </si>
  <si>
    <t>高频择时对冲</t>
  </si>
  <si>
    <t>北京诚盛投资</t>
  </si>
  <si>
    <t>完永东</t>
  </si>
  <si>
    <t>中信.诚盛1期管理型风险缓冲</t>
  </si>
  <si>
    <t>明河投资</t>
  </si>
  <si>
    <t>明河精选</t>
  </si>
  <si>
    <t>磐耀资产</t>
  </si>
  <si>
    <t>辜若飞</t>
  </si>
  <si>
    <t>磐耀三期</t>
  </si>
  <si>
    <t>观富资产</t>
  </si>
  <si>
    <t>詹凌蔚,张昊</t>
  </si>
  <si>
    <t>观富金陵1号</t>
  </si>
  <si>
    <t>宽远资产</t>
  </si>
  <si>
    <t>徐京德,梁力</t>
  </si>
  <si>
    <t>宽远价值成长二期</t>
  </si>
  <si>
    <t>上海煜德投资</t>
  </si>
  <si>
    <t>蔡建军</t>
  </si>
  <si>
    <t>佳和精选1号</t>
  </si>
  <si>
    <t>北京清和泉资本</t>
  </si>
  <si>
    <t>刘青山</t>
  </si>
  <si>
    <t>新方程清和泉1期</t>
  </si>
  <si>
    <t>世诚投资</t>
  </si>
  <si>
    <t>陈家琳</t>
  </si>
  <si>
    <t>世诚-诚博</t>
  </si>
  <si>
    <t>丰岭资本</t>
  </si>
  <si>
    <t>金斌</t>
  </si>
  <si>
    <t>丰岭稳健成长8期</t>
  </si>
  <si>
    <t>通和投资</t>
  </si>
  <si>
    <t>石玉强</t>
  </si>
  <si>
    <t>通和进取2号</t>
  </si>
  <si>
    <t>源乐晟</t>
  </si>
  <si>
    <t>曾晓洁</t>
  </si>
  <si>
    <t>中信信托-源乐晟2期</t>
  </si>
  <si>
    <t>上海自然拾贝投资</t>
  </si>
  <si>
    <t>长安拾贝投资信元4号</t>
  </si>
  <si>
    <t>鼎锋资产</t>
  </si>
  <si>
    <t>张高</t>
  </si>
  <si>
    <t>鼎锋成长一期</t>
  </si>
  <si>
    <t>华夏未来资本</t>
  </si>
  <si>
    <t>华夏未来领时对冲1号尊享A期</t>
  </si>
  <si>
    <t>沣沛投资</t>
  </si>
  <si>
    <t>马惠明</t>
  </si>
  <si>
    <t>华润信托·沣沛精选</t>
  </si>
  <si>
    <t>明达资产</t>
  </si>
  <si>
    <t>刘明达</t>
  </si>
  <si>
    <t>北京信托·明达4期</t>
  </si>
  <si>
    <t>睿郡资产</t>
  </si>
  <si>
    <t>睿郡众享2号基金</t>
  </si>
  <si>
    <t>王亚伟</t>
  </si>
  <si>
    <t>外贸信托-昀沣2号</t>
  </si>
  <si>
    <t>张熙</t>
  </si>
  <si>
    <t>东方点赞6号证券</t>
  </si>
  <si>
    <t>泊通投资</t>
  </si>
  <si>
    <t>卢洋</t>
  </si>
  <si>
    <t>泊通新价值1号基金</t>
  </si>
  <si>
    <t>尚雅投资</t>
  </si>
  <si>
    <t>尚雅消费成长</t>
  </si>
  <si>
    <t>北京浦来德资产</t>
  </si>
  <si>
    <t>庞剑锋</t>
  </si>
  <si>
    <t>浦来德天天开心对冲1号</t>
  </si>
  <si>
    <t>巨杉资产</t>
  </si>
  <si>
    <t>齐东超</t>
  </si>
  <si>
    <t>巨杉亿衡1号</t>
  </si>
  <si>
    <t>宏观配置</t>
  </si>
  <si>
    <t>泓睿投资</t>
  </si>
  <si>
    <t>马宏</t>
  </si>
  <si>
    <t>中国龙价值</t>
  </si>
  <si>
    <t>凤翔投资</t>
  </si>
  <si>
    <t>梁进,岑亮</t>
  </si>
  <si>
    <t>招商汇智之凤翔1号</t>
  </si>
  <si>
    <t>深圳林园投资</t>
  </si>
  <si>
    <t>林园健康中国</t>
  </si>
  <si>
    <t>北京富恩德资产</t>
  </si>
  <si>
    <t>吴金宫</t>
  </si>
  <si>
    <t>中融-融新74号（富恩德1期）</t>
  </si>
  <si>
    <t>深圳新思哲投资</t>
  </si>
  <si>
    <t>韩广斌</t>
  </si>
  <si>
    <t>新思哲多策略3期基金</t>
  </si>
  <si>
    <t>深圳森瑞投资</t>
  </si>
  <si>
    <t>林存</t>
  </si>
  <si>
    <t>森瑞医疗创新</t>
  </si>
  <si>
    <t>北京仁桥资产</t>
  </si>
  <si>
    <t>夏俊杰</t>
  </si>
  <si>
    <t>仁桥泽源1期</t>
  </si>
  <si>
    <t>永安国富-永富15号</t>
  </si>
  <si>
    <t>2021年最大回撤</t>
    <phoneticPr fontId="5" type="noConversion"/>
  </si>
  <si>
    <t>2021年夏普</t>
    <phoneticPr fontId="5" type="noConversion"/>
  </si>
  <si>
    <t>500增强</t>
    <phoneticPr fontId="5" type="noConversion"/>
  </si>
  <si>
    <t>1000增强</t>
    <phoneticPr fontId="5" type="noConversion"/>
  </si>
  <si>
    <t>300增强</t>
    <phoneticPr fontId="5" type="noConversion"/>
  </si>
  <si>
    <t>量锐7号</t>
    <phoneticPr fontId="5" type="noConversion"/>
  </si>
  <si>
    <t>金戈量锐</t>
    <phoneticPr fontId="5" type="noConversion"/>
  </si>
  <si>
    <t>致远中证500指数加强</t>
    <phoneticPr fontId="5" type="noConversion"/>
  </si>
  <si>
    <t>九章幻方中证500量化多策略1号</t>
    <phoneticPr fontId="5" type="noConversion"/>
  </si>
  <si>
    <t>九坤日享中证500指数增强1号</t>
    <phoneticPr fontId="5" type="noConversion"/>
  </si>
  <si>
    <t>九坤投资</t>
    <phoneticPr fontId="5" type="noConversion"/>
  </si>
  <si>
    <t>平安阖鼎-灵均进取2号</t>
    <phoneticPr fontId="5" type="noConversion"/>
  </si>
  <si>
    <t>灵均投资</t>
    <phoneticPr fontId="5" type="noConversion"/>
  </si>
  <si>
    <t>明汯价值成长1期</t>
    <phoneticPr fontId="5" type="noConversion"/>
  </si>
  <si>
    <t>明汯投资</t>
    <phoneticPr fontId="5" type="noConversion"/>
  </si>
  <si>
    <t>华润信托诚奇中证500+1号</t>
    <phoneticPr fontId="5" type="noConversion"/>
  </si>
  <si>
    <t>诚奇资产</t>
    <phoneticPr fontId="5" type="noConversion"/>
  </si>
  <si>
    <t>鸣石金选二号</t>
    <phoneticPr fontId="5" type="noConversion"/>
  </si>
  <si>
    <t>鸣石投资</t>
    <phoneticPr fontId="5" type="noConversion"/>
  </si>
  <si>
    <t>麦克斯韦一号</t>
    <phoneticPr fontId="5" type="noConversion"/>
  </si>
  <si>
    <t>上海锐天投资</t>
    <phoneticPr fontId="5" type="noConversion"/>
  </si>
  <si>
    <t>启林正兴东绣1号</t>
    <phoneticPr fontId="5" type="noConversion"/>
  </si>
  <si>
    <t>启林投资</t>
    <phoneticPr fontId="5" type="noConversion"/>
  </si>
  <si>
    <t>世纪前沿指数增强2号</t>
    <phoneticPr fontId="5" type="noConversion"/>
  </si>
  <si>
    <t>因诺中证500指数增强1号</t>
    <phoneticPr fontId="5" type="noConversion"/>
  </si>
  <si>
    <t>因诺资产</t>
    <phoneticPr fontId="5" type="noConversion"/>
  </si>
  <si>
    <t>衍复指增三号</t>
    <phoneticPr fontId="5" type="noConversion"/>
  </si>
  <si>
    <t>衍复投资</t>
    <phoneticPr fontId="5" type="noConversion"/>
  </si>
  <si>
    <t>天演中证500指数增强</t>
    <phoneticPr fontId="5" type="noConversion"/>
  </si>
  <si>
    <t>天演资本</t>
    <phoneticPr fontId="5" type="noConversion"/>
  </si>
  <si>
    <t>达尔文复合策略一号</t>
    <phoneticPr fontId="5" type="noConversion"/>
  </si>
  <si>
    <t>赫富500指数增强一号</t>
    <phoneticPr fontId="5" type="noConversion"/>
  </si>
  <si>
    <t>赫富投资</t>
    <phoneticPr fontId="5" type="noConversion"/>
  </si>
  <si>
    <t>黑翼资产</t>
    <phoneticPr fontId="5" type="noConversion"/>
  </si>
  <si>
    <t>鸣石宽墨七号</t>
    <phoneticPr fontId="5" type="noConversion"/>
  </si>
  <si>
    <t>致远中证1000指数加强</t>
    <phoneticPr fontId="5" type="noConversion"/>
  </si>
  <si>
    <t>九坤日享中证1000指数增强1号</t>
    <phoneticPr fontId="5" type="noConversion"/>
  </si>
  <si>
    <t>九章幻方中证1000量化多策略1号</t>
    <phoneticPr fontId="5" type="noConversion"/>
  </si>
  <si>
    <t>九章资产</t>
    <phoneticPr fontId="5" type="noConversion"/>
  </si>
  <si>
    <t>外贸信托-金锝中证1000指数增强1号</t>
    <phoneticPr fontId="5" type="noConversion"/>
  </si>
  <si>
    <t>金锝资产</t>
    <phoneticPr fontId="5" type="noConversion"/>
  </si>
  <si>
    <t>因诺中证1000指数增强1号</t>
    <phoneticPr fontId="5" type="noConversion"/>
  </si>
  <si>
    <t>明汯量化中小盘增强1号1期</t>
    <phoneticPr fontId="5" type="noConversion"/>
  </si>
  <si>
    <t>衍复鲲鹏三号1000指数增强</t>
    <phoneticPr fontId="5" type="noConversion"/>
  </si>
  <si>
    <t>稳博1000指数增强1号</t>
    <phoneticPr fontId="5" type="noConversion"/>
  </si>
  <si>
    <t>明汯稳健增长2期</t>
    <phoneticPr fontId="5" type="noConversion"/>
  </si>
  <si>
    <t>鸣石春天沪深300指数增强1号</t>
    <phoneticPr fontId="5" type="noConversion"/>
  </si>
  <si>
    <t>九章幻方沪深300量化多策略1号</t>
    <phoneticPr fontId="5" type="noConversion"/>
  </si>
  <si>
    <t>九坤日享沪深300指数增强1号</t>
    <phoneticPr fontId="5" type="noConversion"/>
  </si>
  <si>
    <t>黑翼风行三号沪深300指数增强</t>
    <phoneticPr fontId="5" type="noConversion"/>
  </si>
  <si>
    <t>浙江白鹭300指数增强二号</t>
    <phoneticPr fontId="5" type="noConversion"/>
  </si>
  <si>
    <t>白鹭资管</t>
    <phoneticPr fontId="5" type="noConversion"/>
  </si>
  <si>
    <t>致诚卓远</t>
    <phoneticPr fontId="5" type="noConversion"/>
  </si>
  <si>
    <t>幻方量化</t>
    <phoneticPr fontId="5" type="noConversion"/>
  </si>
  <si>
    <t>世纪前沿资产</t>
    <phoneticPr fontId="5" type="noConversion"/>
  </si>
  <si>
    <t>进化论资产</t>
    <phoneticPr fontId="5" type="noConversion"/>
  </si>
  <si>
    <t>稳博投资</t>
    <phoneticPr fontId="5" type="noConversion"/>
  </si>
  <si>
    <t>外贸信托-金锝量化</t>
    <phoneticPr fontId="5" type="noConversion"/>
  </si>
  <si>
    <t>外贸信托-安进13期壹心1号</t>
    <phoneticPr fontId="5" type="noConversion"/>
  </si>
  <si>
    <t>鸣石投资量化2期</t>
    <phoneticPr fontId="5" type="noConversion"/>
  </si>
  <si>
    <t>天演6号</t>
    <phoneticPr fontId="5" type="noConversion"/>
  </si>
  <si>
    <t>九章幻方量化对冲1号</t>
    <phoneticPr fontId="5" type="noConversion"/>
  </si>
  <si>
    <t>达尔文远志二号</t>
    <phoneticPr fontId="5" type="noConversion"/>
  </si>
  <si>
    <t>明汯中性1号</t>
    <phoneticPr fontId="5" type="noConversion"/>
  </si>
  <si>
    <t>稳博红樱桃14号A</t>
    <phoneticPr fontId="5" type="noConversion"/>
  </si>
  <si>
    <t>九坤量化对冲4号</t>
    <phoneticPr fontId="5" type="noConversion"/>
  </si>
  <si>
    <t>启林同盈1号</t>
    <phoneticPr fontId="5" type="noConversion"/>
  </si>
  <si>
    <t>世纪前沿量化对冲3号</t>
    <phoneticPr fontId="5" type="noConversion"/>
  </si>
  <si>
    <t>诚奇对冲精选</t>
    <phoneticPr fontId="5" type="noConversion"/>
  </si>
  <si>
    <t>衍复中性三号</t>
    <phoneticPr fontId="5" type="noConversion"/>
  </si>
  <si>
    <t>因诺阿尔法1号</t>
    <phoneticPr fontId="5" type="noConversion"/>
  </si>
  <si>
    <t>量锐18号</t>
    <phoneticPr fontId="5" type="noConversion"/>
  </si>
  <si>
    <t>白鹭桃花岛量化对冲二号</t>
    <phoneticPr fontId="5" type="noConversion"/>
  </si>
  <si>
    <t>致诚卓远投资</t>
    <phoneticPr fontId="5" type="noConversion"/>
  </si>
  <si>
    <t>致远稳健一号</t>
    <phoneticPr fontId="5" type="noConversion"/>
  </si>
  <si>
    <t>衍复中性十八号(低敞口)</t>
    <phoneticPr fontId="5" type="noConversion"/>
  </si>
  <si>
    <t>灵活对冲</t>
    <phoneticPr fontId="5" type="noConversion"/>
  </si>
  <si>
    <t>石锋资产</t>
    <phoneticPr fontId="5" type="noConversion"/>
  </si>
  <si>
    <t>石锋资产厚积一号基金</t>
    <phoneticPr fontId="5" type="noConversion"/>
  </si>
  <si>
    <t>上海聚鸣投资</t>
    <phoneticPr fontId="5" type="noConversion"/>
  </si>
  <si>
    <t>聚鸣多策略</t>
    <phoneticPr fontId="5" type="noConversion"/>
  </si>
  <si>
    <t>彤源投资</t>
    <phoneticPr fontId="5" type="noConversion"/>
  </si>
  <si>
    <t>同创3期</t>
    <phoneticPr fontId="5" type="noConversion"/>
  </si>
  <si>
    <t>上海盘京投资</t>
    <phoneticPr fontId="5" type="noConversion"/>
  </si>
  <si>
    <t>盛信1期主基金</t>
    <phoneticPr fontId="5" type="noConversion"/>
  </si>
  <si>
    <t>西藏源乐晟资产</t>
    <phoneticPr fontId="5" type="noConversion"/>
  </si>
  <si>
    <t>源乐晟恒晟6号</t>
    <phoneticPr fontId="5" type="noConversion"/>
  </si>
  <si>
    <t>望正资本</t>
    <phoneticPr fontId="5" type="noConversion"/>
  </si>
  <si>
    <t>新方程望正精英鹏辉</t>
    <phoneticPr fontId="5" type="noConversion"/>
  </si>
  <si>
    <t>景林资产</t>
    <phoneticPr fontId="5" type="noConversion"/>
  </si>
  <si>
    <t>景林优选基金专享私募子基金1号</t>
    <phoneticPr fontId="5" type="noConversion"/>
  </si>
  <si>
    <t>景林全球基金专享子基金1号</t>
    <phoneticPr fontId="5" type="noConversion"/>
  </si>
  <si>
    <t>华润信托-景林丰收</t>
    <phoneticPr fontId="5" type="noConversion"/>
  </si>
  <si>
    <t>华润信托-景林稳健</t>
    <phoneticPr fontId="5" type="noConversion"/>
  </si>
  <si>
    <t>中欧瑞博锐金1号</t>
    <phoneticPr fontId="5" type="noConversion"/>
  </si>
  <si>
    <t>星石投资</t>
    <phoneticPr fontId="5" type="noConversion"/>
  </si>
  <si>
    <t>华润信托-星石2期</t>
    <phoneticPr fontId="5" type="noConversion"/>
  </si>
  <si>
    <t>泰旸资产</t>
    <phoneticPr fontId="5" type="noConversion"/>
  </si>
  <si>
    <t>汉和资本</t>
    <phoneticPr fontId="5" type="noConversion"/>
  </si>
  <si>
    <t>汉和资本1期</t>
    <phoneticPr fontId="5" type="noConversion"/>
  </si>
  <si>
    <t>海宁拾贝投资</t>
    <phoneticPr fontId="5" type="noConversion"/>
  </si>
  <si>
    <t>拾贝精选1期</t>
    <phoneticPr fontId="5" type="noConversion"/>
  </si>
  <si>
    <t>高毅资产</t>
    <phoneticPr fontId="5" type="noConversion"/>
  </si>
  <si>
    <t>锐进43期高毅晓峰</t>
    <phoneticPr fontId="5" type="noConversion"/>
  </si>
  <si>
    <t>高毅邻山1号</t>
    <phoneticPr fontId="5" type="noConversion"/>
  </si>
  <si>
    <t>高毅新方程庆瑞6号瑞行7号</t>
    <phoneticPr fontId="5" type="noConversion"/>
  </si>
  <si>
    <t>高毅世宏1号赋余5号</t>
    <phoneticPr fontId="5" type="noConversion"/>
  </si>
  <si>
    <t>高毅利伟尊享A期</t>
    <phoneticPr fontId="5" type="noConversion"/>
  </si>
  <si>
    <t>平安信托-淡水泉成长一期</t>
    <phoneticPr fontId="5" type="noConversion"/>
  </si>
  <si>
    <t>盈峰资本</t>
    <phoneticPr fontId="5" type="noConversion"/>
  </si>
  <si>
    <t>粤财信托-盈峰</t>
    <phoneticPr fontId="5" type="noConversion"/>
  </si>
  <si>
    <t>北京和聚投资</t>
    <phoneticPr fontId="5" type="noConversion"/>
  </si>
  <si>
    <t>和聚平台</t>
    <phoneticPr fontId="5" type="noConversion"/>
  </si>
  <si>
    <t>和聚大宗</t>
    <phoneticPr fontId="5" type="noConversion"/>
  </si>
  <si>
    <t>泓澄投资</t>
    <phoneticPr fontId="5" type="noConversion"/>
  </si>
  <si>
    <t>泓澄优选</t>
    <phoneticPr fontId="5" type="noConversion"/>
  </si>
  <si>
    <t>嘉实基金</t>
    <phoneticPr fontId="5" type="noConversion"/>
  </si>
  <si>
    <t>睿远高增长三期</t>
    <phoneticPr fontId="5" type="noConversion"/>
  </si>
  <si>
    <t>石锋资产大巧1号</t>
    <phoneticPr fontId="5" type="noConversion"/>
  </si>
  <si>
    <t>上海未来泽时资产</t>
    <phoneticPr fontId="5" type="noConversion"/>
  </si>
  <si>
    <t>泽时进取1号</t>
    <phoneticPr fontId="5" type="noConversion"/>
  </si>
  <si>
    <t>上海留仁资产</t>
    <phoneticPr fontId="5" type="noConversion"/>
  </si>
  <si>
    <t>留仁鎏金一号</t>
    <phoneticPr fontId="5" type="noConversion"/>
  </si>
  <si>
    <t>千合资本</t>
    <phoneticPr fontId="5" type="noConversion"/>
  </si>
  <si>
    <t>上海于翼资产</t>
    <phoneticPr fontId="5" type="noConversion"/>
  </si>
  <si>
    <t>东方点赞</t>
    <phoneticPr fontId="5" type="noConversion"/>
  </si>
  <si>
    <t>上海远策</t>
    <phoneticPr fontId="5" type="noConversion"/>
  </si>
  <si>
    <t>外贸信托-锐进26期远策</t>
    <phoneticPr fontId="5" type="noConversion"/>
  </si>
  <si>
    <t>重阳投资</t>
    <phoneticPr fontId="5" type="noConversion"/>
  </si>
  <si>
    <t>重阳金享6号</t>
    <phoneticPr fontId="5" type="noConversion"/>
  </si>
  <si>
    <t>上海汐泰投资</t>
    <phoneticPr fontId="5" type="noConversion"/>
  </si>
  <si>
    <t>元达信资本-安易持兴国2号-股票多头</t>
    <phoneticPr fontId="5" type="noConversion"/>
  </si>
  <si>
    <t>盈阳资产</t>
    <phoneticPr fontId="5" type="noConversion"/>
  </si>
  <si>
    <t>盈定九号</t>
    <phoneticPr fontId="5" type="noConversion"/>
  </si>
  <si>
    <t>同庆1期</t>
    <phoneticPr fontId="5" type="noConversion"/>
  </si>
  <si>
    <t>东方港湾</t>
    <phoneticPr fontId="5" type="noConversion"/>
  </si>
  <si>
    <t>名禹资产</t>
    <phoneticPr fontId="5" type="noConversion"/>
  </si>
  <si>
    <t>名禹6期</t>
    <phoneticPr fontId="5" type="noConversion"/>
  </si>
  <si>
    <t>珠海横琴万方资产</t>
    <phoneticPr fontId="5" type="noConversion"/>
  </si>
  <si>
    <t>万方掘金2号</t>
    <phoneticPr fontId="5" type="noConversion"/>
  </si>
  <si>
    <t>上海趣时资产</t>
    <phoneticPr fontId="5" type="noConversion"/>
  </si>
  <si>
    <t>趣时事件驱动1号</t>
    <phoneticPr fontId="5" type="noConversion"/>
  </si>
  <si>
    <t>同犇投资</t>
    <phoneticPr fontId="5" type="noConversion"/>
  </si>
  <si>
    <t>同犇智慧1号</t>
    <phoneticPr fontId="5" type="noConversion"/>
  </si>
  <si>
    <t>理成资产</t>
    <phoneticPr fontId="5" type="noConversion"/>
  </si>
  <si>
    <t>理成风景1号A期</t>
    <phoneticPr fontId="5" type="noConversion"/>
  </si>
  <si>
    <t>兴聚投资</t>
    <phoneticPr fontId="5" type="noConversion"/>
  </si>
  <si>
    <t>兴聚财富1号</t>
    <phoneticPr fontId="5" type="noConversion"/>
  </si>
  <si>
    <t>上海希瓦投资</t>
    <phoneticPr fontId="5" type="noConversion"/>
  </si>
  <si>
    <t>希瓦小牛多赢</t>
    <phoneticPr fontId="5" type="noConversion"/>
  </si>
  <si>
    <t>睿泉毅信</t>
    <phoneticPr fontId="5" type="noConversion"/>
  </si>
  <si>
    <t>睿泉成长1号</t>
    <phoneticPr fontId="5" type="noConversion"/>
  </si>
  <si>
    <t>深圳远望角投资</t>
    <phoneticPr fontId="5" type="noConversion"/>
  </si>
  <si>
    <t>远望角投资1期</t>
    <phoneticPr fontId="5" type="noConversion"/>
  </si>
  <si>
    <t>广东睿璞投资</t>
    <phoneticPr fontId="5" type="noConversion"/>
  </si>
  <si>
    <t>睿璞投资-睿华一号</t>
    <phoneticPr fontId="5" type="noConversion"/>
  </si>
  <si>
    <t>深圳大禾投资</t>
    <phoneticPr fontId="5" type="noConversion"/>
  </si>
  <si>
    <t>大禾投资-掘金5号</t>
    <phoneticPr fontId="5" type="noConversion"/>
  </si>
  <si>
    <t>相聚资本</t>
    <phoneticPr fontId="5" type="noConversion"/>
  </si>
  <si>
    <t>相聚芒格一期</t>
    <phoneticPr fontId="5" type="noConversion"/>
  </si>
  <si>
    <t>上海保银投资</t>
    <phoneticPr fontId="5" type="noConversion"/>
  </si>
  <si>
    <t>保银紫荆怒放</t>
    <phoneticPr fontId="5" type="noConversion"/>
  </si>
  <si>
    <t>大朴资产</t>
    <phoneticPr fontId="5" type="noConversion"/>
  </si>
  <si>
    <t>大朴策略1号</t>
    <phoneticPr fontId="5" type="noConversion"/>
  </si>
  <si>
    <t>上海少薮派投资</t>
    <phoneticPr fontId="5" type="noConversion"/>
  </si>
  <si>
    <t>少数派8号</t>
    <phoneticPr fontId="5" type="noConversion"/>
  </si>
  <si>
    <t>西藏中睿合银投资</t>
    <phoneticPr fontId="5" type="noConversion"/>
  </si>
  <si>
    <t>沣京资本</t>
    <phoneticPr fontId="5" type="noConversion"/>
  </si>
  <si>
    <t>沣京成长精选二期</t>
    <phoneticPr fontId="5" type="noConversion"/>
  </si>
  <si>
    <t>北京诚盛投资</t>
    <phoneticPr fontId="5" type="noConversion"/>
  </si>
  <si>
    <t>中信.诚盛1期管理型风险缓冲</t>
    <phoneticPr fontId="5" type="noConversion"/>
  </si>
  <si>
    <t>明河投资</t>
    <phoneticPr fontId="5" type="noConversion"/>
  </si>
  <si>
    <t>明河精选</t>
    <phoneticPr fontId="5" type="noConversion"/>
  </si>
  <si>
    <t>磐耀资产</t>
    <phoneticPr fontId="5" type="noConversion"/>
  </si>
  <si>
    <t>磐耀三期</t>
    <phoneticPr fontId="5" type="noConversion"/>
  </si>
  <si>
    <t>观富资产</t>
    <phoneticPr fontId="5" type="noConversion"/>
  </si>
  <si>
    <t>观富金陵1号</t>
    <phoneticPr fontId="5" type="noConversion"/>
  </si>
  <si>
    <t>宽远资产</t>
    <phoneticPr fontId="5" type="noConversion"/>
  </si>
  <si>
    <t>宽远价值成长二期</t>
    <phoneticPr fontId="5" type="noConversion"/>
  </si>
  <si>
    <t>上海煜德投资</t>
    <phoneticPr fontId="5" type="noConversion"/>
  </si>
  <si>
    <t>佳和精选1号</t>
    <phoneticPr fontId="5" type="noConversion"/>
  </si>
  <si>
    <t>北京清和泉资本</t>
    <phoneticPr fontId="5" type="noConversion"/>
  </si>
  <si>
    <t>新方程清和泉1期</t>
    <phoneticPr fontId="5" type="noConversion"/>
  </si>
  <si>
    <t>世诚投资</t>
    <phoneticPr fontId="5" type="noConversion"/>
  </si>
  <si>
    <t>世诚-诚博</t>
    <phoneticPr fontId="5" type="noConversion"/>
  </si>
  <si>
    <t>丰岭资本</t>
    <phoneticPr fontId="5" type="noConversion"/>
  </si>
  <si>
    <t>丰岭稳健成长8期</t>
    <phoneticPr fontId="5" type="noConversion"/>
  </si>
  <si>
    <t>通和投资</t>
    <phoneticPr fontId="5" type="noConversion"/>
  </si>
  <si>
    <t>通和进取2号</t>
    <phoneticPr fontId="5" type="noConversion"/>
  </si>
  <si>
    <t>中信信托-源乐晟2期</t>
    <phoneticPr fontId="5" type="noConversion"/>
  </si>
  <si>
    <t>上海自然拾贝投资</t>
    <phoneticPr fontId="5" type="noConversion"/>
  </si>
  <si>
    <t>长安拾贝投资信元4号</t>
    <phoneticPr fontId="5" type="noConversion"/>
  </si>
  <si>
    <t>鼎锋资产</t>
    <phoneticPr fontId="5" type="noConversion"/>
  </si>
  <si>
    <t>鼎锋成长一期</t>
    <phoneticPr fontId="5" type="noConversion"/>
  </si>
  <si>
    <t>华夏未来资本</t>
    <phoneticPr fontId="5" type="noConversion"/>
  </si>
  <si>
    <t>华夏未来领时对冲1号尊享A期</t>
    <phoneticPr fontId="5" type="noConversion"/>
  </si>
  <si>
    <t>沣沛投资</t>
    <phoneticPr fontId="5" type="noConversion"/>
  </si>
  <si>
    <t>华润信托·沣沛精选</t>
    <phoneticPr fontId="5" type="noConversion"/>
  </si>
  <si>
    <t>明达资产</t>
    <phoneticPr fontId="5" type="noConversion"/>
  </si>
  <si>
    <t>北京信托·明达4期</t>
    <phoneticPr fontId="5" type="noConversion"/>
  </si>
  <si>
    <t>睿郡资产</t>
    <phoneticPr fontId="5" type="noConversion"/>
  </si>
  <si>
    <t>睿郡众享2号基金</t>
    <phoneticPr fontId="5" type="noConversion"/>
  </si>
  <si>
    <t>外贸信托-昀沣2号</t>
    <phoneticPr fontId="5" type="noConversion"/>
  </si>
  <si>
    <t>东方点赞6号证券</t>
    <phoneticPr fontId="5" type="noConversion"/>
  </si>
  <si>
    <t>泊通投资</t>
    <phoneticPr fontId="5" type="noConversion"/>
  </si>
  <si>
    <t>尚雅投资</t>
    <phoneticPr fontId="5" type="noConversion"/>
  </si>
  <si>
    <t>尚雅消费成长</t>
    <phoneticPr fontId="5" type="noConversion"/>
  </si>
  <si>
    <t>北京浦来德资产</t>
    <phoneticPr fontId="5" type="noConversion"/>
  </si>
  <si>
    <t>浦来德天天开心对冲1号</t>
    <phoneticPr fontId="5" type="noConversion"/>
  </si>
  <si>
    <t>巨杉资产</t>
    <phoneticPr fontId="5" type="noConversion"/>
  </si>
  <si>
    <t>巨杉亿衡1号</t>
    <phoneticPr fontId="5" type="noConversion"/>
  </si>
  <si>
    <t>泓睿投资</t>
    <phoneticPr fontId="5" type="noConversion"/>
  </si>
  <si>
    <t>中国龙价值</t>
    <phoneticPr fontId="5" type="noConversion"/>
  </si>
  <si>
    <t>凤翔投资</t>
    <phoneticPr fontId="5" type="noConversion"/>
  </si>
  <si>
    <t>招商汇智之凤翔1号</t>
    <phoneticPr fontId="5" type="noConversion"/>
  </si>
  <si>
    <t>深圳林园投资</t>
    <phoneticPr fontId="5" type="noConversion"/>
  </si>
  <si>
    <t>林园健康中国</t>
    <phoneticPr fontId="5" type="noConversion"/>
  </si>
  <si>
    <t>北京富恩德资产</t>
    <phoneticPr fontId="5" type="noConversion"/>
  </si>
  <si>
    <t>中融-融新74号（富恩德1期）</t>
    <phoneticPr fontId="5" type="noConversion"/>
  </si>
  <si>
    <t>深圳新思哲投资</t>
    <phoneticPr fontId="5" type="noConversion"/>
  </si>
  <si>
    <t>深圳森瑞投资</t>
    <phoneticPr fontId="5" type="noConversion"/>
  </si>
  <si>
    <t>森瑞医疗创新</t>
    <phoneticPr fontId="5" type="noConversion"/>
  </si>
  <si>
    <t>北京仁桥资产</t>
    <phoneticPr fontId="5" type="noConversion"/>
  </si>
  <si>
    <t>仁桥泽源1期</t>
    <phoneticPr fontId="5" type="noConversion"/>
  </si>
  <si>
    <t>恒天泰旸一期</t>
    <phoneticPr fontId="5" type="noConversion"/>
  </si>
  <si>
    <t>东方港湾利得汉景1期</t>
    <phoneticPr fontId="5" type="noConversion"/>
  </si>
  <si>
    <t>中睿合银策略精选1号对冲</t>
    <phoneticPr fontId="5" type="noConversion"/>
  </si>
  <si>
    <t>泊通新价值1号</t>
    <phoneticPr fontId="5" type="noConversion"/>
  </si>
  <si>
    <t>新思哲多策略3期</t>
    <phoneticPr fontId="5" type="noConversion"/>
  </si>
  <si>
    <t>000300.SH</t>
  </si>
  <si>
    <t>000852.SH</t>
  </si>
  <si>
    <t>000905.SH</t>
  </si>
  <si>
    <t>885309.WI</t>
  </si>
  <si>
    <t>管理期货私募基金指数</t>
  </si>
  <si>
    <t>885308.WI</t>
  </si>
  <si>
    <t>股票市场中性私募基金指数</t>
  </si>
  <si>
    <t>000906.SH</t>
  </si>
  <si>
    <t>中证800</t>
  </si>
  <si>
    <t>中证800指数</t>
    <phoneticPr fontId="5" type="noConversion"/>
  </si>
  <si>
    <t>成立日期</t>
    <phoneticPr fontId="5" type="noConversion"/>
  </si>
  <si>
    <t>2017年</t>
  </si>
  <si>
    <t>2016年</t>
  </si>
  <si>
    <t>王琛</t>
  </si>
  <si>
    <t>何文奇</t>
  </si>
  <si>
    <t>徐晓波</t>
  </si>
  <si>
    <t>王鸿勇</t>
  </si>
  <si>
    <t>王一平</t>
  </si>
  <si>
    <t>金戈</t>
  </si>
  <si>
    <t>尹克</t>
  </si>
  <si>
    <t>中短周期趋势</t>
  </si>
  <si>
    <t>谭北华</t>
  </si>
  <si>
    <t>多周期混合</t>
  </si>
  <si>
    <t>中长混合</t>
  </si>
  <si>
    <t>多周期趋势</t>
  </si>
  <si>
    <t>谢赵维</t>
  </si>
  <si>
    <t>中短趋势+波动</t>
  </si>
  <si>
    <t>王啸</t>
  </si>
  <si>
    <t>李骧</t>
  </si>
  <si>
    <t>张雄</t>
  </si>
  <si>
    <t>从容</t>
  </si>
  <si>
    <t>肖国平</t>
  </si>
  <si>
    <t>徐以升</t>
  </si>
  <si>
    <t>庄涛</t>
  </si>
  <si>
    <t>杨建海</t>
  </si>
  <si>
    <t>嘉实基金</t>
  </si>
  <si>
    <t>邵健</t>
  </si>
  <si>
    <t>裘国根</t>
  </si>
  <si>
    <t>石波</t>
  </si>
  <si>
    <t>林园</t>
  </si>
  <si>
    <t>万方掘金7号</t>
  </si>
  <si>
    <t>上海秋晟资产</t>
  </si>
  <si>
    <t>秋晟白杨</t>
  </si>
  <si>
    <t>量锐77号</t>
  </si>
  <si>
    <t>衍复盛源增强一号</t>
  </si>
  <si>
    <t>蔡海洪</t>
  </si>
  <si>
    <t>睿信悠享2号</t>
  </si>
  <si>
    <t>幻方500专享52号1期</t>
  </si>
  <si>
    <t>马科超</t>
  </si>
  <si>
    <t>千象灵活配置19号</t>
  </si>
  <si>
    <t>聚鸣高山9号</t>
  </si>
  <si>
    <t>国盛证券</t>
  </si>
  <si>
    <t>乾盛FOF1号</t>
  </si>
  <si>
    <t>国盛科新FOF1期</t>
  </si>
  <si>
    <t>宏锡基金</t>
  </si>
  <si>
    <t>横琴均成资产</t>
  </si>
  <si>
    <t>宏锡2号</t>
  </si>
  <si>
    <t>均成CTA1号</t>
  </si>
  <si>
    <t>量化CTA</t>
    <phoneticPr fontId="5" type="noConversion"/>
  </si>
  <si>
    <t>股票多头</t>
    <phoneticPr fontId="5" type="noConversion"/>
  </si>
  <si>
    <t>已上线</t>
    <phoneticPr fontId="5" type="noConversion"/>
  </si>
  <si>
    <t>刘锡斌</t>
  </si>
  <si>
    <t>司维</t>
  </si>
  <si>
    <t>远澜信息</t>
  </si>
  <si>
    <t>王凯</t>
  </si>
  <si>
    <t>远澜红枫2号</t>
  </si>
  <si>
    <t>上海钦沐资产</t>
  </si>
  <si>
    <t>柳士威</t>
  </si>
  <si>
    <t>钦沐创新动力1号</t>
  </si>
  <si>
    <t>000001.SH</t>
  </si>
  <si>
    <t>上证指数</t>
  </si>
  <si>
    <t>指数</t>
  </si>
  <si>
    <t>000688.SH</t>
  </si>
  <si>
    <t>科创50</t>
  </si>
  <si>
    <t>399001.SZ</t>
  </si>
  <si>
    <t>深证成指</t>
  </si>
  <si>
    <t>399005.SZ</t>
  </si>
  <si>
    <t>中小100</t>
  </si>
  <si>
    <t>399006.SZ</t>
  </si>
  <si>
    <t>创业板指</t>
  </si>
  <si>
    <t>881001.WI</t>
  </si>
  <si>
    <t>万得全A</t>
  </si>
  <si>
    <t>885000.WI</t>
  </si>
  <si>
    <t>普通股票型基金指数</t>
  </si>
  <si>
    <t>885001.WI</t>
  </si>
  <si>
    <t>偏股混合型基金指数</t>
  </si>
  <si>
    <t>885002.WI</t>
  </si>
  <si>
    <t>平衡混合型基金指数</t>
  </si>
  <si>
    <t>885003.WI</t>
  </si>
  <si>
    <t>偏债混合型基金指数</t>
  </si>
  <si>
    <t>885004.WI</t>
  </si>
  <si>
    <t>股票指数型基金指数</t>
  </si>
  <si>
    <t>885305.WI</t>
  </si>
  <si>
    <t>多策略私募基金指数</t>
  </si>
  <si>
    <t>885306.WI</t>
  </si>
  <si>
    <t>股票策略私募基金指数</t>
  </si>
  <si>
    <t>885307.WI</t>
  </si>
  <si>
    <t>债券策略私募基金指数</t>
  </si>
  <si>
    <t>885310.WI</t>
  </si>
  <si>
    <t>宏观策略私募基金指数</t>
  </si>
  <si>
    <t>885312.WI</t>
  </si>
  <si>
    <t>套利策略私募基金指数</t>
  </si>
  <si>
    <t>885313.WI</t>
  </si>
  <si>
    <t>组合基金策略私募基金指数</t>
  </si>
  <si>
    <t>成长+逆向</t>
  </si>
  <si>
    <t>CTA+中性</t>
  </si>
  <si>
    <t>深圳前海华杉投资</t>
  </si>
  <si>
    <t>肖尔得</t>
  </si>
  <si>
    <t>已上线</t>
  </si>
  <si>
    <t>灵活对冲</t>
  </si>
  <si>
    <t>均成宏观对冲1号</t>
  </si>
  <si>
    <t>CTA+灵活对冲</t>
  </si>
  <si>
    <t>上海毕盛投资</t>
  </si>
  <si>
    <t>毕盛狮惠</t>
  </si>
  <si>
    <t>专注自身赛道，长期投资，不报团</t>
  </si>
  <si>
    <t>灵活对冲±25%敞口</t>
  </si>
  <si>
    <t>赫富灵活对冲一号</t>
  </si>
  <si>
    <t>幻方量化</t>
  </si>
  <si>
    <t>稳博投资</t>
  </si>
  <si>
    <t>上周超额</t>
    <phoneticPr fontId="5" type="noConversion"/>
  </si>
  <si>
    <t>诚奇中证500增强精选1期</t>
  </si>
  <si>
    <t>上海吾执投资</t>
  </si>
  <si>
    <t>吾执二零号</t>
  </si>
  <si>
    <t>市值中性，融券对冲</t>
  </si>
  <si>
    <t>致诚卓远</t>
  </si>
  <si>
    <t>世纪前沿</t>
  </si>
  <si>
    <t>世纪前沿</t>
    <phoneticPr fontId="5" type="noConversion"/>
  </si>
  <si>
    <t>进化论</t>
    <phoneticPr fontId="5" type="noConversion"/>
  </si>
  <si>
    <t>涵德投资</t>
  </si>
  <si>
    <t>会世资产</t>
  </si>
  <si>
    <t>均成资产</t>
  </si>
  <si>
    <t>投资精英之星石</t>
  </si>
  <si>
    <t>希瓦小牛1号</t>
  </si>
  <si>
    <t>毓颜投资</t>
  </si>
  <si>
    <t>陈家祥,丁启书</t>
  </si>
  <si>
    <t>毓颜言商1号</t>
  </si>
  <si>
    <t>趋势+配对</t>
  </si>
  <si>
    <t>东方港湾价值投资26号</t>
  </si>
  <si>
    <t>1月</t>
  </si>
  <si>
    <t>1月</t>
    <phoneticPr fontId="5" type="noConversion"/>
  </si>
  <si>
    <t>2月</t>
  </si>
  <si>
    <t>3月</t>
  </si>
  <si>
    <t>4月</t>
  </si>
  <si>
    <t>5月</t>
  </si>
  <si>
    <t>量化对冲</t>
    <phoneticPr fontId="5" type="noConversion"/>
  </si>
  <si>
    <t>FM1</t>
    <phoneticPr fontId="5" type="noConversion"/>
  </si>
  <si>
    <t>FM2</t>
    <phoneticPr fontId="5" type="noConversion"/>
  </si>
  <si>
    <t>FM3</t>
    <phoneticPr fontId="5" type="noConversion"/>
  </si>
  <si>
    <t>FM4</t>
    <phoneticPr fontId="5" type="noConversion"/>
  </si>
  <si>
    <t>弈泰资产</t>
  </si>
  <si>
    <t>胡志刚</t>
  </si>
  <si>
    <t>弈泰全市场四号</t>
  </si>
  <si>
    <t>量化选股+对冲+T0+期货多策略+期货中高频+弈泰现金管理</t>
  </si>
  <si>
    <t>九逸资产</t>
  </si>
  <si>
    <t>耿高</t>
  </si>
  <si>
    <t>九逸新兴动力1期</t>
  </si>
  <si>
    <t>量化择时+T0+打板</t>
  </si>
  <si>
    <t>铂悦投资</t>
  </si>
  <si>
    <t>周荣</t>
  </si>
  <si>
    <t>铂悦福田2号</t>
  </si>
  <si>
    <t>逆向+成长</t>
  </si>
  <si>
    <t>2020年最大回撤</t>
  </si>
  <si>
    <t>2019年最大回撤</t>
  </si>
  <si>
    <t>2018年最大回撤</t>
  </si>
  <si>
    <t>2017年最大回撤</t>
  </si>
  <si>
    <t>2016年以来最大回撤</t>
  </si>
  <si>
    <t>2013年以来Sharpe</t>
  </si>
  <si>
    <t>今年以来年化波动</t>
  </si>
  <si>
    <t>2013年以来年化波动</t>
  </si>
  <si>
    <t>衍复盛源灵活对冲一号</t>
  </si>
  <si>
    <t>灵活对冲，净敞口-25%-25%</t>
  </si>
  <si>
    <t>今年以来年化收益_平均</t>
  </si>
  <si>
    <t>2013年以来年化收益_平均</t>
  </si>
  <si>
    <t>今年以来年化收益_区间</t>
  </si>
  <si>
    <t>上海博鸿资产</t>
  </si>
  <si>
    <t>张其羽</t>
  </si>
  <si>
    <t>博鸿聚义</t>
  </si>
  <si>
    <t>成长A+H+中概</t>
  </si>
  <si>
    <t>摩旗投资</t>
  </si>
  <si>
    <t>付伟芳</t>
  </si>
  <si>
    <t>摩旗屯蒙1号</t>
  </si>
  <si>
    <t>可转债套利+CTA+股票商品套利</t>
  </si>
  <si>
    <t>上海创奥投资</t>
  </si>
  <si>
    <t>创奥投资奥凯志鑫1号</t>
  </si>
  <si>
    <t>期权+CTA+量化对冲</t>
  </si>
  <si>
    <t>陈中雷</t>
  </si>
  <si>
    <t>固禾钻石</t>
  </si>
  <si>
    <t>宏观基本面+技术</t>
  </si>
  <si>
    <t>新湖期货</t>
  </si>
  <si>
    <t>新湖期货创稳3号</t>
  </si>
  <si>
    <t>2016年以来年化收益_区间</t>
  </si>
  <si>
    <t>中短周期横截面多空</t>
  </si>
  <si>
    <t>均成CTA3号</t>
  </si>
  <si>
    <t>均成CTA5号</t>
  </si>
  <si>
    <t>博孚利1号</t>
  </si>
  <si>
    <t>均成CTA9号</t>
  </si>
  <si>
    <t>均成CTA12号</t>
  </si>
  <si>
    <t>均成CTA8号</t>
  </si>
  <si>
    <t>均成期道乐享1号</t>
  </si>
  <si>
    <t>中短周期趋势+股票</t>
  </si>
  <si>
    <t>短周期+套利</t>
  </si>
  <si>
    <t>中长周期</t>
  </si>
  <si>
    <t>股指CTA</t>
  </si>
  <si>
    <t>远澜云杉</t>
  </si>
  <si>
    <t>善水源（横琴）资产</t>
  </si>
  <si>
    <t>刘明月</t>
  </si>
  <si>
    <t>善水源价值成长5号</t>
  </si>
  <si>
    <t>深圳芬德资本</t>
  </si>
  <si>
    <t>陈杰诚</t>
  </si>
  <si>
    <t>芬德宏观复利1号</t>
  </si>
  <si>
    <t>宏观周期+基本面</t>
  </si>
  <si>
    <t>共青城静实投资</t>
  </si>
  <si>
    <t>静实致远</t>
  </si>
  <si>
    <t>低仓位择时型</t>
  </si>
  <si>
    <t>上海辰钰财富投资</t>
  </si>
  <si>
    <t>辰钰锐阳一号500指数增强</t>
  </si>
  <si>
    <t>T0指增</t>
  </si>
  <si>
    <t>稳博创新一号</t>
  </si>
  <si>
    <t>远澜云杉8号</t>
  </si>
  <si>
    <t>6月</t>
  </si>
  <si>
    <t>展弘投资</t>
  </si>
  <si>
    <t>陈方府</t>
  </si>
  <si>
    <t>展弘稳进１号</t>
  </si>
  <si>
    <t>贵金属跨境套利</t>
  </si>
  <si>
    <t>南京盛泉恒元投资</t>
  </si>
  <si>
    <t>包发</t>
  </si>
  <si>
    <t>盛泉恒元多策略量化对冲2号基金</t>
  </si>
  <si>
    <t>ETF套利，可转债套利，期现套利</t>
  </si>
  <si>
    <t>赵忠东,徐永</t>
  </si>
  <si>
    <t>盛泉恒元量化进取多策略1号基金</t>
  </si>
  <si>
    <t>量化多头</t>
  </si>
  <si>
    <t>博普套利1号</t>
  </si>
  <si>
    <t>期现套利，中证500</t>
  </si>
  <si>
    <t>致远激进一号</t>
  </si>
  <si>
    <t>青岛星阔投资</t>
  </si>
  <si>
    <t>邓剑</t>
  </si>
  <si>
    <t>星阔广厦1号中证500指数增强</t>
  </si>
  <si>
    <t>星阔云起1号市场中性</t>
  </si>
  <si>
    <t>GSFH1</t>
  </si>
  <si>
    <t>马斯</t>
  </si>
  <si>
    <t>大类资产配置组合</t>
  </si>
  <si>
    <t>GSFH2</t>
  </si>
  <si>
    <t>GSFH3</t>
  </si>
  <si>
    <t>衍复鲲鹏三号</t>
  </si>
  <si>
    <t>北京水木长量资本投资</t>
  </si>
  <si>
    <t>杨英华</t>
  </si>
  <si>
    <t>长量大志1号</t>
  </si>
  <si>
    <t>长量春雷1号CTA</t>
  </si>
  <si>
    <t>近一周</t>
    <phoneticPr fontId="5" type="noConversion"/>
  </si>
  <si>
    <t>丹羿投资</t>
  </si>
  <si>
    <t>朱亮</t>
  </si>
  <si>
    <t>丹羿-锐进1号</t>
  </si>
  <si>
    <t>敦和资产</t>
  </si>
  <si>
    <t>张拥军,李文龙</t>
  </si>
  <si>
    <t>敦和峰云1号</t>
  </si>
  <si>
    <t>股票+债券+商品</t>
  </si>
  <si>
    <t>价值投资</t>
  </si>
  <si>
    <t>另类
（危机阿尔法)</t>
    <phoneticPr fontId="5" type="noConversion"/>
  </si>
  <si>
    <t>固收+
（量化对冲、套利策略）</t>
    <phoneticPr fontId="5" type="noConversion"/>
  </si>
  <si>
    <t>适度减配</t>
    <phoneticPr fontId="5" type="noConversion"/>
  </si>
  <si>
    <t>适度增配</t>
  </si>
  <si>
    <t>高配</t>
    <phoneticPr fontId="5" type="noConversion"/>
  </si>
  <si>
    <t>逢低超配</t>
    <phoneticPr fontId="5" type="noConversion"/>
  </si>
  <si>
    <t>标配</t>
    <phoneticPr fontId="5" type="noConversion"/>
  </si>
  <si>
    <t>总资金1亿元</t>
    <phoneticPr fontId="5" type="noConversion"/>
  </si>
  <si>
    <t>配置金额（万元）</t>
    <phoneticPr fontId="5" type="noConversion"/>
  </si>
  <si>
    <t>配置比例（%）</t>
    <phoneticPr fontId="5" type="noConversion"/>
  </si>
  <si>
    <t>商品CTA</t>
    <phoneticPr fontId="5" type="noConversion"/>
  </si>
  <si>
    <t>鸣石春天十三号</t>
  </si>
  <si>
    <t>稳博1000指数增强1号B</t>
  </si>
  <si>
    <t>聚宽投资</t>
  </si>
  <si>
    <t>高斯蒙</t>
  </si>
  <si>
    <t>聚宽中证500指数增强二号</t>
  </si>
  <si>
    <t>华杉恒盛B</t>
  </si>
  <si>
    <t>星阔上林1号中证1000指数增强</t>
  </si>
  <si>
    <t>黑翼优选多策略1号A</t>
  </si>
  <si>
    <t>赫富指数增强五号A</t>
  </si>
  <si>
    <t>灵均进取1号</t>
  </si>
  <si>
    <t>不对外公布净值</t>
  </si>
  <si>
    <t>7月</t>
  </si>
  <si>
    <t>灵均中泰量化30专享领航1号</t>
  </si>
  <si>
    <t>外贸信托-广祺灵均量化对冲增强1期</t>
  </si>
  <si>
    <t>诚奇资产-招享指数增强1号</t>
  </si>
  <si>
    <t>浙江龙航资产</t>
  </si>
  <si>
    <t>蔡英明</t>
  </si>
  <si>
    <t>龙航一期</t>
  </si>
  <si>
    <t>杭州希格斯</t>
  </si>
  <si>
    <t>希格斯沪深300单利宝1号</t>
  </si>
  <si>
    <t>同温层量化阿尔法1号</t>
  </si>
  <si>
    <t>8月</t>
  </si>
  <si>
    <t>9月</t>
  </si>
  <si>
    <t>10月</t>
  </si>
  <si>
    <t>11月</t>
  </si>
  <si>
    <t>12月</t>
  </si>
  <si>
    <t>明汯量化中小盘增强1号B</t>
  </si>
  <si>
    <t>锐联景淳</t>
  </si>
  <si>
    <t>许</t>
  </si>
  <si>
    <t>歌斐锐联量化小盘智选</t>
  </si>
  <si>
    <t>低频Alpha10倍</t>
  </si>
  <si>
    <t>喜岳投资</t>
  </si>
  <si>
    <t>周欣,唐涛,张大木</t>
  </si>
  <si>
    <t>喜岳云麓</t>
  </si>
  <si>
    <t>低频Alpha</t>
  </si>
  <si>
    <t>深圳茂源资本</t>
  </si>
  <si>
    <t>郭学文</t>
  </si>
  <si>
    <t>凡二英火5号</t>
  </si>
  <si>
    <t>千朔投资</t>
  </si>
  <si>
    <t>黄辉</t>
  </si>
  <si>
    <t>千朔指数增强二号</t>
  </si>
  <si>
    <t>中高频Alpha</t>
  </si>
  <si>
    <t>上海概率投资</t>
  </si>
  <si>
    <t>概率高频一号</t>
  </si>
  <si>
    <t>茂源资本-巴舍里耶2期</t>
  </si>
  <si>
    <t>300+500增强各一半</t>
  </si>
  <si>
    <t>王文祥</t>
  </si>
  <si>
    <t>逆向投资，成长辅助</t>
  </si>
  <si>
    <t>上海泉汐投资</t>
  </si>
  <si>
    <t>张扬</t>
  </si>
  <si>
    <t>泉汐名扬多策略组合投资1号</t>
  </si>
  <si>
    <t>因诺天丰1号</t>
  </si>
  <si>
    <t>天演赛能</t>
  </si>
  <si>
    <t>明汯鹏享3号</t>
  </si>
  <si>
    <t>九坤股票量化优选2号</t>
  </si>
  <si>
    <t>上海冲积资产</t>
  </si>
  <si>
    <t>冲积积极成长1号</t>
  </si>
  <si>
    <t>陈忠离开于翼的通道</t>
  </si>
  <si>
    <t>深圳河床投资</t>
  </si>
  <si>
    <t>张建宾</t>
  </si>
  <si>
    <t>河床创新成长基金</t>
  </si>
  <si>
    <t>纯科技投资：新能车，半导体，云计算</t>
  </si>
  <si>
    <t>博鸿聚义厅1号</t>
  </si>
  <si>
    <t>006593.OF</t>
  </si>
  <si>
    <t>博道基金管理有限公司</t>
  </si>
  <si>
    <t>杨梦</t>
  </si>
  <si>
    <t>博道中证500指数增强A</t>
  </si>
  <si>
    <t>公募</t>
  </si>
  <si>
    <t>007994.OF</t>
  </si>
  <si>
    <t>华夏基金管理有限公司</t>
  </si>
  <si>
    <t>张弘弢,孙蒙</t>
  </si>
  <si>
    <t>华夏中证500指数增强A</t>
  </si>
  <si>
    <t>006048.OF</t>
  </si>
  <si>
    <t>长城基金管理有限公司</t>
  </si>
  <si>
    <t>雷俊</t>
  </si>
  <si>
    <t>长城中证500指数增强A</t>
  </si>
  <si>
    <t>161017.OF</t>
  </si>
  <si>
    <t>富国基金管理有限公司</t>
  </si>
  <si>
    <t>李笑薇,徐幼华,方旻</t>
  </si>
  <si>
    <t>富国中证500指数增强A</t>
  </si>
  <si>
    <t>006783.OF</t>
  </si>
  <si>
    <t>红土创新基金管理有限公司</t>
  </si>
  <si>
    <t>李大玮</t>
  </si>
  <si>
    <t>红土创新中证500指数增强A</t>
  </si>
  <si>
    <t>006682.OF</t>
  </si>
  <si>
    <t>景顺长城基金管理有限公司</t>
  </si>
  <si>
    <t>黎海威,徐喻军</t>
  </si>
  <si>
    <t>景顺长城中证500指数增强</t>
  </si>
  <si>
    <t>001556.OF</t>
  </si>
  <si>
    <t>天弘基金管理有限公司</t>
  </si>
  <si>
    <t>杨超</t>
  </si>
  <si>
    <t>天弘中证500指数增强A</t>
  </si>
  <si>
    <t>006729.OF</t>
  </si>
  <si>
    <t>万家基金管理有限公司</t>
  </si>
  <si>
    <t>乔亮</t>
  </si>
  <si>
    <t>万家中证500指数增强A</t>
  </si>
  <si>
    <t>000478.OF</t>
  </si>
  <si>
    <t>建信基金管理有限责任公司</t>
  </si>
  <si>
    <t>叶乐天</t>
  </si>
  <si>
    <t>建信中证500指数增强A</t>
  </si>
  <si>
    <t>诚奇</t>
    <phoneticPr fontId="5" type="noConversion"/>
  </si>
  <si>
    <t>天演</t>
    <phoneticPr fontId="5" type="noConversion"/>
  </si>
  <si>
    <t>佳期</t>
    <phoneticPr fontId="5" type="noConversion"/>
  </si>
  <si>
    <t>因诺</t>
    <phoneticPr fontId="5" type="noConversion"/>
  </si>
  <si>
    <t>赫富</t>
    <phoneticPr fontId="5" type="noConversion"/>
  </si>
  <si>
    <t>稳博</t>
    <phoneticPr fontId="5" type="noConversion"/>
  </si>
  <si>
    <t>星阔</t>
    <phoneticPr fontId="5" type="noConversion"/>
  </si>
  <si>
    <t>茂源</t>
    <phoneticPr fontId="5" type="noConversion"/>
  </si>
  <si>
    <t>锐天</t>
    <phoneticPr fontId="5" type="noConversion"/>
  </si>
  <si>
    <t>华润信托-景林丰收</t>
  </si>
  <si>
    <t>深圳前海国恩资本</t>
  </si>
  <si>
    <t>吴国尧,何文领</t>
  </si>
  <si>
    <t>国恩中性量化对冲2号</t>
  </si>
  <si>
    <t>颜绍迪,何文领</t>
  </si>
  <si>
    <t>国恩中证1000指数增强1号</t>
  </si>
  <si>
    <t>吴国尧</t>
  </si>
  <si>
    <t>国恩中证500指数增强1号</t>
  </si>
  <si>
    <t>国恩回报6号</t>
  </si>
  <si>
    <t>固收+复合，固收70，权益20，cta10</t>
  </si>
  <si>
    <t>国恩AI高频量化1号</t>
  </si>
  <si>
    <t>高频量化200倍换手</t>
  </si>
  <si>
    <t>国恩CTA量化多策略1号</t>
  </si>
  <si>
    <t>国恩静静量化</t>
  </si>
  <si>
    <t>基本面量化，牛散事件驱动</t>
  </si>
  <si>
    <t>南土资产</t>
  </si>
  <si>
    <t>刘小昊</t>
  </si>
  <si>
    <t>诚品二号</t>
  </si>
  <si>
    <t>善水源价值成长22号</t>
  </si>
  <si>
    <t>宁波泽阳投资</t>
  </si>
  <si>
    <t>杨博</t>
  </si>
  <si>
    <t>泽阳量盛CTA1号A</t>
  </si>
  <si>
    <t>长周期趋势多因子，月度调仓，纯商品</t>
  </si>
  <si>
    <t>浙江丰琰投资（自贸）</t>
  </si>
  <si>
    <t>于江勇</t>
  </si>
  <si>
    <t>丰琰中国优势一期</t>
  </si>
  <si>
    <t>富国社保18-20排名第一，风格均衡，价值成长</t>
  </si>
  <si>
    <t>申毅投资</t>
  </si>
  <si>
    <t>申毅</t>
  </si>
  <si>
    <t>申毅格物17号A期</t>
  </si>
  <si>
    <t>宁波霁泽投资</t>
  </si>
  <si>
    <t>张宁丰</t>
  </si>
  <si>
    <t>霁泽夏天量化套利6号1期</t>
  </si>
  <si>
    <t>袁宇</t>
  </si>
  <si>
    <t>鸣石春天10号</t>
  </si>
  <si>
    <t>学术派</t>
  </si>
  <si>
    <t>茂源资本</t>
  </si>
  <si>
    <t>股票市场中性</t>
  </si>
  <si>
    <t>债券指数</t>
  </si>
  <si>
    <t>组合基金</t>
  </si>
  <si>
    <t>定向增发</t>
  </si>
  <si>
    <t>新三板</t>
  </si>
  <si>
    <t>念空科技</t>
  </si>
  <si>
    <t>念空瑞景1号</t>
  </si>
  <si>
    <t>念空安景1号</t>
  </si>
  <si>
    <t>上海佳期投资</t>
  </si>
  <si>
    <t>吴霄霄</t>
  </si>
  <si>
    <t>佳期北斗星一期</t>
  </si>
  <si>
    <t>佳期千星一期</t>
  </si>
  <si>
    <t>佳期证星一期</t>
  </si>
  <si>
    <t>国恩AI高频量化3号</t>
  </si>
  <si>
    <t>高频200倍</t>
  </si>
  <si>
    <t>王雄</t>
  </si>
  <si>
    <t>鑫顺赢量化全市场增强一号</t>
  </si>
  <si>
    <t>广州玄元投资</t>
  </si>
  <si>
    <t>张伟</t>
  </si>
  <si>
    <t>玄元元丰18号</t>
  </si>
  <si>
    <t>星阔山海6号股票优选</t>
  </si>
  <si>
    <t>星阔(青岛)投资</t>
  </si>
  <si>
    <t>星阔广厦17号</t>
  </si>
  <si>
    <t>成长型</t>
  </si>
  <si>
    <t>外贸信托-金锝上达中证500指数增强1期</t>
  </si>
  <si>
    <t>502000.OF</t>
  </si>
  <si>
    <t>西部利得基金管理有限公司</t>
  </si>
  <si>
    <t>盛丰衍</t>
  </si>
  <si>
    <t>西部利得中证500指数增强A</t>
  </si>
  <si>
    <t>华鑫信托-源乐晟策略创新1期</t>
  </si>
  <si>
    <t>华润信托-重阳7期</t>
  </si>
  <si>
    <t>正圆私募</t>
  </si>
  <si>
    <t>廖茂林</t>
  </si>
  <si>
    <t>正圆壹号</t>
  </si>
  <si>
    <t>钟成</t>
  </si>
  <si>
    <t>小棉袄</t>
  </si>
  <si>
    <t>睿扬投资</t>
  </si>
  <si>
    <t>彭砚</t>
  </si>
  <si>
    <t>睿扬专享1号</t>
  </si>
  <si>
    <t>上海通怡投资</t>
  </si>
  <si>
    <t>通怡金牛6号</t>
  </si>
  <si>
    <t>久期投资</t>
  </si>
  <si>
    <t>姜云飞,吴旭</t>
  </si>
  <si>
    <t>久期宏观对冲1号</t>
  </si>
  <si>
    <t>珠海阿巴马资产</t>
  </si>
  <si>
    <t>阿巴马安享财富</t>
  </si>
  <si>
    <t>浙江义乌檀真投资管理合伙企业（有限合伙）</t>
  </si>
  <si>
    <t>林利军</t>
  </si>
  <si>
    <t>正心谷价值中国精选</t>
  </si>
  <si>
    <t>星阔云起60号</t>
  </si>
  <si>
    <t>因诺聚配沪深300指数增强</t>
  </si>
  <si>
    <t>亘曦1号</t>
  </si>
  <si>
    <t>纪晓玲</t>
  </si>
  <si>
    <t>固禾珍珠一号</t>
  </si>
  <si>
    <t>ZUHE1</t>
  </si>
  <si>
    <t>ZUHE2</t>
  </si>
  <si>
    <t>董高峰</t>
  </si>
  <si>
    <t>深圳固禾私募</t>
  </si>
  <si>
    <t>2021年</t>
  </si>
  <si>
    <t>2021年最大回撤</t>
  </si>
  <si>
    <t>2021年</t>
    <phoneticPr fontId="5" type="noConversion"/>
  </si>
  <si>
    <t>2022年</t>
    <phoneticPr fontId="5" type="noConversion"/>
  </si>
  <si>
    <t>外贸信托-安进13期壹心对冲1号</t>
  </si>
  <si>
    <t>会世元驰2号</t>
  </si>
  <si>
    <t>FOF标的</t>
  </si>
  <si>
    <t>11.19剔除</t>
  </si>
  <si>
    <t>同亨投资</t>
  </si>
  <si>
    <t>杨廷武</t>
  </si>
  <si>
    <t>同亨多策略一号</t>
  </si>
  <si>
    <t>袁野</t>
  </si>
  <si>
    <t>华杉致远</t>
  </si>
  <si>
    <t>夏普</t>
    <phoneticPr fontId="5" type="noConversion"/>
  </si>
  <si>
    <t>最大回撤</t>
    <phoneticPr fontId="5" type="noConversion"/>
  </si>
  <si>
    <t>盛泉恒元</t>
  </si>
  <si>
    <t>霁泽夏天1号</t>
  </si>
  <si>
    <t>上海悬铃私募</t>
  </si>
  <si>
    <t>钱亮</t>
  </si>
  <si>
    <t>悬铃A号</t>
  </si>
  <si>
    <t>悬铃私募</t>
  </si>
  <si>
    <t>霁泽投资</t>
  </si>
  <si>
    <t xml:space="preserve"> </t>
    <phoneticPr fontId="5" type="noConversion"/>
  </si>
  <si>
    <t>弹性版CTA+灵活对冲，0-50%敞口</t>
  </si>
  <si>
    <t>保银多空稳健1号</t>
  </si>
  <si>
    <t>保银进取1号</t>
  </si>
  <si>
    <t>中低频基本面量化</t>
  </si>
  <si>
    <t>张晨樱</t>
  </si>
  <si>
    <t>白鹭500指数增强南强二号</t>
  </si>
  <si>
    <t>杜旭</t>
  </si>
  <si>
    <t>浙江白鹭量化CTA一号</t>
  </si>
  <si>
    <t>张晨樱,杜旭</t>
  </si>
  <si>
    <t>白鹭鼓浪屿量化多策略一号</t>
  </si>
  <si>
    <t>稳健版，CTA+中性</t>
  </si>
  <si>
    <t>深圳前海夸克资产</t>
  </si>
  <si>
    <t>夸克1877</t>
  </si>
  <si>
    <t>深圳前海汇富联合基金</t>
  </si>
  <si>
    <t>汇富联合乙亥1号</t>
  </si>
  <si>
    <t>上海仁布投资</t>
  </si>
  <si>
    <t>李德亮</t>
  </si>
  <si>
    <t>仁布积极进取1号</t>
  </si>
  <si>
    <t>珠海远信私募</t>
  </si>
  <si>
    <t>周伟锋</t>
  </si>
  <si>
    <t>中信资本中国价值回报</t>
  </si>
  <si>
    <t>钦沐创新成长</t>
  </si>
  <si>
    <t>2021年1月</t>
  </si>
  <si>
    <t>2021年2月</t>
  </si>
  <si>
    <t>2021年3月</t>
  </si>
  <si>
    <t>2021年4月</t>
  </si>
  <si>
    <t>2021年5月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</si>
  <si>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</si>
  <si>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</si>
  <si>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</si>
  <si>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</si>
  <si>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</si>
  <si>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</si>
  <si>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</si>
  <si>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景林优选基金专享私募子基金B期</t>
  </si>
  <si>
    <t>2017-09-22</t>
  </si>
  <si>
    <t>思博量道十五号</t>
  </si>
  <si>
    <t>李苏苏</t>
  </si>
  <si>
    <t>高频短周期</t>
  </si>
  <si>
    <t>明世伙伴基金</t>
  </si>
  <si>
    <t>孙勇</t>
  </si>
  <si>
    <t>明世伙伴胜杯28号</t>
  </si>
  <si>
    <t>价值回归</t>
  </si>
  <si>
    <t>黄海韵</t>
  </si>
  <si>
    <t>明世伙伴胜杯18号</t>
  </si>
  <si>
    <t>胡彧</t>
  </si>
  <si>
    <t>明世伙伴胜杯26号</t>
  </si>
  <si>
    <t>长期成长</t>
  </si>
  <si>
    <t>黄鹏</t>
  </si>
  <si>
    <t>明世伙伴胜杯16号</t>
  </si>
  <si>
    <t>望正精英鹏辉2号</t>
  </si>
  <si>
    <t>上海亘曦资产</t>
  </si>
  <si>
    <t>稳博铭冠中证1000指数增强1-3号</t>
  </si>
  <si>
    <t>稳博铭冠双创50指数增强15-1号A</t>
  </si>
  <si>
    <t>双创增强</t>
  </si>
  <si>
    <t>星阔春山25号1期</t>
  </si>
  <si>
    <t>量瀛投资</t>
  </si>
  <si>
    <t>范文杰</t>
  </si>
  <si>
    <t>量瀛烛龙7号</t>
  </si>
  <si>
    <t>亘曦财富11号B</t>
  </si>
  <si>
    <t>CTA+量化选股</t>
  </si>
  <si>
    <t>上海青骊投资</t>
  </si>
  <si>
    <t>青骊长兴</t>
  </si>
  <si>
    <t>北京远惟投资</t>
  </si>
  <si>
    <t>王烁杰</t>
  </si>
  <si>
    <t>风雪2号</t>
  </si>
  <si>
    <t>杭州清哲投资</t>
  </si>
  <si>
    <t>周越</t>
  </si>
  <si>
    <t>清哲理享云启1号</t>
  </si>
  <si>
    <t>杨曦</t>
  </si>
  <si>
    <t>概率500指增1号</t>
  </si>
  <si>
    <t>吴佳琪</t>
  </si>
  <si>
    <t>思勰投资-中证500指数增强1号</t>
  </si>
  <si>
    <t>青岛鹿秀投资</t>
  </si>
  <si>
    <t>卢飞飞</t>
  </si>
  <si>
    <t>鹿秀中证500指数增强1号</t>
  </si>
  <si>
    <t>卓识基金</t>
  </si>
  <si>
    <t>张卓</t>
  </si>
  <si>
    <t>卓识伟业</t>
  </si>
  <si>
    <t>青岛衍合投资</t>
  </si>
  <si>
    <t>张磊</t>
  </si>
  <si>
    <t>衍合500指数增强1号</t>
  </si>
  <si>
    <t>量客投资</t>
  </si>
  <si>
    <t>李冬昕</t>
  </si>
  <si>
    <t>量客卓宇六号</t>
  </si>
  <si>
    <t>仲阳天王星</t>
  </si>
  <si>
    <t>孙博</t>
  </si>
  <si>
    <t>朋锦永宁</t>
  </si>
  <si>
    <t>衍盛资产</t>
  </si>
  <si>
    <t>章友</t>
  </si>
  <si>
    <t>衍盛指数增强1号</t>
  </si>
  <si>
    <t>概率1000指增1号</t>
  </si>
  <si>
    <t>量锐指数增强1000一号B</t>
  </si>
  <si>
    <t>衍合量化市场中性1号</t>
  </si>
  <si>
    <t>量客鼎安七号</t>
  </si>
  <si>
    <t>量客长阳一号</t>
  </si>
  <si>
    <t>朋锦金石炽阳</t>
  </si>
  <si>
    <t>衍盛量化精选一期</t>
  </si>
  <si>
    <t>深圳前海博普资产</t>
  </si>
  <si>
    <t>博普CTA股票全市场一号</t>
  </si>
  <si>
    <t>博普CTA趋势1号A类</t>
  </si>
  <si>
    <t>宽德投资</t>
  </si>
  <si>
    <t>徐御之</t>
  </si>
  <si>
    <t>宽德金选中证500指数增强6号</t>
  </si>
  <si>
    <t>张大庆</t>
  </si>
  <si>
    <t>宽德共赢B</t>
  </si>
  <si>
    <t>张大庆,徐御之</t>
  </si>
  <si>
    <t>宽德金刚钻3号</t>
  </si>
  <si>
    <t>超高频CTA</t>
  </si>
  <si>
    <t>宽德卓越</t>
  </si>
  <si>
    <t>2022-07-01</t>
  </si>
  <si>
    <t>景林全球基金</t>
  </si>
  <si>
    <t>成立以来年化收益</t>
    <phoneticPr fontId="5" type="noConversion"/>
  </si>
  <si>
    <t>成立以来Sharpe</t>
    <phoneticPr fontId="5" type="noConversion"/>
  </si>
  <si>
    <t>成立以来最大回撤</t>
    <phoneticPr fontId="5" type="noConversion"/>
  </si>
  <si>
    <t>上海靖奇投资</t>
  </si>
  <si>
    <t>范思奇</t>
  </si>
  <si>
    <t>靖奇天元1号</t>
  </si>
  <si>
    <t>高波动</t>
  </si>
  <si>
    <t>靖奇略懂二号量化对冲</t>
  </si>
  <si>
    <t>低波动</t>
  </si>
  <si>
    <t>靖奇睿科三号</t>
  </si>
  <si>
    <t>中波动</t>
  </si>
  <si>
    <t>靖奇专享一号</t>
  </si>
  <si>
    <t>100+</t>
  </si>
  <si>
    <t>预测频段3-5天，今年增加短周期预测，之前5-7天；目前量价65%，基本面25%，另类10%；全市场选股600，日换仓25%</t>
  </si>
  <si>
    <t>中低频</t>
  </si>
  <si>
    <t>预测频段3-5天，今年增加短周期预测，之前5-7天；目前量价65%，基本面25%，另类10%；全市场选股600，日换仓25%；灵活对冲0-60%敞口</t>
  </si>
  <si>
    <t>ZHUZHU1</t>
  </si>
  <si>
    <t>宜信</t>
  </si>
  <si>
    <t>姜雅雯</t>
  </si>
  <si>
    <t>雅雯稳健型</t>
  </si>
  <si>
    <t>复合，私募+ETF+股票</t>
  </si>
  <si>
    <t>上海利位投资</t>
  </si>
  <si>
    <t>朱凤蛟</t>
  </si>
  <si>
    <t>利位星熠1号</t>
  </si>
  <si>
    <t>鸿道投资</t>
  </si>
  <si>
    <t>孙建冬</t>
  </si>
  <si>
    <t>鸿道创新改革基金</t>
  </si>
  <si>
    <t>弘尚资产</t>
  </si>
  <si>
    <t>弘尚资产中国机遇策略配置1号</t>
  </si>
  <si>
    <t>悬铃C号</t>
  </si>
  <si>
    <t>行业比较，朱凤蛟2021.4开始管理产品</t>
  </si>
  <si>
    <t>中长基本面，趋势+期限+基本面根据波动率平配，保证金30%，目标波动20%，持仓15-20交易日，裕和系列cta+指增各一半，20%保证金</t>
  </si>
  <si>
    <t>上海鸣熙资产</t>
  </si>
  <si>
    <t>张祥方</t>
  </si>
  <si>
    <t>鸣熙资产-招享套利1号</t>
  </si>
  <si>
    <t>股指高频</t>
  </si>
  <si>
    <t>鸣熙中证500指数增强尊享1号</t>
  </si>
  <si>
    <t>80-100倍双边</t>
  </si>
  <si>
    <t>高频期权</t>
  </si>
  <si>
    <t>念觉量化选股高周转1号</t>
  </si>
  <si>
    <t>张凯</t>
  </si>
  <si>
    <t>睿扬新兴成长</t>
  </si>
  <si>
    <t>分公司关注池</t>
  </si>
  <si>
    <t>深圳前海超量子</t>
  </si>
  <si>
    <t>超量子中证500增强1号</t>
  </si>
  <si>
    <t>深圳安子私募</t>
  </si>
  <si>
    <t>安子长江一号</t>
  </si>
  <si>
    <t>深圳创富兆业金融</t>
  </si>
  <si>
    <t>创富福星九号</t>
  </si>
  <si>
    <t>北京源晖投资</t>
  </si>
  <si>
    <t>源晖量化一号</t>
  </si>
  <si>
    <t>底仓T0</t>
  </si>
  <si>
    <t>源晖中证500指数增强</t>
  </si>
  <si>
    <t>银石投资</t>
  </si>
  <si>
    <t>丘海云</t>
  </si>
  <si>
    <t>银石宝生1期基金</t>
  </si>
  <si>
    <t>浙江蝶威资产</t>
  </si>
  <si>
    <t>蝶威醇享1号</t>
  </si>
  <si>
    <t>上海量魁资产</t>
  </si>
  <si>
    <t>量客红橡中性一号</t>
  </si>
  <si>
    <t>量客投资金选套利1号</t>
  </si>
  <si>
    <t>量客光佑多策略一期</t>
  </si>
  <si>
    <t>全频段覆盖，量价70%，基本面+另类30%</t>
  </si>
  <si>
    <t>苏雪晶</t>
  </si>
  <si>
    <t>润洲投资</t>
  </si>
  <si>
    <t>潘正寰</t>
  </si>
  <si>
    <t>润洲正行一号</t>
  </si>
  <si>
    <t>主观商品+股票，商品保证金上限40%，平均20%，股票覆盖AH，美欧股市，股票资金占用40%</t>
  </si>
  <si>
    <t>20%CTA+80%指增，股票敞口行业4%，风格0.4标准差</t>
  </si>
  <si>
    <t>50%300指增，5%期权套利，老牌量化，高盛团队</t>
  </si>
  <si>
    <t>中长混合，30%保证金</t>
  </si>
  <si>
    <t>汇富联合乙亥3号</t>
  </si>
  <si>
    <t>手工T0</t>
  </si>
  <si>
    <t>世纪前沿量化对冲9号</t>
  </si>
  <si>
    <t>行业无敞口，超额回撤小，指数成分占比75%</t>
  </si>
  <si>
    <t>橡杉资产</t>
  </si>
  <si>
    <t>橡杉量化套利三号</t>
  </si>
  <si>
    <t>CTA套利</t>
  </si>
  <si>
    <t>吾执五零号</t>
  </si>
  <si>
    <t>期权波动率</t>
  </si>
  <si>
    <t>逸信基金</t>
  </si>
  <si>
    <t>逸信致远1号</t>
  </si>
  <si>
    <t>上海聊塑资产</t>
  </si>
  <si>
    <t>聊塑投资期权1号</t>
  </si>
  <si>
    <t>青石资产</t>
  </si>
  <si>
    <t>青石恒升二号</t>
  </si>
  <si>
    <t>青岛时间序列资产</t>
  </si>
  <si>
    <t>时间序列量化对冲1号</t>
  </si>
  <si>
    <t>股指套利</t>
  </si>
  <si>
    <t>股指套利+中性</t>
  </si>
  <si>
    <t>梁涛</t>
  </si>
  <si>
    <t>量魁东海龙王二号</t>
  </si>
  <si>
    <t>Alhpa+T0,80%收益来自Alpha，20%来自手工T0和算法，T0贡献3-5%，不含T0换手50倍</t>
  </si>
  <si>
    <t>GARP策略，持股30只，前十大小于50%，行业5-15%，2022年仓位相对灵活，4月2成，6月8成</t>
  </si>
  <si>
    <t>预测频段3-5天，今年增加短周期预测，之前5-7天；目前量价60%，基本面20%，另类20%；全市场选股600，日换仓25%</t>
  </si>
  <si>
    <t>高频Alpha，3-5天预测周期</t>
  </si>
  <si>
    <t>高波动，股票多头FOF</t>
  </si>
  <si>
    <t>成长股投资，22Q3持仓电气设备、医药、电子</t>
  </si>
  <si>
    <t>期权+股指期货对冲，期权不超过20%，股指80%</t>
  </si>
  <si>
    <t>上海绰瑞私募</t>
  </si>
  <si>
    <t>绰瑞北岳证券期权投资</t>
  </si>
  <si>
    <t>山东天宝私募</t>
  </si>
  <si>
    <t>燕江英</t>
  </si>
  <si>
    <t>天宝云中燕三期</t>
  </si>
  <si>
    <t>ETF套利</t>
  </si>
  <si>
    <t>赵熠</t>
  </si>
  <si>
    <t>白鹭FoF演武场一号</t>
  </si>
  <si>
    <t>横琴广金美好基金</t>
  </si>
  <si>
    <t>罗山</t>
  </si>
  <si>
    <t>广金美好康德多策略一号</t>
  </si>
  <si>
    <t>勤远投资</t>
  </si>
  <si>
    <t>朱灵引</t>
  </si>
  <si>
    <t>勤远尊享FOF3号</t>
  </si>
  <si>
    <t>向日葵投资</t>
  </si>
  <si>
    <t>丁昊</t>
  </si>
  <si>
    <t>朝阳对冲精选1号</t>
  </si>
  <si>
    <t>广州胜冠投资</t>
  </si>
  <si>
    <t>许琪沁,娄伟坚</t>
  </si>
  <si>
    <t>胜冠麒盈1号</t>
  </si>
  <si>
    <t>珠池资产</t>
  </si>
  <si>
    <t>袁继飞</t>
  </si>
  <si>
    <t>珠池量化对冲阿尔法策略母基金1号</t>
  </si>
  <si>
    <t>江苏汇鸿汇升投资</t>
  </si>
  <si>
    <t>汇鸿汇升星汇旗舰</t>
  </si>
  <si>
    <t>北京明晟东诚私募基金</t>
  </si>
  <si>
    <t>中信信托沪昇明晟东诚1期金融投资</t>
  </si>
  <si>
    <t>中融汇信</t>
  </si>
  <si>
    <t>付强</t>
  </si>
  <si>
    <t>中融汇信-大唐开元FOF一期</t>
  </si>
  <si>
    <t>上海物朴资产</t>
  </si>
  <si>
    <t>李帅波</t>
  </si>
  <si>
    <t>物朴CTA专项FOF</t>
  </si>
  <si>
    <t>中波动，CTA组合</t>
  </si>
  <si>
    <t>物朴指数增强专项FOF</t>
  </si>
  <si>
    <t>高波动，指数增强组合</t>
  </si>
  <si>
    <t>天津盈诚投资</t>
  </si>
  <si>
    <t>张砚,宁辰</t>
  </si>
  <si>
    <t>盈诚集智FOF组合6号</t>
  </si>
  <si>
    <t>北京实创天成-恒天</t>
  </si>
  <si>
    <t>实创天成彩虹多元配置尊享1号</t>
  </si>
  <si>
    <t>深圳金斧子资本</t>
  </si>
  <si>
    <t>舒译萱</t>
  </si>
  <si>
    <t>君华宏观价值一期</t>
  </si>
  <si>
    <t>青岛洪运瑞恒私募</t>
  </si>
  <si>
    <t>卢荻千</t>
  </si>
  <si>
    <t>洪运瑞恒泰和FOF</t>
  </si>
  <si>
    <t>杭州萧山山信私募</t>
  </si>
  <si>
    <t>山信一号FOF</t>
  </si>
  <si>
    <t>广州汉马私募</t>
  </si>
  <si>
    <t>汉马山谷全天候FOF</t>
  </si>
  <si>
    <t>北京新湖巨源投资</t>
  </si>
  <si>
    <t>新湖巨源全天候1号FOF</t>
  </si>
  <si>
    <t>路志刚,刘朝阳</t>
  </si>
  <si>
    <t>珠池全天候对冲母基金1号</t>
  </si>
  <si>
    <t>喆颢资产</t>
  </si>
  <si>
    <t>朱文心</t>
  </si>
  <si>
    <t>喆颢资本市场量化策略投资母基金</t>
  </si>
  <si>
    <t>招商期货</t>
  </si>
  <si>
    <t>伯乐多策略1号FOF</t>
  </si>
  <si>
    <t>厦门博孚利资产</t>
  </si>
  <si>
    <t>博孚利尊享3号FOF</t>
  </si>
  <si>
    <t>佳岳合一FOF</t>
  </si>
  <si>
    <t>佳岳升冉优选FOF</t>
  </si>
  <si>
    <t>广州好投私募</t>
  </si>
  <si>
    <t>阎茂林</t>
  </si>
  <si>
    <t>细水FOF私募投资基金</t>
  </si>
  <si>
    <t>好投山天股票逆向FOF</t>
  </si>
  <si>
    <t>蒙玺祖冲之1号</t>
  </si>
  <si>
    <t>蒙玺中证1000指数量化1号</t>
  </si>
  <si>
    <t>蒙玺分形2号</t>
  </si>
  <si>
    <t>蒙玺竞起2号</t>
  </si>
  <si>
    <t>蒙玺竞起1号</t>
  </si>
  <si>
    <t>高频股指</t>
  </si>
  <si>
    <t>低波动，量化对冲FOF</t>
  </si>
  <si>
    <t>科技+消费+新能源，左侧布局</t>
  </si>
  <si>
    <t>上海慎知资管</t>
  </si>
  <si>
    <t>余海丰</t>
  </si>
  <si>
    <t>外贸信托-隆新6号(慎知资产)</t>
  </si>
  <si>
    <t>上海殊馥投资</t>
  </si>
  <si>
    <t>庄琦</t>
  </si>
  <si>
    <t>殊馥馥源套利1号</t>
  </si>
  <si>
    <t>ETF宽基期限套，窄基申赎瞬时、T0延时</t>
  </si>
  <si>
    <t>殊馥馥芮套利1号</t>
  </si>
  <si>
    <t>商品高频期限套</t>
  </si>
  <si>
    <t>高频同品种跨期套</t>
  </si>
  <si>
    <t>上海放牛人私募</t>
  </si>
  <si>
    <t>放牛人3号</t>
  </si>
  <si>
    <t>杭州熠道资产</t>
  </si>
  <si>
    <t>熠道套利1号</t>
  </si>
  <si>
    <t>上海朴时投资</t>
  </si>
  <si>
    <t>朴时CTA二号</t>
  </si>
  <si>
    <t>子辰私募</t>
  </si>
  <si>
    <t>林子洋</t>
  </si>
  <si>
    <t>子辰盛丰指数增强三号</t>
  </si>
  <si>
    <t>子辰盛丰指数增强二号</t>
  </si>
  <si>
    <t>子辰盛丰量化对冲一号</t>
  </si>
  <si>
    <t>安子极客多策略一号</t>
  </si>
  <si>
    <t>珠海水木博雅资产</t>
  </si>
  <si>
    <t>林健武</t>
  </si>
  <si>
    <t>水木博雅稳健1号</t>
  </si>
  <si>
    <t>南京倍漾私募</t>
  </si>
  <si>
    <t>倍漾私享一号</t>
  </si>
  <si>
    <t>海南盖亚青柯私募</t>
  </si>
  <si>
    <t>盖亚青柯市场中性1号</t>
  </si>
  <si>
    <t>水木博雅中证500指数增强2号</t>
  </si>
  <si>
    <t>盖亚青柯中证500指数增强1号</t>
  </si>
  <si>
    <t>卓识辰熙</t>
  </si>
  <si>
    <t>卓识利民</t>
  </si>
  <si>
    <t>呈瑞投资</t>
  </si>
  <si>
    <t>呈瑞正乾43号B</t>
  </si>
  <si>
    <t>融券T0</t>
  </si>
  <si>
    <t>上海域秀投资</t>
  </si>
  <si>
    <t>冯刚</t>
  </si>
  <si>
    <t>鹏华资产长河优势1号</t>
  </si>
  <si>
    <t>上海合远私募</t>
  </si>
  <si>
    <t>合远智选雨鸿</t>
  </si>
  <si>
    <t>合远融慧实启</t>
  </si>
  <si>
    <t>上海勤辰私募</t>
  </si>
  <si>
    <t>崔莹</t>
  </si>
  <si>
    <t>勤辰创赢成长臻享1号</t>
  </si>
  <si>
    <t>上海仙人掌私募</t>
  </si>
  <si>
    <t>姚跃</t>
  </si>
  <si>
    <t>仙人掌盈沣远航一号</t>
  </si>
  <si>
    <t>三亚托特私募</t>
  </si>
  <si>
    <t>丛榕</t>
  </si>
  <si>
    <t>托特中证1000指数增强1号</t>
  </si>
  <si>
    <t>托特中证500指数增强2号</t>
  </si>
  <si>
    <t>托特市场中性2号</t>
  </si>
  <si>
    <t>是否自营</t>
  </si>
  <si>
    <t>150，CTA8亿</t>
  </si>
  <si>
    <t>25%基本面因子，60%机器学习因子，15%人工量价</t>
  </si>
  <si>
    <t>李靖，王麟强</t>
  </si>
  <si>
    <t>因诺CTA1号</t>
  </si>
  <si>
    <t>40%股指日内，40%商品日内，20%商品基本面量化（3-4天），基本面量化加入主观PM对信号验证，平均持仓周期2-3天，闲置资金做信用债增厚杠杆2.5倍</t>
  </si>
  <si>
    <t>上海中邮永安资产</t>
  </si>
  <si>
    <t>徐诗文，张雷</t>
  </si>
  <si>
    <t>中邮永安钱潮FOF三号</t>
  </si>
  <si>
    <t>稳健型FOF，股票beta10%，中性20%，期货对冲30%-50%，期权30%</t>
  </si>
  <si>
    <t>中邮永安鑫安一号</t>
  </si>
  <si>
    <t>固收+FOF，类固收70%，套利+中性30%</t>
  </si>
  <si>
    <t>北京中金量化科技投资</t>
  </si>
  <si>
    <t>高健</t>
  </si>
  <si>
    <t>16，CTA14亿，股票2亿</t>
  </si>
  <si>
    <t>中短线多因子选股，所有量价形态指标满足才会进场，做波动率共振，带择时属性</t>
  </si>
  <si>
    <t>艾方资产</t>
  </si>
  <si>
    <t>蒋锴</t>
  </si>
  <si>
    <t>艾方全天候2号</t>
  </si>
  <si>
    <t>全天候策略</t>
  </si>
  <si>
    <t>股票基本面量化+反脆弱策略，股票多空（量化选股+股指CTA）</t>
  </si>
  <si>
    <t>艾方CTA一号</t>
  </si>
  <si>
    <t>3倍杠杆中长周期趋势</t>
  </si>
  <si>
    <t>艾方可转债1号</t>
  </si>
  <si>
    <t>可转债</t>
  </si>
  <si>
    <t>可转债轮动</t>
  </si>
  <si>
    <t>艾方反脆弱之尾部对冲1号A</t>
  </si>
  <si>
    <t>期权择时</t>
  </si>
  <si>
    <t>期权择时+CTA股指趋势</t>
  </si>
  <si>
    <t>艾方CTA六号</t>
  </si>
  <si>
    <t>1倍杠杆中长周期趋势</t>
  </si>
  <si>
    <t>艾方博云全天候1号</t>
  </si>
  <si>
    <t>波动率均衡策略</t>
  </si>
  <si>
    <t>股票多空+期权套利+可转债+CTA</t>
  </si>
  <si>
    <t>深圳中安汇富私募证券</t>
  </si>
  <si>
    <t>戴春平</t>
  </si>
  <si>
    <t>中安汇富-莲花山宏观对冲3号1期</t>
  </si>
  <si>
    <t>000016.SH</t>
  </si>
  <si>
    <t>上证50</t>
  </si>
  <si>
    <t>399303.SZ</t>
  </si>
  <si>
    <t>国证2000</t>
  </si>
  <si>
    <t>399311.SZ</t>
  </si>
  <si>
    <t>国证1000</t>
  </si>
  <si>
    <t>931643.CSI</t>
  </si>
  <si>
    <t>科创创业50</t>
  </si>
  <si>
    <t>转债套利</t>
  </si>
  <si>
    <t>期权</t>
  </si>
  <si>
    <t>深圳君宜私募</t>
  </si>
  <si>
    <t>石宇</t>
  </si>
  <si>
    <t>君宜共达</t>
  </si>
  <si>
    <t>期权卖方</t>
  </si>
  <si>
    <t>中电投先融资产</t>
  </si>
  <si>
    <t>中电投先融鸿升量化CTA1号</t>
  </si>
  <si>
    <t>择时反脆弱</t>
  </si>
  <si>
    <t>时间序列中证500指数增强2号</t>
  </si>
  <si>
    <t>8，容量20</t>
  </si>
  <si>
    <t>股票隔夜(T+1)+股票日内(T+0)+现金管理（国债+城投）,5%（股票敞口，22年最大回撤原因）</t>
  </si>
  <si>
    <t>同亨固定收益六号</t>
  </si>
  <si>
    <t>股票隔夜(T+1)+股票日内(T+0)+现金管理（国债+城投）,5%（无多头股票敞口）</t>
  </si>
  <si>
    <t>章文，余颖波</t>
  </si>
  <si>
    <t>高频手工T0（持仓周期20s-90s，逐笔胜率75%），融券+衍生品收益互换，瞬时敞口低，偏套利</t>
  </si>
  <si>
    <t>中欧瑞博赤兔一期</t>
  </si>
  <si>
    <t>陈美风</t>
  </si>
  <si>
    <t>名禹沐风1期</t>
  </si>
  <si>
    <t>15，多策略+中性8-9亿，指增5-6亿</t>
  </si>
  <si>
    <t>股票中性+股指跨期+日内股指跨品种（近期增加），中性占比由30%下调至0-30%</t>
  </si>
  <si>
    <t>思勰思铭专享四十六号</t>
  </si>
  <si>
    <t>日内CTA+中性，比例灵活调整</t>
  </si>
  <si>
    <t>文多资产</t>
  </si>
  <si>
    <t>文多稳健一期</t>
  </si>
  <si>
    <t>杭州沁源投资</t>
  </si>
  <si>
    <t>苏志响</t>
  </si>
  <si>
    <t>沁源精选</t>
  </si>
  <si>
    <t>美股含对冲仓和小部分期权</t>
  </si>
  <si>
    <t>深圳千榕资产</t>
  </si>
  <si>
    <t>千榕细叶榕</t>
  </si>
  <si>
    <t>深圳华安合鑫私募证券</t>
  </si>
  <si>
    <t>袁巍</t>
  </si>
  <si>
    <t>华安合鑫稳健一期</t>
  </si>
  <si>
    <t>上海亚鞅资产</t>
  </si>
  <si>
    <t>张亮</t>
  </si>
  <si>
    <t>亚鞅价值1号</t>
  </si>
  <si>
    <t>龙全投资</t>
  </si>
  <si>
    <t>李龙全</t>
  </si>
  <si>
    <t>龙全2号</t>
  </si>
  <si>
    <t>高毅庆瑞尊享A期</t>
  </si>
  <si>
    <t>谢振东</t>
  </si>
  <si>
    <t>贾晓玮</t>
  </si>
  <si>
    <t>50亿，其中指增15亿</t>
  </si>
  <si>
    <t>70%基本面、20%量价、10%另类</t>
  </si>
  <si>
    <t>锐天中证1000指数增强1号</t>
  </si>
  <si>
    <t>上海量派投资</t>
  </si>
  <si>
    <t>量派中证1000增强12号</t>
  </si>
  <si>
    <t>量派睿核10号</t>
  </si>
  <si>
    <t>量派多核5号</t>
  </si>
  <si>
    <t>北京尚正私募</t>
  </si>
  <si>
    <t>北京尚正致稳一期</t>
  </si>
  <si>
    <t>可转债套利</t>
  </si>
  <si>
    <t>古木投资</t>
  </si>
  <si>
    <t>徐洁</t>
  </si>
  <si>
    <t>古木艳阳1号商品期权</t>
  </si>
  <si>
    <t>邱国鹭</t>
  </si>
  <si>
    <t>金太阳高毅国鹭1号崇远基金</t>
  </si>
  <si>
    <t>中信资本中国价值成长</t>
  </si>
  <si>
    <t>黄垲锐</t>
  </si>
  <si>
    <t>中信资本中国优质企业逆向策略</t>
  </si>
  <si>
    <t>灵活配置，行业轮动，带一部分交易，偏左侧</t>
  </si>
  <si>
    <t>深圳大华信安资产</t>
  </si>
  <si>
    <t>齐靠民</t>
  </si>
  <si>
    <t>20-50</t>
  </si>
  <si>
    <t>信安成长一号</t>
  </si>
  <si>
    <t>140，500规模100亿，1000规模20亿，对冲10亿</t>
  </si>
  <si>
    <t>张翎</t>
  </si>
  <si>
    <t>偏好成长长期持有，22年没有配置港股，新增量化团队提供市场情绪择时模型辅助</t>
  </si>
  <si>
    <t>珠海横琴思源量化</t>
  </si>
  <si>
    <t>2022年</t>
  </si>
  <si>
    <t>2022年最大回撤</t>
  </si>
  <si>
    <t>北京乾象私募</t>
  </si>
  <si>
    <t>乾象中证500指数增强1号</t>
  </si>
  <si>
    <t>乾象股票对冲3号</t>
  </si>
  <si>
    <t>上海顽岩资产</t>
  </si>
  <si>
    <t>顽岩东方路</t>
  </si>
  <si>
    <t>子午投资</t>
  </si>
  <si>
    <t>子午500指数增强定制一号</t>
  </si>
  <si>
    <t>子午安心十九号</t>
  </si>
  <si>
    <t>2023年</t>
    <phoneticPr fontId="5" type="noConversion"/>
  </si>
  <si>
    <t>2023年</t>
  </si>
  <si>
    <t>尚健</t>
  </si>
  <si>
    <t>张俊</t>
  </si>
  <si>
    <t>弘尚资产弘利2号36期</t>
  </si>
  <si>
    <t>林森</t>
  </si>
  <si>
    <t>勤辰森裕华夏1号</t>
  </si>
  <si>
    <t>张航</t>
  </si>
  <si>
    <t>勤辰启航优优1号</t>
  </si>
  <si>
    <t>顽岩中证500指数增强1号A</t>
  </si>
  <si>
    <t>期权策略</t>
  </si>
  <si>
    <t>向下0%，向上1.3倍，对标500指数，不含股指期货</t>
  </si>
  <si>
    <t>霁泽苹果1号</t>
  </si>
  <si>
    <t>向下1倍，向上2.5倍，对标中证1000指数，1倍股指多头，1.5倍期权Call</t>
  </si>
  <si>
    <t>霁泽艾比之路</t>
  </si>
  <si>
    <t>套利+折价资产</t>
  </si>
  <si>
    <t>A、港股折价股票抄底，择时判断</t>
  </si>
  <si>
    <t>中金量化-股票量化多头</t>
  </si>
  <si>
    <t>宽投宽涌</t>
  </si>
  <si>
    <t>140，500规模100亿，1000规模20亿，对冲20亿</t>
  </si>
  <si>
    <t>稳博500指数增强多策略1号A</t>
  </si>
  <si>
    <t>基本面量化，80%基本面因子，持仓1-2周，波动率等权配置</t>
  </si>
  <si>
    <t>23年1月策略调整，目前中性占比50%，40%为股指日内带敞口；此前策略为商品策略为主， 期限套利20%、配对套利60%（偏高频，赚波动率的收益），中性策略占比20%</t>
  </si>
  <si>
    <t>65亿，CTA35亿，套利8亿，股票（含T0）14亿，多策略5亿，直销占比65%</t>
  </si>
  <si>
    <t>聚鸣匠传3号C类</t>
  </si>
  <si>
    <t>稳博量化选股匠心系列1号</t>
  </si>
  <si>
    <t>沈然</t>
  </si>
  <si>
    <t>佳岳升冉稳健1号</t>
  </si>
  <si>
    <t>低波动高频套利</t>
  </si>
  <si>
    <t>盘京盛信9期A</t>
  </si>
  <si>
    <t>成长股投资</t>
  </si>
  <si>
    <t>陈勤</t>
  </si>
  <si>
    <t>天道1期</t>
  </si>
  <si>
    <t>宁波聚正投资</t>
  </si>
  <si>
    <t>巫清登</t>
  </si>
  <si>
    <t>0-5</t>
  </si>
  <si>
    <t>聚正昆仑1号</t>
  </si>
  <si>
    <t>低换手</t>
  </si>
  <si>
    <t>15亿，5000万自营为股票策略</t>
  </si>
  <si>
    <t>中长周期混合策略，时序趋势40%+截面多空基本面20%+时序基本面40%，长周期（5-10天） 55%+中周期（2-5天）30%+短周期（1-2天）15%，较2020年中短周期混合策略有所变化</t>
  </si>
  <si>
    <t>深圳优美利投资</t>
  </si>
  <si>
    <t>贺金龙</t>
  </si>
  <si>
    <t>优美利金安长牛9号</t>
  </si>
  <si>
    <t>可转债+量化选股</t>
  </si>
  <si>
    <t>优美利赢胜价值1号B</t>
  </si>
  <si>
    <t>可转债+信用债</t>
  </si>
  <si>
    <t>优美利金安长牛2号</t>
  </si>
  <si>
    <t>上海远澜私募</t>
  </si>
  <si>
    <t>远澜梧桐中证500指数增强</t>
  </si>
  <si>
    <t>22年开始迭代新的量价策略</t>
  </si>
  <si>
    <t>远澜梧桐中证1000指数增强</t>
  </si>
  <si>
    <t>远澜乔松</t>
  </si>
  <si>
    <t>基本面量化CTA</t>
  </si>
  <si>
    <t>张晓泉</t>
  </si>
  <si>
    <t>16亿，500指增6-7亿,300指增2亿，1000指增几千万</t>
  </si>
  <si>
    <t>徐安，段海磊</t>
  </si>
  <si>
    <t>30亿</t>
  </si>
  <si>
    <t>君弘投资</t>
  </si>
  <si>
    <t>肖猛</t>
  </si>
  <si>
    <t>君弘增赢1号</t>
  </si>
  <si>
    <t>御澜资产</t>
  </si>
  <si>
    <t>崔飒</t>
  </si>
  <si>
    <t>御澜百川尊享1号</t>
  </si>
  <si>
    <t>御澜泰晤士1号</t>
  </si>
  <si>
    <t>御澜伏尔加元创5号</t>
  </si>
  <si>
    <t>商品套利+日内CTA</t>
  </si>
  <si>
    <t>御澜亚马逊8号</t>
  </si>
  <si>
    <t>股指中高频</t>
  </si>
  <si>
    <t>日内中高频股指，无额度</t>
  </si>
  <si>
    <t>海南佳岳私募证券</t>
  </si>
  <si>
    <t>薛松</t>
  </si>
  <si>
    <t>佳岳-实投1号B</t>
  </si>
  <si>
    <t>逆向投资，主要用dcf模型，目前主要布局消费和公用事业，前三大持仓集中度50%，pe10倍左右，行业底部，不看好白酒，看好非白酒消费恢复；主要看生意是否永续，规避政策影响行业，喜欢投资充分竞争的生意模式</t>
  </si>
  <si>
    <t>宽德中证1000指数增强2号</t>
  </si>
  <si>
    <t>启林同睿5号</t>
  </si>
  <si>
    <t>凡二量化中证1000增强1号</t>
  </si>
  <si>
    <t>赫富1000指数增强一号</t>
  </si>
  <si>
    <t>龙旗科技</t>
  </si>
  <si>
    <t>朱晓康</t>
  </si>
  <si>
    <t>龙旗1000指增1号A</t>
  </si>
  <si>
    <t>安子极客中证1000增强一号</t>
  </si>
  <si>
    <t>深圳大道投资</t>
  </si>
  <si>
    <t>朱明强</t>
  </si>
  <si>
    <t>大道丰盈</t>
  </si>
  <si>
    <t>经典CTA,持仓周期1-2天</t>
  </si>
  <si>
    <t>何阳阳</t>
  </si>
  <si>
    <t>60亿</t>
  </si>
  <si>
    <t>上海宽德飞虹1号</t>
  </si>
  <si>
    <t>殊馥投资</t>
  </si>
  <si>
    <t>500指增20%指数内，80%指数外</t>
  </si>
  <si>
    <t>1000指增20%指数内，80%指数外</t>
  </si>
  <si>
    <t>霁泽套利多策略中证1000指数增强A</t>
  </si>
  <si>
    <t>量锐优选中证1000指数增强二号A</t>
  </si>
  <si>
    <t>赫富灵活对冲七号A</t>
  </si>
  <si>
    <t>汇富联合盛源增利1号</t>
  </si>
  <si>
    <t>财信启林指数增强17号</t>
  </si>
  <si>
    <t>凯洲量化选股尊享1号A</t>
  </si>
  <si>
    <t>20-30</t>
  </si>
  <si>
    <t>高毅晓峰2号致信基金</t>
  </si>
  <si>
    <t>杜昌勇，董承非</t>
  </si>
  <si>
    <t>30+</t>
  </si>
  <si>
    <t>可转债套利为主，固定1/3多头敞口，折价股票+便宜债（23年增加比例）+股债配对+事件驱动+现金</t>
  </si>
  <si>
    <t>可转债套利，全对冲，折价股票+便宜债（23年增加比例）+股债配对+事件驱动+现金</t>
  </si>
  <si>
    <t>基本面中低频，500稳健持仓1000只股票，500进取持仓</t>
  </si>
  <si>
    <t>北京信弘天禾资产</t>
  </si>
  <si>
    <t>章毅</t>
  </si>
  <si>
    <t>信弘中证500指数增强1号</t>
  </si>
  <si>
    <t>信弘中证1000指数增强1号</t>
  </si>
  <si>
    <t>信弘明珠一号</t>
  </si>
  <si>
    <t>信弘罄宜1号</t>
  </si>
  <si>
    <t>复合CTA</t>
  </si>
  <si>
    <t>信弘征程2号</t>
  </si>
  <si>
    <t>冯霁</t>
  </si>
  <si>
    <t>13亿</t>
  </si>
  <si>
    <t>1000指增持仓1000-1500只，规模达到50亿需要关注</t>
  </si>
  <si>
    <t>300亿</t>
  </si>
  <si>
    <t>深圳福克斯投资</t>
  </si>
  <si>
    <t>福克斯-雪狐量化股票对冲壹号</t>
  </si>
  <si>
    <t>福克斯-雪狐量化二号</t>
  </si>
  <si>
    <t>股票指数增强：500指增</t>
    <phoneticPr fontId="5" type="noConversion"/>
  </si>
  <si>
    <t>股票指数增强：1000指增</t>
    <phoneticPr fontId="5" type="noConversion"/>
  </si>
  <si>
    <t>量化对冲</t>
    <phoneticPr fontId="5" type="noConversion"/>
  </si>
  <si>
    <t>300亿，指增90亿，量化多头120亿，中性90亿，cta较少</t>
  </si>
  <si>
    <t>480，500策略170亿（指增90，中性80亿），1000指增240亿，300指增30亿，万得小市值40亿</t>
  </si>
  <si>
    <t>45亿</t>
  </si>
  <si>
    <t>蒋锦志</t>
  </si>
  <si>
    <t>景林价值基金B</t>
  </si>
  <si>
    <t>幻方量化</t>
    <phoneticPr fontId="5" type="noConversion"/>
  </si>
  <si>
    <t>世纪前沿</t>
    <phoneticPr fontId="5" type="noConversion"/>
  </si>
  <si>
    <t>锐天投资</t>
    <phoneticPr fontId="5" type="noConversion"/>
  </si>
  <si>
    <t>稳博投资</t>
    <phoneticPr fontId="5" type="noConversion"/>
  </si>
  <si>
    <t>顽岩资产</t>
  </si>
  <si>
    <t>顽岩资产</t>
    <phoneticPr fontId="5" type="noConversion"/>
  </si>
  <si>
    <t>乾象私募</t>
  </si>
  <si>
    <t>乾象私募</t>
    <phoneticPr fontId="5" type="noConversion"/>
  </si>
  <si>
    <t>蒙玺投资</t>
  </si>
  <si>
    <t>蒙玺投资</t>
    <phoneticPr fontId="5" type="noConversion"/>
  </si>
  <si>
    <t>量派投资</t>
  </si>
  <si>
    <t>量派投资</t>
    <phoneticPr fontId="5" type="noConversion"/>
  </si>
  <si>
    <t>信弘天禾</t>
  </si>
  <si>
    <t>信弘天禾</t>
    <phoneticPr fontId="5" type="noConversion"/>
  </si>
  <si>
    <t>1000增强</t>
    <phoneticPr fontId="5" type="noConversion"/>
  </si>
  <si>
    <t>衍复天禄灵活对冲一号</t>
  </si>
  <si>
    <t>灵活对冲</t>
    <phoneticPr fontId="5" type="noConversion"/>
  </si>
  <si>
    <t>T0</t>
  </si>
  <si>
    <t>股票中性</t>
    <phoneticPr fontId="5" type="noConversion"/>
  </si>
  <si>
    <t>套利策略</t>
    <phoneticPr fontId="5" type="noConversion"/>
  </si>
  <si>
    <t>会世资产</t>
    <phoneticPr fontId="5" type="noConversion"/>
  </si>
  <si>
    <t>涵德投资</t>
    <phoneticPr fontId="5" type="noConversion"/>
  </si>
  <si>
    <t>水木长量</t>
  </si>
  <si>
    <t>水木长量</t>
    <phoneticPr fontId="5" type="noConversion"/>
  </si>
  <si>
    <t>殊馥投资</t>
    <phoneticPr fontId="5" type="noConversion"/>
  </si>
  <si>
    <t>信弘天禾</t>
    <phoneticPr fontId="5" type="noConversion"/>
  </si>
  <si>
    <t>同温层</t>
    <phoneticPr fontId="5" type="noConversion"/>
  </si>
  <si>
    <t>期权策略</t>
    <phoneticPr fontId="5" type="noConversion"/>
  </si>
  <si>
    <t>宁波麦芒私募基金</t>
  </si>
  <si>
    <t>麦芒期权策略1号</t>
  </si>
  <si>
    <t>江西鼎森投资</t>
  </si>
  <si>
    <t>黄帅鹏</t>
  </si>
  <si>
    <t>鼎森汇临期权量化1号</t>
  </si>
  <si>
    <t>凌琳,周凯</t>
  </si>
  <si>
    <t>国优资产</t>
  </si>
  <si>
    <t>李亚美</t>
  </si>
  <si>
    <t>国优卷柏牛牛1号</t>
  </si>
  <si>
    <t>深圳平石资产</t>
  </si>
  <si>
    <t>刘易慧,尹志平</t>
  </si>
  <si>
    <t>平石U3期权对冲</t>
  </si>
  <si>
    <t>珠海湘楚资产</t>
  </si>
  <si>
    <t>郑朝阳</t>
  </si>
  <si>
    <t>湘楚麓山二号</t>
  </si>
  <si>
    <t>厦门言起投资</t>
  </si>
  <si>
    <t>林志胜</t>
  </si>
  <si>
    <t>厦门言起博士一号</t>
  </si>
  <si>
    <t>海狮资产</t>
  </si>
  <si>
    <t>宋英晖</t>
  </si>
  <si>
    <t>海狮期权伽玛一期</t>
  </si>
  <si>
    <t>上海小黑妞资产</t>
  </si>
  <si>
    <t>杜仁华,康小卫</t>
  </si>
  <si>
    <t>小黑妞星权1号</t>
  </si>
  <si>
    <t>上海跃威私募</t>
  </si>
  <si>
    <t>章俊</t>
  </si>
  <si>
    <t>跃威佳成一号</t>
  </si>
  <si>
    <t>杭州庄贤投资</t>
  </si>
  <si>
    <t>王春晖,陶一铭</t>
  </si>
  <si>
    <t>庄贤对冲5号</t>
  </si>
  <si>
    <t>淘利资产</t>
  </si>
  <si>
    <t>肖辉</t>
  </si>
  <si>
    <t>淘利7号A</t>
  </si>
  <si>
    <t>上海正瀛资产</t>
  </si>
  <si>
    <t>白雪峰</t>
  </si>
  <si>
    <t>正瀛权智1号</t>
  </si>
  <si>
    <t>浙江旌安投资</t>
  </si>
  <si>
    <t>海南世纪前沿私募</t>
  </si>
  <si>
    <t>世纪前沿CTA一号</t>
  </si>
  <si>
    <t>上海珏朔资产</t>
  </si>
  <si>
    <t>马大壮</t>
  </si>
  <si>
    <t>珏朔朴道量化CTA稳健一号</t>
  </si>
  <si>
    <t>深圳前海智龙资本</t>
  </si>
  <si>
    <t>赖成迪</t>
  </si>
  <si>
    <t>SAP智龙智赢一号</t>
  </si>
  <si>
    <t>凯丰投资</t>
  </si>
  <si>
    <t>吴星,张理悦,朱逢缘</t>
  </si>
  <si>
    <t>凯丰岁丰1号基本面量化CTA</t>
  </si>
  <si>
    <t>芷瀚资产</t>
  </si>
  <si>
    <t>李栋</t>
  </si>
  <si>
    <t>芷瀚量化CTA激进一号</t>
  </si>
  <si>
    <t>远澜火松</t>
  </si>
  <si>
    <t>歆享资产</t>
  </si>
  <si>
    <t>易巍,胡晓亮</t>
  </si>
  <si>
    <t>歆享海盈9号</t>
  </si>
  <si>
    <t>钱成</t>
  </si>
  <si>
    <t>宽投量化三号</t>
  </si>
  <si>
    <t>北京信伟达资产</t>
  </si>
  <si>
    <t>金辰</t>
  </si>
  <si>
    <t>信伟达辰星量化1号</t>
  </si>
  <si>
    <t>海南茂源量化私募</t>
  </si>
  <si>
    <t>魏振宇</t>
  </si>
  <si>
    <t>茂源资本经典CTA-2号</t>
  </si>
  <si>
    <t>杨钦澄</t>
  </si>
  <si>
    <t>正瀛景和1号</t>
  </si>
  <si>
    <t>双隆投资</t>
  </si>
  <si>
    <t>李隽</t>
  </si>
  <si>
    <t>双隆-隆富2号B</t>
  </si>
  <si>
    <t>上海珺容资产</t>
  </si>
  <si>
    <t>毛科技</t>
  </si>
  <si>
    <t>珺容翔宇CTA2号</t>
  </si>
  <si>
    <t>北京佑维投资</t>
  </si>
  <si>
    <t>龚晓雨,王昊彦,王思达</t>
  </si>
  <si>
    <t>佑维CTA平衡一号</t>
  </si>
  <si>
    <t>天算CTA1号</t>
  </si>
  <si>
    <t>旭诺资产</t>
  </si>
  <si>
    <t>罗晨</t>
  </si>
  <si>
    <t>旭诺CTA三号</t>
  </si>
  <si>
    <t>海南三亚香农私募</t>
  </si>
  <si>
    <t>蔡晓涛</t>
  </si>
  <si>
    <t>香农500指增1号</t>
  </si>
  <si>
    <t>香农中性对冲1号</t>
  </si>
  <si>
    <t>上海玄信资产</t>
  </si>
  <si>
    <t>张昱,周艳</t>
  </si>
  <si>
    <t>大雁松林</t>
  </si>
  <si>
    <t>9亿，CTA5亿，容量20</t>
  </si>
  <si>
    <t>天算量化</t>
  </si>
  <si>
    <t>何天鹰</t>
  </si>
  <si>
    <t>吾执固收一号</t>
  </si>
  <si>
    <t>周玉升</t>
  </si>
  <si>
    <t>致远私募</t>
  </si>
  <si>
    <t>致远投资昆仑1号</t>
  </si>
  <si>
    <t>歆享资产稳健一号</t>
  </si>
  <si>
    <t>上海致同投资</t>
  </si>
  <si>
    <t>沈豪杰</t>
  </si>
  <si>
    <t>致同宝盈</t>
  </si>
  <si>
    <t>天算指数增强2号</t>
  </si>
  <si>
    <t>汪洋</t>
  </si>
  <si>
    <t>佳岳-量权2号</t>
  </si>
  <si>
    <t>王思达</t>
  </si>
  <si>
    <t>佑维CTA进取二号</t>
  </si>
  <si>
    <t>上海聊塑私募基金</t>
  </si>
  <si>
    <t>武毅超,李武文,周艺璇</t>
  </si>
  <si>
    <t>聊塑投资对冲2号</t>
  </si>
  <si>
    <t>上海众壹资产</t>
  </si>
  <si>
    <t>张璐</t>
  </si>
  <si>
    <t>众壹资产伊雷稳进二号</t>
  </si>
  <si>
    <t>王丽明</t>
  </si>
  <si>
    <t>橡杉量化套利五号</t>
  </si>
  <si>
    <t>橡杉量化对冲一号</t>
  </si>
  <si>
    <t>海南若谷私募</t>
  </si>
  <si>
    <t>若谷凌云一号</t>
  </si>
  <si>
    <t>众壹资产量合一号</t>
  </si>
  <si>
    <t>上海玉数投资</t>
  </si>
  <si>
    <t>赵俊辰</t>
  </si>
  <si>
    <t>玉数纯阿尔法二号</t>
  </si>
  <si>
    <t>量衍投资</t>
  </si>
  <si>
    <t>陈晓亮</t>
  </si>
  <si>
    <t>10亿</t>
  </si>
  <si>
    <t>量衍鸣澜1号</t>
  </si>
  <si>
    <t>主观商品套利</t>
  </si>
  <si>
    <t>北京和正私募</t>
  </si>
  <si>
    <t>许明,河雪燕,李伟勇</t>
  </si>
  <si>
    <t>80亿</t>
  </si>
  <si>
    <t>和正通益2号</t>
  </si>
  <si>
    <t>台州明道私募</t>
  </si>
  <si>
    <t>明道利祥添利1号</t>
  </si>
  <si>
    <t>同温层</t>
  </si>
  <si>
    <t>托特私募</t>
    <phoneticPr fontId="5" type="noConversion"/>
  </si>
  <si>
    <t>信弘天禾</t>
    <phoneticPr fontId="5" type="noConversion"/>
  </si>
  <si>
    <t>茂源资本</t>
    <phoneticPr fontId="5" type="noConversion"/>
  </si>
  <si>
    <t>衍合投资</t>
  </si>
  <si>
    <t>衍合投资</t>
    <phoneticPr fontId="5" type="noConversion"/>
  </si>
  <si>
    <t>蝶威资产</t>
  </si>
  <si>
    <t>蝶威资产</t>
    <phoneticPr fontId="5" type="noConversion"/>
  </si>
  <si>
    <t>汇富联合</t>
  </si>
  <si>
    <t>汇富联合</t>
    <phoneticPr fontId="5" type="noConversion"/>
  </si>
  <si>
    <t>安子私募</t>
  </si>
  <si>
    <t>安子私募</t>
    <phoneticPr fontId="5" type="noConversion"/>
  </si>
  <si>
    <t>世纪前沿</t>
    <phoneticPr fontId="5" type="noConversion"/>
  </si>
  <si>
    <t>致诚卓远</t>
    <phoneticPr fontId="5" type="noConversion"/>
  </si>
  <si>
    <t>远澜私募</t>
  </si>
  <si>
    <t>远澜私募</t>
    <phoneticPr fontId="5" type="noConversion"/>
  </si>
  <si>
    <t>佑维投资</t>
  </si>
  <si>
    <t>佑维投资</t>
    <phoneticPr fontId="5" type="noConversion"/>
  </si>
  <si>
    <t>跃威私募</t>
  </si>
  <si>
    <t>跃威私募</t>
    <phoneticPr fontId="5" type="noConversion"/>
  </si>
  <si>
    <t>绰瑞私募</t>
  </si>
  <si>
    <t>绰瑞私募</t>
    <phoneticPr fontId="5" type="noConversion"/>
  </si>
  <si>
    <t>小黑妞</t>
  </si>
  <si>
    <t>小黑妞</t>
    <phoneticPr fontId="5" type="noConversion"/>
  </si>
  <si>
    <t>君宜私募</t>
  </si>
  <si>
    <t>君宜私募</t>
    <phoneticPr fontId="5" type="noConversion"/>
  </si>
  <si>
    <t>庄贤投资</t>
  </si>
  <si>
    <t>庄贤投资</t>
    <phoneticPr fontId="5" type="noConversion"/>
  </si>
  <si>
    <t>牧鑫资产</t>
  </si>
  <si>
    <t>牧鑫资产</t>
    <phoneticPr fontId="5" type="noConversion"/>
  </si>
  <si>
    <t>正瀛资产</t>
  </si>
  <si>
    <t>正瀛资产</t>
    <phoneticPr fontId="5" type="noConversion"/>
  </si>
  <si>
    <t>佳岳私募</t>
  </si>
  <si>
    <t>佳岳私募</t>
    <phoneticPr fontId="5" type="noConversion"/>
  </si>
  <si>
    <t>吾执投资</t>
    <phoneticPr fontId="5" type="noConversion"/>
  </si>
  <si>
    <t>霁泽投资</t>
    <phoneticPr fontId="5" type="noConversion"/>
  </si>
  <si>
    <t>言起投资</t>
    <phoneticPr fontId="5" type="noConversion"/>
  </si>
  <si>
    <t>多策略</t>
    <phoneticPr fontId="5" type="noConversion"/>
  </si>
  <si>
    <t>盛泉恒元</t>
    <phoneticPr fontId="5" type="noConversion"/>
  </si>
  <si>
    <t>天宝私募</t>
  </si>
  <si>
    <t>天宝私募</t>
    <phoneticPr fontId="5" type="noConversion"/>
  </si>
  <si>
    <t>殊馥投资</t>
    <phoneticPr fontId="5" type="noConversion"/>
  </si>
  <si>
    <t>致同投资</t>
  </si>
  <si>
    <t>致同投资</t>
    <phoneticPr fontId="5" type="noConversion"/>
  </si>
  <si>
    <t>鸣熙资产</t>
  </si>
  <si>
    <t>鸣熙资产</t>
    <phoneticPr fontId="5" type="noConversion"/>
  </si>
  <si>
    <t>明道私募</t>
  </si>
  <si>
    <t>明道私募</t>
    <phoneticPr fontId="5" type="noConversion"/>
  </si>
  <si>
    <t>悬铃私募</t>
    <phoneticPr fontId="5" type="noConversion"/>
  </si>
  <si>
    <t>放牛人</t>
  </si>
  <si>
    <t>放牛人</t>
    <phoneticPr fontId="5" type="noConversion"/>
  </si>
  <si>
    <t>众壹资产</t>
    <phoneticPr fontId="5" type="noConversion"/>
  </si>
  <si>
    <t>托特私募</t>
  </si>
  <si>
    <t>众壹资产</t>
  </si>
  <si>
    <t>吾执投资</t>
  </si>
  <si>
    <t>言起投资</t>
  </si>
  <si>
    <t>王海波,顾磊磊</t>
  </si>
  <si>
    <t>众壹资产进取套利1号</t>
  </si>
  <si>
    <t>农产品套利</t>
  </si>
  <si>
    <t>上海千衍私募</t>
  </si>
  <si>
    <t>千衍六和2号</t>
  </si>
  <si>
    <t>千衍三涛1号</t>
  </si>
  <si>
    <t>吴晶,郭其添</t>
  </si>
  <si>
    <t>千衍六和6号1000增强</t>
  </si>
  <si>
    <t>高频套利，3个子策略贵金属套利、股指跨期、股指期限，子策略默认等权各1/3,考虑波动性和机会交易员会主观调整权重</t>
  </si>
  <si>
    <t>橡杉量化套利六号</t>
  </si>
  <si>
    <t>套利增强策略，60-80%套利策略，10-20%股票基本面量化，10-20%海外权益，海外权益主要为美股ETF</t>
  </si>
  <si>
    <t>橡杉中证500量化精选一号</t>
  </si>
  <si>
    <t>深圳鼎盛国际投资</t>
  </si>
  <si>
    <t>胡洋</t>
  </si>
  <si>
    <t>鼎盛供多多一期</t>
  </si>
  <si>
    <t>韩喜然</t>
  </si>
  <si>
    <t>鼎盛发展一期</t>
  </si>
  <si>
    <t>李威</t>
  </si>
  <si>
    <t>鼎盛进取二期</t>
  </si>
  <si>
    <t>上海宁涌富私募基金</t>
  </si>
  <si>
    <t>翁强</t>
  </si>
  <si>
    <t>宁涌富-小满6号</t>
  </si>
  <si>
    <t>上海道衍私募</t>
  </si>
  <si>
    <t>牛诗铭</t>
  </si>
  <si>
    <t>道衍萃亨宏观对冲</t>
  </si>
  <si>
    <t>海南哈希私募</t>
  </si>
  <si>
    <t>余晓锋、彭璐</t>
  </si>
  <si>
    <t>哈希可转债量化对冲1号A</t>
  </si>
  <si>
    <t>可转债对冲</t>
  </si>
  <si>
    <t>可转债券池T0+股指（IC/IM）对冲，30%多头敞口</t>
  </si>
  <si>
    <t>宽德金选中证500指数增强6号</t>
    <phoneticPr fontId="5" type="noConversion"/>
  </si>
  <si>
    <t>衍复指增三号</t>
    <phoneticPr fontId="5" type="noConversion"/>
  </si>
  <si>
    <t>九坤日享中证500指数增强1号</t>
    <phoneticPr fontId="5" type="noConversion"/>
  </si>
  <si>
    <t>世纪前沿指数增强2号</t>
    <phoneticPr fontId="5" type="noConversion"/>
  </si>
  <si>
    <t>麦克斯韦一号</t>
    <phoneticPr fontId="5" type="noConversion"/>
  </si>
  <si>
    <t>稳博500指数增强多策略1号A</t>
    <phoneticPr fontId="5" type="noConversion"/>
  </si>
  <si>
    <t>乾象中证500指数增强1号</t>
    <phoneticPr fontId="5" type="noConversion"/>
  </si>
  <si>
    <t>顽岩中证500指数增强1号A</t>
    <phoneticPr fontId="5" type="noConversion"/>
  </si>
  <si>
    <t>启林正兴东绣1号</t>
    <phoneticPr fontId="5" type="noConversion"/>
  </si>
  <si>
    <t>量锐7号</t>
    <phoneticPr fontId="5" type="noConversion"/>
  </si>
  <si>
    <t>明汯价值成长1期</t>
    <phoneticPr fontId="5" type="noConversion"/>
  </si>
  <si>
    <t>九章幻方中证500量化多策略1号</t>
    <phoneticPr fontId="5" type="noConversion"/>
  </si>
  <si>
    <t>同温层中证500指数增强1号</t>
    <phoneticPr fontId="5" type="noConversion"/>
  </si>
  <si>
    <t>诚奇中证500增强精选1期</t>
    <phoneticPr fontId="5" type="noConversion"/>
  </si>
  <si>
    <t>灵均进取1号</t>
    <phoneticPr fontId="5" type="noConversion"/>
  </si>
  <si>
    <t>喜岳云麓</t>
    <phoneticPr fontId="5" type="noConversion"/>
  </si>
  <si>
    <t>外贸信托-金锝上达中证500指数增强1期</t>
    <phoneticPr fontId="5" type="noConversion"/>
  </si>
  <si>
    <t>宽德中证1000指数增强2号</t>
    <phoneticPr fontId="5" type="noConversion"/>
  </si>
  <si>
    <t>稳博1000指数增强1号B</t>
    <phoneticPr fontId="5" type="noConversion"/>
  </si>
  <si>
    <t>九坤日享中证1000指数增强1号</t>
    <phoneticPr fontId="5" type="noConversion"/>
  </si>
  <si>
    <t>衍复鲲鹏三号</t>
    <phoneticPr fontId="5" type="noConversion"/>
  </si>
  <si>
    <t>信弘中证1000指数增强1号</t>
    <phoneticPr fontId="5" type="noConversion"/>
  </si>
  <si>
    <t>外贸信托-金锝中证1000指数增强1号</t>
    <phoneticPr fontId="5" type="noConversion"/>
  </si>
  <si>
    <t>卓识辰熙</t>
    <phoneticPr fontId="5" type="noConversion"/>
  </si>
  <si>
    <t>九章幻方中证1000量化多策略1号</t>
    <phoneticPr fontId="5" type="noConversion"/>
  </si>
  <si>
    <t>明汯量化中小盘增强1号B</t>
    <phoneticPr fontId="5" type="noConversion"/>
  </si>
  <si>
    <t>蒙玺中证1000指数量化1号</t>
    <phoneticPr fontId="5" type="noConversion"/>
  </si>
  <si>
    <t>量派中证1000增强12号</t>
    <phoneticPr fontId="5" type="noConversion"/>
  </si>
  <si>
    <t>托特中证1000指数增强1号</t>
    <phoneticPr fontId="5" type="noConversion"/>
  </si>
  <si>
    <t>量锐指数增强1000一号B</t>
    <phoneticPr fontId="5" type="noConversion"/>
  </si>
  <si>
    <t>宽德共赢B</t>
    <phoneticPr fontId="5" type="noConversion"/>
  </si>
  <si>
    <t>稳博创新一号</t>
    <phoneticPr fontId="5" type="noConversion"/>
  </si>
  <si>
    <t>衍复天禄灵活对冲一号</t>
    <phoneticPr fontId="5" type="noConversion"/>
  </si>
  <si>
    <t>信弘明珠一号</t>
    <phoneticPr fontId="5" type="noConversion"/>
  </si>
  <si>
    <t>茂源资本-巴舍里耶2期</t>
    <phoneticPr fontId="5" type="noConversion"/>
  </si>
  <si>
    <t>顽岩东方路</t>
    <phoneticPr fontId="5" type="noConversion"/>
  </si>
  <si>
    <t>乾象股票对冲3号</t>
    <phoneticPr fontId="5" type="noConversion"/>
  </si>
  <si>
    <t>子午安心十九号</t>
    <phoneticPr fontId="5" type="noConversion"/>
  </si>
  <si>
    <t>衍合量化市场中性1号</t>
    <phoneticPr fontId="5" type="noConversion"/>
  </si>
  <si>
    <t>同温层量化阿尔法1号</t>
    <phoneticPr fontId="5" type="noConversion"/>
  </si>
  <si>
    <t>世纪前沿量化对冲9号</t>
    <phoneticPr fontId="5" type="noConversion"/>
  </si>
  <si>
    <t>汇富联合乙亥3号</t>
    <phoneticPr fontId="5" type="noConversion"/>
  </si>
  <si>
    <t>安子极客多策略一号</t>
    <phoneticPr fontId="5" type="noConversion"/>
  </si>
  <si>
    <t>诚奇对冲精选</t>
    <phoneticPr fontId="5" type="noConversion"/>
  </si>
  <si>
    <t>御澜百川尊享1号</t>
    <phoneticPr fontId="5" type="noConversion"/>
  </si>
  <si>
    <t>金锝中证1000指数增强1号</t>
  </si>
  <si>
    <t>金锝量化</t>
  </si>
  <si>
    <t>金锝上达中证500指数增强1期</t>
  </si>
  <si>
    <t>5亿，中性2亿，500指增2亿，300指增1亿，1000指增大几千万，2000指增1000多万，量化选股1000万</t>
  </si>
  <si>
    <t>预测周期T+1至2周，持股300-500只</t>
  </si>
  <si>
    <t>5亿，中性2亿，500指增2亿，300指增1亿，1000指增大几千万，量化选股1000万</t>
  </si>
  <si>
    <t>玄信中证500指数增强2号</t>
  </si>
  <si>
    <t>高频CTA套利</t>
  </si>
  <si>
    <t>6亿</t>
  </si>
  <si>
    <t>上海希塔私募</t>
  </si>
  <si>
    <t>希塔套利1号</t>
  </si>
  <si>
    <t>希塔稳健尊享</t>
  </si>
  <si>
    <t>上海权舆私募</t>
  </si>
  <si>
    <t>谭懿</t>
  </si>
  <si>
    <t>权舆CTA高频套利1号</t>
  </si>
  <si>
    <t>浙江金塔克资产</t>
  </si>
  <si>
    <t>金塔克心灵晶选</t>
  </si>
  <si>
    <t>浙江木持投资</t>
  </si>
  <si>
    <t>李炜</t>
  </si>
  <si>
    <t>浙江木持金牛1号</t>
  </si>
  <si>
    <t>上海福邑私募</t>
  </si>
  <si>
    <t>吴佳皑</t>
  </si>
  <si>
    <t>福邑常盈一号</t>
  </si>
  <si>
    <t>微丰万得微盘股指数增强1号</t>
  </si>
  <si>
    <t>小盘增强</t>
  </si>
  <si>
    <t>衍合300指数增强1号</t>
  </si>
  <si>
    <t>衍合1000指数增强1号</t>
  </si>
  <si>
    <t>衍合国证2000指数增强1号</t>
  </si>
  <si>
    <t>2000增强</t>
  </si>
  <si>
    <t>张磊,汤亦多</t>
  </si>
  <si>
    <t>衍合量化选股1号</t>
  </si>
  <si>
    <t>量化选股</t>
  </si>
  <si>
    <t>上海宁泉资产</t>
  </si>
  <si>
    <t>余璟钰,曾铭伟</t>
  </si>
  <si>
    <t>宁泉特定策略1号</t>
  </si>
  <si>
    <t>久期量和</t>
  </si>
  <si>
    <t>久期量和灵活策略2号</t>
  </si>
  <si>
    <t>短周期，平均周期2-3，叠加35%股指套利1-3天</t>
  </si>
  <si>
    <t>上海牧鑫私募</t>
  </si>
  <si>
    <t>牧鑫明鑫对冲1号</t>
  </si>
  <si>
    <t>磐厚蔚然</t>
  </si>
  <si>
    <t>磐厚蔚然-谷稻增利</t>
  </si>
  <si>
    <t>大宗套利</t>
  </si>
  <si>
    <t>上海犇牛投资</t>
  </si>
  <si>
    <t>犇牛乘风1号</t>
  </si>
  <si>
    <t>玄信市场中性2号</t>
  </si>
  <si>
    <t>玄信中证1000指数增强1号</t>
  </si>
  <si>
    <t>小黑妞满天星1号</t>
  </si>
  <si>
    <t>波动率套利</t>
  </si>
  <si>
    <t>量化CTA套利</t>
  </si>
  <si>
    <t>元胜投资</t>
  </si>
  <si>
    <t>元胜投资</t>
    <phoneticPr fontId="5" type="noConversion"/>
  </si>
  <si>
    <t>主观多头</t>
    <phoneticPr fontId="5" type="noConversion"/>
  </si>
  <si>
    <t>聚鸣投资</t>
  </si>
  <si>
    <t>沁源投资</t>
  </si>
  <si>
    <t>盘京投资</t>
  </si>
  <si>
    <t>博鸿资产</t>
  </si>
  <si>
    <t>远信投资</t>
  </si>
  <si>
    <t>仁桥资产</t>
  </si>
  <si>
    <t>亘曦资产</t>
  </si>
  <si>
    <t>少薮派</t>
  </si>
  <si>
    <t>明世伙伴</t>
  </si>
  <si>
    <t>佳岳私募</t>
    <phoneticPr fontId="5" type="noConversion"/>
  </si>
  <si>
    <t>65%股票，20%的商品，港股占股票比例的1/3</t>
  </si>
  <si>
    <t>2021-05-18</t>
  </si>
  <si>
    <t>截面多空，基本面量化多因子策略</t>
  </si>
  <si>
    <t>2022-09-20</t>
  </si>
  <si>
    <t>致远22号A</t>
  </si>
  <si>
    <t>20亿</t>
  </si>
  <si>
    <t>哈希可转债指数增强1号</t>
  </si>
  <si>
    <t>可转债多头+T0</t>
  </si>
  <si>
    <t>久期量和灵活策略1号</t>
  </si>
  <si>
    <t>股指+国债日内，持仓不超过1天</t>
  </si>
  <si>
    <t>量游资产</t>
  </si>
  <si>
    <t>罗忠雁</t>
  </si>
  <si>
    <t>量游鸿雁三号</t>
  </si>
  <si>
    <t>300中性</t>
  </si>
  <si>
    <t>量游鸿雁8号</t>
  </si>
  <si>
    <t>1000中性</t>
  </si>
  <si>
    <t>杭州阳泽私募</t>
  </si>
  <si>
    <t>阳泽伏尔加指数增强</t>
  </si>
  <si>
    <t>阳泽中性二号A期</t>
  </si>
  <si>
    <t>中性DMA</t>
  </si>
  <si>
    <t>殊馥兴义6号</t>
  </si>
  <si>
    <t>商品跨期套利</t>
  </si>
  <si>
    <t>基本面因子驱动，高频风控，高频同品种跨期套</t>
  </si>
  <si>
    <t>千衍私募</t>
  </si>
  <si>
    <t>千衍私募</t>
    <phoneticPr fontId="5" type="noConversion"/>
  </si>
  <si>
    <t>-</t>
    <phoneticPr fontId="5" type="noConversion"/>
  </si>
  <si>
    <t>希格斯</t>
    <phoneticPr fontId="5" type="noConversion"/>
  </si>
  <si>
    <t>海南盛冠达私募</t>
  </si>
  <si>
    <t>黄灿</t>
  </si>
  <si>
    <t>盛冠达股票量化2号基金</t>
  </si>
  <si>
    <t>盛冠达时代匠心19号</t>
  </si>
  <si>
    <t>盛冠达中证1000指数增强1号</t>
  </si>
  <si>
    <t>盛冠达中证500指数增强1号</t>
  </si>
  <si>
    <t>远澜梧桐中性2号</t>
  </si>
  <si>
    <t>量锐32号</t>
  </si>
  <si>
    <t>黑翼市场中性3号</t>
  </si>
  <si>
    <t>盛冠达量化套利6号</t>
  </si>
  <si>
    <t>绰瑞北岳36号</t>
  </si>
  <si>
    <t>华量绰瑞汇海1号</t>
  </si>
  <si>
    <t>中频</t>
  </si>
  <si>
    <t>深圳弘源泰平资产</t>
  </si>
  <si>
    <t>文潇</t>
  </si>
  <si>
    <t>弘源量化1号</t>
  </si>
  <si>
    <t>孙剑</t>
  </si>
  <si>
    <t>弘源多元化CTA</t>
  </si>
  <si>
    <t>ZYYXMARB</t>
  </si>
  <si>
    <t>套利策略宽基指数</t>
  </si>
  <si>
    <t>ZYYXMCTA</t>
  </si>
  <si>
    <t>管理期货宽基指数</t>
  </si>
  <si>
    <t>股票策略宽基指数</t>
  </si>
  <si>
    <t>ZYYXMSTK</t>
  </si>
  <si>
    <t>股票市场中性细分策略指数</t>
  </si>
  <si>
    <t>股票市场中性策略指数</t>
  </si>
  <si>
    <t>股票市场中性策略指数</t>
    <phoneticPr fontId="5" type="noConversion"/>
  </si>
  <si>
    <t>ZYYXMSTKMNE</t>
  </si>
  <si>
    <t>ZYYXTMB</t>
  </si>
  <si>
    <t>私募全市场宽基指数</t>
  </si>
  <si>
    <t>ZYYXMBOD</t>
  </si>
  <si>
    <t>债券策略宽基指数</t>
  </si>
  <si>
    <t>ZYYXMEVT</t>
  </si>
  <si>
    <t>事件驱动宽基指数</t>
  </si>
  <si>
    <t>ZYYXMMAC</t>
  </si>
  <si>
    <t>宏观策略宽基指数</t>
  </si>
  <si>
    <t>ZYYXMMUL</t>
  </si>
  <si>
    <t>多策略宽基指数</t>
  </si>
  <si>
    <t>ZYYXMPOF</t>
  </si>
  <si>
    <t>组合基金宽基指数</t>
  </si>
  <si>
    <t>ZYYXMOTHBDL</t>
  </si>
  <si>
    <t>类固收细分策略指数</t>
  </si>
  <si>
    <t>希格斯</t>
  </si>
  <si>
    <t>1000指增</t>
    <phoneticPr fontId="5" type="noConversion"/>
  </si>
  <si>
    <t>500指增</t>
    <phoneticPr fontId="5" type="noConversion"/>
  </si>
  <si>
    <t>FOF组合：大类资产多策略配置</t>
    <phoneticPr fontId="5" type="noConversion"/>
  </si>
  <si>
    <t>FOF</t>
    <phoneticPr fontId="5" type="noConversion"/>
  </si>
  <si>
    <t>大类资产配置</t>
    <phoneticPr fontId="5" type="noConversion"/>
  </si>
  <si>
    <t>旌安1号</t>
  </si>
  <si>
    <t>主观商品对冲，15%商品+25%股票+1%可转债+现金管理</t>
  </si>
  <si>
    <t>Alpha+T0，基本面量化叠加T0，持股200-250只，单票占比不超2%，行业±5%。因子构成基本面85%（55%财报，30%产业链上下游）+另类15%（一致预期、舆情）500成分股占比50-60%</t>
  </si>
  <si>
    <t>旌安永泰1号</t>
  </si>
  <si>
    <t>40%股票+15%商品</t>
  </si>
  <si>
    <t>上海鋆晟投资</t>
  </si>
  <si>
    <t>许钧天</t>
  </si>
  <si>
    <t>鋆晟狮王晨融</t>
  </si>
  <si>
    <t>跨期套利</t>
  </si>
  <si>
    <t>杉阳资产</t>
  </si>
  <si>
    <t>谢健</t>
  </si>
  <si>
    <t>杉阳云杉量化1号</t>
  </si>
  <si>
    <t>主观CTA跨期套利</t>
  </si>
  <si>
    <t>银瓴资产</t>
  </si>
  <si>
    <t>莫帆</t>
  </si>
  <si>
    <t>银瓴运通对冲套利进取1号</t>
  </si>
  <si>
    <t>桑鹰资产</t>
  </si>
  <si>
    <t>高勇</t>
  </si>
  <si>
    <t>桑鹰启航一号</t>
  </si>
  <si>
    <t>汇艾资产</t>
  </si>
  <si>
    <t>杨晓荣,赵用学</t>
  </si>
  <si>
    <t>汇艾稳健3号</t>
  </si>
  <si>
    <t>山东金麦穗私募</t>
  </si>
  <si>
    <t>杨辉</t>
  </si>
  <si>
    <t>金麦穗卓诚一号</t>
  </si>
  <si>
    <t>鲁民投基金</t>
  </si>
  <si>
    <t>鲁民投中证1000指数增强一号</t>
  </si>
  <si>
    <t>期权卖权</t>
  </si>
  <si>
    <t>20亿，容量取决于市场活跃度</t>
  </si>
  <si>
    <t>三类子策略：ETF折溢价、期现套利、事件驱动</t>
  </si>
  <si>
    <t>期权卖权，碳酸锂大跌</t>
  </si>
  <si>
    <t>广东博弈树投资</t>
  </si>
  <si>
    <t>廖剑波</t>
  </si>
  <si>
    <t>博弈树金选套利2号</t>
  </si>
  <si>
    <t>代绍礼</t>
  </si>
  <si>
    <t>中金量化-银河海山1号</t>
  </si>
  <si>
    <t>CTA高频</t>
  </si>
  <si>
    <t>深圳裕锦私募证券</t>
  </si>
  <si>
    <t>秦敏</t>
  </si>
  <si>
    <t>裕锦量化专享1号</t>
  </si>
  <si>
    <t>宁波祁腾投资</t>
  </si>
  <si>
    <t>朱燚</t>
  </si>
  <si>
    <t>祁腾蜂赢1号</t>
  </si>
  <si>
    <t>摩旗ETF套利1号</t>
  </si>
  <si>
    <t>上海领容投资</t>
  </si>
  <si>
    <t>领容恒驰</t>
  </si>
  <si>
    <t>CTA跨市场套利</t>
  </si>
  <si>
    <t>主观跨境套利</t>
  </si>
  <si>
    <t>鋆晟投资</t>
  </si>
  <si>
    <t>鋆晟投资</t>
    <phoneticPr fontId="5" type="noConversion"/>
  </si>
  <si>
    <t>信弘中证500指数增强2号</t>
  </si>
  <si>
    <t>CTA跨期套利</t>
  </si>
  <si>
    <t>鸣熙1000指数增强1号</t>
  </si>
  <si>
    <t>上海慧衍私募</t>
  </si>
  <si>
    <t>慧衍开阳2号</t>
  </si>
  <si>
    <t>80%为期权波动率套利，卖权贡献40%</t>
  </si>
  <si>
    <t>慧衍组合套利1号</t>
  </si>
  <si>
    <t>60%为商品套利+40%期权套利和期权交易</t>
  </si>
  <si>
    <t>DZZG1</t>
  </si>
  <si>
    <t>300指增策略指数</t>
  </si>
  <si>
    <t>东证资管</t>
  </si>
  <si>
    <t>DZZG2</t>
  </si>
  <si>
    <t>500指增策略指数</t>
  </si>
  <si>
    <t>DZZG3</t>
  </si>
  <si>
    <t>1000指增策略指数</t>
  </si>
  <si>
    <t>DZZG4</t>
  </si>
  <si>
    <t>股票多空策略指数</t>
  </si>
  <si>
    <t>DZZG5</t>
  </si>
  <si>
    <t>DZZG6</t>
  </si>
  <si>
    <t>量化CTA策略指数</t>
  </si>
  <si>
    <t>DZZG7</t>
  </si>
  <si>
    <t>量化选股策略指数</t>
  </si>
  <si>
    <t>DZZG8</t>
  </si>
  <si>
    <t>期权策略指数</t>
  </si>
  <si>
    <t>DZZG9</t>
  </si>
  <si>
    <t>CTA套利策略指数</t>
  </si>
  <si>
    <t>DZZG10</t>
  </si>
  <si>
    <t>DZZG11</t>
  </si>
  <si>
    <t>主观CTA策略指数</t>
  </si>
  <si>
    <t>DZZG12</t>
  </si>
  <si>
    <t>主观多头策略指数</t>
  </si>
  <si>
    <t>DZZG13</t>
  </si>
  <si>
    <t>转债多头策略指数</t>
  </si>
  <si>
    <t>哈希私募</t>
    <phoneticPr fontId="5" type="noConversion"/>
  </si>
  <si>
    <t>2023年最大回撤</t>
  </si>
  <si>
    <t>2023年1月</t>
  </si>
  <si>
    <t>2023年2月</t>
  </si>
  <si>
    <t>2023年3月</t>
  </si>
  <si>
    <t>2023年4月</t>
  </si>
  <si>
    <t>2023年5月</t>
  </si>
  <si>
    <t>2023年6月</t>
  </si>
  <si>
    <t>2023年7月</t>
  </si>
  <si>
    <t>2023年8月</t>
  </si>
  <si>
    <t>2023年9月</t>
  </si>
  <si>
    <t>2023年10月</t>
  </si>
  <si>
    <t>2023年11月</t>
  </si>
  <si>
    <t>2023年12月</t>
  </si>
  <si>
    <t>周望滔</t>
  </si>
  <si>
    <t>杉阳云杉转债1号</t>
  </si>
  <si>
    <t>珠海纽达投资</t>
  </si>
  <si>
    <t>邬雄辉</t>
  </si>
  <si>
    <t>纽达可转债一号</t>
  </si>
  <si>
    <t>可转债多头</t>
  </si>
  <si>
    <t>上海翊安投资</t>
  </si>
  <si>
    <t>张惠萍</t>
  </si>
  <si>
    <t>爱建-翊安可转债1号</t>
  </si>
  <si>
    <t>安值投资</t>
  </si>
  <si>
    <t>于超</t>
  </si>
  <si>
    <t>安值量化1号</t>
  </si>
  <si>
    <t>百奕投资</t>
  </si>
  <si>
    <t>张恒祐,李锦凤</t>
  </si>
  <si>
    <t>百奕可转债增强一号</t>
  </si>
  <si>
    <t>苏介山</t>
  </si>
  <si>
    <t>百奕传家一号</t>
  </si>
  <si>
    <t>凡德投资</t>
  </si>
  <si>
    <t>陈尊德</t>
  </si>
  <si>
    <t>凡德博研</t>
  </si>
  <si>
    <t>上海俊丹私募</t>
  </si>
  <si>
    <t>蔡薇拉</t>
  </si>
  <si>
    <t>俊丹湾谷二号</t>
  </si>
  <si>
    <t>上海仟富来资产</t>
  </si>
  <si>
    <t>许佳莹</t>
  </si>
  <si>
    <t>仟富来可转债量化精选</t>
  </si>
  <si>
    <t>上海汉鸿私募</t>
  </si>
  <si>
    <t>杨正豪</t>
  </si>
  <si>
    <t>汉盛晓希1号</t>
  </si>
  <si>
    <t>深圳互联智道投资</t>
  </si>
  <si>
    <t>陈宾</t>
  </si>
  <si>
    <t>智道狮子座转债优选2号</t>
  </si>
  <si>
    <t>股指/ETF套利策略指数</t>
  </si>
  <si>
    <t>2024年回撤</t>
    <phoneticPr fontId="5" type="noConversion"/>
  </si>
  <si>
    <t>2024年</t>
    <phoneticPr fontId="5" type="noConversion"/>
  </si>
  <si>
    <t>哈希私募</t>
  </si>
  <si>
    <t>盛冠达</t>
  </si>
  <si>
    <t>盛冠达</t>
    <phoneticPr fontId="5" type="noConversion"/>
  </si>
  <si>
    <t>东证期货</t>
  </si>
  <si>
    <t>40亿</t>
  </si>
  <si>
    <t>千衍六贞1号</t>
  </si>
  <si>
    <t>原千象PM</t>
  </si>
  <si>
    <t>北京平凡私募</t>
  </si>
  <si>
    <t>平凡笃行1号</t>
  </si>
  <si>
    <t>套利多策略</t>
  </si>
  <si>
    <t>蝶威平衡对冲1号</t>
  </si>
  <si>
    <t>11亿</t>
  </si>
  <si>
    <t xml:space="preserve">市场回顾（1.8-1.12）
股票市场：上周国内股票市场整体下跌，科创50指数跌超3.6%，创业板指、沪深300、上证50指数较为抗跌。交投方面，两市日均成交额6735亿元，较前一周减少8.21%。风格上，大盘较中小盘更为抗跌，中证1000相对沪深300收益溢出-1.03%；行业上，上周申万31个行业多数下跌，仅7个上涨，24个行业下跌，其中美容护理、电力设备、商贸零售板块领涨，逆市涨超1%，电子、计算机、通信板块表现垫底，跌超3.2%。
期货市场：上周国内商品市场多数下跌，黑色、能化板块领跌，跌超1.2%，有色金属板块逆市上涨0.95%。股指期货方面，IC基差快速走阔后小幅收敛，IM基差快速走阔后小幅收敛，IC年化展期4.59%，IM年化展期7.44%。
策略表现：量化选股策略，上周500指增策略多数下跌，平均超额0.24%，超额为正比例77%，2024年超额中位数0.99%；1000指增策略整体下跌，平均超额0.45%，超额为正比例91%，2024年超额中位数1.64%。上周量化对冲策略平均涨0.27%，CTA策略平均跌0.45%，套利策略平均涨0.24%，期权策略平均涨0.17%。
策略配置展望：近期交投活跃度持续下降至7000亿下方，量化选股获取超额难度加大。股指期货IC/IM基差持续走阔，年化对冲成本较12月持续增加，中性策略尤其DMA近期波动在加大。CTA策略建议关注基本面量化和截面策略的修复持续性。
</t>
    <phoneticPr fontId="5" type="noConversion"/>
  </si>
  <si>
    <t>托特市场中性1号</t>
  </si>
  <si>
    <t>量游檀雅一号</t>
  </si>
  <si>
    <t>弘源泰平</t>
  </si>
  <si>
    <t>弘源泰平</t>
    <phoneticPr fontId="5" type="noConversion"/>
  </si>
  <si>
    <t>信弘中证500指数增强1号</t>
    <phoneticPr fontId="5" type="noConversion"/>
  </si>
  <si>
    <t>近一年</t>
  </si>
  <si>
    <t>近三年</t>
  </si>
  <si>
    <t>-inf</t>
  </si>
  <si>
    <t>北京微观博易私募</t>
  </si>
  <si>
    <t>吴晓青</t>
  </si>
  <si>
    <t>微观博易-水平</t>
  </si>
  <si>
    <t>微观博易-栗丘</t>
  </si>
  <si>
    <t>500指增</t>
  </si>
  <si>
    <t>朱星星</t>
  </si>
  <si>
    <t>希格斯旅行者1号</t>
  </si>
  <si>
    <t>希格斯旅行者中证1000指数增强1号</t>
  </si>
  <si>
    <t>1000指增</t>
  </si>
  <si>
    <t>盖亚青柯中证1000指数增强1号</t>
  </si>
  <si>
    <t>超量子中证500增强2号</t>
  </si>
  <si>
    <t>超量子中证1000增强9号</t>
  </si>
  <si>
    <t>超量子量化中性1号</t>
  </si>
  <si>
    <t>南京元图私募</t>
  </si>
  <si>
    <t>元图中性1号</t>
  </si>
  <si>
    <t>元图中证500指数增强1号</t>
  </si>
  <si>
    <t>元图中证1000指数增强1号</t>
  </si>
  <si>
    <t>上海磐松私募</t>
  </si>
  <si>
    <t>磐松中证500指数增强1号</t>
  </si>
  <si>
    <t>磐松中证1000指数增强1号</t>
  </si>
  <si>
    <t>磐松多空对冲1号</t>
  </si>
  <si>
    <t>半鞅私募基金</t>
  </si>
  <si>
    <t>半鞅量化对冲1号</t>
  </si>
  <si>
    <t>半鞅中证500指数增强</t>
  </si>
  <si>
    <t>半鞅中证1000指数增强1号</t>
  </si>
  <si>
    <t>2024年超额</t>
    <phoneticPr fontId="5" type="noConversion"/>
  </si>
  <si>
    <t>龙旗红旭</t>
  </si>
  <si>
    <t>玄元投资</t>
  </si>
  <si>
    <t>张伟,张青,孔镇宁</t>
  </si>
  <si>
    <t>玄元元增1号</t>
  </si>
  <si>
    <t>孔镇宁,张伟</t>
  </si>
  <si>
    <t>玄元元增13号</t>
  </si>
  <si>
    <t>量和</t>
  </si>
  <si>
    <t>程建涛</t>
  </si>
  <si>
    <t>久期量和指数1号</t>
  </si>
  <si>
    <t>久期量和指数3号</t>
  </si>
  <si>
    <t>储贻波</t>
  </si>
  <si>
    <t>通怡500指增1号</t>
  </si>
  <si>
    <t>马靖翔</t>
  </si>
  <si>
    <t>通怡1000指增1号</t>
  </si>
  <si>
    <t>艾方中证1000指数增强1号</t>
  </si>
  <si>
    <t>仲阳天王星晴空庭烨1000指增量化</t>
  </si>
  <si>
    <t>秦志宇,顾小军</t>
  </si>
  <si>
    <t>涵德明德中证500指数增强1号</t>
  </si>
  <si>
    <t>涵德中证1000指数增强1号</t>
  </si>
  <si>
    <t>黑翼中证1000指数增强1号</t>
  </si>
  <si>
    <t>千象卓越2号中证500指数增强</t>
  </si>
  <si>
    <t>上海卓胜私募</t>
  </si>
  <si>
    <t>马万里</t>
  </si>
  <si>
    <t>卓胜瑞安二号</t>
  </si>
  <si>
    <t>陈星豪</t>
  </si>
  <si>
    <t>思勰投资-中证1000指数增强1号</t>
  </si>
  <si>
    <t>海南衍盛私募证券投资</t>
  </si>
  <si>
    <t>衍盛1000指数增强1号A</t>
  </si>
  <si>
    <t>江苏华年私募</t>
  </si>
  <si>
    <t>薛钰新</t>
  </si>
  <si>
    <t>量客泷韬系统化量化宏观alpha</t>
  </si>
  <si>
    <t>半鞅私募</t>
  </si>
  <si>
    <t>半鞅私募</t>
    <phoneticPr fontId="5" type="noConversion"/>
  </si>
  <si>
    <t>鸣熙资产</t>
    <phoneticPr fontId="5" type="noConversion"/>
  </si>
  <si>
    <t>希格斯</t>
    <phoneticPr fontId="5" type="noConversion"/>
  </si>
  <si>
    <t>磐松私募</t>
  </si>
  <si>
    <t>磐松私募</t>
    <phoneticPr fontId="5" type="noConversion"/>
  </si>
  <si>
    <t>希格斯单利宝1号</t>
  </si>
  <si>
    <t>量化宏观</t>
  </si>
  <si>
    <t>上海兰盈量投私募</t>
  </si>
  <si>
    <t>林雄,章宇涵</t>
  </si>
  <si>
    <t>兰盈量化CTA1号</t>
  </si>
  <si>
    <t>CTA+期权</t>
  </si>
  <si>
    <t>10%波动率</t>
  </si>
  <si>
    <t>兰盈全天候CTA2号</t>
  </si>
  <si>
    <t>兰盈智能贝塔1号</t>
  </si>
  <si>
    <t>CTA增强</t>
  </si>
  <si>
    <t>15%波动率，商品指数增强，无后端</t>
  </si>
  <si>
    <t>林雄,刘彬彬</t>
  </si>
  <si>
    <t>兰盈量化CTA5号</t>
  </si>
  <si>
    <t>20%波动率</t>
  </si>
  <si>
    <t>550，量化选股300亿（500指增150，量化多头140亿），多策略100，中性100亿，CTA50亿</t>
  </si>
  <si>
    <t>目前手工T0团队已出去，公司转型Alpha</t>
  </si>
  <si>
    <t>红蓝牧投资</t>
  </si>
  <si>
    <t>胡伟宏,陈文胜</t>
  </si>
  <si>
    <t>红蓝牧-多策略1号</t>
  </si>
  <si>
    <t>量化多策略</t>
  </si>
  <si>
    <t>刘鹏宇</t>
  </si>
  <si>
    <t>量游寰宇一号</t>
  </si>
  <si>
    <t>杭州钧富投资</t>
  </si>
  <si>
    <t>李光英,吕海萌</t>
  </si>
  <si>
    <t>钧富黄金增强1号</t>
  </si>
  <si>
    <t>黄金增强</t>
  </si>
  <si>
    <t>周玉升，ETF负责人王亚东</t>
  </si>
  <si>
    <t>10亿，资金来源亲戚朋友</t>
  </si>
  <si>
    <t>波动率曲面60%，期权价差交易20%，期货升贴水套利20%，ETF套利为手动交易</t>
  </si>
  <si>
    <t>量化选股（23年加入）+T0，持仓400-1200只</t>
  </si>
  <si>
    <t>跨品种统计套利，做价差回归，日内为主，无隔夜，分散在黑色、有色、农产品、化工四个板块</t>
  </si>
  <si>
    <t>上海雷菱投资</t>
  </si>
  <si>
    <t>王岭荆,刘晓俊</t>
  </si>
  <si>
    <t>雷菱2号</t>
  </si>
  <si>
    <t>慧创投资</t>
  </si>
  <si>
    <t>叶子恒</t>
  </si>
  <si>
    <t>慧创惠威胜十一号</t>
  </si>
  <si>
    <t>主观CTA套利</t>
  </si>
  <si>
    <t>北京京华世家私募</t>
  </si>
  <si>
    <t>王锦章</t>
  </si>
  <si>
    <t>京华祥瑞6号</t>
  </si>
  <si>
    <t>深圳市凯丰投资管理有限公司</t>
  </si>
  <si>
    <t>凯丰御风1号基本面量化CTA</t>
  </si>
  <si>
    <t>御澜扬子江2号</t>
  </si>
  <si>
    <t>青石稳泰A</t>
  </si>
  <si>
    <t>机器挖掘20%，人工挖掘80%，因子占比量价80%，基本面舆情20%</t>
  </si>
  <si>
    <t>24亿，FOF3亿，期权3亿，股多10亿，8亿中性策略</t>
  </si>
  <si>
    <t>20亿，指增15亿，多空2亿，中性策略和DMA3亿</t>
  </si>
  <si>
    <t>持仓1200只，指数成分50%</t>
  </si>
  <si>
    <t>23年5月调整模型，多头500和1000混合1：1，对冲端IC+IM混合对冲</t>
  </si>
  <si>
    <t>华年中证500 指数增强</t>
  </si>
  <si>
    <t>华年量化多头</t>
  </si>
  <si>
    <t>华年股票中性</t>
  </si>
  <si>
    <t>北京林道资产</t>
  </si>
  <si>
    <t>赵林,曲晓兴</t>
  </si>
  <si>
    <t>林道铠甲1号</t>
  </si>
  <si>
    <t>宁波川砺私募</t>
  </si>
  <si>
    <t>刘建平,唐诗城</t>
  </si>
  <si>
    <t>川砺期权量化三号</t>
  </si>
  <si>
    <t>满风资产</t>
  </si>
  <si>
    <t>满风微分1号市场中性</t>
  </si>
  <si>
    <t>刘海影</t>
  </si>
  <si>
    <t>满风积分1号中证500指数增强</t>
  </si>
  <si>
    <t>满风积分4号中证1000指数增强</t>
  </si>
  <si>
    <t>格林鲲鹏1号</t>
  </si>
  <si>
    <t>CTA复合</t>
  </si>
  <si>
    <t>公募专户</t>
  </si>
  <si>
    <t>格林鲲鹏7号</t>
  </si>
  <si>
    <t>嘉实繁星多策略1号</t>
  </si>
  <si>
    <t>盖亚青柯</t>
  </si>
  <si>
    <t>盖亚青柯</t>
    <phoneticPr fontId="5" type="noConversion"/>
  </si>
  <si>
    <t>林道资产</t>
  </si>
  <si>
    <t>林道资产</t>
    <phoneticPr fontId="5" type="noConversion"/>
  </si>
  <si>
    <t>50，23亿多空，23亿指增，4亿其他策略线，自营1000万以内</t>
  </si>
  <si>
    <r>
      <t xml:space="preserve">私募业绩周度跟踪   </t>
    </r>
    <r>
      <rPr>
        <b/>
        <sz val="14"/>
        <color theme="0"/>
        <rFont val="微软雅黑"/>
        <family val="2"/>
        <charset val="134"/>
      </rPr>
      <t>20240318-20240322</t>
    </r>
    <phoneticPr fontId="5" type="noConversion"/>
  </si>
  <si>
    <t>6亿，容量15亿</t>
  </si>
  <si>
    <t>40%股指，60%商品，股指日内+隔夜，商品35-40品种，单品种上限5%，持仓短中长都有</t>
  </si>
  <si>
    <t>上海东恺投资</t>
  </si>
  <si>
    <t>东恺多资产ETF轮动一号A</t>
  </si>
  <si>
    <t>ETF轮动股债商</t>
  </si>
  <si>
    <t>红猫资管</t>
  </si>
  <si>
    <t>胡挺</t>
  </si>
  <si>
    <t>红猫资管兴农套利二号</t>
  </si>
  <si>
    <t>CTA农产品套利</t>
  </si>
  <si>
    <t>海南图灵私募</t>
  </si>
  <si>
    <t>图灵进取中证500指数增强1号</t>
  </si>
  <si>
    <t>王亚民</t>
  </si>
  <si>
    <t>图灵进取中证1000指数增强</t>
  </si>
  <si>
    <t>磐松资产</t>
  </si>
  <si>
    <t>磐松中证500指数增强进取1号</t>
  </si>
  <si>
    <t>磐松股指期货套利1号</t>
  </si>
  <si>
    <t>磐松市场中性进取1号</t>
  </si>
  <si>
    <t>DMA</t>
  </si>
  <si>
    <t>磐松沪深300指数增强1号</t>
  </si>
  <si>
    <t>300指增</t>
  </si>
  <si>
    <t>磐松中证2000指数增强1号</t>
  </si>
  <si>
    <t>2000指增</t>
  </si>
  <si>
    <t>富国量化CTA1号</t>
  </si>
  <si>
    <t>公募CTA</t>
  </si>
  <si>
    <t>磐松市场中性1号</t>
  </si>
  <si>
    <t>磐松全市场指数增强1号</t>
  </si>
  <si>
    <t>磐松红利指数增强1号</t>
  </si>
  <si>
    <t>红利指增</t>
  </si>
  <si>
    <t>图灵林海3号</t>
  </si>
  <si>
    <t>图灵朝旭全市场增强1号</t>
  </si>
  <si>
    <t>图灵多策略1号</t>
  </si>
  <si>
    <t>子午1000指数增强一号</t>
  </si>
  <si>
    <t>万维投资</t>
  </si>
  <si>
    <t>张文彬</t>
  </si>
  <si>
    <t>万维-偲科聆中性对冲1号</t>
  </si>
  <si>
    <t>万维-偲科聆中证500指增1号</t>
  </si>
  <si>
    <t>万维-偲科聆量化多头1号</t>
  </si>
  <si>
    <t>万维中证1000指增1号</t>
  </si>
  <si>
    <t>旭诺笃行致远1号</t>
  </si>
  <si>
    <t>股指日内+隔夜</t>
  </si>
  <si>
    <t>旭诺行稳致远1号</t>
  </si>
  <si>
    <t>量化CTA高频</t>
  </si>
  <si>
    <t>80%股指日内+20%商品日内（黑色+能化）</t>
  </si>
  <si>
    <t>2016-01-05 00:00:00</t>
  </si>
  <si>
    <t>2024-04-03T00:00:00.000000000</t>
  </si>
  <si>
    <t>2020-09-04 00:00:00</t>
  </si>
  <si>
    <t>2019-06-04 00:00:00</t>
  </si>
  <si>
    <t>2018-06-26 00:00:00</t>
  </si>
  <si>
    <t>2016-06-21 00:00:00</t>
  </si>
  <si>
    <t>2017-03-01 00:00:00</t>
  </si>
  <si>
    <t>2015-07-29 00:00:00</t>
  </si>
  <si>
    <t>2017-02-28 00:00:00</t>
  </si>
  <si>
    <t>2021-07-14 00:00:00</t>
  </si>
  <si>
    <t>2019-03-15 00:00:00</t>
  </si>
  <si>
    <t>2018-10-31 00:00:00</t>
  </si>
  <si>
    <t>2019-11-07 00:00:00</t>
  </si>
  <si>
    <t>2021-06-04 00:00:00</t>
  </si>
  <si>
    <t>2021-12-30 00:00:00</t>
  </si>
  <si>
    <t>高杠杆中高频，分为6倍（60%保证金使用，允许隔夜仓位，隔夜仓20%保证金以内）和3倍杠杆产品，百川7号可代销，3倍杠杆，系统延迟10-20微秒，2021年超过100微秒；</t>
  </si>
  <si>
    <t>2021-11-15 00:00:00</t>
  </si>
  <si>
    <t>2016-05-04 00:00:00</t>
  </si>
  <si>
    <t>2016-12-06 00:00:00</t>
  </si>
  <si>
    <t>2017-01-19 00:00:00</t>
  </si>
  <si>
    <t>2017-06-21 00:00:00</t>
  </si>
  <si>
    <t>2017-06-23 00:00:00</t>
  </si>
  <si>
    <t>2021-07-09T00:00:00.000000000</t>
  </si>
  <si>
    <t>2019-05-06 00:00:00</t>
  </si>
  <si>
    <t>2017-08-30 00:00:00</t>
  </si>
  <si>
    <t>2018-03-28 00:00:00</t>
  </si>
  <si>
    <t>2018-12-27 00:00:00</t>
  </si>
  <si>
    <t>2019-03-22 00:00:00</t>
  </si>
  <si>
    <t>2019-06-24 00:00:00</t>
  </si>
  <si>
    <t>2019-12-26 00:00:00</t>
  </si>
  <si>
    <t>2016-03-01 00:00:00</t>
  </si>
  <si>
    <t>2018-10-24 00:00:00</t>
  </si>
  <si>
    <t>2020-06-03 00:00:00</t>
  </si>
  <si>
    <t>2018-09-20 00:00:00</t>
  </si>
  <si>
    <t>2019-04-18 00:00:00</t>
  </si>
  <si>
    <t>2018-04-04 00:00:00</t>
  </si>
  <si>
    <t>2018-04-09 00:00:00</t>
  </si>
  <si>
    <t>2018-04-25 00:00:00</t>
  </si>
  <si>
    <t>2018-10-09 00:00:00</t>
  </si>
  <si>
    <t>2018-11-12 00:00:00</t>
  </si>
  <si>
    <t>2019-09-23 00:00:00</t>
  </si>
  <si>
    <t>2019-04-04 00:00:00</t>
  </si>
  <si>
    <t>2019-12-25 00:00:00</t>
  </si>
  <si>
    <t>2020-04-28 00:00:00</t>
  </si>
  <si>
    <t>2016-07-21 00:00:00</t>
  </si>
  <si>
    <t>2017-04-10 00:00:00</t>
  </si>
  <si>
    <t>2017-12-22 00:00:00</t>
  </si>
  <si>
    <t>2017-12-26 00:00:00</t>
  </si>
  <si>
    <t>2019-04-19 00:00:00</t>
  </si>
  <si>
    <t>2018-07-03 00:00:00</t>
  </si>
  <si>
    <t>2013-01-07 00:00:00</t>
  </si>
  <si>
    <t>2018-06-21 00:00:00</t>
  </si>
  <si>
    <t>2015-08-24 00:00:00</t>
  </si>
  <si>
    <t>2016-12-26 00:00:00</t>
  </si>
  <si>
    <t>2017-02-22 00:00:00</t>
  </si>
  <si>
    <t>2017-05-26 00:00:00</t>
  </si>
  <si>
    <t>2018-03-13 00:00:00</t>
  </si>
  <si>
    <t>2017-07-12 00:00:00</t>
  </si>
  <si>
    <t>2017-10-20 00:00:00</t>
  </si>
  <si>
    <t>2020-07-14 00:00:00</t>
  </si>
  <si>
    <t>2018-03-02 00:00:00</t>
  </si>
  <si>
    <t>2018-08-10 00:00:00</t>
  </si>
  <si>
    <t>2019-10-21 00:00:00</t>
  </si>
  <si>
    <t>2019-10-18 00:00:00</t>
  </si>
  <si>
    <t>2019-12-23 00:00:00</t>
  </si>
  <si>
    <t>2019-05-08 00:00:00</t>
  </si>
  <si>
    <t>2017-10-17 00:00:00</t>
  </si>
  <si>
    <t>2023-11-17T00:00:00.000000000</t>
  </si>
  <si>
    <t>2019-01-31 00:00:00</t>
  </si>
  <si>
    <t>2017-11-17 00:00:00</t>
  </si>
  <si>
    <t>2018-10-30 00:00:00</t>
  </si>
  <si>
    <t>2020-06-01 00:00:00</t>
  </si>
  <si>
    <t>2019-01-28 00:00:00</t>
  </si>
  <si>
    <t>2018-03-27 00:00:00</t>
  </si>
  <si>
    <t>2015-02-27 00:00:00</t>
  </si>
  <si>
    <t>2015-05-18 00:00:00</t>
  </si>
  <si>
    <t>2018-07-30 00:00:00</t>
  </si>
  <si>
    <t>2017-02-13 00:00:00</t>
  </si>
  <si>
    <t>2021-04-02 00:00:00</t>
  </si>
  <si>
    <t>2015-06-19 00:00:00</t>
  </si>
  <si>
    <t>2018-07-23 00:00:00</t>
  </si>
  <si>
    <t>2016-06-20 00:00:00</t>
  </si>
  <si>
    <t>2018-11-01 00:00:00</t>
  </si>
  <si>
    <t>2018-07-24 00:00:00</t>
  </si>
  <si>
    <t>2015-08-14 00:00:00</t>
  </si>
  <si>
    <t>2018-04-23 00:00:00</t>
  </si>
  <si>
    <t>2019-06-20 00:00:00</t>
  </si>
  <si>
    <t>2017-11-16 00:00:00</t>
  </si>
  <si>
    <t>2018-05-03 00:00:00</t>
  </si>
  <si>
    <t>2019-06-14 00:00:00</t>
  </si>
  <si>
    <t>2017-06-19 00:00:00</t>
  </si>
  <si>
    <t>2018-02-01 00:00:00</t>
  </si>
  <si>
    <t>2022-04-22T00:00:00.000000000</t>
  </si>
  <si>
    <t>2016-10-17 00:00:00</t>
  </si>
  <si>
    <t>2017-12-27 00:00:00</t>
  </si>
  <si>
    <t>2018-01-25 00:00:00</t>
  </si>
  <si>
    <t>2019-02-28 00:00:00</t>
  </si>
  <si>
    <t>2018-07-31 00:00:00</t>
  </si>
  <si>
    <t>2015-11-03 00:00:00</t>
  </si>
  <si>
    <t>2016-05-06 00:00:00</t>
  </si>
  <si>
    <t>2020-11-10 00:00:00</t>
  </si>
  <si>
    <t>2019-07-29 00:00:00</t>
  </si>
  <si>
    <t>2021-05-21T00:00:00.000000000</t>
  </si>
  <si>
    <t>2019-04-29 00:00:00</t>
  </si>
  <si>
    <t>2019-04-25 00:00:00</t>
  </si>
  <si>
    <t>2019-09-09 00:00:00</t>
  </si>
  <si>
    <t>2019-10-28 00:00:00</t>
  </si>
  <si>
    <t>2019-12-31 00:00:00</t>
  </si>
  <si>
    <t>2016-08-18 00:00:00</t>
  </si>
  <si>
    <t>2015-11-04 00:00:00</t>
  </si>
  <si>
    <t>2017-03-09 00:00:00</t>
  </si>
  <si>
    <t>2019-12-03 00:00:00</t>
  </si>
  <si>
    <t>2016-07-08 00:00:00</t>
  </si>
  <si>
    <t>2014-09-15 00:00:00</t>
  </si>
  <si>
    <t>2014-09-19 00:00:00</t>
  </si>
  <si>
    <t>2014-04-16 00:00:00</t>
  </si>
  <si>
    <t>2018-07-11 00:00:00</t>
  </si>
  <si>
    <t>2017-12-14 00:00:00</t>
  </si>
  <si>
    <t>2016-08-23 00:00:00</t>
  </si>
  <si>
    <t>2018-04-13 00:00:00</t>
  </si>
  <si>
    <t>2019-03-12 00:00:00</t>
  </si>
  <si>
    <t>2018-09-03 00:00:00</t>
  </si>
  <si>
    <t>2017-05-12 00:00:00</t>
  </si>
  <si>
    <t>2018-08-03 00:00:00</t>
  </si>
  <si>
    <t>2015-07-14 00:00:00</t>
  </si>
  <si>
    <t>2014-12-16 00:00:00</t>
  </si>
  <si>
    <t>2015-02-10 00:00:00</t>
  </si>
  <si>
    <t>2017-08-09 00:00:00</t>
  </si>
  <si>
    <t>2015-09-30 00:00:00</t>
  </si>
  <si>
    <t>2015-11-11 00:00:00</t>
  </si>
  <si>
    <t>2017-12-28 00:00:00</t>
  </si>
  <si>
    <t>2015-06-30 00:00:00</t>
  </si>
  <si>
    <t>2019-06-13 00:00:00</t>
  </si>
  <si>
    <t>2011-09-30 00:00:00</t>
  </si>
  <si>
    <t>2016-06-03 00:00:00</t>
  </si>
  <si>
    <t>2017-09-22 00:00:00</t>
  </si>
  <si>
    <t>2016-01-13 00:00:00</t>
  </si>
  <si>
    <t>2007-03-30 00:00:00</t>
  </si>
  <si>
    <t>2006-10-31 00:00:00</t>
  </si>
  <si>
    <t>2023-08-25T00:00:00.000000000</t>
  </si>
  <si>
    <t>2015-08-12 00:00:00</t>
  </si>
  <si>
    <t>2009-09-21 00:00:00</t>
  </si>
  <si>
    <t>2015-06-04 00:00:00</t>
  </si>
  <si>
    <t>2013-09-10 00:00:00</t>
  </si>
  <si>
    <t>2014-12-18 00:00:00</t>
  </si>
  <si>
    <t>2015-05-21 00:00:00</t>
  </si>
  <si>
    <t>2015-11-17 00:00:00</t>
  </si>
  <si>
    <t>2017-08-25 00:00:00</t>
  </si>
  <si>
    <t>2017-12-08 00:00:00</t>
  </si>
  <si>
    <t>2017-11-06 00:00:00</t>
  </si>
  <si>
    <t>2007-09-06 00:00:00</t>
  </si>
  <si>
    <t>2007-10-09 00:00:00</t>
  </si>
  <si>
    <t>2014-12-05 00:00:00</t>
  </si>
  <si>
    <t>2018-08-21 00:00:00</t>
  </si>
  <si>
    <t>2017-05-04 00:00:00</t>
  </si>
  <si>
    <t>2017-05-24 00:00:00</t>
  </si>
  <si>
    <t>2018-09-13 00:00:00</t>
  </si>
  <si>
    <t>2015-01-06 00:00:00</t>
  </si>
  <si>
    <t>2016-03-30 00:00:00</t>
  </si>
  <si>
    <t>2015-04-17 00:00:00</t>
  </si>
  <si>
    <t>2015-07-30 00:00:00</t>
  </si>
  <si>
    <t>2015-04-07 00:00:00</t>
  </si>
  <si>
    <t>2011-05-26 00:00:00</t>
  </si>
  <si>
    <t>2016-02-29 00:00:00</t>
  </si>
  <si>
    <t>2016-07-25 00:00:00</t>
  </si>
  <si>
    <t>2017-01-23 00:00:00</t>
  </si>
  <si>
    <t>2015-02-11 00:00:00</t>
  </si>
  <si>
    <t>2016-01-26 00:00:00</t>
  </si>
  <si>
    <t>2016-05-31 00:00:00</t>
  </si>
  <si>
    <t>2015-04-20 00:00:00</t>
  </si>
  <si>
    <t>2014-12-08 00:00:00</t>
  </si>
  <si>
    <t>2015-04-28 00:00:00</t>
  </si>
  <si>
    <t>2016-04-27 00:00:00</t>
  </si>
  <si>
    <t>2015-04-02 00:00:00</t>
  </si>
  <si>
    <t>2016-09-23 00:00:00</t>
  </si>
  <si>
    <t>2016-10-12 00:00:00</t>
  </si>
  <si>
    <t>2016-09-13 00:00:00</t>
  </si>
  <si>
    <t>2015-05-12 00:00:00</t>
  </si>
  <si>
    <t>2015-02-03 00:00:00</t>
  </si>
  <si>
    <t>2014-07-07 00:00:00</t>
  </si>
  <si>
    <t>2015-06-09 00:00:00</t>
  </si>
  <si>
    <t>2012-08-24 00:00:00</t>
  </si>
  <si>
    <t>2017-11-02 00:00:00</t>
  </si>
  <si>
    <t>2015-04-16 00:00:00</t>
  </si>
  <si>
    <t>2017-08-04 00:00:00</t>
  </si>
  <si>
    <t>2015-10-28 00:00:00</t>
  </si>
  <si>
    <t>2018-07-04 00:00:00</t>
  </si>
  <si>
    <t>2015-07-09 00:00:00</t>
  </si>
  <si>
    <t>2015-04-09 00:00:00</t>
  </si>
  <si>
    <t>2016-04-26 00:00:00</t>
  </si>
  <si>
    <t>2010-01-28 00:00:00</t>
  </si>
  <si>
    <t>2017-10-24 00:00:00</t>
  </si>
  <si>
    <t>2008-11-04 00:00:00</t>
  </si>
  <si>
    <t>2014-03-17 00:00:00</t>
  </si>
  <si>
    <t>2016-05-03 00:00:00</t>
  </si>
  <si>
    <t>2010-11-05 00:00:00</t>
  </si>
  <si>
    <t>2015-07-02 00:00:00</t>
  </si>
  <si>
    <t>2015-06-16 00:00:00</t>
  </si>
  <si>
    <t>2017-09-07 00:00:00</t>
  </si>
  <si>
    <t>2015-05-07 00:00:00</t>
  </si>
  <si>
    <t>2019-01-03 00:00:00</t>
  </si>
  <si>
    <t>2014-12-03 00:00:00</t>
  </si>
  <si>
    <t>2018-01-19 00:00:00</t>
  </si>
  <si>
    <t>2007-05-31 00:00:00</t>
  </si>
  <si>
    <t>2013-09-04 00:00:00</t>
  </si>
  <si>
    <t>2018-09-05 00:00:00</t>
  </si>
  <si>
    <t>2010-11-15 00:00:00</t>
  </si>
  <si>
    <t>2015-09-18 00:00:00</t>
  </si>
  <si>
    <t>2017-11-21 00:00:00</t>
  </si>
  <si>
    <t>2020-09-18 00:00:00</t>
  </si>
  <si>
    <t>2018-12-19 00:00:00</t>
  </si>
  <si>
    <t>2017-06-15 00:00:00</t>
  </si>
  <si>
    <t>2019-04-12 00:00:00</t>
  </si>
  <si>
    <t>2019-11-05 00:00:00</t>
  </si>
  <si>
    <t>2016-10-11 00:00:00</t>
  </si>
  <si>
    <t>2019-10-11 00:00:00</t>
  </si>
  <si>
    <t>2020-02-12 00:00:00</t>
  </si>
  <si>
    <t>2019-04-10 00:00:00</t>
  </si>
  <si>
    <t>2017-11-29 00:00:00</t>
  </si>
  <si>
    <t>2019-07-18 00:00:00</t>
  </si>
  <si>
    <t>2016-01-20 00:00:00</t>
  </si>
  <si>
    <t>2015-09-11 00:00:00</t>
  </si>
  <si>
    <t>2015-11-25 00:00:00</t>
  </si>
  <si>
    <t>2014-07-22 00:00:00</t>
  </si>
  <si>
    <t>2017-12-07 00:00:00</t>
  </si>
  <si>
    <t>2021-02-03 00:00:00</t>
  </si>
  <si>
    <t>2019-12-12 00:00:00</t>
  </si>
  <si>
    <t>2019-11-28 00:00:00</t>
  </si>
  <si>
    <t>2018-01-12 00:00:00</t>
  </si>
  <si>
    <t>2017-09-12 00:00:00</t>
  </si>
  <si>
    <t>2019-12-11 00:00:00</t>
  </si>
  <si>
    <t>2021-03-29 00:00:00</t>
  </si>
  <si>
    <t>2021-04-08 00:00:00</t>
  </si>
  <si>
    <t>2021-05-25 00:00:00</t>
  </si>
  <si>
    <t>2020-03-13 00:00:00</t>
  </si>
  <si>
    <t>2018-12-28 00:00:00</t>
  </si>
  <si>
    <t>2018-12-07 00:00:00</t>
  </si>
  <si>
    <t>2020-05-25 00:00:00</t>
  </si>
  <si>
    <t>2020-02-14 00:00:00</t>
  </si>
  <si>
    <t>2017-10-18 00:00:00</t>
  </si>
  <si>
    <t>2020-01-17 00:00:00</t>
  </si>
  <si>
    <t>2019-07-25 00:00:00</t>
  </si>
  <si>
    <t>2020-12-17 00:00:00</t>
  </si>
  <si>
    <t>2018-04-26 00:00:00</t>
  </si>
  <si>
    <t>2019-02-21 00:00:00</t>
  </si>
  <si>
    <t>2017-01-03 00:00:00</t>
  </si>
  <si>
    <t>2017-03-29 00:00:00</t>
  </si>
  <si>
    <t>2020-08-10 00:00:00</t>
  </si>
  <si>
    <t>2021-03-24 00:00:00</t>
  </si>
  <si>
    <t>2021-04-15 00:00:00</t>
  </si>
  <si>
    <t>2016-09-20 00:00:00</t>
  </si>
  <si>
    <t>2019-06-18 00:00:00</t>
  </si>
  <si>
    <t>2020-11-05 00:00:00</t>
  </si>
  <si>
    <t>2020-11-09 00:00:00</t>
  </si>
  <si>
    <t>2020-11-18 00:00:00</t>
  </si>
  <si>
    <t>2020-12-01 00:00:00</t>
  </si>
  <si>
    <t>2021-01-18 00:00:00</t>
  </si>
  <si>
    <t>2021-02-02 00:00:00</t>
  </si>
  <si>
    <t>2018-03-15 00:00:00</t>
  </si>
  <si>
    <t>2020-08-13 00:00:00</t>
  </si>
  <si>
    <t>2019-09-16 00:00:00</t>
  </si>
  <si>
    <t>2019-10-09 00:00:00</t>
  </si>
  <si>
    <t>2019-04-17 00:00:00</t>
  </si>
  <si>
    <t>2020-07-03 00:00:00</t>
  </si>
  <si>
    <t>2021-04-19 00:00:00</t>
  </si>
  <si>
    <t>2017-12-11 00:00:00</t>
  </si>
  <si>
    <t>2021-07-26 00:00:00</t>
  </si>
  <si>
    <t>2019-11-14 00:00:00</t>
  </si>
  <si>
    <t>2020-07-09 00:00:00</t>
  </si>
  <si>
    <t>2016-07-14 00:00:00</t>
  </si>
  <si>
    <t>2017-10-19 00:00:00</t>
  </si>
  <si>
    <t>2017-07-24 00:00:00</t>
  </si>
  <si>
    <t>2020-03-10 00:00:00</t>
  </si>
  <si>
    <t>2016-08-19 00:00:00</t>
  </si>
  <si>
    <t>2019-04-15 00:00:00</t>
  </si>
  <si>
    <t>2017-12-20 00:00:00</t>
  </si>
  <si>
    <t>2020-02-26 00:00:00</t>
  </si>
  <si>
    <t>2018-12-03 00:00:00</t>
  </si>
  <si>
    <t>2018-05-16 00:00:00</t>
  </si>
  <si>
    <t>2018-01-26 00:00:00</t>
  </si>
  <si>
    <t>2020-03-19 00:00:00</t>
  </si>
  <si>
    <t>2019-09-02 00:00:00</t>
  </si>
  <si>
    <t>2018-02-02 00:00:00</t>
  </si>
  <si>
    <t>2018-11-19 00:00:00</t>
  </si>
  <si>
    <t>2018-08-01 00:00:00</t>
  </si>
  <si>
    <t>2018-12-10 00:00:00</t>
  </si>
  <si>
    <t>2019-08-21 00:00:00</t>
  </si>
  <si>
    <t>2018-05-09 00:00:00</t>
  </si>
  <si>
    <t>2017-12-12 00:00:00</t>
  </si>
  <si>
    <t>2017-05-22 00:00:00</t>
  </si>
  <si>
    <t>2020-01-09 00:00:00</t>
  </si>
  <si>
    <t>2020-01-22 00:00:00</t>
  </si>
  <si>
    <t>2020-01-14 00:00:00</t>
  </si>
  <si>
    <t>2016-08-29 00:00:00</t>
  </si>
  <si>
    <t>2017-06-29 00:00:00</t>
  </si>
  <si>
    <t>2021-06-17 00:00:00</t>
  </si>
  <si>
    <t>2020-09-01 00:00:00</t>
  </si>
  <si>
    <t>2021-06-07 00:00:00</t>
  </si>
  <si>
    <t>2020-03-26 00:00:00</t>
  </si>
  <si>
    <t>2020-03-30 00:00:00</t>
  </si>
  <si>
    <t>2020-09-22 00:00:00</t>
  </si>
  <si>
    <t>2020-08-17 00:00:00</t>
  </si>
  <si>
    <t>2019-09-30 00:00:00</t>
  </si>
  <si>
    <t>2018-06-08 00:00:00</t>
  </si>
  <si>
    <t>2021-05-26 00:00:00</t>
  </si>
  <si>
    <t>2021-11-04 00:00:00</t>
  </si>
  <si>
    <t>2020-08-25 00:00:00</t>
  </si>
  <si>
    <t>2021-05-14 00:00:00</t>
  </si>
  <si>
    <t>2022-08-12T00:00:00.000000000</t>
  </si>
  <si>
    <t>2018-01-09 00:00:00</t>
  </si>
  <si>
    <t>2021-02-19 00:00:00</t>
  </si>
  <si>
    <t>2017-09-26 00:00:00</t>
  </si>
  <si>
    <t>2015-02-05 00:00:00</t>
  </si>
  <si>
    <t>2016-04-28 00:00:00</t>
  </si>
  <si>
    <t>2021-01-29 00:00:00</t>
  </si>
  <si>
    <t>2021-01-08 00:00:00</t>
  </si>
  <si>
    <t>2019-08-02 00:00:00</t>
  </si>
  <si>
    <t>2020-02-07 00:00:00</t>
  </si>
  <si>
    <t>2018-03-22 00:00:00</t>
  </si>
  <si>
    <t>2015-06-10 00:00:00</t>
  </si>
  <si>
    <t>2015-06-24 00:00:00</t>
  </si>
  <si>
    <t>2020-04-16 00:00:00</t>
  </si>
  <si>
    <t>2021-12-16 00:00:00</t>
  </si>
  <si>
    <t>2020-08-26 00:00:00</t>
  </si>
  <si>
    <t>2017-01-12 00:00:00</t>
  </si>
  <si>
    <t>2020-07-16 00:00:00</t>
  </si>
  <si>
    <t>2020-05-19 00:00:00</t>
  </si>
  <si>
    <t>2019-06-17 00:00:00</t>
  </si>
  <si>
    <t>2021-02-08 00:00:00</t>
  </si>
  <si>
    <t>2016-05-11 00:00:00</t>
  </si>
  <si>
    <t>2019-08-29 00:00:00</t>
  </si>
  <si>
    <t>2021-04-21 00:00:00</t>
  </si>
  <si>
    <t>2020-12-31 00:00:00</t>
  </si>
  <si>
    <t>2021-07-16 00:00:00</t>
  </si>
  <si>
    <t>2020-11-25 00:00:00</t>
  </si>
  <si>
    <t>2020-04-15 00:00:00</t>
  </si>
  <si>
    <t>2021-01-11 00:00:00</t>
  </si>
  <si>
    <t>2019-08-05 00:00:00</t>
  </si>
  <si>
    <t>2019-07-05 00:00:00</t>
  </si>
  <si>
    <t>2021-01-14 00:00:00</t>
  </si>
  <si>
    <t>2019-11-20 00:00:00</t>
  </si>
  <si>
    <t>2017-10-25 00:00:00</t>
  </si>
  <si>
    <t>2017-08-28 00:00:00</t>
  </si>
  <si>
    <t>2017-06-20 00:00:00</t>
  </si>
  <si>
    <t>2020-03-11 00:00:00</t>
  </si>
  <si>
    <t>2016-04-12 00:00:00</t>
  </si>
  <si>
    <t>2019-07-16 00:00:00</t>
  </si>
  <si>
    <t>2019-03-14 00:00:00</t>
  </si>
  <si>
    <t>2021-05-18 00:00:00</t>
  </si>
  <si>
    <t>2020-09-23 00:00:00</t>
  </si>
  <si>
    <t>2022-01-21 00:00:00</t>
  </si>
  <si>
    <t>2021-05-12 00:00:00</t>
  </si>
  <si>
    <t>2018-06-19 00:00:00</t>
  </si>
  <si>
    <t>2019-11-21 00:00:00</t>
  </si>
  <si>
    <t>2019-03-01 00:00:00</t>
  </si>
  <si>
    <t>2019-09-18 00:00:00</t>
  </si>
  <si>
    <t>2015-07-23 00:00:00</t>
  </si>
  <si>
    <t>2016-07-27 00:00:00</t>
  </si>
  <si>
    <t>2020-11-16 00:00:00</t>
  </si>
  <si>
    <t>2019-01-09 00:00:00</t>
  </si>
  <si>
    <t>2018-01-23 00:00:00</t>
  </si>
  <si>
    <t>2021-07-27 00:00:00</t>
  </si>
  <si>
    <t>2016-04-06 00:00:00</t>
  </si>
  <si>
    <t>2019-07-24 00:00:00</t>
  </si>
  <si>
    <t>2019-04-01 00:00:00</t>
  </si>
  <si>
    <t>2021-10-12 00:00:00</t>
  </si>
  <si>
    <t>2019-05-27 00:00:00</t>
  </si>
  <si>
    <t>2020-10-26 00:00:00</t>
  </si>
  <si>
    <t>2020-10-19 00:00:00</t>
  </si>
  <si>
    <t>2020-12-16 00:00:00</t>
  </si>
  <si>
    <t>2019-04-30 00:00:00</t>
  </si>
  <si>
    <t>2020-06-05 00:00:00</t>
  </si>
  <si>
    <t>2022-03-04 00:00:00</t>
  </si>
  <si>
    <t>2021-01-07 00:00:00</t>
  </si>
  <si>
    <t>2018-04-08 00:00:00</t>
  </si>
  <si>
    <t>2022-03-10 00:00:00</t>
  </si>
  <si>
    <t>2022-02-10 00:00:00</t>
  </si>
  <si>
    <t>2022-02-11 00:00:00</t>
  </si>
  <si>
    <t>2022-02-18 00:00:00</t>
  </si>
  <si>
    <t>2021-07-23 00:00:00</t>
  </si>
  <si>
    <t>2021-12-06 00:00:00</t>
  </si>
  <si>
    <t>2021-09-29 00:00:00</t>
  </si>
  <si>
    <t>2021-07-29 00:00:00</t>
  </si>
  <si>
    <t>2015-02-06 00:00:00</t>
  </si>
  <si>
    <t>2022-06-24 00:00:00</t>
  </si>
  <si>
    <t>2022-06-27 00:00:00</t>
  </si>
  <si>
    <t>2022-07-27 00:00:00</t>
  </si>
  <si>
    <t>2017-04-12 00:00:00</t>
  </si>
  <si>
    <t>2022-04-07 00:00:00</t>
  </si>
  <si>
    <t>2022-04-08 00:00:00</t>
  </si>
  <si>
    <t>2022-04-22 00:00:00</t>
  </si>
  <si>
    <t>2020-12-04 00:00:00</t>
  </si>
  <si>
    <t>2018-01-17 00:00:00</t>
  </si>
  <si>
    <t>2020-09-24 00:00:00</t>
  </si>
  <si>
    <t>2019-12-02 00:00:00</t>
  </si>
  <si>
    <t>2018-05-15 00:00:00</t>
  </si>
  <si>
    <t>2020-11-24 00:00:00</t>
  </si>
  <si>
    <t>2021-02-26 00:00:00</t>
  </si>
  <si>
    <t>2018-04-10 00:00:00</t>
  </si>
  <si>
    <t>2021-08-16 00:00:00</t>
  </si>
  <si>
    <t>2021-02-01 00:00:00</t>
  </si>
  <si>
    <t>2016-04-18 00:00:00</t>
  </si>
  <si>
    <t>2016-10-10 00:00:00</t>
  </si>
  <si>
    <t>2016-01-12 00:00:00</t>
  </si>
  <si>
    <t>2016-07-06 00:00:00</t>
  </si>
  <si>
    <t>2017-09-27 00:00:00</t>
  </si>
  <si>
    <t>2020-09-10 00:00:00</t>
  </si>
  <si>
    <t>2021-04-13 00:00:00</t>
  </si>
  <si>
    <t>2020-12-25 00:00:00</t>
  </si>
  <si>
    <t>2020-11-04 00:00:00</t>
  </si>
  <si>
    <t>2021-09-27 00:00:00</t>
  </si>
  <si>
    <t>2021-12-20 00:00:00</t>
  </si>
  <si>
    <t>2015-02-04 00:00:00</t>
  </si>
  <si>
    <t>2020-09-03 00:00:00</t>
  </si>
  <si>
    <t>2020-09-08 00:00:00</t>
  </si>
  <si>
    <t>2016-04-25 00:00:00</t>
  </si>
  <si>
    <t>2021-03-08 00:00:00</t>
  </si>
  <si>
    <t>2021-03-26 00:00:00</t>
  </si>
  <si>
    <t>2021-10-28 00:00:00</t>
  </si>
  <si>
    <t>2021-08-09 00:00:00</t>
  </si>
  <si>
    <t>2021-12-02 00:00:00</t>
  </si>
  <si>
    <t>2022-01-26 00:00:00</t>
  </si>
  <si>
    <t>2022-11-15 00:00:00</t>
  </si>
  <si>
    <t>2022-10-11 00:00:00</t>
  </si>
  <si>
    <t>2022-08-26 00:00:00</t>
  </si>
  <si>
    <t>2021-10-09 00:00:00</t>
  </si>
  <si>
    <t>2022-07-01 00:00:00</t>
  </si>
  <si>
    <t>2018-03-30 00:00:00</t>
  </si>
  <si>
    <t>2020-01-08 00:00:00</t>
  </si>
  <si>
    <t>2019-05-30 00:00:00</t>
  </si>
  <si>
    <t>2018-06-15 00:00:00</t>
  </si>
  <si>
    <t>2020-04-27 00:00:00</t>
  </si>
  <si>
    <t>2022-07-28 00:00:00</t>
  </si>
  <si>
    <t>2016-04-22 00:00:00</t>
  </si>
  <si>
    <t>2018-06-05 00:00:00</t>
  </si>
  <si>
    <t>2018-02-07 00:00:00</t>
  </si>
  <si>
    <t>2019-06-28 00:00:00</t>
  </si>
  <si>
    <t>2020-03-25 00:00:00</t>
  </si>
  <si>
    <t>2021-12-23 00:00:00</t>
  </si>
  <si>
    <t>2021-08-12 00:00:00</t>
  </si>
  <si>
    <t>2021-08-13 00:00:00</t>
  </si>
  <si>
    <t>2022-08-15 00:00:00</t>
  </si>
  <si>
    <t>2022-01-07 00:00:00</t>
  </si>
  <si>
    <t>2021-08-31 00:00:00</t>
  </si>
  <si>
    <t>2023-05-19T00:00:00.000000000</t>
  </si>
  <si>
    <t>2020-10-29 00:00:00</t>
  </si>
  <si>
    <t>2022-08-08 00:00:00</t>
  </si>
  <si>
    <t>2022-02-16 00:00:00</t>
  </si>
  <si>
    <t>2017-11-10 00:00:00</t>
  </si>
  <si>
    <t>2021-08-19 00:00:00</t>
  </si>
  <si>
    <t>2022-08-29 00:00:00</t>
  </si>
  <si>
    <t>2021-10-08 00:00:00</t>
  </si>
  <si>
    <t>2014-08-29 00:00:00</t>
  </si>
  <si>
    <t>2020-07-02 00:00:00</t>
  </si>
  <si>
    <t>2021-06-09 00:00:00</t>
  </si>
  <si>
    <t>2020-01-07 00:00:00</t>
  </si>
  <si>
    <t>2019-06-27 00:00:00</t>
  </si>
  <si>
    <t>2020-02-20 00:00:00</t>
  </si>
  <si>
    <t>2018-12-04 00:00:00</t>
  </si>
  <si>
    <t>2022-09-13 00:00:00</t>
  </si>
  <si>
    <t>2019-12-16 00:00:00</t>
  </si>
  <si>
    <t>2014-12-24 00:00:00</t>
  </si>
  <si>
    <t>2017-07-20 00:00:00</t>
  </si>
  <si>
    <t>2021-03-22 00:00:00</t>
  </si>
  <si>
    <t>2016-12-13 00:00:00</t>
  </si>
  <si>
    <t>2019-10-31 00:00:00</t>
  </si>
  <si>
    <t>2021-02-09 00:00:00</t>
  </si>
  <si>
    <t>2019-03-06 00:00:00</t>
  </si>
  <si>
    <t>2018-08-27 00:00:00</t>
  </si>
  <si>
    <t>2019-07-08 00:00:00</t>
  </si>
  <si>
    <t>2020-12-03 00:00:00</t>
  </si>
  <si>
    <t>2021-03-19 00:00:00</t>
  </si>
  <si>
    <t>2019-06-03 00:00:00</t>
  </si>
  <si>
    <t>2021-09-28 00:00:00</t>
  </si>
  <si>
    <t>2022-03-30 00:00:00</t>
  </si>
  <si>
    <t>2023-10-27T00:00:00.000000000</t>
  </si>
  <si>
    <t>2017-01-05 00:00:00</t>
  </si>
  <si>
    <t>2017-03-17 00:00:00</t>
  </si>
  <si>
    <t>2019-10-25 00:00:00</t>
  </si>
  <si>
    <t>2020-04-24 00:00:00</t>
  </si>
  <si>
    <t>2021-08-25 00:00:00</t>
  </si>
  <si>
    <t>2020-06-08 00:00:00</t>
  </si>
  <si>
    <t>2017-04-05 00:00:00</t>
  </si>
  <si>
    <t>nan</t>
  </si>
  <si>
    <t>2022-05-18 00:00:00</t>
  </si>
  <si>
    <t>2022-07-20 00:00:00</t>
  </si>
  <si>
    <t>2022-04-28 00:00:00</t>
  </si>
  <si>
    <t>2022-11-10 00:00:00</t>
  </si>
  <si>
    <t>2023-06-20 00:00:00</t>
  </si>
  <si>
    <t>2018-01-16 00:00:00</t>
  </si>
  <si>
    <t>2021-12-08 00:00:00</t>
  </si>
  <si>
    <t>2023-04-13 00:00:00</t>
  </si>
  <si>
    <t>2021-09-01 00:00:00</t>
  </si>
  <si>
    <t>2022-09-26 00:00:00</t>
  </si>
  <si>
    <t>2021-10-15 00:00:00</t>
  </si>
  <si>
    <t>2021-09-17 00:00:00</t>
  </si>
  <si>
    <t>2022-09-27 00:00:00</t>
  </si>
  <si>
    <t>2021-12-27 00:00:00</t>
  </si>
  <si>
    <t>2023-09-18 00:00:00</t>
  </si>
  <si>
    <t>2021-12-31 00:00:00</t>
  </si>
  <si>
    <t>2022-01-20 00:00:00</t>
  </si>
  <si>
    <t>2022-07-19 00:00:00</t>
  </si>
  <si>
    <t>2023-03-24 00:00:00</t>
  </si>
  <si>
    <t>2023-04-20 00:00:00</t>
  </si>
  <si>
    <t>2023-06-21 00:00:00</t>
  </si>
  <si>
    <t>2018-03-07 00:00:00</t>
  </si>
  <si>
    <t>2021-06-29 00:00:00</t>
  </si>
  <si>
    <t>2022-08-10 00:00:00</t>
  </si>
  <si>
    <t>2019-06-10 00:00:00</t>
  </si>
  <si>
    <t>2023-02-13 00:00:00</t>
  </si>
  <si>
    <t>2020-10-30 00:00:00</t>
  </si>
  <si>
    <t>2023-02-23 00:00:00</t>
  </si>
  <si>
    <t>2022-11-02 00:00:00</t>
  </si>
  <si>
    <t>2016-06-27 00:00:00</t>
  </si>
  <si>
    <t>2021-12-09 00:00:00</t>
  </si>
  <si>
    <t>2022-05-27 00:00:00</t>
  </si>
  <si>
    <t>2018-07-09 00:00:00</t>
  </si>
  <si>
    <t>2022-12-22 00:00:00</t>
  </si>
  <si>
    <t>2022-03-29 00:00:00</t>
  </si>
  <si>
    <t>2022-08-19 00:00:00</t>
  </si>
  <si>
    <t>2022-02-24 00:00:00</t>
  </si>
  <si>
    <t>2020-05-21 00:00:00</t>
  </si>
  <si>
    <t>2019-08-01 00:00:00</t>
  </si>
  <si>
    <t>2015-08-04 00:00:00</t>
  </si>
  <si>
    <t>2017-02-06 00:00:00</t>
  </si>
  <si>
    <t>2022-12-01 00:00:00</t>
  </si>
  <si>
    <t>2020-10-21 00:00:00</t>
  </si>
  <si>
    <t>2019-01-25 00:00:00</t>
  </si>
  <si>
    <t>2022-01-10 00:00:00</t>
  </si>
  <si>
    <t>2022-11-01 00:00:00</t>
  </si>
  <si>
    <t>2022-06-17 00:00:00</t>
  </si>
  <si>
    <t>2024-01-26T00:00:00.000000000</t>
  </si>
  <si>
    <t>2023-04-03 00:00:00</t>
  </si>
  <si>
    <t>2023-03-17 00:00:00</t>
  </si>
  <si>
    <t>2022-09-02 00:00:00</t>
  </si>
  <si>
    <t>2020-06-16 00:00:00</t>
  </si>
  <si>
    <t>2019-09-10 00:00:00</t>
  </si>
  <si>
    <t>2019-07-11 00:00:00</t>
  </si>
  <si>
    <t>2018-11-29 00:00:00</t>
  </si>
  <si>
    <t>2021-07-05 00:00:00</t>
  </si>
  <si>
    <t>2020-03-23 00:00:00</t>
  </si>
  <si>
    <t>2021-04-09 00:00:00</t>
  </si>
  <si>
    <t>2019-10-22 00:00:00</t>
  </si>
  <si>
    <t>2022-03-21 00:00:00</t>
  </si>
  <si>
    <t>2021-08-23 00:00:00</t>
  </si>
  <si>
    <t>2023-10-23 00:00:00</t>
  </si>
  <si>
    <t>2020-07-31 00:00:00</t>
  </si>
  <si>
    <t>2022-11-24 00:00:00</t>
  </si>
  <si>
    <t>2021-08-20 00:00:00</t>
  </si>
  <si>
    <t>2019-10-15 00:00:00</t>
  </si>
  <si>
    <t>2023-02-17 00:00:00</t>
  </si>
  <si>
    <t>2021-06-11 00:00:00</t>
  </si>
  <si>
    <t>2022-12-20 00:00:00</t>
  </si>
  <si>
    <t>2023-02-24 00:00:00</t>
  </si>
  <si>
    <t>2023-04-17 00:00:00</t>
  </si>
  <si>
    <t>2023-01-09 00:00:00</t>
  </si>
  <si>
    <t>2022-05-25 00:00:00</t>
  </si>
  <si>
    <t>2022-01-19 00:00:00</t>
  </si>
  <si>
    <t>2022-07-06 00:00:00</t>
  </si>
  <si>
    <t>2019-02-19 00:00:00</t>
  </si>
  <si>
    <t>2016-05-25 00:00:00</t>
  </si>
  <si>
    <t>2017-12-25 00:00:00</t>
  </si>
  <si>
    <t>2020-09-09 00:00:00</t>
  </si>
  <si>
    <t>2023-05-09 00:00:00</t>
  </si>
  <si>
    <t>2023-08-02 00:00:00</t>
  </si>
  <si>
    <t>2022-05-31 00:00:00</t>
  </si>
  <si>
    <t>2017-12-18 00:00:00</t>
  </si>
  <si>
    <t>2023-05-25 00:00:00</t>
  </si>
  <si>
    <t>2022-10-17 00:00:00</t>
  </si>
  <si>
    <t>2022-09-20 00:00:00</t>
  </si>
  <si>
    <t>2023-05-19 00:00:00</t>
  </si>
  <si>
    <t>2023-04-21 00:00:00</t>
  </si>
  <si>
    <t>2023-10-18 00:00:00</t>
  </si>
  <si>
    <t>2022-10-14 00:00:00</t>
  </si>
  <si>
    <t>2023-05-16 00:00:00</t>
  </si>
  <si>
    <t>2018-09-07 00:00:00</t>
  </si>
  <si>
    <t>2021-06-03 00:00:00</t>
  </si>
  <si>
    <t>2017-11-08 00:00:00</t>
  </si>
  <si>
    <t>2021-07-19 00:00:00</t>
  </si>
  <si>
    <t>2021-12-21 00:00:00</t>
  </si>
  <si>
    <t>2018-01-29 00:00:00</t>
  </si>
  <si>
    <t>2022-09-05 00:00:00</t>
  </si>
  <si>
    <t>2021-02-25 00:00:00</t>
  </si>
  <si>
    <t>2022-09-16 00:00:00</t>
  </si>
  <si>
    <t>2021-07-12 00:00:00</t>
  </si>
  <si>
    <t>2023-03-07 00:00:00</t>
  </si>
  <si>
    <t>2022-03-23 00:00:00</t>
  </si>
  <si>
    <t>2022-09-19 00:00:00</t>
  </si>
  <si>
    <t>2021-10-20 00:00:00</t>
  </si>
  <si>
    <t>2021-08-06 00:00:00</t>
  </si>
  <si>
    <t>2024-01-23 00:00:00</t>
  </si>
  <si>
    <t>2023-08-25 00:00:00</t>
  </si>
  <si>
    <t>2023-07-19 00:00:00</t>
  </si>
  <si>
    <t>2023-08-16 00:00:00</t>
  </si>
  <si>
    <t>2023-08-23 00:00:00</t>
  </si>
  <si>
    <t>2023-06-01 00:00:00</t>
  </si>
  <si>
    <t>2024-02-23 00:00:00</t>
  </si>
  <si>
    <t>2021-09-10 00:00:00</t>
  </si>
  <si>
    <t>2021-04-20 00:00:00</t>
  </si>
  <si>
    <t>2022-12-15 00:00:00</t>
  </si>
  <si>
    <t>2023-03-20 00:00:00</t>
  </si>
  <si>
    <t>2023-12-26 00:00:00</t>
  </si>
  <si>
    <t>2023-03-28 00:00:00</t>
  </si>
  <si>
    <t>上海锋滔资产</t>
  </si>
  <si>
    <t>锋滔多空对冲1号</t>
  </si>
  <si>
    <t>2023-07-10</t>
  </si>
  <si>
    <t>罗新</t>
  </si>
  <si>
    <t>锋滔沪深300指数增强3号</t>
  </si>
  <si>
    <t>2021-12-15</t>
  </si>
  <si>
    <t>锋滔鑫起点对冲8号</t>
  </si>
  <si>
    <t>2022-06-15</t>
  </si>
  <si>
    <t>姚元云</t>
  </si>
  <si>
    <t>锋滔鑫起点2号</t>
  </si>
  <si>
    <t>因诺CTA2号</t>
  </si>
  <si>
    <t>聚宽中证500指数增强三号</t>
  </si>
  <si>
    <t>2019-12-05</t>
  </si>
  <si>
    <t>聚宽中证1000增强6号</t>
  </si>
  <si>
    <t>2021-09-15</t>
  </si>
  <si>
    <t>2018-08-13 00:00:00</t>
  </si>
  <si>
    <t>2011-10-12 00:00:00</t>
  </si>
  <si>
    <t>2019-02-25 00:00:00</t>
  </si>
  <si>
    <t>2019-03-25 00:00:00</t>
  </si>
  <si>
    <t>2019-05-23 00:00:00</t>
  </si>
  <si>
    <t>2014-01-27 00:00:00</t>
  </si>
  <si>
    <t>2020-02-19 00:00:00</t>
  </si>
  <si>
    <t>2022-05-06 00:00:00</t>
  </si>
  <si>
    <t>2022-07-15T00:00:00.000000000</t>
  </si>
  <si>
    <t>2023-12-29T00:00:00.000000000</t>
  </si>
  <si>
    <t>2019-08-20 00:00:00</t>
  </si>
  <si>
    <t>2020-04-22 00:00:00</t>
  </si>
  <si>
    <t>2021-04-16T00:00:00.000000000</t>
  </si>
  <si>
    <t>2020-07-22 00:00:00</t>
  </si>
  <si>
    <t>2020-11-11 00:00:00</t>
  </si>
  <si>
    <t>2020-12-11 00:00:00</t>
  </si>
  <si>
    <t>2021-03-15 00:00:00</t>
  </si>
  <si>
    <t>2021-04-07 00:00:00</t>
  </si>
  <si>
    <t>2021-04-26 00:00:00</t>
  </si>
  <si>
    <t>2021-04-29 00:00:00</t>
  </si>
  <si>
    <t>2021-01-15 00:00:00</t>
  </si>
  <si>
    <t>2021-07-20 00:00:00</t>
  </si>
  <si>
    <t>2021-08-10 00:00:00</t>
  </si>
  <si>
    <t>2021-09-23 00:00:00</t>
  </si>
  <si>
    <t>2020-03-12 00:00:00</t>
  </si>
  <si>
    <t>2021-10-29 00:00:00</t>
  </si>
  <si>
    <t>2021-11-05 00:00:00</t>
  </si>
  <si>
    <t>2021-10-22 00:00:00</t>
  </si>
  <si>
    <t>2022-03-01 00:00:00</t>
  </si>
  <si>
    <t>2022-04-19 00:00:00</t>
  </si>
  <si>
    <t>2017-02-17 00:00:00</t>
  </si>
  <si>
    <t>2022-12-13 00:00:00</t>
  </si>
  <si>
    <t>2022-01-04 00:00:00</t>
  </si>
  <si>
    <t>2024-03-22T00:00:00.000000000</t>
  </si>
  <si>
    <t>2020-05-29 00:00:00</t>
  </si>
  <si>
    <t>2022-01-21T00:00:00.000000000</t>
  </si>
  <si>
    <t>放牛人3号</t>
    <phoneticPr fontId="5" type="noConversion"/>
  </si>
  <si>
    <t>天宝云中燕三期</t>
    <phoneticPr fontId="5" type="noConversion"/>
  </si>
  <si>
    <t>青石稳泰A</t>
    <phoneticPr fontId="5" type="noConversion"/>
  </si>
  <si>
    <r>
      <t xml:space="preserve">私募业绩周度跟踪   </t>
    </r>
    <r>
      <rPr>
        <b/>
        <sz val="14"/>
        <color theme="0"/>
        <rFont val="微软雅黑"/>
        <family val="2"/>
        <charset val="134"/>
      </rPr>
      <t>20240327-20240403</t>
    </r>
    <phoneticPr fontId="5" type="noConversion"/>
  </si>
  <si>
    <t>/</t>
  </si>
  <si>
    <t>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</si>
</sst>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);[Red]\(0\)"/>
    <numFmt numFmtId="177" formatCode="0.0%"/>
    <numFmt numFmtId="178" formatCode="0.0000_);[Red]\(0.0000\)"/>
    <numFmt numFmtId="179" formatCode="0.0000"/>
    <numFmt numFmtId="180" formatCode="###,###,##0.0000"/>
    <numFmt numFmtId="181" formatCode="0.00_);[Red]\(0.00\)"/>
    <numFmt numFmtId="182" formatCode="0.00_ "/>
    <numFmt numFmtId="183" formatCode="yyyy\-mm\-dd"/>
    <numFmt numFmtId="184" formatCode="0.00;[Red]0.00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4"/>
      <color rgb="FFFF0000"/>
      <name val="华文新魏"/>
      <family val="3"/>
      <charset val="134"/>
    </font>
    <font>
      <b/>
      <sz val="18"/>
      <color theme="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2"/>
      <color theme="0"/>
      <name val="微软雅黑"/>
      <family val="2"/>
      <charset val="134"/>
    </font>
    <font>
      <b/>
      <sz val="11"/>
      <name val="宋体"/>
      <family val="3"/>
      <charset val="134"/>
    </font>
    <font>
      <b/>
      <sz val="14"/>
      <color theme="0"/>
      <name val="微软雅黑"/>
      <family val="2"/>
      <charset val="134"/>
    </font>
    <font>
      <sz val="12"/>
      <color rgb="FF5F5F5F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2" fillId="0" borderId="0"/>
    <xf numFmtId="0" fontId="1" fillId="0" borderId="0"/>
  </cellStyleXfs>
  <cellXfs count="191">
    <xf numFmtId="0" fontId="0" fillId="0" borderId="0" xfId="0">
      <alignment vertical="center"/>
    </xf>
    <xf numFmtId="0" fontId="0" fillId="3" borderId="0" xfId="0" applyFill="1" applyAlignment="1"/>
    <xf numFmtId="0" fontId="7" fillId="3" borderId="2" xfId="0" applyFont="1" applyFill="1" applyBorder="1" applyAlignment="1">
      <alignment horizontal="center" vertical="center" wrapText="1"/>
    </xf>
    <xf numFmtId="10" fontId="9" fillId="3" borderId="3" xfId="1" applyNumberFormat="1" applyFont="1" applyFill="1" applyBorder="1" applyAlignment="1"/>
    <xf numFmtId="0" fontId="0" fillId="3" borderId="3" xfId="0" applyFill="1" applyBorder="1" applyAlignment="1"/>
    <xf numFmtId="0" fontId="9" fillId="3" borderId="0" xfId="0" applyFont="1" applyFill="1">
      <alignment vertical="center"/>
    </xf>
    <xf numFmtId="0" fontId="9" fillId="3" borderId="1" xfId="0" applyFont="1" applyFill="1" applyBorder="1">
      <alignment vertical="center"/>
    </xf>
    <xf numFmtId="10" fontId="9" fillId="3" borderId="1" xfId="1" applyNumberFormat="1" applyFont="1" applyFill="1" applyBorder="1" applyAlignment="1"/>
    <xf numFmtId="0" fontId="0" fillId="3" borderId="1" xfId="0" applyFill="1" applyBorder="1" applyAlignment="1"/>
    <xf numFmtId="0" fontId="10" fillId="3" borderId="0" xfId="0" applyFont="1" applyFill="1">
      <alignment vertical="center"/>
    </xf>
    <xf numFmtId="0" fontId="10" fillId="3" borderId="1" xfId="0" applyFont="1" applyFill="1" applyBorder="1">
      <alignment vertical="center"/>
    </xf>
    <xf numFmtId="0" fontId="9" fillId="3" borderId="0" xfId="0" applyFont="1" applyFill="1" applyAlignment="1"/>
    <xf numFmtId="0" fontId="9" fillId="3" borderId="3" xfId="0" applyFont="1" applyFill="1" applyBorder="1" applyAlignment="1"/>
    <xf numFmtId="0" fontId="9" fillId="3" borderId="1" xfId="0" applyFont="1" applyFill="1" applyBorder="1" applyAlignment="1"/>
    <xf numFmtId="0" fontId="11" fillId="3" borderId="0" xfId="0" applyFont="1" applyFill="1" applyAlignment="1"/>
    <xf numFmtId="10" fontId="9" fillId="3" borderId="0" xfId="1" applyNumberFormat="1" applyFont="1" applyFill="1" applyBorder="1" applyAlignment="1">
      <alignment horizontal="center"/>
    </xf>
    <xf numFmtId="10" fontId="9" fillId="3" borderId="0" xfId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0" fontId="9" fillId="3" borderId="3" xfId="1" applyNumberFormat="1" applyFont="1" applyFill="1" applyBorder="1" applyAlignment="1">
      <alignment horizontal="right"/>
    </xf>
    <xf numFmtId="10" fontId="9" fillId="3" borderId="0" xfId="1" applyNumberFormat="1" applyFont="1" applyFill="1" applyBorder="1" applyAlignment="1">
      <alignment horizontal="right"/>
    </xf>
    <xf numFmtId="10" fontId="9" fillId="3" borderId="1" xfId="1" applyNumberFormat="1" applyFont="1" applyFill="1" applyBorder="1" applyAlignment="1">
      <alignment horizontal="right"/>
    </xf>
    <xf numFmtId="0" fontId="12" fillId="3" borderId="0" xfId="0" applyFont="1" applyFill="1" applyAlignment="1">
      <alignment horizontal="center" vertical="center" wrapText="1" readingOrder="1"/>
    </xf>
    <xf numFmtId="176" fontId="12" fillId="3" borderId="0" xfId="0" applyNumberFormat="1" applyFont="1" applyFill="1" applyAlignment="1">
      <alignment horizontal="center" vertical="center" wrapText="1" readingOrder="1"/>
    </xf>
    <xf numFmtId="0" fontId="12" fillId="3" borderId="7" xfId="0" applyFont="1" applyFill="1" applyBorder="1" applyAlignment="1">
      <alignment horizontal="center" vertical="center" wrapText="1" readingOrder="1"/>
    </xf>
    <xf numFmtId="9" fontId="12" fillId="3" borderId="0" xfId="0" applyNumberFormat="1" applyFont="1" applyFill="1" applyAlignment="1">
      <alignment horizontal="center" vertical="center" wrapText="1" readingOrder="1"/>
    </xf>
    <xf numFmtId="9" fontId="12" fillId="3" borderId="8" xfId="0" applyNumberFormat="1" applyFont="1" applyFill="1" applyBorder="1" applyAlignment="1">
      <alignment horizontal="center" vertical="center" wrapText="1" readingOrder="1"/>
    </xf>
    <xf numFmtId="9" fontId="12" fillId="3" borderId="7" xfId="0" applyNumberFormat="1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center" vertical="center" wrapText="1" readingOrder="1"/>
    </xf>
    <xf numFmtId="9" fontId="12" fillId="3" borderId="14" xfId="0" applyNumberFormat="1" applyFont="1" applyFill="1" applyBorder="1" applyAlignment="1">
      <alignment horizontal="center" vertical="center" wrapText="1" readingOrder="1"/>
    </xf>
    <xf numFmtId="9" fontId="12" fillId="3" borderId="3" xfId="0" applyNumberFormat="1" applyFont="1" applyFill="1" applyBorder="1" applyAlignment="1">
      <alignment horizontal="center" vertical="center" wrapText="1" readingOrder="1"/>
    </xf>
    <xf numFmtId="9" fontId="12" fillId="3" borderId="15" xfId="0" applyNumberFormat="1" applyFont="1" applyFill="1" applyBorder="1" applyAlignment="1">
      <alignment horizontal="center" vertical="center" wrapText="1" readingOrder="1"/>
    </xf>
    <xf numFmtId="176" fontId="12" fillId="3" borderId="3" xfId="0" applyNumberFormat="1" applyFont="1" applyFill="1" applyBorder="1" applyAlignment="1">
      <alignment horizontal="center" vertical="center" wrapText="1" readingOrder="1"/>
    </xf>
    <xf numFmtId="9" fontId="12" fillId="4" borderId="12" xfId="0" applyNumberFormat="1" applyFont="1" applyFill="1" applyBorder="1" applyAlignment="1">
      <alignment horizontal="center" vertical="center" wrapText="1" readingOrder="1"/>
    </xf>
    <xf numFmtId="9" fontId="12" fillId="4" borderId="2" xfId="0" applyNumberFormat="1" applyFont="1" applyFill="1" applyBorder="1" applyAlignment="1">
      <alignment horizontal="center" vertical="center" wrapText="1" readingOrder="1"/>
    </xf>
    <xf numFmtId="9" fontId="12" fillId="4" borderId="13" xfId="0" applyNumberFormat="1" applyFont="1" applyFill="1" applyBorder="1" applyAlignment="1">
      <alignment horizontal="center" vertical="center" wrapText="1" readingOrder="1"/>
    </xf>
    <xf numFmtId="176" fontId="12" fillId="4" borderId="2" xfId="0" applyNumberFormat="1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9" fillId="3" borderId="3" xfId="0" applyFont="1" applyFill="1" applyBorder="1">
      <alignment vertical="center"/>
    </xf>
    <xf numFmtId="0" fontId="14" fillId="3" borderId="0" xfId="0" applyFont="1" applyFill="1" applyAlignment="1"/>
    <xf numFmtId="0" fontId="7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177" fontId="9" fillId="3" borderId="3" xfId="1" applyNumberFormat="1" applyFont="1" applyFill="1" applyBorder="1" applyAlignment="1">
      <alignment horizontal="right"/>
    </xf>
    <xf numFmtId="177" fontId="9" fillId="3" borderId="0" xfId="1" applyNumberFormat="1" applyFont="1" applyFill="1" applyBorder="1" applyAlignment="1">
      <alignment horizontal="right"/>
    </xf>
    <xf numFmtId="177" fontId="9" fillId="3" borderId="1" xfId="1" applyNumberFormat="1" applyFont="1" applyFill="1" applyBorder="1" applyAlignment="1">
      <alignment horizontal="right" vertical="center"/>
    </xf>
    <xf numFmtId="177" fontId="9" fillId="3" borderId="0" xfId="1" applyNumberFormat="1" applyFont="1" applyFill="1" applyAlignment="1">
      <alignment horizontal="right"/>
    </xf>
    <xf numFmtId="177" fontId="9" fillId="3" borderId="3" xfId="1" applyNumberFormat="1" applyFont="1" applyFill="1" applyBorder="1" applyAlignment="1">
      <alignment horizontal="right" vertical="center"/>
    </xf>
    <xf numFmtId="177" fontId="9" fillId="3" borderId="1" xfId="1" applyNumberFormat="1" applyFont="1" applyFill="1" applyBorder="1" applyAlignment="1">
      <alignment horizontal="right"/>
    </xf>
    <xf numFmtId="177" fontId="9" fillId="3" borderId="0" xfId="1" applyNumberFormat="1" applyFont="1" applyFill="1" applyBorder="1" applyAlignment="1">
      <alignment horizontal="right" vertical="center"/>
    </xf>
    <xf numFmtId="10" fontId="9" fillId="3" borderId="3" xfId="1" applyNumberFormat="1" applyFont="1" applyFill="1" applyBorder="1" applyAlignment="1">
      <alignment horizontal="center"/>
    </xf>
    <xf numFmtId="10" fontId="9" fillId="3" borderId="1" xfId="1" applyNumberFormat="1" applyFont="1" applyFill="1" applyBorder="1" applyAlignment="1">
      <alignment horizontal="center"/>
    </xf>
    <xf numFmtId="10" fontId="9" fillId="3" borderId="1" xfId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46" fontId="9" fillId="3" borderId="3" xfId="0" applyNumberFormat="1" applyFont="1" applyFill="1" applyBorder="1" applyAlignment="1">
      <alignment horizontal="left"/>
    </xf>
    <xf numFmtId="46" fontId="9" fillId="3" borderId="0" xfId="0" applyNumberFormat="1" applyFont="1" applyFill="1" applyAlignment="1">
      <alignment horizontal="left"/>
    </xf>
    <xf numFmtId="46" fontId="9" fillId="3" borderId="1" xfId="0" applyNumberFormat="1" applyFont="1" applyFill="1" applyBorder="1" applyAlignment="1">
      <alignment horizontal="left"/>
    </xf>
    <xf numFmtId="9" fontId="0" fillId="3" borderId="0" xfId="0" applyNumberFormat="1" applyFill="1" applyAlignment="1"/>
    <xf numFmtId="0" fontId="0" fillId="3" borderId="0" xfId="0" applyFill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0" fontId="9" fillId="3" borderId="3" xfId="1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10" fontId="9" fillId="3" borderId="3" xfId="1" applyNumberFormat="1" applyFont="1" applyFill="1" applyBorder="1" applyAlignment="1">
      <alignment horizontal="right" vertical="center"/>
    </xf>
    <xf numFmtId="178" fontId="17" fillId="5" borderId="16" xfId="0" applyNumberFormat="1" applyFont="1" applyFill="1" applyBorder="1">
      <alignment vertical="center"/>
    </xf>
    <xf numFmtId="14" fontId="10" fillId="3" borderId="0" xfId="0" applyNumberFormat="1" applyFont="1" applyFill="1" applyAlignment="1">
      <alignment horizontal="left" vertical="center"/>
    </xf>
    <xf numFmtId="178" fontId="0" fillId="3" borderId="0" xfId="0" applyNumberFormat="1" applyFill="1">
      <alignment vertical="center"/>
    </xf>
    <xf numFmtId="178" fontId="17" fillId="2" borderId="7" xfId="0" applyNumberFormat="1" applyFont="1" applyFill="1" applyBorder="1">
      <alignment vertical="center"/>
    </xf>
    <xf numFmtId="178" fontId="17" fillId="5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9" fillId="0" borderId="0" xfId="0" applyFont="1" applyAlignment="1"/>
    <xf numFmtId="10" fontId="0" fillId="0" borderId="0" xfId="0" applyNumberForma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6" borderId="0" xfId="0" applyFont="1" applyFill="1" applyAlignment="1"/>
    <xf numFmtId="0" fontId="0" fillId="0" borderId="0" xfId="0" applyAlignment="1"/>
    <xf numFmtId="10" fontId="9" fillId="3" borderId="0" xfId="0" applyNumberFormat="1" applyFont="1" applyFill="1">
      <alignment vertical="center"/>
    </xf>
    <xf numFmtId="2" fontId="9" fillId="3" borderId="0" xfId="0" applyNumberFormat="1" applyFont="1" applyFill="1">
      <alignment vertical="center"/>
    </xf>
    <xf numFmtId="10" fontId="9" fillId="3" borderId="3" xfId="1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10" fontId="9" fillId="3" borderId="2" xfId="1" applyNumberFormat="1" applyFont="1" applyFill="1" applyBorder="1" applyAlignment="1"/>
    <xf numFmtId="10" fontId="9" fillId="3" borderId="0" xfId="1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10" fillId="3" borderId="1" xfId="0" applyNumberFormat="1" applyFont="1" applyFill="1" applyBorder="1" applyAlignment="1">
      <alignment horizontal="right" vertical="center"/>
    </xf>
    <xf numFmtId="49" fontId="10" fillId="3" borderId="1" xfId="0" applyNumberFormat="1" applyFont="1" applyFill="1" applyBorder="1" applyAlignment="1">
      <alignment horizontal="left" vertical="center"/>
    </xf>
    <xf numFmtId="49" fontId="9" fillId="3" borderId="0" xfId="1" applyNumberFormat="1" applyFont="1" applyFill="1" applyBorder="1" applyAlignment="1">
      <alignment horizontal="left" vertical="center"/>
    </xf>
    <xf numFmtId="10" fontId="9" fillId="3" borderId="1" xfId="0" applyNumberFormat="1" applyFont="1" applyFill="1" applyBorder="1">
      <alignment vertical="center"/>
    </xf>
    <xf numFmtId="2" fontId="9" fillId="3" borderId="1" xfId="0" applyNumberFormat="1" applyFont="1" applyFill="1" applyBorder="1">
      <alignment vertical="center"/>
    </xf>
    <xf numFmtId="10" fontId="9" fillId="3" borderId="1" xfId="1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180" fontId="9" fillId="3" borderId="1" xfId="1" applyNumberFormat="1" applyFont="1" applyFill="1" applyBorder="1" applyAlignment="1">
      <alignment horizontal="right" vertical="center"/>
    </xf>
    <xf numFmtId="10" fontId="9" fillId="3" borderId="1" xfId="1" applyNumberFormat="1" applyFont="1" applyFill="1" applyBorder="1" applyAlignment="1">
      <alignment vertical="center"/>
    </xf>
    <xf numFmtId="177" fontId="9" fillId="3" borderId="0" xfId="1" applyNumberFormat="1" applyFont="1" applyFill="1" applyBorder="1" applyAlignment="1"/>
    <xf numFmtId="177" fontId="9" fillId="3" borderId="1" xfId="1" applyNumberFormat="1" applyFont="1" applyFill="1" applyBorder="1" applyAlignment="1"/>
    <xf numFmtId="10" fontId="9" fillId="3" borderId="0" xfId="1" applyNumberFormat="1" applyFont="1" applyFill="1" applyBorder="1" applyAlignment="1"/>
    <xf numFmtId="177" fontId="9" fillId="3" borderId="3" xfId="1" applyNumberFormat="1" applyFont="1" applyFill="1" applyBorder="1" applyAlignment="1"/>
    <xf numFmtId="10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10" fontId="0" fillId="7" borderId="2" xfId="0" applyNumberFormat="1" applyFill="1" applyBorder="1">
      <alignment vertical="center"/>
    </xf>
    <xf numFmtId="0" fontId="9" fillId="0" borderId="0" xfId="0" applyFont="1">
      <alignment vertical="center"/>
    </xf>
    <xf numFmtId="10" fontId="7" fillId="3" borderId="0" xfId="0" applyNumberFormat="1" applyFont="1" applyFill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 readingOrder="1"/>
    </xf>
    <xf numFmtId="0" fontId="19" fillId="2" borderId="4" xfId="0" applyFont="1" applyFill="1" applyBorder="1" applyAlignment="1">
      <alignment horizontal="center" vertical="center" wrapText="1" readingOrder="1"/>
    </xf>
    <xf numFmtId="0" fontId="19" fillId="7" borderId="5" xfId="0" applyFont="1" applyFill="1" applyBorder="1" applyAlignment="1">
      <alignment horizontal="center" vertical="center" wrapText="1" readingOrder="1"/>
    </xf>
    <xf numFmtId="0" fontId="19" fillId="9" borderId="6" xfId="0" applyFont="1" applyFill="1" applyBorder="1" applyAlignment="1">
      <alignment horizontal="center" vertical="center" wrapText="1" readingOrder="1"/>
    </xf>
    <xf numFmtId="0" fontId="13" fillId="3" borderId="0" xfId="0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8" fillId="0" borderId="17" xfId="0" applyFont="1" applyBorder="1" applyAlignment="1">
      <alignment horizontal="center" vertical="top"/>
    </xf>
    <xf numFmtId="181" fontId="0" fillId="0" borderId="0" xfId="0" applyNumberFormat="1" applyAlignment="1">
      <alignment horizontal="center" vertical="center"/>
    </xf>
    <xf numFmtId="181" fontId="7" fillId="3" borderId="2" xfId="0" applyNumberFormat="1" applyFont="1" applyFill="1" applyBorder="1" applyAlignment="1">
      <alignment horizontal="center" vertical="center" wrapText="1"/>
    </xf>
    <xf numFmtId="181" fontId="8" fillId="3" borderId="3" xfId="0" applyNumberFormat="1" applyFont="1" applyFill="1" applyBorder="1" applyAlignment="1">
      <alignment horizontal="center" vertical="center" wrapText="1"/>
    </xf>
    <xf numFmtId="181" fontId="8" fillId="3" borderId="1" xfId="0" applyNumberFormat="1" applyFont="1" applyFill="1" applyBorder="1" applyAlignment="1">
      <alignment horizontal="center" vertical="center" wrapText="1"/>
    </xf>
    <xf numFmtId="182" fontId="9" fillId="3" borderId="0" xfId="0" applyNumberFormat="1" applyFont="1" applyFill="1" applyAlignment="1">
      <alignment horizontal="center" vertical="center"/>
    </xf>
    <xf numFmtId="182" fontId="9" fillId="3" borderId="1" xfId="0" applyNumberFormat="1" applyFont="1" applyFill="1" applyBorder="1" applyAlignment="1">
      <alignment horizontal="center" vertical="center"/>
    </xf>
    <xf numFmtId="182" fontId="9" fillId="3" borderId="3" xfId="1" applyNumberFormat="1" applyFont="1" applyFill="1" applyBorder="1" applyAlignment="1">
      <alignment horizontal="center" vertical="center"/>
    </xf>
    <xf numFmtId="182" fontId="9" fillId="3" borderId="0" xfId="1" applyNumberFormat="1" applyFont="1" applyFill="1" applyBorder="1" applyAlignment="1">
      <alignment horizontal="center" vertical="center"/>
    </xf>
    <xf numFmtId="182" fontId="9" fillId="3" borderId="1" xfId="1" applyNumberFormat="1" applyFont="1" applyFill="1" applyBorder="1" applyAlignment="1">
      <alignment horizontal="center" vertical="center"/>
    </xf>
    <xf numFmtId="182" fontId="8" fillId="3" borderId="3" xfId="0" applyNumberFormat="1" applyFont="1" applyFill="1" applyBorder="1" applyAlignment="1">
      <alignment horizontal="center" vertical="center" wrapText="1"/>
    </xf>
    <xf numFmtId="182" fontId="8" fillId="3" borderId="1" xfId="0" applyNumberFormat="1" applyFont="1" applyFill="1" applyBorder="1" applyAlignment="1">
      <alignment horizontal="center" vertical="center" wrapText="1"/>
    </xf>
    <xf numFmtId="182" fontId="10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0" fontId="15" fillId="2" borderId="0" xfId="0" applyNumberFormat="1" applyFont="1" applyFill="1" applyAlignment="1">
      <alignment horizontal="center" vertical="center"/>
    </xf>
    <xf numFmtId="10" fontId="8" fillId="3" borderId="0" xfId="0" applyNumberFormat="1" applyFont="1" applyFill="1" applyAlignment="1">
      <alignment vertical="center" wrapText="1"/>
    </xf>
    <xf numFmtId="10" fontId="0" fillId="0" borderId="0" xfId="0" applyNumberFormat="1" applyAlignment="1"/>
    <xf numFmtId="10" fontId="9" fillId="3" borderId="3" xfId="0" applyNumberFormat="1" applyFont="1" applyFill="1" applyBorder="1" applyAlignment="1">
      <alignment horizontal="center" vertical="center"/>
    </xf>
    <xf numFmtId="181" fontId="9" fillId="3" borderId="0" xfId="1" applyNumberFormat="1" applyFont="1" applyFill="1" applyBorder="1" applyAlignment="1">
      <alignment horizontal="center"/>
    </xf>
    <xf numFmtId="49" fontId="10" fillId="3" borderId="0" xfId="0" applyNumberFormat="1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0" fillId="0" borderId="17" xfId="0" applyFont="1" applyBorder="1" applyAlignment="1">
      <alignment horizontal="center" vertical="top"/>
    </xf>
    <xf numFmtId="0" fontId="10" fillId="3" borderId="1" xfId="0" applyFont="1" applyFill="1" applyBorder="1" applyAlignment="1">
      <alignment horizontal="right" vertical="center"/>
    </xf>
    <xf numFmtId="183" fontId="9" fillId="3" borderId="0" xfId="0" applyNumberFormat="1" applyFont="1" applyFill="1" applyAlignment="1">
      <alignment horizontal="left" vertical="center"/>
    </xf>
    <xf numFmtId="183" fontId="9" fillId="3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left" vertical="center" wrapText="1" readingOrder="1"/>
    </xf>
    <xf numFmtId="0" fontId="9" fillId="3" borderId="0" xfId="0" applyFont="1" applyFill="1" applyAlignment="1">
      <alignment vertical="center" wrapText="1"/>
    </xf>
    <xf numFmtId="184" fontId="0" fillId="0" borderId="0" xfId="0" applyNumberFormat="1" applyAlignment="1"/>
    <xf numFmtId="10" fontId="9" fillId="6" borderId="0" xfId="0" applyNumberFormat="1" applyFont="1" applyFill="1">
      <alignment vertical="center"/>
    </xf>
    <xf numFmtId="10" fontId="9" fillId="0" borderId="0" xfId="0" applyNumberFormat="1" applyFont="1">
      <alignment vertical="center"/>
    </xf>
    <xf numFmtId="10" fontId="9" fillId="0" borderId="1" xfId="0" applyNumberFormat="1" applyFont="1" applyBorder="1">
      <alignment vertical="center"/>
    </xf>
    <xf numFmtId="0" fontId="8" fillId="3" borderId="3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/>
    </xf>
    <xf numFmtId="0" fontId="12" fillId="3" borderId="3" xfId="0" applyFont="1" applyFill="1" applyBorder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 readingOrder="1"/>
    </xf>
    <xf numFmtId="0" fontId="19" fillId="10" borderId="9" xfId="0" applyFont="1" applyFill="1" applyBorder="1" applyAlignment="1">
      <alignment horizontal="center" vertical="center" wrapText="1" readingOrder="1"/>
    </xf>
    <xf numFmtId="0" fontId="19" fillId="10" borderId="10" xfId="0" applyFont="1" applyFill="1" applyBorder="1" applyAlignment="1">
      <alignment horizontal="center" vertical="center" wrapText="1" readingOrder="1"/>
    </xf>
    <xf numFmtId="0" fontId="19" fillId="10" borderId="1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9" fillId="8" borderId="3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8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>
      <alignment vertical="center"/>
    </xf>
    <xf numFmtId="2" fontId="9" fillId="3" borderId="0" xfId="0" applyNumberFormat="1" applyFont="1" applyFill="1" applyBorder="1" applyAlignment="1">
      <alignment horizontal="center" vertical="center"/>
    </xf>
    <xf numFmtId="183" fontId="9" fillId="3" borderId="0" xfId="0" applyNumberFormat="1" applyFont="1" applyFill="1" applyBorder="1" applyAlignment="1">
      <alignment horizontal="left" vertical="center"/>
    </xf>
    <xf numFmtId="10" fontId="9" fillId="3" borderId="0" xfId="0" applyNumberFormat="1" applyFont="1" applyFill="1" applyBorder="1" applyAlignment="1">
      <alignment horizontal="center" vertical="center"/>
    </xf>
    <xf numFmtId="0" fontId="20" fillId="0" borderId="17" xfId="0" applyNumberFormat="1" applyFont="1" applyBorder="1" applyAlignment="1">
      <alignment horizontal="center" vertical="top"/>
    </xf>
  </cellXfs>
  <cellStyles count="5">
    <cellStyle name="百分比" xfId="1" builtinId="5"/>
    <cellStyle name="常规" xfId="0" builtinId="0"/>
    <cellStyle name="常规 2" xfId="2" xr:uid="{C4C97029-3362-4E66-B273-975E7B684BCD}"/>
    <cellStyle name="常规 3" xfId="3" xr:uid="{7E8F3884-D958-4129-95C0-C731BCA41DDE}"/>
    <cellStyle name="常规 4" xfId="4" xr:uid="{03852025-B9F3-4CB0-B435-EB3423E776F2}"/>
  </cellStyles>
  <dxfs count="0"/>
  <tableStyles count="0" defaultTableStyle="TableStyleMedium2" defaultPivotStyle="PivotStyleLight16"/>
  <colors>
    <mruColors>
      <color rgb="FFCCFF99"/>
      <color rgb="FFFA9D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gg.stock">
      <tp t="s">
        <v>#Login?</v>
        <stp/>
        <stp>ZY_PF_SS</stp>
        <stp>[东证期货重点跟踪私募业绩一览表20240403.xlsx]Sheet2!$B$1</stp>
        <stp>781185</stp>
        <stp>swanav</stp>
        <stp>2024-04-03</stp>
        <stp>fund_dst=1,is_ref=1,ref_type=4,ref_h=5,ref_f=5,ref_date=0</stp>
        <tr r="B1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股票中性产品表现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483328148037927E-2"/>
          <c:y val="0.17764986518712672"/>
          <c:w val="0.92284366518814009"/>
          <c:h val="0.62592750988269674"/>
        </c:manualLayout>
      </c:layout>
      <c:lineChart>
        <c:grouping val="standard"/>
        <c:varyColors val="0"/>
        <c:ser>
          <c:idx val="0"/>
          <c:order val="0"/>
          <c:tx>
            <c:strRef>
              <c:f>衍复!$P$5</c:f>
              <c:strCache>
                <c:ptCount val="1"/>
                <c:pt idx="0">
                  <c:v>明汯多策略对冲1号基金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衍复!$P$9:$P$39</c:f>
              <c:numCache>
                <c:formatCode>0.0000</c:formatCode>
                <c:ptCount val="31"/>
                <c:pt idx="0">
                  <c:v>0</c:v>
                </c:pt>
                <c:pt idx="1">
                  <c:v>1.8089130077290072E-3</c:v>
                </c:pt>
                <c:pt idx="2">
                  <c:v>1.2004604505837735E-2</c:v>
                </c:pt>
                <c:pt idx="3">
                  <c:v>6.7012004604507514E-3</c:v>
                </c:pt>
                <c:pt idx="4">
                  <c:v>6.0845255714521151E-3</c:v>
                </c:pt>
                <c:pt idx="5">
                  <c:v>1.0894589705640501E-2</c:v>
                </c:pt>
                <c:pt idx="6">
                  <c:v>2.6393685249136656E-2</c:v>
                </c:pt>
                <c:pt idx="7">
                  <c:v>6.4339746752179128E-2</c:v>
                </c:pt>
                <c:pt idx="8">
                  <c:v>4.863509291235002E-2</c:v>
                </c:pt>
                <c:pt idx="9">
                  <c:v>9.6283506002302177E-2</c:v>
                </c:pt>
                <c:pt idx="10">
                  <c:v>8.0784410458806022E-2</c:v>
                </c:pt>
                <c:pt idx="11">
                  <c:v>6.9067587567834376E-2</c:v>
                </c:pt>
                <c:pt idx="12">
                  <c:v>6.4915309981910863E-2</c:v>
                </c:pt>
                <c:pt idx="13">
                  <c:v>6.5655319848709093E-2</c:v>
                </c:pt>
                <c:pt idx="14">
                  <c:v>7.8029929287946054E-2</c:v>
                </c:pt>
                <c:pt idx="15">
                  <c:v>9.1308995231047518E-2</c:v>
                </c:pt>
                <c:pt idx="16">
                  <c:v>0.10179246834402256</c:v>
                </c:pt>
                <c:pt idx="17">
                  <c:v>9.7681302417365501E-2</c:v>
                </c:pt>
                <c:pt idx="18">
                  <c:v>0.11260483473112992</c:v>
                </c:pt>
                <c:pt idx="19">
                  <c:v>0.12674724551882921</c:v>
                </c:pt>
                <c:pt idx="20">
                  <c:v>0.11383818450912675</c:v>
                </c:pt>
                <c:pt idx="21">
                  <c:v>0.13496957737214266</c:v>
                </c:pt>
                <c:pt idx="22">
                  <c:v>0.15926656799868444</c:v>
                </c:pt>
                <c:pt idx="23">
                  <c:v>0.16378885051800696</c:v>
                </c:pt>
                <c:pt idx="24">
                  <c:v>0.17538233843117923</c:v>
                </c:pt>
                <c:pt idx="25">
                  <c:v>0.18327577701036013</c:v>
                </c:pt>
                <c:pt idx="26">
                  <c:v>0.18940141424107892</c:v>
                </c:pt>
                <c:pt idx="27">
                  <c:v>0.18570136490708777</c:v>
                </c:pt>
                <c:pt idx="28">
                  <c:v>0.17020226936359162</c:v>
                </c:pt>
                <c:pt idx="29">
                  <c:v>0.17287452721591845</c:v>
                </c:pt>
                <c:pt idx="30">
                  <c:v>0.20062489722085175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9-4B69-BC23-16917A12AA14}"/>
            </c:ext>
          </c:extLst>
        </c:ser>
        <c:ser>
          <c:idx val="1"/>
          <c:order val="1"/>
          <c:tx>
            <c:strRef>
              <c:f>衍复!$Q$5</c:f>
              <c:strCache>
                <c:ptCount val="1"/>
                <c:pt idx="0">
                  <c:v>明汯中性1号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衍复!$Q$9:$Q$39</c:f>
              <c:numCache>
                <c:formatCode>0.0000</c:formatCode>
                <c:ptCount val="31"/>
                <c:pt idx="0">
                  <c:v>0</c:v>
                </c:pt>
                <c:pt idx="1">
                  <c:v>-7.2540226853068379E-4</c:v>
                </c:pt>
                <c:pt idx="2">
                  <c:v>1.5563175943023033E-2</c:v>
                </c:pt>
                <c:pt idx="3">
                  <c:v>2.6444209970983845E-2</c:v>
                </c:pt>
                <c:pt idx="4">
                  <c:v>2.6444209970983845E-2</c:v>
                </c:pt>
                <c:pt idx="5">
                  <c:v>3.9699287786863602E-2</c:v>
                </c:pt>
                <c:pt idx="6">
                  <c:v>5.1767343708783997E-2</c:v>
                </c:pt>
                <c:pt idx="7">
                  <c:v>7.8607227644420963E-2</c:v>
                </c:pt>
                <c:pt idx="8">
                  <c:v>8.533368504352401E-2</c:v>
                </c:pt>
                <c:pt idx="9">
                  <c:v>0.10874439461883401</c:v>
                </c:pt>
                <c:pt idx="10">
                  <c:v>0.10023740437879192</c:v>
                </c:pt>
                <c:pt idx="11">
                  <c:v>0.10412819836454767</c:v>
                </c:pt>
                <c:pt idx="12">
                  <c:v>0.10076496966499615</c:v>
                </c:pt>
                <c:pt idx="13">
                  <c:v>0.10874439461883401</c:v>
                </c:pt>
                <c:pt idx="14">
                  <c:v>0.10914006858348713</c:v>
                </c:pt>
                <c:pt idx="15">
                  <c:v>0.11355842785544712</c:v>
                </c:pt>
                <c:pt idx="16">
                  <c:v>0.12509891849116328</c:v>
                </c:pt>
                <c:pt idx="17">
                  <c:v>0.12061461355842784</c:v>
                </c:pt>
                <c:pt idx="18">
                  <c:v>0.13063835399630697</c:v>
                </c:pt>
                <c:pt idx="19">
                  <c:v>0.136837246109206</c:v>
                </c:pt>
                <c:pt idx="20">
                  <c:v>0.12931944078079649</c:v>
                </c:pt>
                <c:pt idx="21">
                  <c:v>0.14560801899235032</c:v>
                </c:pt>
                <c:pt idx="22">
                  <c:v>0.15398311791084152</c:v>
                </c:pt>
                <c:pt idx="23">
                  <c:v>0.160511738327618</c:v>
                </c:pt>
                <c:pt idx="24">
                  <c:v>0.16216037984700615</c:v>
                </c:pt>
                <c:pt idx="25">
                  <c:v>0.1725797942495384</c:v>
                </c:pt>
                <c:pt idx="26">
                  <c:v>0.15859931416512785</c:v>
                </c:pt>
                <c:pt idx="27">
                  <c:v>0.16097335795304679</c:v>
                </c:pt>
                <c:pt idx="28">
                  <c:v>0.16037984700606711</c:v>
                </c:pt>
                <c:pt idx="29">
                  <c:v>0.1688868372461092</c:v>
                </c:pt>
                <c:pt idx="30">
                  <c:v>0.18464785017145879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9-4B69-BC23-16917A12AA14}"/>
            </c:ext>
          </c:extLst>
        </c:ser>
        <c:ser>
          <c:idx val="2"/>
          <c:order val="2"/>
          <c:tx>
            <c:strRef>
              <c:f>衍复!$R$5</c:f>
              <c:strCache>
                <c:ptCount val="1"/>
                <c:pt idx="0">
                  <c:v>九章幻方量化对冲1号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衍复!$R$9:$R$39</c:f>
              <c:numCache>
                <c:formatCode>0.0000</c:formatCode>
                <c:ptCount val="31"/>
                <c:pt idx="0">
                  <c:v>0</c:v>
                </c:pt>
                <c:pt idx="1">
                  <c:v>-1.3311550795667149E-3</c:v>
                </c:pt>
                <c:pt idx="2">
                  <c:v>3.2673806498455527E-3</c:v>
                </c:pt>
                <c:pt idx="3">
                  <c:v>1.6336903249227763E-3</c:v>
                </c:pt>
                <c:pt idx="4">
                  <c:v>-1.3311550795667149E-3</c:v>
                </c:pt>
                <c:pt idx="5">
                  <c:v>9.0760573606825101E-3</c:v>
                </c:pt>
                <c:pt idx="6">
                  <c:v>1.4763719973376777E-2</c:v>
                </c:pt>
                <c:pt idx="7">
                  <c:v>3.9571610092575815E-2</c:v>
                </c:pt>
                <c:pt idx="8">
                  <c:v>3.1161130271676551E-2</c:v>
                </c:pt>
                <c:pt idx="9">
                  <c:v>6.7223331518121876E-2</c:v>
                </c:pt>
                <c:pt idx="10">
                  <c:v>5.8268288255581835E-2</c:v>
                </c:pt>
                <c:pt idx="11">
                  <c:v>5.500090760573606E-2</c:v>
                </c:pt>
                <c:pt idx="12">
                  <c:v>3.3883947479881327E-2</c:v>
                </c:pt>
                <c:pt idx="13">
                  <c:v>5.7360682519513428E-2</c:v>
                </c:pt>
                <c:pt idx="14">
                  <c:v>6.2080232347068387E-2</c:v>
                </c:pt>
                <c:pt idx="15">
                  <c:v>6.5710655291341347E-2</c:v>
                </c:pt>
                <c:pt idx="16">
                  <c:v>6.9825134628184182E-2</c:v>
                </c:pt>
                <c:pt idx="17">
                  <c:v>7.2910994130816364E-2</c:v>
                </c:pt>
                <c:pt idx="18">
                  <c:v>9.1365644097537446E-2</c:v>
                </c:pt>
                <c:pt idx="19">
                  <c:v>9.2938827373388877E-2</c:v>
                </c:pt>
                <c:pt idx="20">
                  <c:v>8.1502995098928999E-2</c:v>
                </c:pt>
                <c:pt idx="21">
                  <c:v>9.3906940158528407E-2</c:v>
                </c:pt>
                <c:pt idx="22">
                  <c:v>0.10189387063592892</c:v>
                </c:pt>
                <c:pt idx="23">
                  <c:v>0.10721849095419622</c:v>
                </c:pt>
                <c:pt idx="24">
                  <c:v>0.11048587160404177</c:v>
                </c:pt>
                <c:pt idx="25">
                  <c:v>0.1263992255097719</c:v>
                </c:pt>
                <c:pt idx="26">
                  <c:v>0.12155866158407447</c:v>
                </c:pt>
                <c:pt idx="27">
                  <c:v>0.12137714043686088</c:v>
                </c:pt>
                <c:pt idx="28">
                  <c:v>0.12875900042354926</c:v>
                </c:pt>
                <c:pt idx="29">
                  <c:v>0.14315967810249886</c:v>
                </c:pt>
                <c:pt idx="30">
                  <c:v>0.1650632298662793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9-4B69-BC23-16917A12AA14}"/>
            </c:ext>
          </c:extLst>
        </c:ser>
        <c:ser>
          <c:idx val="3"/>
          <c:order val="3"/>
          <c:tx>
            <c:strRef>
              <c:f>衍复!$S$5</c:f>
              <c:strCache>
                <c:ptCount val="1"/>
                <c:pt idx="0">
                  <c:v>衍复中性三号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衍复!$S$9:$S$39</c:f>
              <c:numCache>
                <c:formatCode>0.0000</c:formatCode>
                <c:ptCount val="31"/>
                <c:pt idx="0">
                  <c:v>0</c:v>
                </c:pt>
                <c:pt idx="1">
                  <c:v>9.9999999999988987E-5</c:v>
                </c:pt>
                <c:pt idx="2">
                  <c:v>9.9999999999988987E-5</c:v>
                </c:pt>
                <c:pt idx="3">
                  <c:v>9.9999999999988987E-5</c:v>
                </c:pt>
                <c:pt idx="4">
                  <c:v>-9.9999999999988987E-5</c:v>
                </c:pt>
                <c:pt idx="5">
                  <c:v>7.9999999999991189E-4</c:v>
                </c:pt>
                <c:pt idx="6">
                  <c:v>1.1000000000001009E-3</c:v>
                </c:pt>
                <c:pt idx="7">
                  <c:v>4.4999999999999485E-3</c:v>
                </c:pt>
                <c:pt idx="8">
                  <c:v>1.3800000000000034E-2</c:v>
                </c:pt>
                <c:pt idx="9">
                  <c:v>2.9800000000000049E-2</c:v>
                </c:pt>
                <c:pt idx="10">
                  <c:v>2.8699999999999948E-2</c:v>
                </c:pt>
                <c:pt idx="11">
                  <c:v>3.2599999999999962E-2</c:v>
                </c:pt>
                <c:pt idx="12">
                  <c:v>4.0100000000000025E-2</c:v>
                </c:pt>
                <c:pt idx="13">
                  <c:v>4.940000000000011E-2</c:v>
                </c:pt>
                <c:pt idx="14">
                  <c:v>4.9600000000000088E-2</c:v>
                </c:pt>
                <c:pt idx="15">
                  <c:v>4.8200000000000021E-2</c:v>
                </c:pt>
                <c:pt idx="16">
                  <c:v>5.1900000000000057E-2</c:v>
                </c:pt>
                <c:pt idx="17">
                  <c:v>5.3700000000000081E-2</c:v>
                </c:pt>
                <c:pt idx="18">
                  <c:v>5.9600000000000097E-2</c:v>
                </c:pt>
                <c:pt idx="19">
                  <c:v>5.7500000000000107E-2</c:v>
                </c:pt>
                <c:pt idx="20">
                  <c:v>5.5399999999999894E-2</c:v>
                </c:pt>
                <c:pt idx="21">
                  <c:v>6.0200000000000031E-2</c:v>
                </c:pt>
                <c:pt idx="22">
                  <c:v>6.25E-2</c:v>
                </c:pt>
                <c:pt idx="23">
                  <c:v>6.2899999999999956E-2</c:v>
                </c:pt>
                <c:pt idx="24">
                  <c:v>5.9600000000000097E-2</c:v>
                </c:pt>
                <c:pt idx="25">
                  <c:v>6.4799999999999969E-2</c:v>
                </c:pt>
                <c:pt idx="26">
                  <c:v>6.5399999999999903E-2</c:v>
                </c:pt>
                <c:pt idx="27">
                  <c:v>6.7299999999999915E-2</c:v>
                </c:pt>
                <c:pt idx="28">
                  <c:v>8.109999999999995E-2</c:v>
                </c:pt>
                <c:pt idx="29">
                  <c:v>9.6300000000000052E-2</c:v>
                </c:pt>
                <c:pt idx="30">
                  <c:v>0.11542036186021098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14-4FB2-AEA6-C7F5CBA13E5F}"/>
            </c:ext>
          </c:extLst>
        </c:ser>
        <c:ser>
          <c:idx val="4"/>
          <c:order val="4"/>
          <c:tx>
            <c:strRef>
              <c:f>衍复!$T$5</c:f>
              <c:strCache>
                <c:ptCount val="1"/>
                <c:pt idx="0">
                  <c:v>今通境外美金实盘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衍复!$T$9:$T$39</c:f>
              <c:numCache>
                <c:formatCode>0.0000</c:formatCode>
                <c:ptCount val="31"/>
                <c:pt idx="0">
                  <c:v>0</c:v>
                </c:pt>
                <c:pt idx="1">
                  <c:v>7.9285416941310416E-4</c:v>
                </c:pt>
                <c:pt idx="2">
                  <c:v>3.51346164727806E-3</c:v>
                </c:pt>
                <c:pt idx="3">
                  <c:v>3.4642383332332827E-3</c:v>
                </c:pt>
                <c:pt idx="4">
                  <c:v>-1.2485128861205341E-2</c:v>
                </c:pt>
                <c:pt idx="5">
                  <c:v>-1.5065895143664187E-2</c:v>
                </c:pt>
                <c:pt idx="6">
                  <c:v>1.6059697800574257E-2</c:v>
                </c:pt>
                <c:pt idx="7">
                  <c:v>1.4811853772969563E-2</c:v>
                </c:pt>
                <c:pt idx="8">
                  <c:v>2.6949012633408209E-3</c:v>
                </c:pt>
                <c:pt idx="9">
                  <c:v>2.0256507057126782E-2</c:v>
                </c:pt>
                <c:pt idx="10">
                  <c:v>1.4681904493366149E-2</c:v>
                </c:pt>
                <c:pt idx="11">
                  <c:v>1.4397845689328559E-2</c:v>
                </c:pt>
                <c:pt idx="12">
                  <c:v>3.4253527232000147E-2</c:v>
                </c:pt>
                <c:pt idx="13">
                  <c:v>4.0869917230047959E-2</c:v>
                </c:pt>
                <c:pt idx="14">
                  <c:v>4.7118478595800095E-2</c:v>
                </c:pt>
                <c:pt idx="15">
                  <c:v>4.7914142150166317E-2</c:v>
                </c:pt>
                <c:pt idx="16">
                  <c:v>6.6955350665800495E-2</c:v>
                </c:pt>
                <c:pt idx="17">
                  <c:v>7.3939323930221734E-2</c:v>
                </c:pt>
                <c:pt idx="18">
                  <c:v>7.8941802558797791E-2</c:v>
                </c:pt>
                <c:pt idx="19">
                  <c:v>7.7283349183124184E-2</c:v>
                </c:pt>
                <c:pt idx="20">
                  <c:v>7.4786967263309023E-2</c:v>
                </c:pt>
                <c:pt idx="21">
                  <c:v>0.10418241496434644</c:v>
                </c:pt>
                <c:pt idx="22">
                  <c:v>0.10131997668890369</c:v>
                </c:pt>
                <c:pt idx="23">
                  <c:v>0.11985640978934775</c:v>
                </c:pt>
                <c:pt idx="24">
                  <c:v>0.12880235608373036</c:v>
                </c:pt>
                <c:pt idx="25">
                  <c:v>0.1421490237759917</c:v>
                </c:pt>
                <c:pt idx="26">
                  <c:v>0.14347524463391381</c:v>
                </c:pt>
                <c:pt idx="27">
                  <c:v>0.15574125429063868</c:v>
                </c:pt>
                <c:pt idx="28">
                  <c:v>0.18047936712326185</c:v>
                </c:pt>
                <c:pt idx="29">
                  <c:v>0.19216229992191547</c:v>
                </c:pt>
                <c:pt idx="30">
                  <c:v>0.20987187753491621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14-4FB2-AEA6-C7F5CBA13E5F}"/>
            </c:ext>
          </c:extLst>
        </c:ser>
        <c:ser>
          <c:idx val="5"/>
          <c:order val="5"/>
          <c:tx>
            <c:strRef>
              <c:f>衍复!$U$5</c:f>
              <c:strCache>
                <c:ptCount val="1"/>
                <c:pt idx="0">
                  <c:v>股票中性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衍复!$U$9:$U$39</c:f>
              <c:numCache>
                <c:formatCode>0.0000</c:formatCode>
                <c:ptCount val="31"/>
                <c:pt idx="0">
                  <c:v>0</c:v>
                </c:pt>
                <c:pt idx="1">
                  <c:v>2.9373591092287654E-3</c:v>
                </c:pt>
                <c:pt idx="2">
                  <c:v>8.4705239428921608E-3</c:v>
                </c:pt>
                <c:pt idx="3">
                  <c:v>8.0948152196187451E-3</c:v>
                </c:pt>
                <c:pt idx="4">
                  <c:v>8.4363686044128805E-3</c:v>
                </c:pt>
                <c:pt idx="5">
                  <c:v>1.0895552974930167E-2</c:v>
                </c:pt>
                <c:pt idx="6">
                  <c:v>1.5267436300293813E-2</c:v>
                </c:pt>
                <c:pt idx="7">
                  <c:v>2.5889746567388405E-2</c:v>
                </c:pt>
                <c:pt idx="8">
                  <c:v>2.3464717535350843E-2</c:v>
                </c:pt>
                <c:pt idx="9">
                  <c:v>3.6682833526880287E-2</c:v>
                </c:pt>
                <c:pt idx="10">
                  <c:v>3.299405697110469E-2</c:v>
                </c:pt>
                <c:pt idx="11">
                  <c:v>3.0944736662340322E-2</c:v>
                </c:pt>
                <c:pt idx="12">
                  <c:v>3.0671493954504969E-2</c:v>
                </c:pt>
                <c:pt idx="13">
                  <c:v>3.1798620124325438E-2</c:v>
                </c:pt>
                <c:pt idx="14">
                  <c:v>3.3637833350929069E-2</c:v>
                </c:pt>
                <c:pt idx="15">
                  <c:v>3.5783582115298307E-2</c:v>
                </c:pt>
                <c:pt idx="16">
                  <c:v>3.7520616829312292E-2</c:v>
                </c:pt>
                <c:pt idx="17">
                  <c:v>3.7588735837707388E-2</c:v>
                </c:pt>
                <c:pt idx="18">
                  <c:v>4.3549149072067861E-2</c:v>
                </c:pt>
                <c:pt idx="19">
                  <c:v>4.3651327584657507E-2</c:v>
                </c:pt>
                <c:pt idx="20">
                  <c:v>4.0688150719574434E-2</c:v>
                </c:pt>
                <c:pt idx="21">
                  <c:v>4.6580444945546251E-2</c:v>
                </c:pt>
                <c:pt idx="22">
                  <c:v>5.1689370574998339E-2</c:v>
                </c:pt>
                <c:pt idx="23">
                  <c:v>5.3630762314191616E-2</c:v>
                </c:pt>
                <c:pt idx="24">
                  <c:v>5.3835119339367576E-2</c:v>
                </c:pt>
                <c:pt idx="25">
                  <c:v>5.6553115649484287E-2</c:v>
                </c:pt>
                <c:pt idx="26">
                  <c:v>5.9135212144094451E-2</c:v>
                </c:pt>
                <c:pt idx="27">
                  <c:v>7.1536070308993116E-2</c:v>
                </c:pt>
                <c:pt idx="28">
                  <c:v>7.2589293879161687E-2</c:v>
                </c:pt>
                <c:pt idx="29">
                  <c:v>7.6700263298211002E-2</c:v>
                </c:pt>
                <c:pt idx="30">
                  <c:v>8.5329901582826162E-2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0-4A91-BE07-2195BDD8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31"/>
        <c:majorTimeUnit val="days"/>
      </c:dateAx>
      <c:valAx>
        <c:axId val="1395647536"/>
        <c:scaling>
          <c:orientation val="minMax"/>
          <c:max val="0.24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500</a:t>
            </a:r>
            <a:r>
              <a:rPr lang="zh-CN" altLang="en-US"/>
              <a:t>指增产品表现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衍复!$V$5</c:f>
              <c:strCache>
                <c:ptCount val="1"/>
                <c:pt idx="0">
                  <c:v>明汯价值成长1期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衍复!$V$9:$V$39</c:f>
              <c:numCache>
                <c:formatCode>0.0000</c:formatCode>
                <c:ptCount val="31"/>
                <c:pt idx="0">
                  <c:v>0</c:v>
                </c:pt>
                <c:pt idx="1">
                  <c:v>3.8843439705239513E-2</c:v>
                </c:pt>
                <c:pt idx="2">
                  <c:v>7.5563604571285747E-2</c:v>
                </c:pt>
                <c:pt idx="3">
                  <c:v>8.8990195466183808E-2</c:v>
                </c:pt>
                <c:pt idx="4">
                  <c:v>6.1200274776743946E-2</c:v>
                </c:pt>
                <c:pt idx="5">
                  <c:v>5.1645538000374636E-2</c:v>
                </c:pt>
                <c:pt idx="6">
                  <c:v>8.661712358708562E-2</c:v>
                </c:pt>
                <c:pt idx="7">
                  <c:v>0.19146943108724157</c:v>
                </c:pt>
                <c:pt idx="8">
                  <c:v>0.12714669331168427</c:v>
                </c:pt>
                <c:pt idx="9">
                  <c:v>0.20870542684069204</c:v>
                </c:pt>
                <c:pt idx="10">
                  <c:v>0.14775494910385323</c:v>
                </c:pt>
                <c:pt idx="11">
                  <c:v>0.10541435083994255</c:v>
                </c:pt>
                <c:pt idx="12">
                  <c:v>9.4298382564166561E-2</c:v>
                </c:pt>
                <c:pt idx="13">
                  <c:v>9.8045338162742857E-2</c:v>
                </c:pt>
                <c:pt idx="14">
                  <c:v>0.12265034659339302</c:v>
                </c:pt>
                <c:pt idx="15">
                  <c:v>0.14738025354399542</c:v>
                </c:pt>
                <c:pt idx="16">
                  <c:v>0.14956597764316504</c:v>
                </c:pt>
                <c:pt idx="17">
                  <c:v>0.1634297133578968</c:v>
                </c:pt>
                <c:pt idx="18">
                  <c:v>0.20189845750327873</c:v>
                </c:pt>
                <c:pt idx="19">
                  <c:v>0.21201523761943419</c:v>
                </c:pt>
                <c:pt idx="20">
                  <c:v>0.17317179791419468</c:v>
                </c:pt>
                <c:pt idx="21">
                  <c:v>0.20508336976206842</c:v>
                </c:pt>
                <c:pt idx="22">
                  <c:v>0.25185786548429401</c:v>
                </c:pt>
                <c:pt idx="23">
                  <c:v>0.26684568787859875</c:v>
                </c:pt>
                <c:pt idx="24">
                  <c:v>0.31262099544120403</c:v>
                </c:pt>
                <c:pt idx="25">
                  <c:v>0.32679697745581726</c:v>
                </c:pt>
                <c:pt idx="26">
                  <c:v>0.37556984949728367</c:v>
                </c:pt>
                <c:pt idx="27">
                  <c:v>0.51870355336289276</c:v>
                </c:pt>
                <c:pt idx="28">
                  <c:v>0.44064197839255614</c:v>
                </c:pt>
                <c:pt idx="29">
                  <c:v>0.43252357459564106</c:v>
                </c:pt>
                <c:pt idx="30">
                  <c:v>0.51202148254543167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9-4B69-BC23-16917A12AA14}"/>
            </c:ext>
          </c:extLst>
        </c:ser>
        <c:ser>
          <c:idx val="1"/>
          <c:order val="1"/>
          <c:tx>
            <c:strRef>
              <c:f>衍复!$W$5</c:f>
              <c:strCache>
                <c:ptCount val="1"/>
                <c:pt idx="0">
                  <c:v>明汯金选中证500指数增强1号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衍复!$W$9:$W$39</c:f>
              <c:numCache>
                <c:formatCode>0.0000</c:formatCode>
                <c:ptCount val="31"/>
                <c:pt idx="0">
                  <c:v>0</c:v>
                </c:pt>
                <c:pt idx="1">
                  <c:v>2.5699414443721702E-2</c:v>
                </c:pt>
                <c:pt idx="2">
                  <c:v>6.1808718282368336E-2</c:v>
                </c:pt>
                <c:pt idx="3">
                  <c:v>7.4739752765126788E-2</c:v>
                </c:pt>
                <c:pt idx="4">
                  <c:v>4.562459336369562E-2</c:v>
                </c:pt>
                <c:pt idx="5">
                  <c:v>3.6353285621340214E-2</c:v>
                </c:pt>
                <c:pt idx="6">
                  <c:v>7.0917371502927651E-2</c:v>
                </c:pt>
                <c:pt idx="7">
                  <c:v>0.17265777488614176</c:v>
                </c:pt>
                <c:pt idx="8">
                  <c:v>0.10442420299284327</c:v>
                </c:pt>
                <c:pt idx="9">
                  <c:v>0.18591411841249172</c:v>
                </c:pt>
                <c:pt idx="10">
                  <c:v>0.12613858165256997</c:v>
                </c:pt>
                <c:pt idx="11">
                  <c:v>8.3116460637605805E-2</c:v>
                </c:pt>
                <c:pt idx="12">
                  <c:v>6.8396226415094352E-2</c:v>
                </c:pt>
                <c:pt idx="13">
                  <c:v>7.2055953155497621E-2</c:v>
                </c:pt>
                <c:pt idx="14">
                  <c:v>9.2550422901756635E-2</c:v>
                </c:pt>
                <c:pt idx="15">
                  <c:v>0.11759921925829553</c:v>
                </c:pt>
                <c:pt idx="16">
                  <c:v>0.11930709173715037</c:v>
                </c:pt>
                <c:pt idx="17">
                  <c:v>0.13386467143786596</c:v>
                </c:pt>
                <c:pt idx="18">
                  <c:v>0.1718445022771633</c:v>
                </c:pt>
                <c:pt idx="19">
                  <c:v>0.18152244632400794</c:v>
                </c:pt>
                <c:pt idx="20">
                  <c:v>0.14289199739752756</c:v>
                </c:pt>
                <c:pt idx="21">
                  <c:v>0.1749349381912817</c:v>
                </c:pt>
                <c:pt idx="22">
                  <c:v>0.2229993493819129</c:v>
                </c:pt>
                <c:pt idx="23">
                  <c:v>0.23698763825634339</c:v>
                </c:pt>
                <c:pt idx="24">
                  <c:v>0.28391346779440463</c:v>
                </c:pt>
                <c:pt idx="25">
                  <c:v>0.29887768379960966</c:v>
                </c:pt>
                <c:pt idx="26">
                  <c:v>0.34986987638256339</c:v>
                </c:pt>
                <c:pt idx="27">
                  <c:v>0.49219258295380608</c:v>
                </c:pt>
                <c:pt idx="28">
                  <c:v>0.41647690305790497</c:v>
                </c:pt>
                <c:pt idx="29">
                  <c:v>0.41021470396877024</c:v>
                </c:pt>
                <c:pt idx="30">
                  <c:v>0.49024072869225765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9-4B69-BC23-16917A12AA14}"/>
            </c:ext>
          </c:extLst>
        </c:ser>
        <c:ser>
          <c:idx val="2"/>
          <c:order val="2"/>
          <c:tx>
            <c:strRef>
              <c:f>衍复!$X$5</c:f>
              <c:strCache>
                <c:ptCount val="1"/>
                <c:pt idx="0">
                  <c:v>九章幻方中证500量化多策略1号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衍复!$X$9:$X$39</c:f>
              <c:numCache>
                <c:formatCode>0.0000</c:formatCode>
                <c:ptCount val="31"/>
                <c:pt idx="0">
                  <c:v>0</c:v>
                </c:pt>
                <c:pt idx="1">
                  <c:v>2.6725304465493815E-2</c:v>
                </c:pt>
                <c:pt idx="2">
                  <c:v>4.7812359043752917E-2</c:v>
                </c:pt>
                <c:pt idx="3">
                  <c:v>5.1815516463689537E-2</c:v>
                </c:pt>
                <c:pt idx="4">
                  <c:v>1.9733874605322388E-2</c:v>
                </c:pt>
                <c:pt idx="5">
                  <c:v>2.0410464591790634E-2</c:v>
                </c:pt>
                <c:pt idx="6">
                  <c:v>4.3132611637347829E-2</c:v>
                </c:pt>
                <c:pt idx="7">
                  <c:v>0.13582543978349104</c:v>
                </c:pt>
                <c:pt idx="8">
                  <c:v>7.1267478574650323E-2</c:v>
                </c:pt>
                <c:pt idx="9">
                  <c:v>0.1643549842129004</c:v>
                </c:pt>
                <c:pt idx="10">
                  <c:v>0.10932566531348664</c:v>
                </c:pt>
                <c:pt idx="11">
                  <c:v>6.0893098782137889E-2</c:v>
                </c:pt>
                <c:pt idx="12">
                  <c:v>2.379341452413164E-2</c:v>
                </c:pt>
                <c:pt idx="13">
                  <c:v>4.572620658547577E-2</c:v>
                </c:pt>
                <c:pt idx="14">
                  <c:v>7.0816418583671492E-2</c:v>
                </c:pt>
                <c:pt idx="15">
                  <c:v>9.4609833107803354E-2</c:v>
                </c:pt>
                <c:pt idx="16">
                  <c:v>8.9084348218313014E-2</c:v>
                </c:pt>
                <c:pt idx="17">
                  <c:v>0.11710645015787091</c:v>
                </c:pt>
                <c:pt idx="18">
                  <c:v>0.16570816418583667</c:v>
                </c:pt>
                <c:pt idx="19">
                  <c:v>0.16801984663960301</c:v>
                </c:pt>
                <c:pt idx="20">
                  <c:v>0.13148398737032019</c:v>
                </c:pt>
                <c:pt idx="21">
                  <c:v>0.16187415426251706</c:v>
                </c:pt>
                <c:pt idx="22">
                  <c:v>0.20669824086603517</c:v>
                </c:pt>
                <c:pt idx="23">
                  <c:v>0.22242895805142071</c:v>
                </c:pt>
                <c:pt idx="24">
                  <c:v>0.26866260712674794</c:v>
                </c:pt>
                <c:pt idx="25">
                  <c:v>0.29414749661705009</c:v>
                </c:pt>
                <c:pt idx="26">
                  <c:v>0.34759810554803772</c:v>
                </c:pt>
                <c:pt idx="27">
                  <c:v>0.49283942264321157</c:v>
                </c:pt>
                <c:pt idx="28">
                  <c:v>0.42444745151105101</c:v>
                </c:pt>
                <c:pt idx="29">
                  <c:v>0.42816869643662603</c:v>
                </c:pt>
                <c:pt idx="30">
                  <c:v>0.51601262967974737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9-4B69-BC23-16917A12AA14}"/>
            </c:ext>
          </c:extLst>
        </c:ser>
        <c:ser>
          <c:idx val="3"/>
          <c:order val="3"/>
          <c:tx>
            <c:strRef>
              <c:f>衍复!$Y$5</c:f>
              <c:strCache>
                <c:ptCount val="1"/>
                <c:pt idx="0">
                  <c:v>九章幻方中证500量化进取2号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衍复!$Y$9:$Y$39</c:f>
              <c:numCache>
                <c:formatCode>0.0000</c:formatCode>
                <c:ptCount val="31"/>
                <c:pt idx="0">
                  <c:v>0</c:v>
                </c:pt>
                <c:pt idx="1">
                  <c:v>3.1051649035469753E-2</c:v>
                </c:pt>
                <c:pt idx="2">
                  <c:v>5.2271313005600506E-2</c:v>
                </c:pt>
                <c:pt idx="3">
                  <c:v>5.6502800248910967E-2</c:v>
                </c:pt>
                <c:pt idx="4">
                  <c:v>2.3397635345363987E-2</c:v>
                </c:pt>
                <c:pt idx="5">
                  <c:v>2.6322339763534597E-2</c:v>
                </c:pt>
                <c:pt idx="6">
                  <c:v>5.202240199128827E-2</c:v>
                </c:pt>
                <c:pt idx="7">
                  <c:v>0.14828873677660237</c:v>
                </c:pt>
                <c:pt idx="8">
                  <c:v>8.2949595519601793E-2</c:v>
                </c:pt>
                <c:pt idx="9">
                  <c:v>0.18120721841941512</c:v>
                </c:pt>
                <c:pt idx="10">
                  <c:v>0.12097075295581816</c:v>
                </c:pt>
                <c:pt idx="11">
                  <c:v>7.056627255756065E-2</c:v>
                </c:pt>
                <c:pt idx="12">
                  <c:v>3.1113876789047978E-2</c:v>
                </c:pt>
                <c:pt idx="13">
                  <c:v>5.3329184816428121E-2</c:v>
                </c:pt>
                <c:pt idx="14">
                  <c:v>7.6726820161792109E-2</c:v>
                </c:pt>
                <c:pt idx="15">
                  <c:v>0.10236465463596778</c:v>
                </c:pt>
                <c:pt idx="16">
                  <c:v>9.5768512756689406E-2</c:v>
                </c:pt>
                <c:pt idx="17">
                  <c:v>0.12700684505289361</c:v>
                </c:pt>
                <c:pt idx="18">
                  <c:v>0.17629122588674551</c:v>
                </c:pt>
                <c:pt idx="19">
                  <c:v>0.17859365276913497</c:v>
                </c:pt>
                <c:pt idx="20">
                  <c:v>0.13814561294337269</c:v>
                </c:pt>
                <c:pt idx="21">
                  <c:v>0.16266334785314251</c:v>
                </c:pt>
                <c:pt idx="22">
                  <c:v>0.20914747977598003</c:v>
                </c:pt>
                <c:pt idx="23">
                  <c:v>0.2235843186060984</c:v>
                </c:pt>
                <c:pt idx="24">
                  <c:v>0.27069072806471683</c:v>
                </c:pt>
                <c:pt idx="25">
                  <c:v>0.29707529558182943</c:v>
                </c:pt>
                <c:pt idx="26">
                  <c:v>0.35208462974486632</c:v>
                </c:pt>
                <c:pt idx="27">
                  <c:v>0.49184816428126954</c:v>
                </c:pt>
                <c:pt idx="28">
                  <c:v>0.42638456751711251</c:v>
                </c:pt>
                <c:pt idx="29">
                  <c:v>0.42445550715619151</c:v>
                </c:pt>
                <c:pt idx="30">
                  <c:v>0.51381456129433745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14-4FB2-AEA6-C7F5CBA13E5F}"/>
            </c:ext>
          </c:extLst>
        </c:ser>
        <c:ser>
          <c:idx val="4"/>
          <c:order val="4"/>
          <c:tx>
            <c:strRef>
              <c:f>衍复!$Z$5</c:f>
              <c:strCache>
                <c:ptCount val="1"/>
                <c:pt idx="0">
                  <c:v>衍复指增三号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衍复!$Z$9:$Z$39</c:f>
              <c:numCache>
                <c:formatCode>0.0000</c:formatCode>
                <c:ptCount val="31"/>
                <c:pt idx="0">
                  <c:v>0</c:v>
                </c:pt>
                <c:pt idx="1">
                  <c:v>9.9999999999988987E-5</c:v>
                </c:pt>
                <c:pt idx="2">
                  <c:v>-2.9999999999996696E-4</c:v>
                </c:pt>
                <c:pt idx="3">
                  <c:v>-2.9999999999996696E-4</c:v>
                </c:pt>
                <c:pt idx="4">
                  <c:v>-9.000000000000119E-4</c:v>
                </c:pt>
                <c:pt idx="5">
                  <c:v>0</c:v>
                </c:pt>
                <c:pt idx="6">
                  <c:v>3.9999999999995595E-4</c:v>
                </c:pt>
                <c:pt idx="7">
                  <c:v>2.9400000000000093E-2</c:v>
                </c:pt>
                <c:pt idx="8">
                  <c:v>-1.9000000000000128E-3</c:v>
                </c:pt>
                <c:pt idx="9">
                  <c:v>6.6699999999999982E-2</c:v>
                </c:pt>
                <c:pt idx="10">
                  <c:v>1.8100000000000005E-2</c:v>
                </c:pt>
                <c:pt idx="11">
                  <c:v>-1.1700000000000044E-2</c:v>
                </c:pt>
                <c:pt idx="12">
                  <c:v>-4.9000000000000155E-3</c:v>
                </c:pt>
                <c:pt idx="13">
                  <c:v>7.1000000000001062E-3</c:v>
                </c:pt>
                <c:pt idx="14">
                  <c:v>2.5700000000000056E-2</c:v>
                </c:pt>
                <c:pt idx="15">
                  <c:v>4.4200000000000017E-2</c:v>
                </c:pt>
                <c:pt idx="16">
                  <c:v>4.1199999999999903E-2</c:v>
                </c:pt>
                <c:pt idx="17">
                  <c:v>6.4999999999999947E-2</c:v>
                </c:pt>
                <c:pt idx="18">
                  <c:v>9.9199999999999955E-2</c:v>
                </c:pt>
                <c:pt idx="19">
                  <c:v>0.10210000000000008</c:v>
                </c:pt>
                <c:pt idx="20">
                  <c:v>6.8200000000000038E-2</c:v>
                </c:pt>
                <c:pt idx="21">
                  <c:v>8.9699999999999891E-2</c:v>
                </c:pt>
                <c:pt idx="22">
                  <c:v>0.12919999999999998</c:v>
                </c:pt>
                <c:pt idx="23">
                  <c:v>0.1411</c:v>
                </c:pt>
                <c:pt idx="24">
                  <c:v>0.1725000000000001</c:v>
                </c:pt>
                <c:pt idx="25">
                  <c:v>0.18270000000000008</c:v>
                </c:pt>
                <c:pt idx="26">
                  <c:v>0.23940000000000006</c:v>
                </c:pt>
                <c:pt idx="27">
                  <c:v>0.35600000000000009</c:v>
                </c:pt>
                <c:pt idx="28">
                  <c:v>0.31519999999999992</c:v>
                </c:pt>
                <c:pt idx="29">
                  <c:v>0.31960000000000011</c:v>
                </c:pt>
                <c:pt idx="30">
                  <c:v>0.39680000000000004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14-4FB2-AEA6-C7F5CBA1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股票中性产品表现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衍复!$AD$5</c:f>
              <c:strCache>
                <c:ptCount val="1"/>
                <c:pt idx="0">
                  <c:v>明汯多策略对冲1号基金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衍复!$AD$9:$AD$35</c:f>
              <c:numCache>
                <c:formatCode>0.0000</c:formatCode>
                <c:ptCount val="27"/>
                <c:pt idx="0">
                  <c:v>0</c:v>
                </c:pt>
                <c:pt idx="1">
                  <c:v>4.7809741745667989E-3</c:v>
                </c:pt>
                <c:pt idx="2">
                  <c:v>2.0186335403726607E-2</c:v>
                </c:pt>
                <c:pt idx="3">
                  <c:v>5.7902909447531847E-2</c:v>
                </c:pt>
                <c:pt idx="4">
                  <c:v>4.2293233082706827E-2</c:v>
                </c:pt>
                <c:pt idx="5">
                  <c:v>8.9653481529911705E-2</c:v>
                </c:pt>
                <c:pt idx="6">
                  <c:v>7.4248120300751674E-2</c:v>
                </c:pt>
                <c:pt idx="7">
                  <c:v>6.2602157567832606E-2</c:v>
                </c:pt>
                <c:pt idx="8">
                  <c:v>5.8474991827394573E-2</c:v>
                </c:pt>
                <c:pt idx="9">
                  <c:v>5.921052631578938E-2</c:v>
                </c:pt>
                <c:pt idx="10">
                  <c:v>7.1510297482837437E-2</c:v>
                </c:pt>
                <c:pt idx="11">
                  <c:v>8.4709055246812603E-2</c:v>
                </c:pt>
                <c:pt idx="12">
                  <c:v>9.5129127165740401E-2</c:v>
                </c:pt>
                <c:pt idx="13">
                  <c:v>9.1042824452435278E-2</c:v>
                </c:pt>
                <c:pt idx="14">
                  <c:v>0.10587610330173258</c:v>
                </c:pt>
                <c:pt idx="15">
                  <c:v>0.11993298463550173</c:v>
                </c:pt>
                <c:pt idx="16">
                  <c:v>0.10710199411572408</c:v>
                </c:pt>
                <c:pt idx="17">
                  <c:v>0.12810559006211175</c:v>
                </c:pt>
                <c:pt idx="18">
                  <c:v>0.15225563909774431</c:v>
                </c:pt>
                <c:pt idx="19">
                  <c:v>0.15675057208237986</c:v>
                </c:pt>
                <c:pt idx="20">
                  <c:v>0.16827394573389998</c:v>
                </c:pt>
                <c:pt idx="21">
                  <c:v>0.17611964694344562</c:v>
                </c:pt>
                <c:pt idx="22">
                  <c:v>0.18220823798626995</c:v>
                </c:pt>
                <c:pt idx="23">
                  <c:v>0.17853056554429547</c:v>
                </c:pt>
                <c:pt idx="24">
                  <c:v>0.16312520431513566</c:v>
                </c:pt>
                <c:pt idx="25">
                  <c:v>0.16578130107878386</c:v>
                </c:pt>
                <c:pt idx="26">
                  <c:v>0.19336384439359255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E-4B31-BB35-3E88FBFB5CF9}"/>
            </c:ext>
          </c:extLst>
        </c:ser>
        <c:ser>
          <c:idx val="1"/>
          <c:order val="1"/>
          <c:tx>
            <c:strRef>
              <c:f>衍复!$AE$5</c:f>
              <c:strCache>
                <c:ptCount val="1"/>
                <c:pt idx="0">
                  <c:v>明汯中性1号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衍复!$AE$9:$AE$35</c:f>
              <c:numCache>
                <c:formatCode>0.0000</c:formatCode>
                <c:ptCount val="27"/>
                <c:pt idx="0">
                  <c:v>0</c:v>
                </c:pt>
                <c:pt idx="1">
                  <c:v>1.2913588178605773E-2</c:v>
                </c:pt>
                <c:pt idx="2">
                  <c:v>2.4670735624799267E-2</c:v>
                </c:pt>
                <c:pt idx="3">
                  <c:v>5.0819145518792075E-2</c:v>
                </c:pt>
                <c:pt idx="4">
                  <c:v>5.7372309669129429E-2</c:v>
                </c:pt>
                <c:pt idx="5">
                  <c:v>8.0179890780597507E-2</c:v>
                </c:pt>
                <c:pt idx="6">
                  <c:v>7.1892065531641514E-2</c:v>
                </c:pt>
                <c:pt idx="7">
                  <c:v>7.5682621265660055E-2</c:v>
                </c:pt>
                <c:pt idx="8">
                  <c:v>7.2406039190491489E-2</c:v>
                </c:pt>
                <c:pt idx="9">
                  <c:v>8.0179890780597507E-2</c:v>
                </c:pt>
                <c:pt idx="10">
                  <c:v>8.0565371024734933E-2</c:v>
                </c:pt>
                <c:pt idx="11">
                  <c:v>8.4869900417603672E-2</c:v>
                </c:pt>
                <c:pt idx="12">
                  <c:v>9.6113074204946969E-2</c:v>
                </c:pt>
                <c:pt idx="13">
                  <c:v>9.1744298104722066E-2</c:v>
                </c:pt>
                <c:pt idx="14">
                  <c:v>0.10150979762287182</c:v>
                </c:pt>
                <c:pt idx="15">
                  <c:v>0.1075489881143592</c:v>
                </c:pt>
                <c:pt idx="16">
                  <c:v>0.10022486347574677</c:v>
                </c:pt>
                <c:pt idx="17">
                  <c:v>0.11609380019274007</c:v>
                </c:pt>
                <c:pt idx="18">
                  <c:v>0.12425313202698374</c:v>
                </c:pt>
                <c:pt idx="19">
                  <c:v>0.13061355605525216</c:v>
                </c:pt>
                <c:pt idx="20">
                  <c:v>0.13221972373915847</c:v>
                </c:pt>
                <c:pt idx="21">
                  <c:v>0.14237070350144565</c:v>
                </c:pt>
                <c:pt idx="22">
                  <c:v>0.12875040154192097</c:v>
                </c:pt>
                <c:pt idx="23">
                  <c:v>0.13106328300674597</c:v>
                </c:pt>
                <c:pt idx="24">
                  <c:v>0.13048506264053961</c:v>
                </c:pt>
                <c:pt idx="25">
                  <c:v>0.1387728878894956</c:v>
                </c:pt>
                <c:pt idx="26">
                  <c:v>0.15412785094763892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E-4B31-BB35-3E88FBFB5CF9}"/>
            </c:ext>
          </c:extLst>
        </c:ser>
        <c:ser>
          <c:idx val="2"/>
          <c:order val="2"/>
          <c:tx>
            <c:strRef>
              <c:f>衍复!$AF$5</c:f>
              <c:strCache>
                <c:ptCount val="1"/>
                <c:pt idx="0">
                  <c:v>九章幻方量化对冲1号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衍复!$AF$9:$AF$35</c:f>
              <c:numCache>
                <c:formatCode>0.0000</c:formatCode>
                <c:ptCount val="27"/>
                <c:pt idx="0">
                  <c:v>0</c:v>
                </c:pt>
                <c:pt idx="1">
                  <c:v>1.0421084519842472E-2</c:v>
                </c:pt>
                <c:pt idx="2">
                  <c:v>1.611632838533783E-2</c:v>
                </c:pt>
                <c:pt idx="3">
                  <c:v>4.0957285671008758E-2</c:v>
                </c:pt>
                <c:pt idx="4">
                  <c:v>3.2535595274159279E-2</c:v>
                </c:pt>
                <c:pt idx="5">
                  <c:v>6.8645864889427477E-2</c:v>
                </c:pt>
                <c:pt idx="6">
                  <c:v>5.9678885186307262E-2</c:v>
                </c:pt>
                <c:pt idx="7">
                  <c:v>5.6407149348682184E-2</c:v>
                </c:pt>
                <c:pt idx="8">
                  <c:v>3.52620418055134E-2</c:v>
                </c:pt>
                <c:pt idx="9">
                  <c:v>5.8770069675855741E-2</c:v>
                </c:pt>
                <c:pt idx="10">
                  <c:v>6.3495910330203076E-2</c:v>
                </c:pt>
                <c:pt idx="11">
                  <c:v>6.7131172372008496E-2</c:v>
                </c:pt>
                <c:pt idx="12">
                  <c:v>7.1251136019387928E-2</c:v>
                </c:pt>
                <c:pt idx="13">
                  <c:v>7.4341108754922836E-2</c:v>
                </c:pt>
                <c:pt idx="14">
                  <c:v>9.2820357467434E-2</c:v>
                </c:pt>
                <c:pt idx="15">
                  <c:v>9.4395637685549705E-2</c:v>
                </c:pt>
                <c:pt idx="16">
                  <c:v>8.2944562253862486E-2</c:v>
                </c:pt>
                <c:pt idx="17">
                  <c:v>9.536504089669795E-2</c:v>
                </c:pt>
                <c:pt idx="18">
                  <c:v>0.10336261738866992</c:v>
                </c:pt>
                <c:pt idx="19">
                  <c:v>0.10869433504998494</c:v>
                </c:pt>
                <c:pt idx="20">
                  <c:v>0.11196607088760979</c:v>
                </c:pt>
                <c:pt idx="21">
                  <c:v>0.12790063617085723</c:v>
                </c:pt>
                <c:pt idx="22">
                  <c:v>0.12305362011511645</c:v>
                </c:pt>
                <c:pt idx="23">
                  <c:v>0.12287185701302628</c:v>
                </c:pt>
                <c:pt idx="24">
                  <c:v>0.13026355649803079</c:v>
                </c:pt>
                <c:pt idx="25">
                  <c:v>0.14468342926385946</c:v>
                </c:pt>
                <c:pt idx="26">
                  <c:v>0.16661617691608588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E-4B31-BB35-3E88FBFB5CF9}"/>
            </c:ext>
          </c:extLst>
        </c:ser>
        <c:ser>
          <c:idx val="3"/>
          <c:order val="3"/>
          <c:tx>
            <c:strRef>
              <c:f>衍复!$AG$5</c:f>
              <c:strCache>
                <c:ptCount val="1"/>
                <c:pt idx="0">
                  <c:v>衍复中性三号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衍复!$AG$9:$AG$35</c:f>
              <c:numCache>
                <c:formatCode>0.0000</c:formatCode>
                <c:ptCount val="27"/>
                <c:pt idx="0">
                  <c:v>0</c:v>
                </c:pt>
                <c:pt idx="1">
                  <c:v>9.0009000900082015E-4</c:v>
                </c:pt>
                <c:pt idx="2">
                  <c:v>1.2001200120013156E-3</c:v>
                </c:pt>
                <c:pt idx="3">
                  <c:v>4.6004600460045619E-3</c:v>
                </c:pt>
                <c:pt idx="4">
                  <c:v>1.3901390139013925E-2</c:v>
                </c:pt>
                <c:pt idx="5">
                  <c:v>2.9902990299029986E-2</c:v>
                </c:pt>
                <c:pt idx="6">
                  <c:v>2.8802880288028687E-2</c:v>
                </c:pt>
                <c:pt idx="7">
                  <c:v>3.2703270327032685E-2</c:v>
                </c:pt>
                <c:pt idx="8">
                  <c:v>4.0204020402040186E-2</c:v>
                </c:pt>
                <c:pt idx="9">
                  <c:v>4.9504950495049549E-2</c:v>
                </c:pt>
                <c:pt idx="10">
                  <c:v>4.9704970497049805E-2</c:v>
                </c:pt>
                <c:pt idx="11">
                  <c:v>4.8304830483048233E-2</c:v>
                </c:pt>
                <c:pt idx="12">
                  <c:v>5.2005200520051975E-2</c:v>
                </c:pt>
                <c:pt idx="13">
                  <c:v>5.3805380538053837E-2</c:v>
                </c:pt>
                <c:pt idx="14">
                  <c:v>5.9705970597059732E-2</c:v>
                </c:pt>
                <c:pt idx="15">
                  <c:v>5.7605760576057596E-2</c:v>
                </c:pt>
                <c:pt idx="16">
                  <c:v>5.5505550555055461E-2</c:v>
                </c:pt>
                <c:pt idx="17">
                  <c:v>6.0306030603060279E-2</c:v>
                </c:pt>
                <c:pt idx="18">
                  <c:v>6.2606260626062671E-2</c:v>
                </c:pt>
                <c:pt idx="19">
                  <c:v>6.3006300630062961E-2</c:v>
                </c:pt>
                <c:pt idx="20">
                  <c:v>5.9705970597059732E-2</c:v>
                </c:pt>
                <c:pt idx="21">
                  <c:v>6.4906490649064841E-2</c:v>
                </c:pt>
                <c:pt idx="22">
                  <c:v>6.5506550655065388E-2</c:v>
                </c:pt>
                <c:pt idx="23">
                  <c:v>6.7406740674067267E-2</c:v>
                </c:pt>
                <c:pt idx="24">
                  <c:v>8.1208120812081175E-2</c:v>
                </c:pt>
                <c:pt idx="25">
                  <c:v>9.6409640964096432E-2</c:v>
                </c:pt>
                <c:pt idx="26">
                  <c:v>0.11553191505171623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E-4B31-BB35-3E88FBFB5CF9}"/>
            </c:ext>
          </c:extLst>
        </c:ser>
        <c:ser>
          <c:idx val="4"/>
          <c:order val="4"/>
          <c:tx>
            <c:strRef>
              <c:f>衍复!$AH$5</c:f>
              <c:strCache>
                <c:ptCount val="1"/>
                <c:pt idx="0">
                  <c:v>股票中性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衍复!$AH$9:$AH$35</c:f>
              <c:numCache>
                <c:formatCode>0.0000</c:formatCode>
                <c:ptCount val="27"/>
                <c:pt idx="0">
                  <c:v>0</c:v>
                </c:pt>
                <c:pt idx="1">
                  <c:v>2.4386113463166215E-3</c:v>
                </c:pt>
                <c:pt idx="2">
                  <c:v>6.7739204064352077E-3</c:v>
                </c:pt>
                <c:pt idx="3">
                  <c:v>1.7307366638442012E-2</c:v>
                </c:pt>
                <c:pt idx="4">
                  <c:v>1.4902624894157501E-2</c:v>
                </c:pt>
                <c:pt idx="5">
                  <c:v>2.8010160880609591E-2</c:v>
                </c:pt>
                <c:pt idx="6">
                  <c:v>2.4352243861134548E-2</c:v>
                </c:pt>
                <c:pt idx="7">
                  <c:v>2.2320067739204141E-2</c:v>
                </c:pt>
                <c:pt idx="8">
                  <c:v>2.2049110922946591E-2</c:v>
                </c:pt>
                <c:pt idx="9">
                  <c:v>2.3166807790008459E-2</c:v>
                </c:pt>
                <c:pt idx="10">
                  <c:v>2.4990634541862677E-2</c:v>
                </c:pt>
                <c:pt idx="11">
                  <c:v>2.7118432419024563E-2</c:v>
                </c:pt>
                <c:pt idx="12">
                  <c:v>2.884093546244193E-2</c:v>
                </c:pt>
                <c:pt idx="13">
                  <c:v>2.8908484601402051E-2</c:v>
                </c:pt>
                <c:pt idx="14">
                  <c:v>3.4819034260186177E-2</c:v>
                </c:pt>
                <c:pt idx="15">
                  <c:v>3.492035796862325E-2</c:v>
                </c:pt>
                <c:pt idx="16">
                  <c:v>3.1981970423969441E-2</c:v>
                </c:pt>
                <c:pt idx="17">
                  <c:v>3.7824970943800107E-2</c:v>
                </c:pt>
                <c:pt idx="18">
                  <c:v>4.2891156365615579E-2</c:v>
                </c:pt>
                <c:pt idx="19">
                  <c:v>4.4816306825906871E-2</c:v>
                </c:pt>
                <c:pt idx="20">
                  <c:v>4.5018954242777243E-2</c:v>
                </c:pt>
                <c:pt idx="21">
                  <c:v>4.7714212361916974E-2</c:v>
                </c:pt>
                <c:pt idx="22">
                  <c:v>5.0274707575098887E-2</c:v>
                </c:pt>
                <c:pt idx="23">
                  <c:v>6.2571822743664685E-2</c:v>
                </c:pt>
                <c:pt idx="24">
                  <c:v>6.3616235264829735E-2</c:v>
                </c:pt>
                <c:pt idx="25">
                  <c:v>6.7692813170026067E-2</c:v>
                </c:pt>
                <c:pt idx="26">
                  <c:v>7.6250257698289081E-2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E-4B31-BB35-3E88FBFB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ax val="0.2400000000000000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500</a:t>
            </a:r>
            <a:r>
              <a:rPr lang="zh-CN" altLang="en-US"/>
              <a:t>指增产品表现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衍复!$AI$5</c:f>
              <c:strCache>
                <c:ptCount val="1"/>
                <c:pt idx="0">
                  <c:v>明汯价值成长1期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衍复!$AI$9:$AI$35</c:f>
              <c:numCache>
                <c:formatCode>0.0000</c:formatCode>
                <c:ptCount val="27"/>
                <c:pt idx="0">
                  <c:v>0</c:v>
                </c:pt>
                <c:pt idx="1">
                  <c:v>-9.0037074089331925E-3</c:v>
                </c:pt>
                <c:pt idx="2">
                  <c:v>2.3951038662978874E-2</c:v>
                </c:pt>
                <c:pt idx="3">
                  <c:v>0.12275642911787199</c:v>
                </c:pt>
                <c:pt idx="4">
                  <c:v>6.2143235449890977E-2</c:v>
                </c:pt>
                <c:pt idx="5">
                  <c:v>0.13899841111045719</c:v>
                </c:pt>
                <c:pt idx="6">
                  <c:v>8.1562996527982046E-2</c:v>
                </c:pt>
                <c:pt idx="7">
                  <c:v>4.1664214676631506E-2</c:v>
                </c:pt>
                <c:pt idx="8">
                  <c:v>3.118931324663099E-2</c:v>
                </c:pt>
                <c:pt idx="9">
                  <c:v>3.4720178897192921E-2</c:v>
                </c:pt>
                <c:pt idx="10">
                  <c:v>5.7906196669216703E-2</c:v>
                </c:pt>
                <c:pt idx="11">
                  <c:v>8.1209909962925764E-2</c:v>
                </c:pt>
                <c:pt idx="12">
                  <c:v>8.3269581592420483E-2</c:v>
                </c:pt>
                <c:pt idx="13">
                  <c:v>9.6333784499499808E-2</c:v>
                </c:pt>
                <c:pt idx="14">
                  <c:v>0.13258400517860292</c:v>
                </c:pt>
                <c:pt idx="15">
                  <c:v>0.14211734243512031</c:v>
                </c:pt>
                <c:pt idx="16">
                  <c:v>0.10551403519096092</c:v>
                </c:pt>
                <c:pt idx="17">
                  <c:v>0.13558524098158053</c:v>
                </c:pt>
                <c:pt idx="18">
                  <c:v>0.17966221385276282</c:v>
                </c:pt>
                <c:pt idx="19">
                  <c:v>0.19378567645501077</c:v>
                </c:pt>
                <c:pt idx="20">
                  <c:v>0.23692108515270993</c:v>
                </c:pt>
                <c:pt idx="21">
                  <c:v>0.25027952686400279</c:v>
                </c:pt>
                <c:pt idx="22">
                  <c:v>0.29623962808215154</c:v>
                </c:pt>
                <c:pt idx="23">
                  <c:v>0.43111869593361973</c:v>
                </c:pt>
                <c:pt idx="24">
                  <c:v>0.3575589948802449</c:v>
                </c:pt>
                <c:pt idx="25">
                  <c:v>0.34990878597069375</c:v>
                </c:pt>
                <c:pt idx="26">
                  <c:v>0.42482198552345074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3-4716-B387-3F20E36A565D}"/>
            </c:ext>
          </c:extLst>
        </c:ser>
        <c:ser>
          <c:idx val="1"/>
          <c:order val="1"/>
          <c:tx>
            <c:strRef>
              <c:f>衍复!$AJ$5</c:f>
              <c:strCache>
                <c:ptCount val="1"/>
                <c:pt idx="0">
                  <c:v>明汯金选中证500指数增强1号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衍复!$AJ$9:$AJ$35</c:f>
              <c:numCache>
                <c:formatCode>0.0000</c:formatCode>
                <c:ptCount val="27"/>
                <c:pt idx="0">
                  <c:v>0</c:v>
                </c:pt>
                <c:pt idx="1">
                  <c:v>-8.8667651862799346E-3</c:v>
                </c:pt>
                <c:pt idx="2">
                  <c:v>2.4189157657307225E-2</c:v>
                </c:pt>
                <c:pt idx="3">
                  <c:v>0.12149023878043086</c:v>
                </c:pt>
                <c:pt idx="4">
                  <c:v>5.623395815509058E-2</c:v>
                </c:pt>
                <c:pt idx="5">
                  <c:v>0.13416815742397126</c:v>
                </c:pt>
                <c:pt idx="6">
                  <c:v>7.7000855565061865E-2</c:v>
                </c:pt>
                <c:pt idx="7">
                  <c:v>3.585595395504404E-2</c:v>
                </c:pt>
                <c:pt idx="8">
                  <c:v>2.1778019755775091E-2</c:v>
                </c:pt>
                <c:pt idx="9">
                  <c:v>2.5278058645096024E-2</c:v>
                </c:pt>
                <c:pt idx="10">
                  <c:v>4.4878276425293517E-2</c:v>
                </c:pt>
                <c:pt idx="11">
                  <c:v>6.8834098156646206E-2</c:v>
                </c:pt>
                <c:pt idx="12">
                  <c:v>7.0467449638329294E-2</c:v>
                </c:pt>
                <c:pt idx="13">
                  <c:v>8.4389826553628478E-2</c:v>
                </c:pt>
                <c:pt idx="14">
                  <c:v>0.12071245236058181</c:v>
                </c:pt>
                <c:pt idx="15">
                  <c:v>0.12996811075678627</c:v>
                </c:pt>
                <c:pt idx="16">
                  <c:v>9.3023255813953432E-2</c:v>
                </c:pt>
                <c:pt idx="17">
                  <c:v>0.12366804075600846</c:v>
                </c:pt>
                <c:pt idx="18">
                  <c:v>0.16963521816909077</c:v>
                </c:pt>
                <c:pt idx="19">
                  <c:v>0.18301314459049522</c:v>
                </c:pt>
                <c:pt idx="20">
                  <c:v>0.22789142101578896</c:v>
                </c:pt>
                <c:pt idx="21">
                  <c:v>0.24220269114101267</c:v>
                </c:pt>
                <c:pt idx="22">
                  <c:v>0.29096989966555165</c:v>
                </c:pt>
                <c:pt idx="23">
                  <c:v>0.42708252313914596</c:v>
                </c:pt>
                <c:pt idx="24">
                  <c:v>0.35467060745119383</c:v>
                </c:pt>
                <c:pt idx="25">
                  <c:v>0.34868165201835577</c:v>
                </c:pt>
                <c:pt idx="26">
                  <c:v>0.42521583573150812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3-4716-B387-3F20E36A565D}"/>
            </c:ext>
          </c:extLst>
        </c:ser>
        <c:ser>
          <c:idx val="2"/>
          <c:order val="2"/>
          <c:tx>
            <c:strRef>
              <c:f>衍复!$AK$5</c:f>
              <c:strCache>
                <c:ptCount val="1"/>
                <c:pt idx="0">
                  <c:v>九章幻方中证500量化多策略1号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衍复!$AK$9:$AK$35</c:f>
              <c:numCache>
                <c:formatCode>0.0000</c:formatCode>
                <c:ptCount val="27"/>
                <c:pt idx="0">
                  <c:v>0</c:v>
                </c:pt>
                <c:pt idx="1">
                  <c:v>6.6349662722542391E-4</c:v>
                </c:pt>
                <c:pt idx="2">
                  <c:v>2.2945925024881131E-2</c:v>
                </c:pt>
                <c:pt idx="3">
                  <c:v>0.11384496295477153</c:v>
                </c:pt>
                <c:pt idx="4">
                  <c:v>5.0536326440340451E-2</c:v>
                </c:pt>
                <c:pt idx="5">
                  <c:v>0.14182240406944602</c:v>
                </c:pt>
                <c:pt idx="6">
                  <c:v>8.7858011721773766E-2</c:v>
                </c:pt>
                <c:pt idx="7">
                  <c:v>4.0362711489549952E-2</c:v>
                </c:pt>
                <c:pt idx="8">
                  <c:v>3.9809797633529875E-3</c:v>
                </c:pt>
                <c:pt idx="9">
                  <c:v>2.5489328762578811E-2</c:v>
                </c:pt>
                <c:pt idx="10">
                  <c:v>5.0093995355523724E-2</c:v>
                </c:pt>
                <c:pt idx="11">
                  <c:v>7.3426960079619574E-2</c:v>
                </c:pt>
                <c:pt idx="12">
                  <c:v>6.8008404290611502E-2</c:v>
                </c:pt>
                <c:pt idx="13">
                  <c:v>9.5488222934866807E-2</c:v>
                </c:pt>
                <c:pt idx="14">
                  <c:v>0.14314939732389687</c:v>
                </c:pt>
                <c:pt idx="15">
                  <c:v>0.14541634413358406</c:v>
                </c:pt>
                <c:pt idx="16">
                  <c:v>0.10958752626340829</c:v>
                </c:pt>
                <c:pt idx="17">
                  <c:v>0.13938958310295257</c:v>
                </c:pt>
                <c:pt idx="18">
                  <c:v>0.18334623465664057</c:v>
                </c:pt>
                <c:pt idx="19">
                  <c:v>0.1987725312396329</c:v>
                </c:pt>
                <c:pt idx="20">
                  <c:v>0.24411146743337397</c:v>
                </c:pt>
                <c:pt idx="21">
                  <c:v>0.26910317372553361</c:v>
                </c:pt>
                <c:pt idx="22">
                  <c:v>0.32151940727634631</c:v>
                </c:pt>
                <c:pt idx="23">
                  <c:v>0.46395001658741575</c:v>
                </c:pt>
                <c:pt idx="24">
                  <c:v>0.39688156585204037</c:v>
                </c:pt>
                <c:pt idx="25">
                  <c:v>0.40053079730178043</c:v>
                </c:pt>
                <c:pt idx="26">
                  <c:v>0.4866747760698884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3-4716-B387-3F20E36A565D}"/>
            </c:ext>
          </c:extLst>
        </c:ser>
        <c:ser>
          <c:idx val="3"/>
          <c:order val="3"/>
          <c:tx>
            <c:strRef>
              <c:f>衍复!$AL$5</c:f>
              <c:strCache>
                <c:ptCount val="1"/>
                <c:pt idx="0">
                  <c:v>九章幻方中证500量化进取2号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衍复!$AL$9:$AL$35</c:f>
              <c:numCache>
                <c:formatCode>0.0000</c:formatCode>
                <c:ptCount val="27"/>
                <c:pt idx="0">
                  <c:v>0</c:v>
                </c:pt>
                <c:pt idx="1">
                  <c:v>2.8578377721026893E-3</c:v>
                </c:pt>
                <c:pt idx="2">
                  <c:v>2.7970327131217276E-2</c:v>
                </c:pt>
                <c:pt idx="3">
                  <c:v>0.12203575337468076</c:v>
                </c:pt>
                <c:pt idx="4">
                  <c:v>5.8190441444728069E-2</c:v>
                </c:pt>
                <c:pt idx="5">
                  <c:v>0.15420162957558081</c:v>
                </c:pt>
                <c:pt idx="6">
                  <c:v>9.5342332482062364E-2</c:v>
                </c:pt>
                <c:pt idx="7">
                  <c:v>4.60902347075276E-2</c:v>
                </c:pt>
                <c:pt idx="8">
                  <c:v>7.5398273136324523E-3</c:v>
                </c:pt>
                <c:pt idx="9">
                  <c:v>2.9247233369816383E-2</c:v>
                </c:pt>
                <c:pt idx="10">
                  <c:v>5.2109935546637454E-2</c:v>
                </c:pt>
                <c:pt idx="11">
                  <c:v>7.7161619846771279E-2</c:v>
                </c:pt>
                <c:pt idx="12">
                  <c:v>7.0716283594794982E-2</c:v>
                </c:pt>
                <c:pt idx="13">
                  <c:v>0.10124042320321047</c:v>
                </c:pt>
                <c:pt idx="14">
                  <c:v>0.14939802991608908</c:v>
                </c:pt>
                <c:pt idx="15">
                  <c:v>0.15164781709838238</c:v>
                </c:pt>
                <c:pt idx="16">
                  <c:v>0.11212452876079282</c:v>
                </c:pt>
                <c:pt idx="17">
                  <c:v>0.13608172199927027</c:v>
                </c:pt>
                <c:pt idx="18">
                  <c:v>0.18150310105800793</c:v>
                </c:pt>
                <c:pt idx="19">
                  <c:v>0.19560987474157843</c:v>
                </c:pt>
                <c:pt idx="20">
                  <c:v>0.24163930439012504</c:v>
                </c:pt>
                <c:pt idx="21">
                  <c:v>0.26742064939802979</c:v>
                </c:pt>
                <c:pt idx="22">
                  <c:v>0.32117232153715181</c:v>
                </c:pt>
                <c:pt idx="23">
                  <c:v>0.4577404840082695</c:v>
                </c:pt>
                <c:pt idx="24">
                  <c:v>0.39377356196035485</c:v>
                </c:pt>
                <c:pt idx="25">
                  <c:v>0.39188860513194679</c:v>
                </c:pt>
                <c:pt idx="26">
                  <c:v>0.47920466982852972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3-4716-B387-3F20E36A565D}"/>
            </c:ext>
          </c:extLst>
        </c:ser>
        <c:ser>
          <c:idx val="4"/>
          <c:order val="4"/>
          <c:tx>
            <c:strRef>
              <c:f>衍复!$AM$5</c:f>
              <c:strCache>
                <c:ptCount val="1"/>
                <c:pt idx="0">
                  <c:v>衍复指增三号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衍复!$AM$9:$AM$35</c:f>
              <c:numCache>
                <c:formatCode>0.0000</c:formatCode>
                <c:ptCount val="27"/>
                <c:pt idx="0">
                  <c:v>0</c:v>
                </c:pt>
                <c:pt idx="1">
                  <c:v>9.0081072965664255E-4</c:v>
                </c:pt>
                <c:pt idx="2">
                  <c:v>1.3011710539485577E-3</c:v>
                </c:pt>
                <c:pt idx="3">
                  <c:v>3.0327294565108742E-2</c:v>
                </c:pt>
                <c:pt idx="4">
                  <c:v>-1.0009008107296768E-3</c:v>
                </c:pt>
                <c:pt idx="5">
                  <c:v>6.7660894805324778E-2</c:v>
                </c:pt>
                <c:pt idx="6">
                  <c:v>1.9017115403863416E-2</c:v>
                </c:pt>
                <c:pt idx="7">
                  <c:v>-1.0809728755880377E-2</c:v>
                </c:pt>
                <c:pt idx="8">
                  <c:v>-4.0036032429185964E-3</c:v>
                </c:pt>
                <c:pt idx="9">
                  <c:v>8.0072064858374148E-3</c:v>
                </c:pt>
                <c:pt idx="10">
                  <c:v>2.6623961565408916E-2</c:v>
                </c:pt>
                <c:pt idx="11">
                  <c:v>4.5140626563907604E-2</c:v>
                </c:pt>
                <c:pt idx="12">
                  <c:v>4.2137924131718352E-2</c:v>
                </c:pt>
                <c:pt idx="13">
                  <c:v>6.5959363427084305E-2</c:v>
                </c:pt>
                <c:pt idx="14">
                  <c:v>0.1001901711540385</c:v>
                </c:pt>
                <c:pt idx="15">
                  <c:v>0.10309278350515472</c:v>
                </c:pt>
                <c:pt idx="16">
                  <c:v>6.9162246021419405E-2</c:v>
                </c:pt>
                <c:pt idx="17">
                  <c:v>9.0681613452106902E-2</c:v>
                </c:pt>
                <c:pt idx="18">
                  <c:v>0.13021719547592836</c:v>
                </c:pt>
                <c:pt idx="19">
                  <c:v>0.14212791512361123</c:v>
                </c:pt>
                <c:pt idx="20">
                  <c:v>0.17355620058052268</c:v>
                </c:pt>
                <c:pt idx="21">
                  <c:v>0.18376538884996507</c:v>
                </c:pt>
                <c:pt idx="22">
                  <c:v>0.24051646481833666</c:v>
                </c:pt>
                <c:pt idx="23">
                  <c:v>0.3572214993494145</c:v>
                </c:pt>
                <c:pt idx="24">
                  <c:v>0.31638474627164448</c:v>
                </c:pt>
                <c:pt idx="25">
                  <c:v>0.3207887098388551</c:v>
                </c:pt>
                <c:pt idx="26">
                  <c:v>0.39805825242718451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3-4716-B387-3F20E36A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股票中性产品表现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衍复!$AR$5</c:f>
              <c:strCache>
                <c:ptCount val="1"/>
                <c:pt idx="0">
                  <c:v>明汯中性1号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衍复!$AR$9:$AR$31</c:f>
              <c:numCache>
                <c:formatCode>0.0000</c:formatCode>
                <c:ptCount val="23"/>
                <c:pt idx="0">
                  <c:v>0</c:v>
                </c:pt>
                <c:pt idx="1">
                  <c:v>2.1570057115080976E-2</c:v>
                </c:pt>
                <c:pt idx="2">
                  <c:v>1.3731923684530356E-2</c:v>
                </c:pt>
                <c:pt idx="3">
                  <c:v>1.7316806416332486E-2</c:v>
                </c:pt>
                <c:pt idx="4">
                  <c:v>1.4218009478673022E-2</c:v>
                </c:pt>
                <c:pt idx="5">
                  <c:v>2.1570057115080976E-2</c:v>
                </c:pt>
                <c:pt idx="6">
                  <c:v>2.193462146068792E-2</c:v>
                </c:pt>
                <c:pt idx="7">
                  <c:v>2.6005589986632716E-2</c:v>
                </c:pt>
                <c:pt idx="8">
                  <c:v>3.6638716733503385E-2</c:v>
                </c:pt>
                <c:pt idx="9">
                  <c:v>3.2506987483290839E-2</c:v>
                </c:pt>
                <c:pt idx="10">
                  <c:v>4.1742617572001484E-2</c:v>
                </c:pt>
                <c:pt idx="11">
                  <c:v>4.7454125653177748E-2</c:v>
                </c:pt>
                <c:pt idx="12">
                  <c:v>4.0527403086644709E-2</c:v>
                </c:pt>
                <c:pt idx="13">
                  <c:v>5.5535301980799812E-2</c:v>
                </c:pt>
                <c:pt idx="14">
                  <c:v>6.3251913962814488E-2</c:v>
                </c:pt>
                <c:pt idx="15">
                  <c:v>6.9267225665329946E-2</c:v>
                </c:pt>
                <c:pt idx="16">
                  <c:v>7.0786243772025692E-2</c:v>
                </c:pt>
                <c:pt idx="17">
                  <c:v>8.0386438206343502E-2</c:v>
                </c:pt>
                <c:pt idx="18">
                  <c:v>6.7505164661562755E-2</c:v>
                </c:pt>
                <c:pt idx="19">
                  <c:v>6.9692550735204861E-2</c:v>
                </c:pt>
                <c:pt idx="20">
                  <c:v>6.9145704216794446E-2</c:v>
                </c:pt>
                <c:pt idx="21">
                  <c:v>7.6983837647344844E-2</c:v>
                </c:pt>
                <c:pt idx="22">
                  <c:v>9.1505650747357059E-2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591-9502-704464FF4DFC}"/>
            </c:ext>
          </c:extLst>
        </c:ser>
        <c:ser>
          <c:idx val="2"/>
          <c:order val="2"/>
          <c:tx>
            <c:strRef>
              <c:f>衍复!$AS$5</c:f>
              <c:strCache>
                <c:ptCount val="1"/>
                <c:pt idx="0">
                  <c:v>九章幻方量化对冲1号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衍复!$AS$9:$AS$31</c:f>
              <c:numCache>
                <c:formatCode>0.0000</c:formatCode>
                <c:ptCount val="23"/>
                <c:pt idx="0">
                  <c:v>0</c:v>
                </c:pt>
                <c:pt idx="1">
                  <c:v>3.4972421077338334E-2</c:v>
                </c:pt>
                <c:pt idx="2">
                  <c:v>2.6287994366858358E-2</c:v>
                </c:pt>
                <c:pt idx="3">
                  <c:v>2.3119352188710307E-2</c:v>
                </c:pt>
                <c:pt idx="4">
                  <c:v>2.6405351484568573E-3</c:v>
                </c:pt>
                <c:pt idx="5">
                  <c:v>2.5407815984039406E-2</c:v>
                </c:pt>
                <c:pt idx="6">
                  <c:v>2.9984743574697825E-2</c:v>
                </c:pt>
                <c:pt idx="7">
                  <c:v>3.3505457105973635E-2</c:v>
                </c:pt>
                <c:pt idx="8">
                  <c:v>3.7495599108085864E-2</c:v>
                </c:pt>
                <c:pt idx="9">
                  <c:v>4.0488205609670258E-2</c:v>
                </c:pt>
                <c:pt idx="10">
                  <c:v>5.8385166060321625E-2</c:v>
                </c:pt>
                <c:pt idx="11">
                  <c:v>5.9910808590541098E-2</c:v>
                </c:pt>
                <c:pt idx="12">
                  <c:v>4.8820560967022697E-2</c:v>
                </c:pt>
                <c:pt idx="13">
                  <c:v>6.0849665532214603E-2</c:v>
                </c:pt>
                <c:pt idx="14">
                  <c:v>6.8595235301021074E-2</c:v>
                </c:pt>
                <c:pt idx="15">
                  <c:v>7.3758948480225461E-2</c:v>
                </c:pt>
                <c:pt idx="16">
                  <c:v>7.6927590658373513E-2</c:v>
                </c:pt>
                <c:pt idx="17">
                  <c:v>9.2360051637131679E-2</c:v>
                </c:pt>
                <c:pt idx="18">
                  <c:v>8.7665766928764155E-2</c:v>
                </c:pt>
                <c:pt idx="19">
                  <c:v>8.7489731252200498E-2</c:v>
                </c:pt>
                <c:pt idx="20">
                  <c:v>9.4648515432461E-2</c:v>
                </c:pt>
                <c:pt idx="21">
                  <c:v>0.10861401243985447</c:v>
                </c:pt>
                <c:pt idx="22">
                  <c:v>0.12985565074521777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F-4591-9502-704464FF4DFC}"/>
            </c:ext>
          </c:extLst>
        </c:ser>
        <c:ser>
          <c:idx val="3"/>
          <c:order val="3"/>
          <c:tx>
            <c:strRef>
              <c:f>衍复!$AT$5</c:f>
              <c:strCache>
                <c:ptCount val="1"/>
                <c:pt idx="0">
                  <c:v>衍复中性三号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衍复!$AT$9:$AT$31</c:f>
              <c:numCache>
                <c:formatCode>0.0000</c:formatCode>
                <c:ptCount val="23"/>
                <c:pt idx="0">
                  <c:v>0</c:v>
                </c:pt>
                <c:pt idx="1">
                  <c:v>1.5782205563227514E-2</c:v>
                </c:pt>
                <c:pt idx="2">
                  <c:v>1.4697178930755506E-2</c:v>
                </c:pt>
                <c:pt idx="3">
                  <c:v>1.8544091536792262E-2</c:v>
                </c:pt>
                <c:pt idx="4">
                  <c:v>2.5942000394555187E-2</c:v>
                </c:pt>
                <c:pt idx="5">
                  <c:v>3.5115407378181196E-2</c:v>
                </c:pt>
                <c:pt idx="6">
                  <c:v>3.531268494772144E-2</c:v>
                </c:pt>
                <c:pt idx="7">
                  <c:v>3.3931741960939066E-2</c:v>
                </c:pt>
                <c:pt idx="8">
                  <c:v>3.7581376997435356E-2</c:v>
                </c:pt>
                <c:pt idx="9">
                  <c:v>3.935687512329844E-2</c:v>
                </c:pt>
                <c:pt idx="10">
                  <c:v>4.5176563424738747E-2</c:v>
                </c:pt>
                <c:pt idx="11">
                  <c:v>4.3105148944565075E-2</c:v>
                </c:pt>
                <c:pt idx="12">
                  <c:v>4.1033734464391181E-2</c:v>
                </c:pt>
                <c:pt idx="13">
                  <c:v>4.5768396133359701E-2</c:v>
                </c:pt>
                <c:pt idx="14">
                  <c:v>4.8037088183073617E-2</c:v>
                </c:pt>
                <c:pt idx="15">
                  <c:v>4.8431643322154105E-2</c:v>
                </c:pt>
                <c:pt idx="16">
                  <c:v>4.5176563424738747E-2</c:v>
                </c:pt>
                <c:pt idx="17">
                  <c:v>5.0305780232787534E-2</c:v>
                </c:pt>
                <c:pt idx="18">
                  <c:v>5.0897612941408488E-2</c:v>
                </c:pt>
                <c:pt idx="19">
                  <c:v>5.2771749852041694E-2</c:v>
                </c:pt>
                <c:pt idx="20">
                  <c:v>6.6383902150325413E-2</c:v>
                </c:pt>
                <c:pt idx="21">
                  <c:v>8.1376997435391507E-2</c:v>
                </c:pt>
                <c:pt idx="22">
                  <c:v>0.10023709001796299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F-4591-9502-704464FF4DFC}"/>
            </c:ext>
          </c:extLst>
        </c:ser>
        <c:ser>
          <c:idx val="4"/>
          <c:order val="4"/>
          <c:tx>
            <c:strRef>
              <c:f>衍复!$AU$5</c:f>
              <c:strCache>
                <c:ptCount val="1"/>
                <c:pt idx="0">
                  <c:v>股票中性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衍复!$AU$9:$AU$31</c:f>
              <c:numCache>
                <c:formatCode>0.0000</c:formatCode>
                <c:ptCount val="23"/>
                <c:pt idx="0">
                  <c:v>0</c:v>
                </c:pt>
                <c:pt idx="1">
                  <c:v>1.2915067578841866E-2</c:v>
                </c:pt>
                <c:pt idx="2">
                  <c:v>9.3108626731186472E-3</c:v>
                </c:pt>
                <c:pt idx="3">
                  <c:v>7.3085266143835259E-3</c:v>
                </c:pt>
                <c:pt idx="4">
                  <c:v>7.041548473218695E-3</c:v>
                </c:pt>
                <c:pt idx="5">
                  <c:v>8.1428333055231228E-3</c:v>
                </c:pt>
                <c:pt idx="6">
                  <c:v>9.9398793541964903E-3</c:v>
                </c:pt>
                <c:pt idx="7">
                  <c:v>1.2036433077647235E-2</c:v>
                </c:pt>
                <c:pt idx="8">
                  <c:v>1.3733643234727255E-2</c:v>
                </c:pt>
                <c:pt idx="9">
                  <c:v>1.3800200495791781E-2</c:v>
                </c:pt>
                <c:pt idx="10">
                  <c:v>1.9623960838711874E-2</c:v>
                </c:pt>
                <c:pt idx="11">
                  <c:v>1.9723796730305221E-2</c:v>
                </c:pt>
                <c:pt idx="12">
                  <c:v>1.6828555874109696E-2</c:v>
                </c:pt>
                <c:pt idx="13">
                  <c:v>2.2585758955971924E-2</c:v>
                </c:pt>
                <c:pt idx="14">
                  <c:v>2.7577553535618193E-2</c:v>
                </c:pt>
                <c:pt idx="15">
                  <c:v>2.947443547588513E-2</c:v>
                </c:pt>
                <c:pt idx="16">
                  <c:v>2.9674107259068938E-2</c:v>
                </c:pt>
                <c:pt idx="17">
                  <c:v>3.2329788753065136E-2</c:v>
                </c:pt>
                <c:pt idx="18">
                  <c:v>3.4852686172361036E-2</c:v>
                </c:pt>
                <c:pt idx="19">
                  <c:v>4.6969232988710141E-2</c:v>
                </c:pt>
                <c:pt idx="20">
                  <c:v>4.799830956763218E-2</c:v>
                </c:pt>
                <c:pt idx="21">
                  <c:v>5.2015027827299054E-2</c:v>
                </c:pt>
                <c:pt idx="22">
                  <c:v>6.044681657073192E-2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F-4591-9502-704464FF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衍复!$AQ$5</c15:sqref>
                        </c15:formulaRef>
                      </c:ext>
                    </c:extLst>
                    <c:strCache>
                      <c:ptCount val="1"/>
                      <c:pt idx="0">
                        <c:v>明汯多策略对冲1号基金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衍复!$AP$9:$AP$31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43889</c:v>
                      </c:pt>
                      <c:pt idx="1">
                        <c:v>43896</c:v>
                      </c:pt>
                      <c:pt idx="2">
                        <c:v>43903</c:v>
                      </c:pt>
                      <c:pt idx="3">
                        <c:v>43910</c:v>
                      </c:pt>
                      <c:pt idx="4">
                        <c:v>43917</c:v>
                      </c:pt>
                      <c:pt idx="5">
                        <c:v>43924</c:v>
                      </c:pt>
                      <c:pt idx="6">
                        <c:v>43931</c:v>
                      </c:pt>
                      <c:pt idx="7">
                        <c:v>43938</c:v>
                      </c:pt>
                      <c:pt idx="8">
                        <c:v>43945</c:v>
                      </c:pt>
                      <c:pt idx="9">
                        <c:v>43951</c:v>
                      </c:pt>
                      <c:pt idx="10">
                        <c:v>43959</c:v>
                      </c:pt>
                      <c:pt idx="11">
                        <c:v>43966</c:v>
                      </c:pt>
                      <c:pt idx="12">
                        <c:v>43973</c:v>
                      </c:pt>
                      <c:pt idx="13">
                        <c:v>43980</c:v>
                      </c:pt>
                      <c:pt idx="14">
                        <c:v>43987</c:v>
                      </c:pt>
                      <c:pt idx="15">
                        <c:v>43994</c:v>
                      </c:pt>
                      <c:pt idx="16">
                        <c:v>44001</c:v>
                      </c:pt>
                      <c:pt idx="17">
                        <c:v>44006</c:v>
                      </c:pt>
                      <c:pt idx="18">
                        <c:v>44015</c:v>
                      </c:pt>
                      <c:pt idx="19">
                        <c:v>44022</c:v>
                      </c:pt>
                      <c:pt idx="20">
                        <c:v>44029</c:v>
                      </c:pt>
                      <c:pt idx="21">
                        <c:v>44036</c:v>
                      </c:pt>
                      <c:pt idx="22">
                        <c:v>44043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衍复!$AQ$9:$AQ$31</c15:sqref>
                        </c15:formulaRef>
                      </c:ext>
                    </c:extLst>
                    <c:numCache>
                      <c:formatCode>0.0000</c:formatCode>
                      <c:ptCount val="23"/>
                      <c:pt idx="0">
                        <c:v>0</c:v>
                      </c:pt>
                      <c:pt idx="1">
                        <c:v>4.5438507076488666E-2</c:v>
                      </c:pt>
                      <c:pt idx="2">
                        <c:v>3.0658250676284915E-2</c:v>
                      </c:pt>
                      <c:pt idx="3">
                        <c:v>1.948484729682054E-2</c:v>
                      </c:pt>
                      <c:pt idx="4">
                        <c:v>1.5525149958834916E-2</c:v>
                      </c:pt>
                      <c:pt idx="5">
                        <c:v>1.623083859332719E-2</c:v>
                      </c:pt>
                      <c:pt idx="6">
                        <c:v>2.8031520759007389E-2</c:v>
                      </c:pt>
                      <c:pt idx="7">
                        <c:v>4.0694711255733873E-2</c:v>
                      </c:pt>
                      <c:pt idx="8">
                        <c:v>5.0691966911044162E-2</c:v>
                      </c:pt>
                      <c:pt idx="9">
                        <c:v>4.6771474497196763E-2</c:v>
                      </c:pt>
                      <c:pt idx="10">
                        <c:v>6.1002861959462251E-2</c:v>
                      </c:pt>
                      <c:pt idx="11">
                        <c:v>7.4489355863096351E-2</c:v>
                      </c:pt>
                      <c:pt idx="12">
                        <c:v>6.2179009683616115E-2</c:v>
                      </c:pt>
                      <c:pt idx="13">
                        <c:v>8.2330340690790704E-2</c:v>
                      </c:pt>
                      <c:pt idx="14">
                        <c:v>0.10550045085662751</c:v>
                      </c:pt>
                      <c:pt idx="15">
                        <c:v>0.10981299251185939</c:v>
                      </c:pt>
                      <c:pt idx="16">
                        <c:v>0.12086878111890864</c:v>
                      </c:pt>
                      <c:pt idx="17">
                        <c:v>0.12839612655349519</c:v>
                      </c:pt>
                      <c:pt idx="18">
                        <c:v>0.1342376602501274</c:v>
                      </c:pt>
                      <c:pt idx="19">
                        <c:v>0.13070921707766492</c:v>
                      </c:pt>
                      <c:pt idx="20">
                        <c:v>0.11592896067746117</c:v>
                      </c:pt>
                      <c:pt idx="21">
                        <c:v>0.1184772807464618</c:v>
                      </c:pt>
                      <c:pt idx="22">
                        <c:v>0.14494060453993018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8F-4591-9502-704464FF4DFC}"/>
                  </c:ext>
                </c:extLst>
              </c15:ser>
            </c15:filteredLineSeries>
          </c:ext>
        </c:extLst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ax val="0.1500000000000000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500</a:t>
            </a:r>
            <a:r>
              <a:rPr lang="zh-CN" altLang="en-US"/>
              <a:t>指增产品表现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衍复!$AW$5</c:f>
              <c:strCache>
                <c:ptCount val="1"/>
                <c:pt idx="0">
                  <c:v>明汯金选中证500指数增强1号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衍复!$AW$9:$AW$31</c:f>
              <c:numCache>
                <c:formatCode>0.0000</c:formatCode>
                <c:ptCount val="23"/>
                <c:pt idx="0">
                  <c:v>0</c:v>
                </c:pt>
                <c:pt idx="1">
                  <c:v>7.3784977908689209E-2</c:v>
                </c:pt>
                <c:pt idx="2">
                  <c:v>1.9661266568482993E-2</c:v>
                </c:pt>
                <c:pt idx="3">
                  <c:v>-1.9293078055964696E-2</c:v>
                </c:pt>
                <c:pt idx="4">
                  <c:v>-3.262150220913107E-2</c:v>
                </c:pt>
                <c:pt idx="5">
                  <c:v>-2.9307805596465397E-2</c:v>
                </c:pt>
                <c:pt idx="6">
                  <c:v>-1.0751104565537628E-2</c:v>
                </c:pt>
                <c:pt idx="7">
                  <c:v>1.1929307805596423E-2</c:v>
                </c:pt>
                <c:pt idx="8">
                  <c:v>1.3475699558173737E-2</c:v>
                </c:pt>
                <c:pt idx="9">
                  <c:v>2.6656848306332748E-2</c:v>
                </c:pt>
                <c:pt idx="10">
                  <c:v>6.1045655375552288E-2</c:v>
                </c:pt>
                <c:pt idx="11">
                  <c:v>6.9808541973490401E-2</c:v>
                </c:pt>
                <c:pt idx="12">
                  <c:v>3.4830633284241408E-2</c:v>
                </c:pt>
                <c:pt idx="13">
                  <c:v>6.384388807069219E-2</c:v>
                </c:pt>
                <c:pt idx="14">
                  <c:v>0.10736377025036803</c:v>
                </c:pt>
                <c:pt idx="15">
                  <c:v>0.12002945508100127</c:v>
                </c:pt>
                <c:pt idx="16">
                  <c:v>0.16251840942562579</c:v>
                </c:pt>
                <c:pt idx="17">
                  <c:v>0.17606774668630321</c:v>
                </c:pt>
                <c:pt idx="18">
                  <c:v>0.22223858615611181</c:v>
                </c:pt>
                <c:pt idx="19">
                  <c:v>0.35110456553755509</c:v>
                </c:pt>
                <c:pt idx="20">
                  <c:v>0.28254786450662728</c:v>
                </c:pt>
                <c:pt idx="21">
                  <c:v>0.27687776141384379</c:v>
                </c:pt>
                <c:pt idx="22">
                  <c:v>0.34933726067746673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8-4E8D-9FA7-5FA52929A75D}"/>
            </c:ext>
          </c:extLst>
        </c:ser>
        <c:ser>
          <c:idx val="3"/>
          <c:order val="3"/>
          <c:tx>
            <c:strRef>
              <c:f>衍复!$AY$5</c:f>
              <c:strCache>
                <c:ptCount val="1"/>
                <c:pt idx="0">
                  <c:v>九章幻方中证500量化进取2号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衍复!$AY$9:$AY$31</c:f>
              <c:numCache>
                <c:formatCode>0.0000</c:formatCode>
                <c:ptCount val="23"/>
                <c:pt idx="0">
                  <c:v>0</c:v>
                </c:pt>
                <c:pt idx="1">
                  <c:v>9.0731483077630459E-2</c:v>
                </c:pt>
                <c:pt idx="2">
                  <c:v>3.5108889271964649E-2</c:v>
                </c:pt>
                <c:pt idx="3">
                  <c:v>-1.1434810090214298E-2</c:v>
                </c:pt>
                <c:pt idx="4">
                  <c:v>-4.7865310578635856E-2</c:v>
                </c:pt>
                <c:pt idx="5">
                  <c:v>-2.7351606044934695E-2</c:v>
                </c:pt>
                <c:pt idx="6">
                  <c:v>-5.7461357237258426E-3</c:v>
                </c:pt>
                <c:pt idx="7">
                  <c:v>1.792794345802462E-2</c:v>
                </c:pt>
                <c:pt idx="8">
                  <c:v>1.183703959087512E-2</c:v>
                </c:pt>
                <c:pt idx="9">
                  <c:v>4.0682640923978663E-2</c:v>
                </c:pt>
                <c:pt idx="10">
                  <c:v>8.6192035855886973E-2</c:v>
                </c:pt>
                <c:pt idx="11">
                  <c:v>8.8318106073665525E-2</c:v>
                </c:pt>
                <c:pt idx="12">
                  <c:v>5.0968223869447771E-2</c:v>
                </c:pt>
                <c:pt idx="13">
                  <c:v>7.3607998620927484E-2</c:v>
                </c:pt>
                <c:pt idx="14">
                  <c:v>0.11653163247715925</c:v>
                </c:pt>
                <c:pt idx="15">
                  <c:v>0.12986266735620289</c:v>
                </c:pt>
                <c:pt idx="16">
                  <c:v>0.1733609147848072</c:v>
                </c:pt>
                <c:pt idx="17">
                  <c:v>0.19772453025340453</c:v>
                </c:pt>
                <c:pt idx="18">
                  <c:v>0.24852037005114069</c:v>
                </c:pt>
                <c:pt idx="19">
                  <c:v>0.37757857840602216</c:v>
                </c:pt>
                <c:pt idx="20">
                  <c:v>0.31712923059242648</c:v>
                </c:pt>
                <c:pt idx="21">
                  <c:v>0.31534792851807159</c:v>
                </c:pt>
                <c:pt idx="22">
                  <c:v>0.39786243751077399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8-4E8D-9FA7-5FA52929A75D}"/>
            </c:ext>
          </c:extLst>
        </c:ser>
        <c:ser>
          <c:idx val="4"/>
          <c:order val="4"/>
          <c:tx>
            <c:strRef>
              <c:f>衍复!$AZ$5</c:f>
              <c:strCache>
                <c:ptCount val="1"/>
                <c:pt idx="0">
                  <c:v>衍复指增三号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衍复!$AZ$9:$AZ$31</c:f>
              <c:numCache>
                <c:formatCode>0.0000</c:formatCode>
                <c:ptCount val="23"/>
                <c:pt idx="0">
                  <c:v>0</c:v>
                </c:pt>
                <c:pt idx="1">
                  <c:v>6.8730588117423164E-2</c:v>
                </c:pt>
                <c:pt idx="2">
                  <c:v>2.0038072337441148E-2</c:v>
                </c:pt>
                <c:pt idx="3">
                  <c:v>-9.8186554453462138E-3</c:v>
                </c:pt>
                <c:pt idx="4">
                  <c:v>-3.0057108506161834E-3</c:v>
                </c:pt>
                <c:pt idx="5">
                  <c:v>9.0171325518486611E-3</c:v>
                </c:pt>
                <c:pt idx="6">
                  <c:v>2.7652539825668843E-2</c:v>
                </c:pt>
                <c:pt idx="7">
                  <c:v>4.6187756737801955E-2</c:v>
                </c:pt>
                <c:pt idx="8">
                  <c:v>4.3182045887185661E-2</c:v>
                </c:pt>
                <c:pt idx="9">
                  <c:v>6.7027351968740545E-2</c:v>
                </c:pt>
                <c:pt idx="10">
                  <c:v>0.10129245566576484</c:v>
                </c:pt>
                <c:pt idx="11">
                  <c:v>0.10419797615469406</c:v>
                </c:pt>
                <c:pt idx="12">
                  <c:v>7.02334435427312E-2</c:v>
                </c:pt>
                <c:pt idx="13">
                  <c:v>9.1774371305480384E-2</c:v>
                </c:pt>
                <c:pt idx="14">
                  <c:v>0.13134956417192667</c:v>
                </c:pt>
                <c:pt idx="15">
                  <c:v>0.14327221721270411</c:v>
                </c:pt>
                <c:pt idx="16">
                  <c:v>0.17473199078248691</c:v>
                </c:pt>
                <c:pt idx="17">
                  <c:v>0.18495140767458174</c:v>
                </c:pt>
                <c:pt idx="18">
                  <c:v>0.24175934275122746</c:v>
                </c:pt>
                <c:pt idx="19">
                  <c:v>0.35858130447850933</c:v>
                </c:pt>
                <c:pt idx="20">
                  <c:v>0.31770363691012915</c:v>
                </c:pt>
                <c:pt idx="21">
                  <c:v>0.32211201282436641</c:v>
                </c:pt>
                <c:pt idx="22">
                  <c:v>0.39945897204688907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8-4E8D-9FA7-5FA52929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衍复!$AV$5</c15:sqref>
                        </c15:formulaRef>
                      </c:ext>
                    </c:extLst>
                    <c:strCache>
                      <c:ptCount val="1"/>
                      <c:pt idx="0">
                        <c:v>明汯价值成长1期</c:v>
                      </c:pt>
                    </c:strCache>
                  </c:strRef>
                </c:tx>
                <c:spPr>
                  <a:ln w="34925" cap="rnd">
                    <a:solidFill>
                      <a:srgbClr val="70AD47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衍复!$AP$9:$AP$31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43889</c:v>
                      </c:pt>
                      <c:pt idx="1">
                        <c:v>43896</c:v>
                      </c:pt>
                      <c:pt idx="2">
                        <c:v>43903</c:v>
                      </c:pt>
                      <c:pt idx="3">
                        <c:v>43910</c:v>
                      </c:pt>
                      <c:pt idx="4">
                        <c:v>43917</c:v>
                      </c:pt>
                      <c:pt idx="5">
                        <c:v>43924</c:v>
                      </c:pt>
                      <c:pt idx="6">
                        <c:v>43931</c:v>
                      </c:pt>
                      <c:pt idx="7">
                        <c:v>43938</c:v>
                      </c:pt>
                      <c:pt idx="8">
                        <c:v>43945</c:v>
                      </c:pt>
                      <c:pt idx="9">
                        <c:v>43951</c:v>
                      </c:pt>
                      <c:pt idx="10">
                        <c:v>43959</c:v>
                      </c:pt>
                      <c:pt idx="11">
                        <c:v>43966</c:v>
                      </c:pt>
                      <c:pt idx="12">
                        <c:v>43973</c:v>
                      </c:pt>
                      <c:pt idx="13">
                        <c:v>43980</c:v>
                      </c:pt>
                      <c:pt idx="14">
                        <c:v>43987</c:v>
                      </c:pt>
                      <c:pt idx="15">
                        <c:v>43994</c:v>
                      </c:pt>
                      <c:pt idx="16">
                        <c:v>44001</c:v>
                      </c:pt>
                      <c:pt idx="17">
                        <c:v>44006</c:v>
                      </c:pt>
                      <c:pt idx="18">
                        <c:v>44015</c:v>
                      </c:pt>
                      <c:pt idx="19">
                        <c:v>44022</c:v>
                      </c:pt>
                      <c:pt idx="20">
                        <c:v>44029</c:v>
                      </c:pt>
                      <c:pt idx="21">
                        <c:v>44036</c:v>
                      </c:pt>
                      <c:pt idx="22">
                        <c:v>44043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衍复!$AV$9:$AV$31</c15:sqref>
                        </c15:formulaRef>
                      </c:ext>
                    </c:extLst>
                    <c:numCache>
                      <c:formatCode>0.0000</c:formatCode>
                      <c:ptCount val="23"/>
                      <c:pt idx="0">
                        <c:v>0</c:v>
                      </c:pt>
                      <c:pt idx="1">
                        <c:v>7.2358579422682645E-2</c:v>
                      </c:pt>
                      <c:pt idx="2">
                        <c:v>1.8283561416144956E-2</c:v>
                      </c:pt>
                      <c:pt idx="3">
                        <c:v>-1.9280846584298295E-2</c:v>
                      </c:pt>
                      <c:pt idx="4">
                        <c:v>-2.914288880270377E-2</c:v>
                      </c:pt>
                      <c:pt idx="5">
                        <c:v>-2.5818604908859233E-2</c:v>
                      </c:pt>
                      <c:pt idx="6">
                        <c:v>-3.989140672613356E-3</c:v>
                      </c:pt>
                      <c:pt idx="7">
                        <c:v>1.7951133026760546E-2</c:v>
                      </c:pt>
                      <c:pt idx="8">
                        <c:v>1.9890298631503045E-2</c:v>
                      </c:pt>
                      <c:pt idx="9">
                        <c:v>3.2190149038727967E-2</c:v>
                      </c:pt>
                      <c:pt idx="10">
                        <c:v>6.6319463682198432E-2</c:v>
                      </c:pt>
                      <c:pt idx="11">
                        <c:v>7.5295030195578816E-2</c:v>
                      </c:pt>
                      <c:pt idx="12">
                        <c:v>4.0833287162723719E-2</c:v>
                      </c:pt>
                      <c:pt idx="13">
                        <c:v>6.9145104991966244E-2</c:v>
                      </c:pt>
                      <c:pt idx="14">
                        <c:v>0.110643248933459</c:v>
                      </c:pt>
                      <c:pt idx="15">
                        <c:v>0.12394038450883715</c:v>
                      </c:pt>
                      <c:pt idx="16">
                        <c:v>0.1645520527453046</c:v>
                      </c:pt>
                      <c:pt idx="17">
                        <c:v>0.17712892681034975</c:v>
                      </c:pt>
                      <c:pt idx="18">
                        <c:v>0.22040002216189269</c:v>
                      </c:pt>
                      <c:pt idx="19">
                        <c:v>0.34738766690675393</c:v>
                      </c:pt>
                      <c:pt idx="20">
                        <c:v>0.27813175245165955</c:v>
                      </c:pt>
                      <c:pt idx="21">
                        <c:v>0.27092913734832957</c:v>
                      </c:pt>
                      <c:pt idx="22">
                        <c:v>0.34145936062939763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38-4E8D-9FA7-5FA52929A7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衍复!$AX$5</c15:sqref>
                        </c15:formulaRef>
                      </c:ext>
                    </c:extLst>
                    <c:strCache>
                      <c:ptCount val="1"/>
                      <c:pt idx="0">
                        <c:v>九章幻方中证500量化多策略1号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衍复!$AP$9:$AP$31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43889</c:v>
                      </c:pt>
                      <c:pt idx="1">
                        <c:v>43896</c:v>
                      </c:pt>
                      <c:pt idx="2">
                        <c:v>43903</c:v>
                      </c:pt>
                      <c:pt idx="3">
                        <c:v>43910</c:v>
                      </c:pt>
                      <c:pt idx="4">
                        <c:v>43917</c:v>
                      </c:pt>
                      <c:pt idx="5">
                        <c:v>43924</c:v>
                      </c:pt>
                      <c:pt idx="6">
                        <c:v>43931</c:v>
                      </c:pt>
                      <c:pt idx="7">
                        <c:v>43938</c:v>
                      </c:pt>
                      <c:pt idx="8">
                        <c:v>43945</c:v>
                      </c:pt>
                      <c:pt idx="9">
                        <c:v>43951</c:v>
                      </c:pt>
                      <c:pt idx="10">
                        <c:v>43959</c:v>
                      </c:pt>
                      <c:pt idx="11">
                        <c:v>43966</c:v>
                      </c:pt>
                      <c:pt idx="12">
                        <c:v>43973</c:v>
                      </c:pt>
                      <c:pt idx="13">
                        <c:v>43980</c:v>
                      </c:pt>
                      <c:pt idx="14">
                        <c:v>43987</c:v>
                      </c:pt>
                      <c:pt idx="15">
                        <c:v>43994</c:v>
                      </c:pt>
                      <c:pt idx="16">
                        <c:v>44001</c:v>
                      </c:pt>
                      <c:pt idx="17">
                        <c:v>44006</c:v>
                      </c:pt>
                      <c:pt idx="18">
                        <c:v>44015</c:v>
                      </c:pt>
                      <c:pt idx="19">
                        <c:v>44022</c:v>
                      </c:pt>
                      <c:pt idx="20">
                        <c:v>44029</c:v>
                      </c:pt>
                      <c:pt idx="21">
                        <c:v>44036</c:v>
                      </c:pt>
                      <c:pt idx="22">
                        <c:v>44043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衍复!$AX$9:$AX$31</c15:sqref>
                        </c15:formulaRef>
                      </c:ext>
                    </c:extLst>
                    <c:numCache>
                      <c:formatCode>0.0000</c:formatCode>
                      <c:ptCount val="23"/>
                      <c:pt idx="0">
                        <c:v>0</c:v>
                      </c:pt>
                      <c:pt idx="1">
                        <c:v>8.6894736842105358E-2</c:v>
                      </c:pt>
                      <c:pt idx="2">
                        <c:v>3.552631578947385E-2</c:v>
                      </c:pt>
                      <c:pt idx="3">
                        <c:v>-9.6842105263157396E-3</c:v>
                      </c:pt>
                      <c:pt idx="4">
                        <c:v>-4.4315789473684086E-2</c:v>
                      </c:pt>
                      <c:pt idx="5">
                        <c:v>-2.3842105263157887E-2</c:v>
                      </c:pt>
                      <c:pt idx="6">
                        <c:v>-4.2105263157887762E-4</c:v>
                      </c:pt>
                      <c:pt idx="7">
                        <c:v>2.1789473684210581E-2</c:v>
                      </c:pt>
                      <c:pt idx="8">
                        <c:v>1.6631578947368553E-2</c:v>
                      </c:pt>
                      <c:pt idx="9">
                        <c:v>4.278947368421071E-2</c:v>
                      </c:pt>
                      <c:pt idx="10">
                        <c:v>8.8157894736841991E-2</c:v>
                      </c:pt>
                      <c:pt idx="11">
                        <c:v>9.0315789473684349E-2</c:v>
                      </c:pt>
                      <c:pt idx="12">
                        <c:v>5.6210526315789489E-2</c:v>
                      </c:pt>
                      <c:pt idx="13">
                        <c:v>8.4578947368421309E-2</c:v>
                      </c:pt>
                      <c:pt idx="14">
                        <c:v>0.12642105263157899</c:v>
                      </c:pt>
                      <c:pt idx="15">
                        <c:v>0.14110526315789484</c:v>
                      </c:pt>
                      <c:pt idx="16">
                        <c:v>0.18426315789473691</c:v>
                      </c:pt>
                      <c:pt idx="17">
                        <c:v>0.20805263157894749</c:v>
                      </c:pt>
                      <c:pt idx="18">
                        <c:v>0.2579473684210527</c:v>
                      </c:pt>
                      <c:pt idx="19">
                        <c:v>0.39352631578947372</c:v>
                      </c:pt>
                      <c:pt idx="20">
                        <c:v>0.32968421052631602</c:v>
                      </c:pt>
                      <c:pt idx="21">
                        <c:v>0.3331578947368421</c:v>
                      </c:pt>
                      <c:pt idx="22">
                        <c:v>0.41515789473684217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8-4E8D-9FA7-5FA52929A75D}"/>
                  </c:ext>
                </c:extLst>
              </c15:ser>
            </c15:filteredLineSeries>
          </c:ext>
        </c:extLst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591614</xdr:colOff>
      <xdr:row>35</xdr:row>
      <xdr:rowOff>20411</xdr:rowOff>
    </xdr:from>
    <xdr:to>
      <xdr:col>4</xdr:col>
      <xdr:colOff>305354</xdr:colOff>
      <xdr:row>38</xdr:row>
      <xdr:rowOff>169638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612694C-99B9-4ADE-BDBF-093D9933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14" y="6211661"/>
          <a:ext cx="2156223" cy="67990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204788</xdr:colOff>
      <xdr:row>3</xdr:row>
      <xdr:rowOff>80963</xdr:rowOff>
    </xdr:from>
    <xdr:to>
      <xdr:col>13</xdr:col>
      <xdr:colOff>138113</xdr:colOff>
      <xdr:row>4</xdr:row>
      <xdr:rowOff>157163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15101" y="652463"/>
          <a:ext cx="3614737" cy="26670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Bef>
              <a:spcPts val="0"/>
            </a:spcBef>
            <a:spcAft>
              <a:spcPts val="0"/>
            </a:spcAft>
            <a:buFont typeface="Wingdings" panose="05000000000000000000" pitchFamily="2" charset="2"/>
            <a:buNone/>
          </a:pP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——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覆盖主流</a:t>
          </a: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大策略</a:t>
          </a:r>
          <a:r>
            <a:rPr lang="en-US" altLang="zh-CN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优选头部管理人</a:t>
          </a:r>
          <a:r>
            <a:rPr lang="zh-CN" altLang="en-US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资产配置定制化</a:t>
          </a:r>
          <a:endParaRPr lang="zh-CN" altLang="en-US" sz="105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66675</xdr:rowOff>
    </xdr:from>
    <xdr:to>
      <xdr:col>12</xdr:col>
      <xdr:colOff>571500</xdr:colOff>
      <xdr:row>4</xdr:row>
      <xdr:rowOff>142875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97C6E49-2589-4844-82E4-EFC515A9251F}"/>
            </a:ext>
          </a:extLst>
        </xdr:cNvPr>
        <xdr:cNvSpPr/>
      </xdr:nvSpPr>
      <xdr:spPr>
        <a:xfrm>
          <a:off x="7162800" y="638175"/>
          <a:ext cx="3605213" cy="26670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Bef>
              <a:spcPts val="0"/>
            </a:spcBef>
            <a:spcAft>
              <a:spcPts val="0"/>
            </a:spcAft>
            <a:buFont typeface="Wingdings" panose="05000000000000000000" pitchFamily="2" charset="2"/>
            <a:buNone/>
          </a:pP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——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覆盖主流</a:t>
          </a: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大策略</a:t>
          </a:r>
          <a:r>
            <a:rPr lang="en-US" altLang="zh-CN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优选头部管理人</a:t>
          </a:r>
          <a:r>
            <a:rPr lang="zh-CN" altLang="en-US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资产配置定制化</a:t>
          </a:r>
          <a:endParaRPr lang="zh-CN" altLang="en-US" sz="105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250031</xdr:colOff>
      <xdr:row>7</xdr:row>
      <xdr:rowOff>154782</xdr:rowOff>
    </xdr:from>
    <xdr:to>
      <xdr:col>20</xdr:col>
      <xdr:colOff>95251</xdr:colOff>
      <xdr:row>25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88C59D-0C2C-4C6F-BC5C-36663E23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11904</xdr:colOff>
      <xdr:row>27</xdr:row>
      <xdr:rowOff>92866</xdr:rowOff>
    </xdr:from>
    <xdr:to>
      <xdr:col>28</xdr:col>
      <xdr:colOff>128586</xdr:colOff>
      <xdr:row>46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B3BE63-4A7C-43F5-B7AF-0596742E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350044</xdr:colOff>
      <xdr:row>14</xdr:row>
      <xdr:rowOff>7143</xdr:rowOff>
    </xdr:from>
    <xdr:to>
      <xdr:col>40</xdr:col>
      <xdr:colOff>509588</xdr:colOff>
      <xdr:row>32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F08980-65F9-427A-B61C-DA0DCD8D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838199</xdr:colOff>
      <xdr:row>26</xdr:row>
      <xdr:rowOff>23813</xdr:rowOff>
    </xdr:from>
    <xdr:to>
      <xdr:col>40</xdr:col>
      <xdr:colOff>202407</xdr:colOff>
      <xdr:row>44</xdr:row>
      <xdr:rowOff>135734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E431BD-8B80-4063-869C-1E53644B8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359569</xdr:colOff>
      <xdr:row>11</xdr:row>
      <xdr:rowOff>26193</xdr:rowOff>
    </xdr:from>
    <xdr:to>
      <xdr:col>53</xdr:col>
      <xdr:colOff>519113</xdr:colOff>
      <xdr:row>29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030B5C-D7DF-4106-90D5-6F79DF4B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12</xdr:row>
      <xdr:rowOff>0</xdr:rowOff>
    </xdr:from>
    <xdr:to>
      <xdr:col>66</xdr:col>
      <xdr:colOff>216695</xdr:colOff>
      <xdr:row>30</xdr:row>
      <xdr:rowOff>111921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67810E-2657-4689-A5C9-5284F2D48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3</xdr:row>
      <xdr:rowOff>66675</xdr:rowOff>
    </xdr:from>
    <xdr:to>
      <xdr:col>13</xdr:col>
      <xdr:colOff>419101</xdr:colOff>
      <xdr:row>4</xdr:row>
      <xdr:rowOff>142875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873DB0F-6FFE-4C67-8B16-B4CE0852DCC3}"/>
            </a:ext>
          </a:extLst>
        </xdr:cNvPr>
        <xdr:cNvSpPr/>
      </xdr:nvSpPr>
      <xdr:spPr>
        <a:xfrm>
          <a:off x="6400801" y="581025"/>
          <a:ext cx="4024313" cy="2476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Bef>
              <a:spcPts val="0"/>
            </a:spcBef>
            <a:spcAft>
              <a:spcPts val="0"/>
            </a:spcAft>
            <a:buFont typeface="Wingdings" panose="05000000000000000000" pitchFamily="2" charset="2"/>
            <a:buNone/>
          </a:pP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——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覆盖主流</a:t>
          </a: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大策略</a:t>
          </a:r>
          <a:r>
            <a:rPr lang="en-US" altLang="zh-CN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优选头部管理人</a:t>
          </a:r>
          <a:r>
            <a:rPr lang="zh-CN" altLang="en-US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资产配置定制化</a:t>
          </a:r>
          <a:endParaRPr lang="zh-CN" altLang="en-US" sz="105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&#26397;&#38451;&#25554;&#20214;\SuntimeExcelAddIn\XLA\GoGoalFunc.xla" TargetMode="External"/><Relationship Id="rId1" Type="http://schemas.openxmlformats.org/officeDocument/2006/relationships/externalLinkPath" Target="file:///D:\IT\&#26397;&#38451;&#25554;&#20214;\SuntimeExcelAddIn\XLA\GoGoal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er/Desktop/&#20844;&#21215;&#30740;&#31350;/&#31169;&#21215;&#22823;&#31867;&#31574;&#30053;&#26680;&#24515;&#27744;/&#31169;&#21215;100/&#31169;&#21215;100&#30333;&#21517;&#21333;&#26631;&#30340;&#27010;&#20917;&#65288;&#25968;&#25454;&#25130;&#33267;20200911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er/Desktop/&#20844;&#21215;&#30740;&#31350;/&#31169;&#21215;&#31574;&#30053;&#25253;&#21578;/&#31574;&#30053;&#21608;&#24230;&#35266;&#23519;/&#32929;&#31080;&#22810;&#22836;&#21608;&#25253;&#25968;&#25454;-&#26356;&#26032;&#29256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Wind\DataBrowse\XLA\WindFunc.xla" TargetMode="External"/><Relationship Id="rId1" Type="http://schemas.openxmlformats.org/officeDocument/2006/relationships/externalLinkPath" Target="file:///D:\IT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ZY_PF_SS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指数"/>
      <sheetName val="股票多头"/>
      <sheetName val="指数增强"/>
      <sheetName val="股票中性"/>
      <sheetName val="CTA"/>
      <sheetName val="代销标的"/>
      <sheetName val="基金周刊"/>
      <sheetName val="Sheet9"/>
      <sheetName val="Sheet1"/>
      <sheetName val="私募核心投资经理"/>
      <sheetName val="公募债券"/>
      <sheetName val="公募股票"/>
      <sheetName val="公募基金经理"/>
    </sheetNames>
    <sheetDataSet>
      <sheetData sheetId="0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</row>
        <row r="3">
          <cell r="B3">
            <v>0.99466590890604067</v>
          </cell>
          <cell r="C3">
            <v>1.0015984467566073</v>
          </cell>
          <cell r="D3">
            <v>1.0050240065802731</v>
          </cell>
          <cell r="E3">
            <v>1.0158763888947044</v>
          </cell>
          <cell r="F3">
            <v>0.9989143523340045</v>
          </cell>
          <cell r="G3">
            <v>0.99600093287439029</v>
          </cell>
        </row>
        <row r="4">
          <cell r="B4">
            <v>1.0129849271035405</v>
          </cell>
          <cell r="C4">
            <v>1.0261773064249404</v>
          </cell>
          <cell r="D4">
            <v>1.0205077565037304</v>
          </cell>
          <cell r="E4">
            <v>1.0462509238201205</v>
          </cell>
          <cell r="F4">
            <v>0.99953182651728345</v>
          </cell>
          <cell r="G4">
            <v>0.99934784049365111</v>
          </cell>
        </row>
        <row r="5">
          <cell r="B5">
            <v>1.0326661830510961</v>
          </cell>
          <cell r="C5">
            <v>1.0387250048038204</v>
          </cell>
          <cell r="D5">
            <v>1.0398294683342062</v>
          </cell>
          <cell r="E5">
            <v>1.0525424944014179</v>
          </cell>
          <cell r="F5">
            <v>1.0003610705806802</v>
          </cell>
          <cell r="G5">
            <v>0.99793109221335963</v>
          </cell>
        </row>
        <row r="6">
          <cell r="B6">
            <v>1.0420387384693397</v>
          </cell>
          <cell r="C6">
            <v>1.0422743533379322</v>
          </cell>
          <cell r="D6">
            <v>1.0469848584925441</v>
          </cell>
          <cell r="E6">
            <v>1.0492081083947007</v>
          </cell>
          <cell r="F6">
            <v>1.0027499173965633</v>
          </cell>
          <cell r="G6">
            <v>1.0137609552901445</v>
          </cell>
        </row>
        <row r="7">
          <cell r="B7">
            <v>1.051861467473939</v>
          </cell>
          <cell r="C7">
            <v>1.0443512508052237</v>
          </cell>
          <cell r="D7">
            <v>1.065310549033301</v>
          </cell>
          <cell r="E7">
            <v>1.0355283321483819</v>
          </cell>
          <cell r="F7">
            <v>1.0073862076798965</v>
          </cell>
          <cell r="G7">
            <v>1.0229799376268403</v>
          </cell>
        </row>
        <row r="8">
          <cell r="B8">
            <v>1.079475258883831</v>
          </cell>
          <cell r="C8">
            <v>1.1100843685754078</v>
          </cell>
          <cell r="D8">
            <v>1.1025065649814856</v>
          </cell>
          <cell r="E8">
            <v>1.0868287027206573</v>
          </cell>
          <cell r="F8">
            <v>1.0175507898300256</v>
          </cell>
          <cell r="G8">
            <v>1.0400110190796241</v>
          </cell>
        </row>
        <row r="9">
          <cell r="B9">
            <v>1.1153034823658676</v>
          </cell>
          <cell r="C9">
            <v>1.1815771971358935</v>
          </cell>
          <cell r="D9">
            <v>1.1615218468943642</v>
          </cell>
          <cell r="E9">
            <v>1.1387977265818789</v>
          </cell>
          <cell r="F9">
            <v>1.0230055019906816</v>
          </cell>
          <cell r="G9">
            <v>1.032332060312815</v>
          </cell>
        </row>
        <row r="10">
          <cell r="B10">
            <v>1.1587855784798566</v>
          </cell>
          <cell r="C10">
            <v>1.2601957884837083</v>
          </cell>
          <cell r="D10">
            <v>1.2296688363112498</v>
          </cell>
          <cell r="E10">
            <v>1.1944180681733094</v>
          </cell>
          <cell r="F10">
            <v>1.0340447102562214</v>
          </cell>
          <cell r="G10">
            <v>1.0328516517472888</v>
          </cell>
        </row>
        <row r="11">
          <cell r="B11">
            <v>1.143705405425133</v>
          </cell>
          <cell r="C11">
            <v>1.3204457257568611</v>
          </cell>
          <cell r="D11">
            <v>1.2199595347951455</v>
          </cell>
          <cell r="E11">
            <v>1.2509819196926995</v>
          </cell>
          <cell r="F11">
            <v>1.033598157768659</v>
          </cell>
          <cell r="G11">
            <v>1.047883857227051</v>
          </cell>
        </row>
        <row r="12">
          <cell r="B12">
            <v>1.2006574934263698</v>
          </cell>
          <cell r="C12">
            <v>1.3747499872662574</v>
          </cell>
          <cell r="D12">
            <v>1.2558626249711615</v>
          </cell>
          <cell r="E12">
            <v>1.3068870433958828</v>
          </cell>
          <cell r="F12">
            <v>1.0687202877904478</v>
          </cell>
          <cell r="G12">
            <v>1.0358832980320749</v>
          </cell>
        </row>
        <row r="13">
          <cell r="B13">
            <v>1.2284520733249298</v>
          </cell>
          <cell r="C13">
            <v>1.4404147571477275</v>
          </cell>
          <cell r="D13">
            <v>1.2855039917568742</v>
          </cell>
          <cell r="E13">
            <v>1.3644671113577709</v>
          </cell>
          <cell r="F13">
            <v>1.078154014709797</v>
          </cell>
          <cell r="G13">
            <v>1.0399173874935588</v>
          </cell>
        </row>
        <row r="14">
          <cell r="B14">
            <v>1.2663530377826164</v>
          </cell>
          <cell r="C14">
            <v>1.4476577396308066</v>
          </cell>
          <cell r="D14">
            <v>1.3022890362357509</v>
          </cell>
          <cell r="E14">
            <v>1.3568701945377326</v>
          </cell>
          <cell r="F14">
            <v>1.0859526683183969</v>
          </cell>
          <cell r="G14">
            <v>1.032596586032908</v>
          </cell>
        </row>
        <row r="15">
          <cell r="B15">
            <v>1.3068281345112294</v>
          </cell>
          <cell r="C15">
            <v>1.5464573429964121</v>
          </cell>
          <cell r="D15">
            <v>1.3791255199831736</v>
          </cell>
          <cell r="E15">
            <v>1.4493323386811181</v>
          </cell>
          <cell r="F15">
            <v>1.0988200121398068</v>
          </cell>
          <cell r="G15">
            <v>1.0695411391565717</v>
          </cell>
        </row>
        <row r="16">
          <cell r="B16">
            <v>1.2958546112415623</v>
          </cell>
          <cell r="C16">
            <v>1.525479543465373</v>
          </cell>
          <cell r="D16">
            <v>1.3596801704187611</v>
          </cell>
          <cell r="E16">
            <v>1.4355476742187065</v>
          </cell>
          <cell r="F16">
            <v>1.1102482870149744</v>
          </cell>
          <cell r="G16">
            <v>1.0938916954255844</v>
          </cell>
        </row>
        <row r="17">
          <cell r="B17">
            <v>1.3267534668325636</v>
          </cell>
          <cell r="C17">
            <v>1.5725440463084335</v>
          </cell>
          <cell r="D17">
            <v>1.406291190640991</v>
          </cell>
          <cell r="E17">
            <v>1.4621648161459504</v>
          </cell>
          <cell r="F17">
            <v>1.1268817252499448</v>
          </cell>
          <cell r="G17">
            <v>1.0999828929621784</v>
          </cell>
        </row>
        <row r="18">
          <cell r="B18">
            <v>1.2909947448915005</v>
          </cell>
          <cell r="C18">
            <v>1.4837593863906091</v>
          </cell>
          <cell r="D18">
            <v>1.3322200515208527</v>
          </cell>
          <cell r="E18">
            <v>1.3752662612274751</v>
          </cell>
          <cell r="F18">
            <v>1.1189289733318355</v>
          </cell>
          <cell r="G18">
            <v>1.1038365272692692</v>
          </cell>
        </row>
        <row r="19">
          <cell r="B19">
            <v>1.2990992060969448</v>
          </cell>
          <cell r="C19">
            <v>1.4557270066788215</v>
          </cell>
          <cell r="D19">
            <v>1.3395083866046784</v>
          </cell>
          <cell r="E19">
            <v>1.3555002905148235</v>
          </cell>
          <cell r="F19">
            <v>1.1244609683675566</v>
          </cell>
          <cell r="G19">
            <v>1.1235169779080474</v>
          </cell>
        </row>
        <row r="20">
          <cell r="B20">
            <v>1.2708408840324823</v>
          </cell>
          <cell r="C20">
            <v>1.4231076460201293</v>
          </cell>
          <cell r="D20">
            <v>1.2955193616418985</v>
          </cell>
          <cell r="E20">
            <v>1.3385010169629312</v>
          </cell>
          <cell r="F20">
            <v>1.1371260436921071</v>
          </cell>
          <cell r="G20">
            <v>1.1258249169393755</v>
          </cell>
        </row>
        <row r="21">
          <cell r="B21">
            <v>1.2665875057151257</v>
          </cell>
          <cell r="C21">
            <v>1.4008168754542092</v>
          </cell>
          <cell r="D21">
            <v>1.2758992710872297</v>
          </cell>
          <cell r="E21">
            <v>1.3099950473023467</v>
          </cell>
          <cell r="F21">
            <v>1.1439735205053938</v>
          </cell>
          <cell r="G21">
            <v>1.1145966032100307</v>
          </cell>
        </row>
        <row r="22">
          <cell r="B22">
            <v>1.2381957026785995</v>
          </cell>
          <cell r="C22">
            <v>1.3790462053947459</v>
          </cell>
          <cell r="D22">
            <v>1.2675799993181422</v>
          </cell>
          <cell r="E22">
            <v>1.2964789137013109</v>
          </cell>
          <cell r="F22">
            <v>1.1408282564970673</v>
          </cell>
          <cell r="G22">
            <v>1.1462638991009868</v>
          </cell>
        </row>
        <row r="23">
          <cell r="B23">
            <v>1.2482208374045438</v>
          </cell>
          <cell r="C23">
            <v>1.4284393999888327</v>
          </cell>
          <cell r="D23">
            <v>1.2923628903072439</v>
          </cell>
          <cell r="E23">
            <v>1.3388396052975826</v>
          </cell>
          <cell r="F23">
            <v>1.1692548726521945</v>
          </cell>
          <cell r="G23">
            <v>1.1924218992885613</v>
          </cell>
        </row>
        <row r="24">
          <cell r="B24">
            <v>1.2213027989792451</v>
          </cell>
          <cell r="C24">
            <v>1.3683683902040038</v>
          </cell>
          <cell r="D24">
            <v>1.2642018799086439</v>
          </cell>
          <cell r="E24">
            <v>1.2761906964888259</v>
          </cell>
          <cell r="F24">
            <v>1.1588717643741664</v>
          </cell>
          <cell r="G24">
            <v>1.1711425495427372</v>
          </cell>
        </row>
        <row r="25">
          <cell r="B25">
            <v>1.2518543909525985</v>
          </cell>
          <cell r="C25">
            <v>1.4136102408597031</v>
          </cell>
          <cell r="D25">
            <v>1.2970540536643216</v>
          </cell>
          <cell r="E25">
            <v>1.3140888923178351</v>
          </cell>
          <cell r="F25">
            <v>1.1715855955234322</v>
          </cell>
          <cell r="G25">
            <v>1.1747908040140989</v>
          </cell>
        </row>
        <row r="26">
          <cell r="B26">
            <v>1.2940707867565955</v>
          </cell>
          <cell r="C26">
            <v>1.4875010557379924</v>
          </cell>
          <cell r="D26">
            <v>1.363618382216635</v>
          </cell>
          <cell r="E26">
            <v>1.3903744242916016</v>
          </cell>
          <cell r="F26">
            <v>1.1715203441410937</v>
          </cell>
          <cell r="G26">
            <v>1.1810519737396603</v>
          </cell>
        </row>
        <row r="27">
          <cell r="B27">
            <v>1.3115706792012913</v>
          </cell>
          <cell r="C27">
            <v>1.4681429081133557</v>
          </cell>
          <cell r="D27">
            <v>1.3623262523740793</v>
          </cell>
          <cell r="E27">
            <v>1.3713805876122036</v>
          </cell>
          <cell r="F27">
            <v>1.1764971335963608</v>
          </cell>
          <cell r="G27">
            <v>1.1921206242629903</v>
          </cell>
        </row>
        <row r="28">
          <cell r="B28">
            <v>1.329531786009412</v>
          </cell>
          <cell r="C28">
            <v>1.4969169032227858</v>
          </cell>
          <cell r="D28">
            <v>1.3879841328094926</v>
          </cell>
          <cell r="E28">
            <v>1.4037050238947453</v>
          </cell>
          <cell r="F28">
            <v>1.1821849459361062</v>
          </cell>
          <cell r="G28">
            <v>1.2129342363361815</v>
          </cell>
        </row>
        <row r="29">
          <cell r="B29">
            <v>1.3158056672608045</v>
          </cell>
          <cell r="C29">
            <v>1.4563582793909502</v>
          </cell>
          <cell r="D29">
            <v>1.3686621630583351</v>
          </cell>
          <cell r="E29">
            <v>1.3765250588697735</v>
          </cell>
          <cell r="F29">
            <v>1.1879815449570665</v>
          </cell>
          <cell r="G29">
            <v>1.2117018460237281</v>
          </cell>
        </row>
        <row r="30">
          <cell r="B30">
            <v>1.3146155816108172</v>
          </cell>
          <cell r="C30">
            <v>1.461853903977262</v>
          </cell>
          <cell r="D30">
            <v>1.3717994320181746</v>
          </cell>
          <cell r="E30">
            <v>1.3761732959153901</v>
          </cell>
          <cell r="F30">
            <v>1.1859657898941642</v>
          </cell>
          <cell r="G30">
            <v>1.2364215262532459</v>
          </cell>
        </row>
        <row r="31">
          <cell r="B31">
            <v>1.3357436966021958</v>
          </cell>
          <cell r="C31">
            <v>1.4787072938826988</v>
          </cell>
          <cell r="D31">
            <v>1.3865373170390181</v>
          </cell>
          <cell r="E31">
            <v>1.3910583701635022</v>
          </cell>
          <cell r="F31">
            <v>1.1926520629670747</v>
          </cell>
          <cell r="G31">
            <v>1.2325663094243777</v>
          </cell>
        </row>
        <row r="32">
          <cell r="B32">
            <v>1.3131890635228947</v>
          </cell>
          <cell r="C32">
            <v>1.4520961231566192</v>
          </cell>
          <cell r="D32">
            <v>1.3512759912415255</v>
          </cell>
          <cell r="E32">
            <v>1.3641099368375085</v>
          </cell>
          <cell r="F32">
            <v>1.1885255834049937</v>
          </cell>
          <cell r="G32">
            <v>1.2219798187429072</v>
          </cell>
        </row>
        <row r="33">
          <cell r="B33">
            <v>1.3084869348515837</v>
          </cell>
          <cell r="C33">
            <v>1.4059649158522161</v>
          </cell>
          <cell r="D33">
            <v>1.3234735968047051</v>
          </cell>
          <cell r="E33">
            <v>1.3215399141408424</v>
          </cell>
          <cell r="F33">
            <v>1.1913514808909178</v>
          </cell>
          <cell r="G33">
            <v>1.2031233208717296</v>
          </cell>
        </row>
        <row r="34">
          <cell r="B34">
            <v>1.3523346952230642</v>
          </cell>
          <cell r="C34">
            <v>1.4520279235617963</v>
          </cell>
          <cell r="D34">
            <v>1.3463635130011464</v>
          </cell>
          <cell r="E34">
            <v>1.3622399976484889</v>
          </cell>
          <cell r="F34">
            <v>1.1957401976081019</v>
          </cell>
          <cell r="G34">
            <v>1.216885820333298</v>
          </cell>
        </row>
        <row r="35">
          <cell r="B35">
            <v>1.3912472715476785</v>
          </cell>
          <cell r="C35">
            <v>1.5027803240818647</v>
          </cell>
          <cell r="D35">
            <v>1.3806409528951962</v>
          </cell>
          <cell r="E35">
            <v>1.409957986390707</v>
          </cell>
          <cell r="F35">
            <v>1.2061988470388572</v>
          </cell>
          <cell r="G35">
            <v>1.2086007825453429</v>
          </cell>
        </row>
        <row r="36">
          <cell r="B36">
            <v>1.412155933657993</v>
          </cell>
          <cell r="C36">
            <v>1.5042302648272847</v>
          </cell>
          <cell r="D36">
            <v>1.3764244972187227</v>
          </cell>
          <cell r="E36">
            <v>1.4114005882211926</v>
          </cell>
          <cell r="F36">
            <v>1.2102237282144443</v>
          </cell>
          <cell r="G36">
            <v>1.2034570878726247</v>
          </cell>
        </row>
        <row r="37">
          <cell r="B37">
            <v>1.4474235205535575</v>
          </cell>
          <cell r="C37">
            <v>1.5874317722487363</v>
          </cell>
          <cell r="D37">
            <v>1.4215259398514635</v>
          </cell>
          <cell r="E37">
            <v>1.4902186097990557</v>
          </cell>
          <cell r="F37">
            <v>1.2190056572633494</v>
          </cell>
          <cell r="G37">
            <v>1.2074900058648814</v>
          </cell>
        </row>
        <row r="38">
          <cell r="B38">
            <v>1.4467650693783873</v>
          </cell>
          <cell r="C38">
            <v>1.6174879206644182</v>
          </cell>
          <cell r="D38">
            <v>1.4255615283624195</v>
          </cell>
          <cell r="E38">
            <v>1.523466878446764</v>
          </cell>
          <cell r="F38">
            <v>1.2196950643475482</v>
          </cell>
          <cell r="G38">
            <v>1.2230894507985071</v>
          </cell>
        </row>
        <row r="39">
          <cell r="B39">
            <v>1.4522166392716407</v>
          </cell>
          <cell r="C39">
            <v>1.6172374566696228</v>
          </cell>
          <cell r="D39">
            <v>1.4189872287356349</v>
          </cell>
          <cell r="E39">
            <v>1.5234529518653037</v>
          </cell>
          <cell r="F39">
            <v>1.2309911050157978</v>
          </cell>
          <cell r="G39">
            <v>1.2420180678092185</v>
          </cell>
        </row>
        <row r="40">
          <cell r="B40">
            <v>1.4267740049511159</v>
          </cell>
          <cell r="C40">
            <v>1.5635273829102556</v>
          </cell>
          <cell r="D40">
            <v>1.3991529007421917</v>
          </cell>
          <cell r="E40">
            <v>1.4738732963430601</v>
          </cell>
          <cell r="F40">
            <v>1.221493057868871</v>
          </cell>
          <cell r="G40">
            <v>1.220458610100851</v>
          </cell>
        </row>
        <row r="41">
          <cell r="B41">
            <v>1.4256698970861874</v>
          </cell>
          <cell r="C41">
            <v>1.5483514774841869</v>
          </cell>
          <cell r="D41">
            <v>1.3859245945859124</v>
          </cell>
          <cell r="E41">
            <v>1.4586933588813413</v>
          </cell>
          <cell r="F41">
            <v>1.2180697745383173</v>
          </cell>
          <cell r="G41">
            <v>1.2162462069330791</v>
          </cell>
        </row>
        <row r="42">
          <cell r="B42">
            <v>1.4543235986818397</v>
          </cell>
          <cell r="C42">
            <v>1.5749924782008087</v>
          </cell>
          <cell r="D42">
            <v>1.4227729175947892</v>
          </cell>
          <cell r="E42">
            <v>1.4984229258578894</v>
          </cell>
          <cell r="F42">
            <v>1.2291727780061257</v>
          </cell>
          <cell r="G42">
            <v>1.2159506874122006</v>
          </cell>
        </row>
        <row r="43">
          <cell r="B43">
            <v>1.4515612479640092</v>
          </cell>
          <cell r="C43">
            <v>1.5518788123861165</v>
          </cell>
          <cell r="D43">
            <v>1.4117276574551143</v>
          </cell>
          <cell r="E43">
            <v>1.4806741882190275</v>
          </cell>
          <cell r="F43">
            <v>1.2313480498440597</v>
          </cell>
          <cell r="G43">
            <v>1.2060612399233523</v>
          </cell>
        </row>
        <row r="44">
          <cell r="B44">
            <v>1.4627264715945811</v>
          </cell>
          <cell r="C44">
            <v>1.563996724712635</v>
          </cell>
          <cell r="D44">
            <v>1.4198241507366913</v>
          </cell>
          <cell r="E44">
            <v>1.4938830689417288</v>
          </cell>
          <cell r="F44">
            <v>1.232444394126887</v>
          </cell>
          <cell r="G44">
            <v>1.2074700715892508</v>
          </cell>
        </row>
        <row r="45">
          <cell r="B45">
            <v>1.4883933436024657</v>
          </cell>
          <cell r="C45">
            <v>1.5710619363189848</v>
          </cell>
          <cell r="D45">
            <v>1.442348611644803</v>
          </cell>
          <cell r="E45">
            <v>1.4944522171195047</v>
          </cell>
          <cell r="F45">
            <v>1.2394332969414377</v>
          </cell>
          <cell r="G45">
            <v>1.2135543859165641</v>
          </cell>
        </row>
        <row r="46">
          <cell r="B46">
            <v>1.5085609461046945</v>
          </cell>
          <cell r="C46">
            <v>1.5774817071273053</v>
          </cell>
          <cell r="D46">
            <v>1.4556408101843878</v>
          </cell>
          <cell r="E46">
            <v>1.5059858111454827</v>
          </cell>
          <cell r="F46">
            <v>1.2424055943461334</v>
          </cell>
          <cell r="G46">
            <v>1.213504609489362</v>
          </cell>
        </row>
        <row r="47">
          <cell r="B47">
            <v>1.4937474300434541</v>
          </cell>
          <cell r="C47">
            <v>1.5542504490763298</v>
          </cell>
          <cell r="D47">
            <v>1.4339291031346455</v>
          </cell>
          <cell r="E47">
            <v>1.4869501323565559</v>
          </cell>
          <cell r="F47">
            <v>1.2422169303802293</v>
          </cell>
          <cell r="G47">
            <v>1.219916799398115</v>
          </cell>
        </row>
        <row r="48">
          <cell r="B48">
            <v>1.4856001896918412</v>
          </cell>
          <cell r="C48">
            <v>1.550096229961254</v>
          </cell>
          <cell r="D48">
            <v>1.4183843276200012</v>
          </cell>
          <cell r="E48">
            <v>1.489374136739303</v>
          </cell>
          <cell r="F48">
            <v>1.2388272958444715</v>
          </cell>
          <cell r="G48">
            <v>1.246756409489302</v>
          </cell>
        </row>
        <row r="49">
          <cell r="B49">
            <v>1.4701133094941838</v>
          </cell>
          <cell r="C49">
            <v>1.5462177296293516</v>
          </cell>
          <cell r="D49">
            <v>1.3998725642891092</v>
          </cell>
          <cell r="E49">
            <v>1.4769536525427822</v>
          </cell>
          <cell r="F49">
            <v>1.227852532799903</v>
          </cell>
          <cell r="G49">
            <v>1.257831905844172</v>
          </cell>
        </row>
        <row r="50">
          <cell r="B50">
            <v>1.504017018573955</v>
          </cell>
          <cell r="C50">
            <v>1.5850284201236557</v>
          </cell>
          <cell r="D50">
            <v>1.4270501017382204</v>
          </cell>
          <cell r="E50">
            <v>1.51468268157542</v>
          </cell>
          <cell r="F50">
            <v>1.2374252650649655</v>
          </cell>
          <cell r="G50">
            <v>1.265167350785267</v>
          </cell>
        </row>
        <row r="51">
          <cell r="B51">
            <v>1.523530145822402</v>
          </cell>
          <cell r="C51">
            <v>1.6122187891346926</v>
          </cell>
          <cell r="D51">
            <v>1.4470778576371088</v>
          </cell>
          <cell r="E51">
            <v>1.5370302958410011</v>
          </cell>
          <cell r="F51">
            <v>1.2355580566590889</v>
          </cell>
          <cell r="G51">
            <v>1.2609588600214985</v>
          </cell>
        </row>
        <row r="52">
          <cell r="B52">
            <v>1.5242533115529422</v>
          </cell>
          <cell r="C52">
            <v>1.6408216299958047</v>
          </cell>
          <cell r="D52">
            <v>1.4639741995261133</v>
          </cell>
          <cell r="E52">
            <v>1.5745994184728984</v>
          </cell>
          <cell r="F52">
            <v>1.2237801020062007</v>
          </cell>
          <cell r="G52">
            <v>1.2784583961421305</v>
          </cell>
        </row>
        <row r="53">
          <cell r="B53">
            <v>1.5362198418846524</v>
          </cell>
          <cell r="C53">
            <v>1.6510211423356402</v>
          </cell>
          <cell r="D53">
            <v>1.4670115882535866</v>
          </cell>
          <cell r="E53">
            <v>1.5800672657897916</v>
          </cell>
          <cell r="F53">
            <v>1.2366895244930773</v>
          </cell>
          <cell r="G53">
            <v>1.2843282886643486</v>
          </cell>
        </row>
        <row r="54">
          <cell r="B54">
            <v>1.5806896080340507</v>
          </cell>
          <cell r="C54">
            <v>1.7078047471809421</v>
          </cell>
          <cell r="D54">
            <v>1.5040996181398836</v>
          </cell>
          <cell r="E54">
            <v>1.6353094288017789</v>
          </cell>
          <cell r="F54">
            <v>1.2431897367741871</v>
          </cell>
          <cell r="G54">
            <v>1.2853570424424305</v>
          </cell>
        </row>
        <row r="55">
          <cell r="B55">
            <v>1.6224283235095018</v>
          </cell>
          <cell r="C55">
            <v>1.7506627304472682</v>
          </cell>
          <cell r="D55">
            <v>1.5206282972877234</v>
          </cell>
          <cell r="E55">
            <v>1.6727366687677276</v>
          </cell>
          <cell r="F55">
            <v>1.2576651396538086</v>
          </cell>
          <cell r="G55">
            <v>1.3024678459566799</v>
          </cell>
        </row>
        <row r="56">
          <cell r="B56">
            <v>1.6523910741074959</v>
          </cell>
          <cell r="C56">
            <v>1.763563559389937</v>
          </cell>
          <cell r="D56">
            <v>1.5303607121192533</v>
          </cell>
          <cell r="E56">
            <v>1.680941276556374</v>
          </cell>
          <cell r="F56">
            <v>1.2595948585598273</v>
          </cell>
          <cell r="G56">
            <v>1.3183587445939906</v>
          </cell>
        </row>
        <row r="57">
          <cell r="B57">
            <v>1.6056397898750558</v>
          </cell>
          <cell r="C57">
            <v>1.7129858611726276</v>
          </cell>
          <cell r="D57">
            <v>1.4762178752325337</v>
          </cell>
          <cell r="E57">
            <v>1.6282846329457197</v>
          </cell>
          <cell r="F57">
            <v>1.2580954448948927</v>
          </cell>
          <cell r="G57">
            <v>1.3061561294873136</v>
          </cell>
        </row>
        <row r="58">
          <cell r="B58">
            <v>1.6179881783210013</v>
          </cell>
          <cell r="C58">
            <v>1.6978894590945568</v>
          </cell>
          <cell r="D58">
            <v>1.451815848805339</v>
          </cell>
          <cell r="E58">
            <v>1.6002885602092189</v>
          </cell>
          <cell r="F58">
            <v>1.2722455189165005</v>
          </cell>
          <cell r="G58">
            <v>1.3043809274924003</v>
          </cell>
        </row>
        <row r="59">
          <cell r="B59">
            <v>1.6689716882063286</v>
          </cell>
          <cell r="C59">
            <v>1.7454964875733474</v>
          </cell>
          <cell r="D59">
            <v>1.4891515643056954</v>
          </cell>
          <cell r="E59">
            <v>1.6447410567408567</v>
          </cell>
          <cell r="F59">
            <v>1.2888968041817666</v>
          </cell>
          <cell r="G59">
            <v>1.3298841572639886</v>
          </cell>
        </row>
        <row r="60">
          <cell r="B60">
            <v>1.7448582242302235</v>
          </cell>
          <cell r="C60">
            <v>1.899281050968298</v>
          </cell>
          <cell r="D60">
            <v>1.567358772091668</v>
          </cell>
          <cell r="E60">
            <v>1.7968531713438511</v>
          </cell>
          <cell r="F60">
            <v>1.3286672032288933</v>
          </cell>
          <cell r="G60">
            <v>1.335543564678614</v>
          </cell>
        </row>
        <row r="61">
          <cell r="B61">
            <v>1.6861984516976061</v>
          </cell>
          <cell r="C61">
            <v>1.7943138296154615</v>
          </cell>
          <cell r="D61">
            <v>1.4904240966146636</v>
          </cell>
          <cell r="E61">
            <v>1.6946678110848812</v>
          </cell>
          <cell r="F61">
            <v>1.3232829492743878</v>
          </cell>
          <cell r="G61">
            <v>1.3408288949390561</v>
          </cell>
        </row>
        <row r="62">
          <cell r="B62">
            <v>1.7613834630364982</v>
          </cell>
          <cell r="C62">
            <v>1.9339081608040583</v>
          </cell>
          <cell r="D62">
            <v>1.5843948790264035</v>
          </cell>
          <cell r="E62">
            <v>1.8493483393504742</v>
          </cell>
          <cell r="F62">
            <v>1.3697228320261057</v>
          </cell>
          <cell r="G62">
            <v>1.3618108503068844</v>
          </cell>
        </row>
        <row r="63">
          <cell r="B63">
            <v>1.6500841280172145</v>
          </cell>
          <cell r="C63">
            <v>1.8388458569851784</v>
          </cell>
          <cell r="D63">
            <v>1.5015735944599033</v>
          </cell>
          <cell r="E63">
            <v>1.7582637331666453</v>
          </cell>
          <cell r="F63">
            <v>1.3587058887467611</v>
          </cell>
          <cell r="G63">
            <v>1.3728254842673877</v>
          </cell>
        </row>
        <row r="64">
          <cell r="B64">
            <v>1.5697502613324728</v>
          </cell>
          <cell r="C64">
            <v>1.7605224226506029</v>
          </cell>
          <cell r="D64">
            <v>1.4165059884243147</v>
          </cell>
          <cell r="E64">
            <v>1.6920277176306178</v>
          </cell>
          <cell r="F64">
            <v>1.351316894563614</v>
          </cell>
          <cell r="G64">
            <v>1.4573374715288376</v>
          </cell>
        </row>
        <row r="65">
          <cell r="B65">
            <v>1.6076438557345163</v>
          </cell>
          <cell r="C65">
            <v>1.7187671665257922</v>
          </cell>
          <cell r="D65">
            <v>1.4213354790363935</v>
          </cell>
          <cell r="E65">
            <v>1.6564923849205277</v>
          </cell>
          <cell r="F65">
            <v>1.3403152495145039</v>
          </cell>
          <cell r="G65">
            <v>1.5052961130295202</v>
          </cell>
        </row>
        <row r="66">
          <cell r="B66">
            <v>1.6275054889292766</v>
          </cell>
          <cell r="C66">
            <v>1.7300498171056973</v>
          </cell>
          <cell r="D66">
            <v>1.436087158778582</v>
          </cell>
          <cell r="E66">
            <v>1.6641407816653402</v>
          </cell>
          <cell r="F66">
            <v>1.3507544362800017</v>
          </cell>
          <cell r="G66">
            <v>1.5446375976568578</v>
          </cell>
        </row>
        <row r="67">
          <cell r="B67">
            <v>1.6577499014128472</v>
          </cell>
          <cell r="C67">
            <v>1.7699622912888358</v>
          </cell>
          <cell r="D67">
            <v>1.4655929227751303</v>
          </cell>
          <cell r="E67">
            <v>1.7056336315294964</v>
          </cell>
          <cell r="F67">
            <v>1.3563382778288733</v>
          </cell>
          <cell r="G67">
            <v>1.5533585547303981</v>
          </cell>
        </row>
        <row r="68">
          <cell r="B68">
            <v>1.690581650404781</v>
          </cell>
          <cell r="C68">
            <v>1.8162993181607852</v>
          </cell>
          <cell r="D68">
            <v>1.5044841382131884</v>
          </cell>
          <cell r="E68">
            <v>1.74102699324497</v>
          </cell>
          <cell r="F68">
            <v>1.3645180948886693</v>
          </cell>
          <cell r="G68">
            <v>1.5438495100246241</v>
          </cell>
        </row>
        <row r="69">
          <cell r="B69">
            <v>1.7119377840281362</v>
          </cell>
          <cell r="C69">
            <v>1.8057459764345194</v>
          </cell>
          <cell r="D69">
            <v>1.4961951013506549</v>
          </cell>
          <cell r="E69">
            <v>1.7281934467131019</v>
          </cell>
          <cell r="F69">
            <v>1.3708350499070365</v>
          </cell>
          <cell r="G69">
            <v>1.5638171743169811</v>
          </cell>
        </row>
        <row r="70">
          <cell r="B70">
            <v>1.7378153613035414</v>
          </cell>
          <cell r="C70">
            <v>1.8458157608559727</v>
          </cell>
          <cell r="D70">
            <v>1.5386750693419475</v>
          </cell>
          <cell r="E70">
            <v>1.7437466042762237</v>
          </cell>
          <cell r="F70">
            <v>1.370463043003914</v>
          </cell>
          <cell r="G70">
            <v>1.5844905874743269</v>
          </cell>
        </row>
        <row r="71">
          <cell r="B71">
            <v>1.7760481268006056</v>
          </cell>
          <cell r="C71">
            <v>1.9143626503795832</v>
          </cell>
          <cell r="D71">
            <v>1.5728367406717552</v>
          </cell>
          <cell r="E71">
            <v>1.8049215450790903</v>
          </cell>
          <cell r="F71">
            <v>1.3874063156124536</v>
          </cell>
          <cell r="G71">
            <v>1.5772122568049913</v>
          </cell>
        </row>
        <row r="72">
          <cell r="B72">
            <v>1.7910606225827737</v>
          </cell>
          <cell r="C72">
            <v>1.922205839968411</v>
          </cell>
          <cell r="D72">
            <v>1.5694682510378146</v>
          </cell>
          <cell r="E72">
            <v>1.8141442821591744</v>
          </cell>
          <cell r="F72">
            <v>1.3935694036171435</v>
          </cell>
          <cell r="G72">
            <v>1.5905143173402476</v>
          </cell>
        </row>
        <row r="73">
          <cell r="B73">
            <v>1.7557547083583485</v>
          </cell>
          <cell r="C73">
            <v>1.8585854016306564</v>
          </cell>
          <cell r="D73">
            <v>1.5312554458058696</v>
          </cell>
          <cell r="E73">
            <v>1.7559965131338269</v>
          </cell>
          <cell r="F73">
            <v>1.3833907981308022</v>
          </cell>
          <cell r="G73">
            <v>1.5971968944689476</v>
          </cell>
        </row>
        <row r="74">
          <cell r="B74">
            <v>1.8112681606621139</v>
          </cell>
          <cell r="C74">
            <v>1.9001621139285634</v>
          </cell>
          <cell r="D74">
            <v>1.562445292158225</v>
          </cell>
          <cell r="E74">
            <v>1.8053340401934566</v>
          </cell>
          <cell r="F74">
            <v>1.3988643876627107</v>
          </cell>
          <cell r="G74">
            <v>1.6136140601890037</v>
          </cell>
        </row>
        <row r="75">
          <cell r="B75">
            <v>1.850143974530883</v>
          </cell>
          <cell r="C75">
            <v>1.9750097480712721</v>
          </cell>
          <cell r="D75">
            <v>1.6205236444464475</v>
          </cell>
          <cell r="E75">
            <v>1.8812386156921332</v>
          </cell>
          <cell r="F75">
            <v>1.4136675840003523</v>
          </cell>
          <cell r="G75">
            <v>1.6264718333933894</v>
          </cell>
        </row>
        <row r="76">
          <cell r="B76">
            <v>1.8659175158739643</v>
          </cell>
          <cell r="C76">
            <v>1.9978637683461606</v>
          </cell>
          <cell r="D76">
            <v>1.6257954278777533</v>
          </cell>
          <cell r="E76">
            <v>1.8975105884260004</v>
          </cell>
          <cell r="F76">
            <v>1.421256872388502</v>
          </cell>
          <cell r="G76">
            <v>1.6462101577157098</v>
          </cell>
        </row>
        <row r="77">
          <cell r="B77">
            <v>1.9325090530028763</v>
          </cell>
          <cell r="C77">
            <v>2.0697923455350433</v>
          </cell>
          <cell r="D77">
            <v>1.6658594145610623</v>
          </cell>
          <cell r="E77">
            <v>1.9585910350914582</v>
          </cell>
          <cell r="F77">
            <v>1.4290963427764682</v>
          </cell>
          <cell r="G77">
            <v>1.6541872617530027</v>
          </cell>
        </row>
        <row r="78">
          <cell r="B78">
            <v>1.9401688067718874</v>
          </cell>
          <cell r="C78">
            <v>2.0955431473051838</v>
          </cell>
          <cell r="D78">
            <v>1.6845986494163161</v>
          </cell>
          <cell r="E78">
            <v>1.9757523721833448</v>
          </cell>
          <cell r="F78">
            <v>1.4418046266618456</v>
          </cell>
          <cell r="G78">
            <v>1.6665845470215577</v>
          </cell>
        </row>
        <row r="79">
          <cell r="B79">
            <v>2.0243587334121327</v>
          </cell>
          <cell r="C79">
            <v>2.1837986316137226</v>
          </cell>
          <cell r="D79">
            <v>1.790444663367263</v>
          </cell>
          <cell r="E79">
            <v>2.0619412423907995</v>
          </cell>
          <cell r="F79">
            <v>1.4459070633857922</v>
          </cell>
          <cell r="G79">
            <v>1.6666412032325333</v>
          </cell>
        </row>
        <row r="80">
          <cell r="B80">
            <v>2.1530383044643679</v>
          </cell>
          <cell r="C80">
            <v>2.4119860805780737</v>
          </cell>
          <cell r="D80">
            <v>1.9528860566460158</v>
          </cell>
          <cell r="E80">
            <v>2.2714869053602045</v>
          </cell>
          <cell r="F80">
            <v>1.4769001289893158</v>
          </cell>
          <cell r="G80">
            <v>1.6892870057966176</v>
          </cell>
        </row>
        <row r="81">
          <cell r="B81">
            <v>2.0958387479010652</v>
          </cell>
          <cell r="C81">
            <v>2.3124406669298763</v>
          </cell>
          <cell r="D81">
            <v>1.8769044410416922</v>
          </cell>
          <cell r="E81">
            <v>2.1969765733050051</v>
          </cell>
          <cell r="F81">
            <v>1.4775468956347348</v>
          </cell>
          <cell r="G81">
            <v>1.7498460534253719</v>
          </cell>
        </row>
        <row r="82">
          <cell r="B82">
            <v>2.1031290475665143</v>
          </cell>
          <cell r="C82">
            <v>2.3091186827257606</v>
          </cell>
          <cell r="D82">
            <v>1.8684251268702972</v>
          </cell>
          <cell r="E82">
            <v>2.2081056929328389</v>
          </cell>
          <cell r="F82">
            <v>1.4890279622354936</v>
          </cell>
          <cell r="G82">
            <v>1.7519601194304089</v>
          </cell>
        </row>
        <row r="83">
          <cell r="B83">
            <v>2.2194510651645949</v>
          </cell>
          <cell r="C83">
            <v>2.4464570619687915</v>
          </cell>
          <cell r="D83">
            <v>1.9542617139877818</v>
          </cell>
          <cell r="E83">
            <v>2.3346777004683017</v>
          </cell>
          <cell r="F83">
            <v>1.512909972018007</v>
          </cell>
          <cell r="G83">
            <v>1.7850562114747859</v>
          </cell>
        </row>
        <row r="84">
          <cell r="B84">
            <v>2.24288181208169</v>
          </cell>
          <cell r="C84">
            <v>2.497405870971618</v>
          </cell>
          <cell r="D84">
            <v>1.9697400951659727</v>
          </cell>
          <cell r="E84">
            <v>2.3905191390433922</v>
          </cell>
          <cell r="F84">
            <v>1.523560092680414</v>
          </cell>
          <cell r="G84">
            <v>1.804723107570563</v>
          </cell>
        </row>
        <row r="85">
          <cell r="B85">
            <v>2.197233830804886</v>
          </cell>
          <cell r="C85">
            <v>2.4687064783722024</v>
          </cell>
          <cell r="D85">
            <v>1.9616200030771751</v>
          </cell>
          <cell r="E85">
            <v>2.3812897079214594</v>
          </cell>
          <cell r="F85">
            <v>1.5181628891206704</v>
          </cell>
          <cell r="G85">
            <v>1.8755321889545766</v>
          </cell>
        </row>
        <row r="86">
          <cell r="B86">
            <v>2.2250642345505143</v>
          </cell>
          <cell r="C86">
            <v>2.4923967937500184</v>
          </cell>
          <cell r="D86">
            <v>1.9728410471102826</v>
          </cell>
          <cell r="E86">
            <v>2.4052187494440247</v>
          </cell>
          <cell r="F86">
            <v>1.5258390148415766</v>
          </cell>
          <cell r="G86">
            <v>1.8440972507475273</v>
          </cell>
        </row>
        <row r="87">
          <cell r="B87">
            <v>2.2993189919831947</v>
          </cell>
          <cell r="C87">
            <v>2.5501413384648113</v>
          </cell>
          <cell r="D87">
            <v>2.0467693725346794</v>
          </cell>
          <cell r="E87">
            <v>2.4533190066602519</v>
          </cell>
          <cell r="F87">
            <v>1.5328301274645715</v>
          </cell>
          <cell r="G87">
            <v>1.8313297891233891</v>
          </cell>
        </row>
        <row r="88">
          <cell r="B88">
            <v>2.2691225425938368</v>
          </cell>
          <cell r="C88">
            <v>2.5285417256369667</v>
          </cell>
          <cell r="D88">
            <v>2.0186032539204786</v>
          </cell>
          <cell r="E88">
            <v>2.4607461203718763</v>
          </cell>
          <cell r="F88">
            <v>1.5341151086890394</v>
          </cell>
          <cell r="G88">
            <v>1.8271456649982389</v>
          </cell>
        </row>
        <row r="89">
          <cell r="B89">
            <v>2.1748648245782323</v>
          </cell>
          <cell r="C89">
            <v>2.3964955539377644</v>
          </cell>
          <cell r="D89">
            <v>1.9439648792586</v>
          </cell>
          <cell r="E89">
            <v>2.3457398019072451</v>
          </cell>
          <cell r="F89">
            <v>1.5148437550176248</v>
          </cell>
          <cell r="G89">
            <v>1.8428651525197541</v>
          </cell>
        </row>
        <row r="90">
          <cell r="B90">
            <v>2.2103146095828889</v>
          </cell>
          <cell r="C90">
            <v>2.4667240040707279</v>
          </cell>
          <cell r="D90">
            <v>1.9849572254682486</v>
          </cell>
          <cell r="E90">
            <v>2.420132289751407</v>
          </cell>
          <cell r="F90">
            <v>1.5203249059244448</v>
          </cell>
          <cell r="G90">
            <v>1.8338140265822165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BA结果1"/>
      <sheetName val="Sheet2"/>
      <sheetName val="2020年上半年"/>
      <sheetName val="公募"/>
      <sheetName val="数据"/>
      <sheetName val="Sheet1"/>
    </sheetNames>
    <sheetDataSet>
      <sheetData sheetId="0">
        <row r="1">
          <cell r="A1" t="str">
            <v>私募机构</v>
          </cell>
          <cell r="B1" t="str">
            <v>核心人物</v>
          </cell>
          <cell r="C1" t="str">
            <v>最新规模</v>
          </cell>
          <cell r="D1" t="str">
            <v>产品代码</v>
          </cell>
          <cell r="E1" t="str">
            <v>产品名称</v>
          </cell>
          <cell r="F1" t="str">
            <v>策略大类</v>
          </cell>
          <cell r="G1" t="str">
            <v>细分策略</v>
          </cell>
          <cell r="H1" t="str">
            <v>是否白名单</v>
          </cell>
          <cell r="I1" t="str">
            <v>是否已投</v>
          </cell>
          <cell r="J1" t="str">
            <v>起始日期</v>
          </cell>
          <cell r="K1" t="str">
            <v>截至日期</v>
          </cell>
          <cell r="L1" t="str">
            <v>近一周</v>
          </cell>
          <cell r="M1" t="str">
            <v>近一月</v>
          </cell>
          <cell r="N1" t="str">
            <v>2020年</v>
          </cell>
          <cell r="O1" t="str">
            <v>2019年以来</v>
          </cell>
          <cell r="P1" t="str">
            <v>2019年</v>
          </cell>
          <cell r="Q1" t="str">
            <v>20181019以来</v>
          </cell>
          <cell r="R1" t="str">
            <v>2018年</v>
          </cell>
          <cell r="S1" t="str">
            <v>区间收益</v>
          </cell>
          <cell r="T1" t="str">
            <v>年化收益率</v>
          </cell>
          <cell r="U1" t="str">
            <v>当月收益</v>
          </cell>
          <cell r="V1" t="str">
            <v>最大回撤</v>
          </cell>
          <cell r="W1" t="str">
            <v>年化波动率</v>
          </cell>
          <cell r="X1" t="str">
            <v>卡玛比率</v>
          </cell>
          <cell r="Y1" t="str">
            <v>夏普比率</v>
          </cell>
          <cell r="Z1" t="str">
            <v>索提诺比率</v>
          </cell>
          <cell r="AA1" t="str">
            <v>今年以来最大回撤</v>
          </cell>
        </row>
        <row r="2">
          <cell r="A2" t="str">
            <v>明汯</v>
          </cell>
          <cell r="B2" t="str">
            <v>裘慧明</v>
          </cell>
          <cell r="C2">
            <v>717</v>
          </cell>
          <cell r="D2" t="str">
            <v>S27825</v>
          </cell>
          <cell r="E2" t="str">
            <v>明汯多策略对冲1号基金</v>
          </cell>
          <cell r="F2" t="str">
            <v>股票中性</v>
          </cell>
          <cell r="G2" t="str">
            <v>高频多策略</v>
          </cell>
          <cell r="H2" t="str">
            <v>是</v>
          </cell>
          <cell r="I2" t="str">
            <v>是</v>
          </cell>
          <cell r="J2">
            <v>43101</v>
          </cell>
          <cell r="K2">
            <v>44092</v>
          </cell>
          <cell r="L2">
            <v>1.4200000000000001E-2</v>
          </cell>
          <cell r="M2">
            <v>5.9999999999999995E-4</v>
          </cell>
          <cell r="N2">
            <v>0.21310000000000001</v>
          </cell>
          <cell r="O2">
            <v>0.58879999999999999</v>
          </cell>
          <cell r="P2">
            <v>0.30969999999999998</v>
          </cell>
          <cell r="Q2">
            <v>0.63390000000000002</v>
          </cell>
          <cell r="R2">
            <v>0.12230000000000001</v>
          </cell>
          <cell r="S2">
            <v>0.78320000000000001</v>
          </cell>
          <cell r="T2">
            <v>0.24160000000000001</v>
          </cell>
          <cell r="U2">
            <v>-6.8999999999999999E-3</v>
          </cell>
          <cell r="V2">
            <v>-2.9600000000000001E-2</v>
          </cell>
          <cell r="W2">
            <v>8.2199999999999995E-2</v>
          </cell>
          <cell r="X2">
            <v>26.45945945945946</v>
          </cell>
          <cell r="Y2">
            <v>2.5742092457420926</v>
          </cell>
          <cell r="Z2">
            <v>1.0238480697465755</v>
          </cell>
          <cell r="AA2">
            <v>-2.86E-2</v>
          </cell>
        </row>
        <row r="3">
          <cell r="A3" t="str">
            <v>明汯</v>
          </cell>
          <cell r="B3" t="str">
            <v>裘慧明</v>
          </cell>
          <cell r="C3">
            <v>717</v>
          </cell>
          <cell r="D3" t="str">
            <v>ST7452</v>
          </cell>
          <cell r="E3" t="str">
            <v>明汯中性1号</v>
          </cell>
          <cell r="F3" t="str">
            <v>股票中性</v>
          </cell>
          <cell r="G3" t="str">
            <v>高频Alpha</v>
          </cell>
          <cell r="H3" t="str">
            <v>是</v>
          </cell>
          <cell r="I3" t="str">
            <v>是</v>
          </cell>
          <cell r="J3">
            <v>43101</v>
          </cell>
          <cell r="K3">
            <v>44092</v>
          </cell>
          <cell r="L3">
            <v>3.0000000000000001E-3</v>
          </cell>
          <cell r="M3">
            <v>1.9E-3</v>
          </cell>
          <cell r="N3">
            <v>0.183</v>
          </cell>
          <cell r="O3">
            <v>0.51049999999999995</v>
          </cell>
          <cell r="P3">
            <v>0.27689999999999998</v>
          </cell>
          <cell r="Q3">
            <v>0.53169999999999995</v>
          </cell>
          <cell r="R3">
            <v>7.9200000000000007E-2</v>
          </cell>
          <cell r="S3">
            <v>0.63019999999999998</v>
          </cell>
          <cell r="T3">
            <v>0.2006</v>
          </cell>
          <cell r="U3">
            <v>-9.4000000000000004E-3</v>
          </cell>
          <cell r="V3">
            <v>-5.3999999999999999E-2</v>
          </cell>
          <cell r="W3">
            <v>6.3299999999999995E-2</v>
          </cell>
          <cell r="X3">
            <v>11.670370370370371</v>
          </cell>
          <cell r="Y3">
            <v>2.695102685624013</v>
          </cell>
          <cell r="Z3">
            <v>0.83300354249940067</v>
          </cell>
          <cell r="AA3">
            <v>-1.54E-2</v>
          </cell>
        </row>
        <row r="4">
          <cell r="A4" t="str">
            <v>白鹭</v>
          </cell>
          <cell r="B4" t="str">
            <v>章寅</v>
          </cell>
          <cell r="C4">
            <v>36</v>
          </cell>
          <cell r="D4" t="str">
            <v>SGA218</v>
          </cell>
          <cell r="E4" t="str">
            <v>白鹭桃花岛量化对冲二号</v>
          </cell>
          <cell r="F4" t="str">
            <v>股票中性</v>
          </cell>
          <cell r="G4" t="str">
            <v>高频Alpha</v>
          </cell>
          <cell r="I4" t="str">
            <v>否</v>
          </cell>
          <cell r="J4">
            <v>43525</v>
          </cell>
          <cell r="K4">
            <v>44092</v>
          </cell>
          <cell r="L4">
            <v>1.6999999999999999E-3</v>
          </cell>
          <cell r="M4">
            <v>1.6999999999999999E-3</v>
          </cell>
          <cell r="N4">
            <v>8.3000000000000004E-2</v>
          </cell>
          <cell r="S4">
            <v>0.20100000000000001</v>
          </cell>
          <cell r="T4">
            <v>0.12640000000000001</v>
          </cell>
          <cell r="U4">
            <v>-5.0000000000000001E-3</v>
          </cell>
          <cell r="V4">
            <v>-5.74E-2</v>
          </cell>
          <cell r="W4">
            <v>7.4300000000000005E-2</v>
          </cell>
          <cell r="X4">
            <v>3.501742160278746</v>
          </cell>
          <cell r="Y4">
            <v>1.297442799461642</v>
          </cell>
          <cell r="Z4">
            <v>0.44380411455926327</v>
          </cell>
          <cell r="AA4">
            <v>-2.6200000000000001E-2</v>
          </cell>
        </row>
        <row r="5">
          <cell r="A5" t="str">
            <v>幻方</v>
          </cell>
          <cell r="B5" t="str">
            <v>徐进</v>
          </cell>
          <cell r="C5">
            <v>424</v>
          </cell>
          <cell r="D5" t="str">
            <v>SR8969</v>
          </cell>
          <cell r="E5" t="str">
            <v>九章幻方量化对冲1号</v>
          </cell>
          <cell r="F5" t="str">
            <v>股票中性</v>
          </cell>
          <cell r="G5" t="str">
            <v>高频Alpha</v>
          </cell>
          <cell r="H5" t="str">
            <v>是</v>
          </cell>
          <cell r="I5" t="str">
            <v>是</v>
          </cell>
          <cell r="J5">
            <v>43101</v>
          </cell>
          <cell r="K5">
            <v>44092</v>
          </cell>
          <cell r="L5">
            <v>-5.0000000000000001E-4</v>
          </cell>
          <cell r="M5">
            <v>2.2700000000000001E-2</v>
          </cell>
          <cell r="N5">
            <v>0.1842</v>
          </cell>
          <cell r="O5">
            <v>0.46850000000000003</v>
          </cell>
          <cell r="P5">
            <v>0.24010000000000001</v>
          </cell>
          <cell r="Q5">
            <v>0.4929</v>
          </cell>
          <cell r="R5">
            <v>0.11899999999999999</v>
          </cell>
          <cell r="S5">
            <v>0.64319999999999999</v>
          </cell>
          <cell r="T5">
            <v>0.20419999999999999</v>
          </cell>
          <cell r="U5">
            <v>-1.32E-2</v>
          </cell>
          <cell r="V5">
            <v>-3.73E-2</v>
          </cell>
          <cell r="W5">
            <v>7.0400000000000004E-2</v>
          </cell>
          <cell r="X5">
            <v>17.243967828418231</v>
          </cell>
          <cell r="Y5">
            <v>2.4744318181818179</v>
          </cell>
          <cell r="Z5">
            <v>0.84273860179874471</v>
          </cell>
          <cell r="AA5">
            <v>-3.1199999999999999E-2</v>
          </cell>
        </row>
        <row r="6">
          <cell r="A6" t="str">
            <v>鸣石</v>
          </cell>
          <cell r="B6" t="str">
            <v>李硕</v>
          </cell>
          <cell r="C6">
            <v>96</v>
          </cell>
          <cell r="D6" t="str">
            <v>SM8403</v>
          </cell>
          <cell r="E6" t="str">
            <v>满天星六号</v>
          </cell>
          <cell r="F6" t="str">
            <v>股票中性</v>
          </cell>
          <cell r="G6" t="str">
            <v>高频Alpha</v>
          </cell>
          <cell r="H6" t="str">
            <v>是</v>
          </cell>
          <cell r="I6" t="str">
            <v>否</v>
          </cell>
          <cell r="J6">
            <v>43101</v>
          </cell>
          <cell r="K6">
            <v>44085</v>
          </cell>
          <cell r="L6">
            <v>-2.0400000000000001E-2</v>
          </cell>
          <cell r="M6">
            <v>-6.1899999999999997E-2</v>
          </cell>
          <cell r="N6">
            <v>-3.4799999999999998E-2</v>
          </cell>
          <cell r="O6">
            <v>7.7600000000000002E-2</v>
          </cell>
          <cell r="P6">
            <v>0.1164</v>
          </cell>
          <cell r="Q6">
            <v>0.1699</v>
          </cell>
          <cell r="R6">
            <v>0.23469999999999999</v>
          </cell>
          <cell r="S6">
            <v>0.33050000000000002</v>
          </cell>
          <cell r="T6">
            <v>0.11360000000000001</v>
          </cell>
          <cell r="U6">
            <v>-2.8400000000000002E-2</v>
          </cell>
          <cell r="V6">
            <v>-8.0100000000000005E-2</v>
          </cell>
          <cell r="W6">
            <v>7.0000000000000007E-2</v>
          </cell>
          <cell r="X6">
            <v>4.1260923845193505</v>
          </cell>
          <cell r="Y6">
            <v>1.1942857142857142</v>
          </cell>
          <cell r="Z6">
            <v>0.38421697578956698</v>
          </cell>
          <cell r="AA6">
            <v>-8.0100000000000005E-2</v>
          </cell>
        </row>
        <row r="7">
          <cell r="A7" t="str">
            <v>金戈量锐</v>
          </cell>
          <cell r="B7" t="str">
            <v>金戈</v>
          </cell>
          <cell r="C7">
            <v>33</v>
          </cell>
          <cell r="D7" t="str">
            <v>SX4966</v>
          </cell>
          <cell r="E7" t="str">
            <v>量锐18号</v>
          </cell>
          <cell r="F7" t="str">
            <v>股票中性</v>
          </cell>
          <cell r="G7" t="str">
            <v>中低频Alpha</v>
          </cell>
          <cell r="H7" t="str">
            <v>是</v>
          </cell>
          <cell r="I7" t="str">
            <v>否</v>
          </cell>
          <cell r="J7">
            <v>43101</v>
          </cell>
          <cell r="K7">
            <v>44092</v>
          </cell>
          <cell r="L7">
            <v>8.0000000000000002E-3</v>
          </cell>
          <cell r="M7">
            <v>3.1099999999999999E-2</v>
          </cell>
          <cell r="N7">
            <v>9.2499999999999999E-2</v>
          </cell>
          <cell r="O7">
            <v>0.17449999999999999</v>
          </cell>
          <cell r="P7">
            <v>7.4999999999999997E-2</v>
          </cell>
          <cell r="Q7">
            <v>0.2082</v>
          </cell>
          <cell r="R7">
            <v>0.17199999999999999</v>
          </cell>
          <cell r="S7">
            <v>0.37659999999999999</v>
          </cell>
          <cell r="T7">
            <v>0.127</v>
          </cell>
          <cell r="U7">
            <v>3.3399999999999999E-2</v>
          </cell>
          <cell r="V7">
            <v>-4.9799999999999997E-2</v>
          </cell>
          <cell r="W7">
            <v>5.4199999999999998E-2</v>
          </cell>
          <cell r="X7">
            <v>7.5622489959839356</v>
          </cell>
          <cell r="Y7">
            <v>1.789667896678967</v>
          </cell>
          <cell r="Z7">
            <v>0.45915413644407099</v>
          </cell>
          <cell r="AA7">
            <v>-1.1299999999999999E-2</v>
          </cell>
        </row>
        <row r="8">
          <cell r="A8" t="str">
            <v>九坤</v>
          </cell>
          <cell r="B8" t="str">
            <v>王琛</v>
          </cell>
          <cell r="C8">
            <v>199</v>
          </cell>
          <cell r="D8" t="str">
            <v>SEF596</v>
          </cell>
          <cell r="E8" t="str">
            <v>九坤股票多空配置1号</v>
          </cell>
          <cell r="F8" t="str">
            <v>股票中性</v>
          </cell>
          <cell r="G8" t="str">
            <v>高频择时对冲</v>
          </cell>
          <cell r="H8" t="str">
            <v>是</v>
          </cell>
          <cell r="I8" t="str">
            <v>是</v>
          </cell>
          <cell r="J8">
            <v>43315</v>
          </cell>
          <cell r="K8">
            <v>44092</v>
          </cell>
          <cell r="L8">
            <v>5.7999999999999996E-3</v>
          </cell>
          <cell r="M8">
            <v>2E-3</v>
          </cell>
          <cell r="N8">
            <v>0.40970000000000001</v>
          </cell>
          <cell r="O8">
            <v>0.72540000000000004</v>
          </cell>
          <cell r="P8">
            <v>0.224</v>
          </cell>
          <cell r="Q8">
            <v>0.82920000000000005</v>
          </cell>
          <cell r="S8">
            <v>0.82550000000000001</v>
          </cell>
          <cell r="T8">
            <v>0.33610000000000001</v>
          </cell>
          <cell r="U8">
            <v>-1.52E-2</v>
          </cell>
          <cell r="V8">
            <v>-4.0399999999999998E-2</v>
          </cell>
          <cell r="W8">
            <v>0.1164</v>
          </cell>
          <cell r="X8">
            <v>20.433168316831683</v>
          </cell>
          <cell r="Y8">
            <v>2.6297250859106533</v>
          </cell>
          <cell r="Z8">
            <v>1.4724666414763001</v>
          </cell>
          <cell r="AA8">
            <v>-2.98E-2</v>
          </cell>
        </row>
        <row r="9">
          <cell r="A9" t="str">
            <v>鸣石</v>
          </cell>
          <cell r="B9" t="str">
            <v>李硕</v>
          </cell>
          <cell r="C9">
            <v>96</v>
          </cell>
          <cell r="D9" t="str">
            <v>SCX293</v>
          </cell>
          <cell r="E9" t="str">
            <v>素养鸣石量化18号</v>
          </cell>
          <cell r="F9" t="str">
            <v>股票中性</v>
          </cell>
          <cell r="G9" t="str">
            <v>高频T0</v>
          </cell>
          <cell r="H9" t="str">
            <v>是</v>
          </cell>
          <cell r="I9" t="str">
            <v>是</v>
          </cell>
          <cell r="J9">
            <v>43406</v>
          </cell>
          <cell r="K9">
            <v>44092</v>
          </cell>
          <cell r="L9">
            <v>-1E-3</v>
          </cell>
          <cell r="M9">
            <v>-1.9199999999999998E-2</v>
          </cell>
          <cell r="N9">
            <v>0.1192</v>
          </cell>
          <cell r="O9">
            <v>0.2681</v>
          </cell>
          <cell r="P9">
            <v>0.1331</v>
          </cell>
          <cell r="S9">
            <v>0.30149999999999999</v>
          </cell>
          <cell r="T9">
            <v>0.15340000000000001</v>
          </cell>
          <cell r="U9">
            <v>-5.5999999999999999E-3</v>
          </cell>
          <cell r="V9">
            <v>-3.2199999999999999E-2</v>
          </cell>
          <cell r="W9">
            <v>6.3100000000000003E-2</v>
          </cell>
          <cell r="X9">
            <v>9.3633540372670812</v>
          </cell>
          <cell r="Y9">
            <v>1.9556259904912838</v>
          </cell>
          <cell r="Z9">
            <v>0.58652969490034168</v>
          </cell>
          <cell r="AA9">
            <v>-3.2199999999999999E-2</v>
          </cell>
        </row>
        <row r="10">
          <cell r="A10" t="str">
            <v>锐天</v>
          </cell>
          <cell r="B10" t="str">
            <v>徐晓波</v>
          </cell>
          <cell r="C10">
            <v>47</v>
          </cell>
          <cell r="D10" t="str">
            <v>SED784</v>
          </cell>
          <cell r="E10" t="str">
            <v>中邮永安锐天二号</v>
          </cell>
          <cell r="F10" t="str">
            <v>股票中性</v>
          </cell>
          <cell r="G10" t="str">
            <v>高频T0</v>
          </cell>
          <cell r="I10" t="str">
            <v>否</v>
          </cell>
          <cell r="J10">
            <v>43315</v>
          </cell>
          <cell r="K10">
            <v>44092</v>
          </cell>
          <cell r="L10">
            <v>2.2000000000000001E-3</v>
          </cell>
          <cell r="M10">
            <v>-2.3E-3</v>
          </cell>
          <cell r="N10">
            <v>7.3200000000000001E-2</v>
          </cell>
          <cell r="O10">
            <v>0.2596</v>
          </cell>
          <cell r="P10">
            <v>0.17369999999999999</v>
          </cell>
          <cell r="Q10">
            <v>0.32579999999999998</v>
          </cell>
          <cell r="S10">
            <v>0.36420000000000002</v>
          </cell>
          <cell r="T10">
            <v>0.1613</v>
          </cell>
          <cell r="U10">
            <v>-1.3100000000000001E-2</v>
          </cell>
          <cell r="V10">
            <v>-2.5000000000000001E-2</v>
          </cell>
          <cell r="W10">
            <v>4.4400000000000002E-2</v>
          </cell>
          <cell r="X10">
            <v>14.568</v>
          </cell>
          <cell r="Y10">
            <v>2.9572072072072069</v>
          </cell>
          <cell r="Z10">
            <v>0.64147807126528711</v>
          </cell>
          <cell r="AA10">
            <v>-1.5299999999999999E-2</v>
          </cell>
        </row>
        <row r="11">
          <cell r="A11" t="str">
            <v>九坤</v>
          </cell>
          <cell r="B11" t="str">
            <v>王琛</v>
          </cell>
          <cell r="C11">
            <v>199</v>
          </cell>
          <cell r="D11" t="str">
            <v>ST1147</v>
          </cell>
          <cell r="E11" t="str">
            <v>九坤量化对冲5号A期</v>
          </cell>
          <cell r="F11" t="str">
            <v>股票中性</v>
          </cell>
          <cell r="G11" t="str">
            <v>高频Alpha</v>
          </cell>
          <cell r="H11" t="str">
            <v>是</v>
          </cell>
          <cell r="I11" t="str">
            <v>是</v>
          </cell>
          <cell r="J11">
            <v>43101</v>
          </cell>
          <cell r="K11">
            <v>44092</v>
          </cell>
          <cell r="L11">
            <v>4.4000000000000003E-3</v>
          </cell>
          <cell r="M11">
            <v>8.8000000000000005E-3</v>
          </cell>
          <cell r="N11">
            <v>0.10680000000000001</v>
          </cell>
          <cell r="O11">
            <v>0.19270000000000001</v>
          </cell>
          <cell r="P11">
            <v>7.7600000000000002E-2</v>
          </cell>
          <cell r="Q11">
            <v>0.20419999999999999</v>
          </cell>
          <cell r="R11">
            <v>7.0000000000000007E-2</v>
          </cell>
          <cell r="S11">
            <v>0.27610000000000001</v>
          </cell>
          <cell r="T11">
            <v>9.5500000000000002E-2</v>
          </cell>
          <cell r="U11">
            <v>0</v>
          </cell>
          <cell r="V11">
            <v>-3.1899999999999998E-2</v>
          </cell>
          <cell r="W11">
            <v>4.9099999999999998E-2</v>
          </cell>
          <cell r="X11">
            <v>8.655172413793105</v>
          </cell>
          <cell r="Y11">
            <v>1.334012219959267</v>
          </cell>
          <cell r="Z11">
            <v>0.30541267081518447</v>
          </cell>
          <cell r="AA11">
            <v>-2.18E-2</v>
          </cell>
        </row>
        <row r="12">
          <cell r="A12" t="str">
            <v>灵均</v>
          </cell>
          <cell r="B12" t="str">
            <v>蔡枚杰,马志宇</v>
          </cell>
          <cell r="C12">
            <v>264</v>
          </cell>
          <cell r="D12" t="str">
            <v>S21280</v>
          </cell>
          <cell r="E12" t="str">
            <v>外贸信托-安进13期壹心1号</v>
          </cell>
          <cell r="F12" t="str">
            <v>股票中性</v>
          </cell>
          <cell r="G12" t="str">
            <v>中低频Alpha</v>
          </cell>
          <cell r="H12" t="str">
            <v>是</v>
          </cell>
          <cell r="I12" t="str">
            <v>否</v>
          </cell>
          <cell r="J12">
            <v>43101</v>
          </cell>
          <cell r="K12">
            <v>44092</v>
          </cell>
          <cell r="L12">
            <v>1.1999999999999999E-3</v>
          </cell>
          <cell r="M12">
            <v>1.12E-2</v>
          </cell>
          <cell r="N12">
            <v>0.1857</v>
          </cell>
          <cell r="O12">
            <v>0.23250000000000001</v>
          </cell>
          <cell r="P12">
            <v>3.9399999999999998E-2</v>
          </cell>
          <cell r="Q12">
            <v>0.25130000000000002</v>
          </cell>
          <cell r="R12">
            <v>0.09</v>
          </cell>
          <cell r="S12">
            <v>0.34329999999999999</v>
          </cell>
          <cell r="T12">
            <v>0.1167</v>
          </cell>
          <cell r="U12">
            <v>-1.1000000000000001E-3</v>
          </cell>
          <cell r="V12">
            <v>-3.49E-2</v>
          </cell>
          <cell r="W12">
            <v>5.4399999999999997E-2</v>
          </cell>
          <cell r="X12">
            <v>9.8366762177650422</v>
          </cell>
          <cell r="Y12">
            <v>1.59375</v>
          </cell>
          <cell r="Z12">
            <v>0.40759939388455019</v>
          </cell>
          <cell r="AA12">
            <v>-1.2800000000000001E-2</v>
          </cell>
        </row>
        <row r="13">
          <cell r="A13" t="str">
            <v>致诚卓远</v>
          </cell>
          <cell r="B13" t="str">
            <v>史帆</v>
          </cell>
          <cell r="C13">
            <v>52</v>
          </cell>
          <cell r="D13" t="str">
            <v>SY1672</v>
          </cell>
          <cell r="E13" t="str">
            <v>致远稳健一号</v>
          </cell>
          <cell r="F13" t="str">
            <v>股票中性</v>
          </cell>
          <cell r="G13" t="str">
            <v>高频Alpha</v>
          </cell>
          <cell r="I13" t="str">
            <v>否</v>
          </cell>
          <cell r="J13">
            <v>43101</v>
          </cell>
          <cell r="K13">
            <v>44092</v>
          </cell>
          <cell r="L13">
            <v>3.5999999999999999E-3</v>
          </cell>
          <cell r="M13">
            <v>2.8199999999999999E-2</v>
          </cell>
          <cell r="N13">
            <v>0.13009999999999999</v>
          </cell>
          <cell r="O13">
            <v>0.35570000000000002</v>
          </cell>
          <cell r="P13">
            <v>0.19969999999999999</v>
          </cell>
          <cell r="Q13">
            <v>0.43330000000000002</v>
          </cell>
          <cell r="R13">
            <v>0.22600000000000001</v>
          </cell>
          <cell r="S13">
            <v>0.66200000000000003</v>
          </cell>
          <cell r="T13">
            <v>0.20930000000000001</v>
          </cell>
          <cell r="U13">
            <v>1.7600000000000001E-2</v>
          </cell>
          <cell r="V13">
            <v>-2.9399999999999999E-2</v>
          </cell>
          <cell r="W13">
            <v>6.25E-2</v>
          </cell>
          <cell r="X13">
            <v>22.517006802721092</v>
          </cell>
          <cell r="Y13">
            <v>2.8688000000000002</v>
          </cell>
          <cell r="Z13">
            <v>0.88043025023121935</v>
          </cell>
          <cell r="AA13">
            <v>-2.0199999999999999E-2</v>
          </cell>
        </row>
        <row r="14">
          <cell r="A14" t="str">
            <v>致诚卓远</v>
          </cell>
          <cell r="B14" t="str">
            <v>史帆</v>
          </cell>
          <cell r="C14">
            <v>52</v>
          </cell>
          <cell r="D14" t="str">
            <v>SS9047</v>
          </cell>
          <cell r="E14" t="str">
            <v>致远22号</v>
          </cell>
          <cell r="F14" t="str">
            <v>股票中性</v>
          </cell>
          <cell r="G14" t="str">
            <v>高频Alpha</v>
          </cell>
          <cell r="I14" t="str">
            <v>否</v>
          </cell>
          <cell r="J14">
            <v>43101</v>
          </cell>
          <cell r="K14">
            <v>44092</v>
          </cell>
          <cell r="L14">
            <v>1.8E-3</v>
          </cell>
          <cell r="M14">
            <v>2.1000000000000001E-2</v>
          </cell>
          <cell r="N14">
            <v>0.1027</v>
          </cell>
          <cell r="O14">
            <v>0.25209999999999999</v>
          </cell>
          <cell r="P14">
            <v>0.13550000000000001</v>
          </cell>
          <cell r="Q14">
            <v>0.3594</v>
          </cell>
          <cell r="R14">
            <v>0.26</v>
          </cell>
          <cell r="S14">
            <v>0.57769999999999999</v>
          </cell>
          <cell r="T14">
            <v>0.186</v>
          </cell>
          <cell r="U14">
            <v>1.8200000000000001E-2</v>
          </cell>
          <cell r="V14">
            <v>-2.9000000000000001E-2</v>
          </cell>
          <cell r="W14">
            <v>5.91E-2</v>
          </cell>
          <cell r="X14">
            <v>19.920689655172414</v>
          </cell>
          <cell r="Y14">
            <v>2.6395939086294415</v>
          </cell>
          <cell r="Z14">
            <v>0.75973120070692746</v>
          </cell>
          <cell r="AA14">
            <v>-1.04E-2</v>
          </cell>
        </row>
        <row r="15">
          <cell r="A15" t="str">
            <v>致诚卓远</v>
          </cell>
          <cell r="B15" t="str">
            <v>史帆</v>
          </cell>
          <cell r="C15">
            <v>52</v>
          </cell>
          <cell r="D15" t="str">
            <v>SD9048</v>
          </cell>
          <cell r="E15" t="str">
            <v>致远三号</v>
          </cell>
          <cell r="F15" t="str">
            <v>股票中性</v>
          </cell>
          <cell r="G15" t="str">
            <v>高频Alpha</v>
          </cell>
          <cell r="I15" t="str">
            <v>否</v>
          </cell>
          <cell r="J15">
            <v>43101</v>
          </cell>
          <cell r="K15">
            <v>44092</v>
          </cell>
          <cell r="L15">
            <v>1.2999999999999999E-3</v>
          </cell>
          <cell r="M15">
            <v>2.23E-2</v>
          </cell>
          <cell r="N15">
            <v>0.18029999999999999</v>
          </cell>
          <cell r="O15">
            <v>0.28670000000000001</v>
          </cell>
          <cell r="P15">
            <v>9.0200000000000002E-2</v>
          </cell>
          <cell r="Q15">
            <v>0.3513</v>
          </cell>
          <cell r="R15">
            <v>0.16200000000000001</v>
          </cell>
          <cell r="S15">
            <v>0.49519999999999997</v>
          </cell>
          <cell r="T15">
            <v>0.16239999999999999</v>
          </cell>
          <cell r="U15">
            <v>1.4200000000000001E-2</v>
          </cell>
          <cell r="V15">
            <v>-4.6199999999999998E-2</v>
          </cell>
          <cell r="W15">
            <v>7.6200000000000004E-2</v>
          </cell>
          <cell r="X15">
            <v>10.718614718614718</v>
          </cell>
          <cell r="Y15">
            <v>1.7375328083989499</v>
          </cell>
          <cell r="Z15">
            <v>0.62148609954407474</v>
          </cell>
          <cell r="AA15">
            <v>-3.2199999999999999E-2</v>
          </cell>
        </row>
        <row r="16">
          <cell r="A16" t="str">
            <v>无量</v>
          </cell>
          <cell r="B16" t="str">
            <v>孙炎</v>
          </cell>
          <cell r="C16">
            <v>36</v>
          </cell>
          <cell r="D16" t="str">
            <v>SCJ351</v>
          </cell>
          <cell r="E16" t="str">
            <v>无量有余1号</v>
          </cell>
          <cell r="F16" t="str">
            <v>股票中性</v>
          </cell>
          <cell r="G16" t="str">
            <v>高频Alpha</v>
          </cell>
          <cell r="H16" t="str">
            <v>是</v>
          </cell>
          <cell r="I16" t="str">
            <v>否</v>
          </cell>
          <cell r="J16">
            <v>43329</v>
          </cell>
          <cell r="K16">
            <v>44092</v>
          </cell>
          <cell r="L16">
            <v>1.09E-2</v>
          </cell>
          <cell r="M16">
            <v>-8.9499999999999996E-2</v>
          </cell>
          <cell r="N16">
            <v>4.5100000000000001E-2</v>
          </cell>
          <cell r="O16">
            <v>0.3276</v>
          </cell>
          <cell r="P16">
            <v>0.27039999999999997</v>
          </cell>
          <cell r="Q16">
            <v>0.33289999999999997</v>
          </cell>
          <cell r="S16">
            <v>0.32219999999999999</v>
          </cell>
          <cell r="T16">
            <v>0.14680000000000001</v>
          </cell>
          <cell r="U16">
            <v>-6.2899999999999998E-2</v>
          </cell>
          <cell r="V16">
            <v>-0.10639999999999999</v>
          </cell>
          <cell r="W16">
            <v>0.1226</v>
          </cell>
          <cell r="X16">
            <v>3.0281954887218046</v>
          </cell>
          <cell r="Y16">
            <v>0.95269168026101159</v>
          </cell>
          <cell r="Z16">
            <v>0.5014505542777592</v>
          </cell>
          <cell r="AA16">
            <v>-0.10639999999999999</v>
          </cell>
        </row>
        <row r="17">
          <cell r="A17" t="str">
            <v>保银</v>
          </cell>
          <cell r="B17" t="str">
            <v>王强</v>
          </cell>
          <cell r="C17">
            <v>231</v>
          </cell>
          <cell r="D17" t="str">
            <v>S37262</v>
          </cell>
          <cell r="E17" t="str">
            <v>保银中国价值基金</v>
          </cell>
          <cell r="F17" t="str">
            <v>股票多空</v>
          </cell>
          <cell r="G17" t="str">
            <v>主观</v>
          </cell>
          <cell r="H17" t="str">
            <v>是</v>
          </cell>
          <cell r="I17" t="str">
            <v>否</v>
          </cell>
          <cell r="J17">
            <v>43101</v>
          </cell>
          <cell r="K17">
            <v>44092</v>
          </cell>
          <cell r="L17">
            <v>-1.4E-3</v>
          </cell>
          <cell r="M17">
            <v>-1.1900000000000001E-2</v>
          </cell>
          <cell r="N17">
            <v>0.1449</v>
          </cell>
          <cell r="O17">
            <v>0.30759999999999998</v>
          </cell>
          <cell r="P17">
            <v>0.1421</v>
          </cell>
          <cell r="Q17">
            <v>0.27229999999999999</v>
          </cell>
          <cell r="R17">
            <v>7.0000000000000001E-3</v>
          </cell>
          <cell r="S17">
            <v>0.31680000000000003</v>
          </cell>
          <cell r="T17">
            <v>0.1084</v>
          </cell>
          <cell r="U17">
            <v>-3.04E-2</v>
          </cell>
          <cell r="V17">
            <v>-7.7700000000000005E-2</v>
          </cell>
          <cell r="W17">
            <v>7.5200000000000003E-2</v>
          </cell>
          <cell r="X17">
            <v>4.0772200772200771</v>
          </cell>
          <cell r="Y17">
            <v>1.0425531914893615</v>
          </cell>
          <cell r="Z17">
            <v>0.35641636864514686</v>
          </cell>
          <cell r="AA17">
            <v>-3.8899999999999997E-2</v>
          </cell>
        </row>
        <row r="18">
          <cell r="A18" t="str">
            <v>保银</v>
          </cell>
          <cell r="B18" t="str">
            <v>王强</v>
          </cell>
          <cell r="C18">
            <v>231</v>
          </cell>
          <cell r="D18" t="str">
            <v>SJ0408</v>
          </cell>
          <cell r="E18" t="str">
            <v>保银石榴红了基金</v>
          </cell>
          <cell r="F18" t="str">
            <v>量化多策略对冲</v>
          </cell>
          <cell r="G18" t="str">
            <v>量化+主观</v>
          </cell>
          <cell r="H18" t="str">
            <v>是</v>
          </cell>
          <cell r="I18" t="str">
            <v>否</v>
          </cell>
          <cell r="J18">
            <v>43101</v>
          </cell>
          <cell r="K18">
            <v>44092</v>
          </cell>
          <cell r="L18">
            <v>7.6E-3</v>
          </cell>
          <cell r="M18">
            <v>1.0999999999999999E-2</v>
          </cell>
          <cell r="N18">
            <v>0.13919999999999999</v>
          </cell>
          <cell r="O18">
            <v>0.23630000000000001</v>
          </cell>
          <cell r="P18">
            <v>8.5199999999999998E-2</v>
          </cell>
          <cell r="Q18">
            <v>0.23519999999999999</v>
          </cell>
          <cell r="R18">
            <v>-5.0500000000000003E-2</v>
          </cell>
          <cell r="S18">
            <v>0.1739</v>
          </cell>
          <cell r="T18">
            <v>6.1800000000000001E-2</v>
          </cell>
          <cell r="U18">
            <v>-6.1000000000000004E-3</v>
          </cell>
          <cell r="V18">
            <v>-0.11409999999999999</v>
          </cell>
          <cell r="W18">
            <v>5.5800000000000002E-2</v>
          </cell>
          <cell r="X18">
            <v>1.5241016652059598</v>
          </cell>
          <cell r="Y18">
            <v>0.56989247311827962</v>
          </cell>
          <cell r="Z18">
            <v>0.14317519934875281</v>
          </cell>
          <cell r="AA18">
            <v>-1.6199999999999999E-2</v>
          </cell>
        </row>
        <row r="19">
          <cell r="A19" t="str">
            <v>微丰</v>
          </cell>
          <cell r="B19" t="str">
            <v>张俊</v>
          </cell>
          <cell r="C19">
            <v>3</v>
          </cell>
          <cell r="D19" t="str">
            <v>ST7154</v>
          </cell>
          <cell r="E19" t="str">
            <v>微丰凯旋9号</v>
          </cell>
          <cell r="F19" t="str">
            <v>股票中性</v>
          </cell>
          <cell r="G19" t="str">
            <v>高频Alpha</v>
          </cell>
          <cell r="I19" t="str">
            <v>否</v>
          </cell>
          <cell r="J19">
            <v>43161</v>
          </cell>
          <cell r="K19">
            <v>44092</v>
          </cell>
          <cell r="L19">
            <v>2.7000000000000001E-3</v>
          </cell>
          <cell r="M19">
            <v>8.8000000000000005E-3</v>
          </cell>
          <cell r="N19">
            <v>0.32129999999999997</v>
          </cell>
          <cell r="O19">
            <v>0.85040000000000004</v>
          </cell>
          <cell r="P19">
            <v>0.40039999999999998</v>
          </cell>
          <cell r="Q19">
            <v>0.8448</v>
          </cell>
          <cell r="S19">
            <v>0.84660000000000002</v>
          </cell>
          <cell r="T19">
            <v>0.27810000000000001</v>
          </cell>
          <cell r="U19">
            <v>4.8999999999999998E-3</v>
          </cell>
          <cell r="V19">
            <v>-1.9199999999999998E-2</v>
          </cell>
          <cell r="W19">
            <v>5.9299999999999999E-2</v>
          </cell>
          <cell r="X19">
            <v>44.093750000000007</v>
          </cell>
          <cell r="Y19">
            <v>4.1838111298482294</v>
          </cell>
          <cell r="Z19">
            <v>1.2725606871633284</v>
          </cell>
          <cell r="AA19">
            <v>-2.5000000000000001E-3</v>
          </cell>
        </row>
        <row r="20">
          <cell r="A20" t="str">
            <v>稳博</v>
          </cell>
          <cell r="B20" t="str">
            <v>殷陶</v>
          </cell>
          <cell r="C20">
            <v>15</v>
          </cell>
          <cell r="D20" t="str">
            <v>SX6528</v>
          </cell>
          <cell r="E20" t="str">
            <v>稳博红樱桃14号A</v>
          </cell>
          <cell r="F20" t="str">
            <v>股票中性</v>
          </cell>
          <cell r="G20" t="str">
            <v>高频T0+商品</v>
          </cell>
          <cell r="I20" t="str">
            <v>否</v>
          </cell>
          <cell r="J20">
            <v>43434</v>
          </cell>
          <cell r="K20">
            <v>44092</v>
          </cell>
          <cell r="L20">
            <v>5.1999999999999998E-3</v>
          </cell>
          <cell r="M20">
            <v>-5.9999999999999995E-4</v>
          </cell>
          <cell r="N20">
            <v>0.25929999999999997</v>
          </cell>
          <cell r="O20">
            <v>0.58330000000000004</v>
          </cell>
          <cell r="P20">
            <v>0.25740000000000002</v>
          </cell>
          <cell r="S20">
            <v>0.63100000000000001</v>
          </cell>
          <cell r="T20">
            <v>0.31850000000000001</v>
          </cell>
          <cell r="U20">
            <v>6.9999999999999999E-4</v>
          </cell>
          <cell r="V20">
            <v>-1.7000000000000001E-2</v>
          </cell>
          <cell r="W20">
            <v>6.2100000000000002E-2</v>
          </cell>
          <cell r="X20">
            <v>37.117647058823529</v>
          </cell>
          <cell r="Y20">
            <v>4.6457326892109494</v>
          </cell>
          <cell r="Z20">
            <v>1.5036712998711708</v>
          </cell>
          <cell r="AA20">
            <v>-1.7000000000000001E-2</v>
          </cell>
        </row>
        <row r="21">
          <cell r="A21" t="str">
            <v>衍盛</v>
          </cell>
          <cell r="B21" t="str">
            <v>章友,王坚</v>
          </cell>
          <cell r="C21">
            <v>13</v>
          </cell>
          <cell r="D21" t="str">
            <v>SEQ819</v>
          </cell>
          <cell r="E21" t="str">
            <v>衍盛量化精选一期</v>
          </cell>
          <cell r="F21" t="str">
            <v>量化多策略</v>
          </cell>
          <cell r="G21" t="str">
            <v>中低频Alpha</v>
          </cell>
          <cell r="I21" t="str">
            <v>否</v>
          </cell>
          <cell r="J21">
            <v>43420</v>
          </cell>
          <cell r="K21">
            <v>44092</v>
          </cell>
          <cell r="L21">
            <v>-3.8E-3</v>
          </cell>
          <cell r="M21">
            <v>-4.7999999999999996E-3</v>
          </cell>
          <cell r="N21">
            <v>7.7799999999999994E-2</v>
          </cell>
          <cell r="O21">
            <v>0.46350000000000002</v>
          </cell>
          <cell r="P21">
            <v>0.35780000000000001</v>
          </cell>
          <cell r="S21">
            <v>0.42980000000000002</v>
          </cell>
          <cell r="T21">
            <v>0.21870000000000001</v>
          </cell>
          <cell r="U21">
            <v>-0.01</v>
          </cell>
          <cell r="V21">
            <v>-5.0500000000000003E-2</v>
          </cell>
          <cell r="W21">
            <v>0.10100000000000001</v>
          </cell>
          <cell r="X21">
            <v>8.5108910891089113</v>
          </cell>
          <cell r="Y21">
            <v>1.8683168316831682</v>
          </cell>
          <cell r="Z21">
            <v>0.87166398942734569</v>
          </cell>
          <cell r="AA21">
            <v>-2.75E-2</v>
          </cell>
        </row>
        <row r="22">
          <cell r="A22" t="str">
            <v>衍复</v>
          </cell>
          <cell r="B22" t="str">
            <v>高亢</v>
          </cell>
          <cell r="C22">
            <v>70</v>
          </cell>
          <cell r="D22" t="str">
            <v>SJH864</v>
          </cell>
          <cell r="E22" t="str">
            <v>衍复中性三号</v>
          </cell>
          <cell r="F22" t="str">
            <v>股票中性</v>
          </cell>
          <cell r="G22" t="str">
            <v>高频Alpha</v>
          </cell>
          <cell r="I22" t="str">
            <v>否</v>
          </cell>
          <cell r="J22">
            <v>43826</v>
          </cell>
          <cell r="K22">
            <v>44092</v>
          </cell>
          <cell r="L22">
            <v>3.3999999999999998E-3</v>
          </cell>
          <cell r="M22">
            <v>3.1600000000000003E-2</v>
          </cell>
          <cell r="N22">
            <v>0.1595</v>
          </cell>
          <cell r="S22">
            <v>0.1595</v>
          </cell>
          <cell r="T22">
            <v>0.23119999999999999</v>
          </cell>
          <cell r="U22">
            <v>2.0299999999999999E-2</v>
          </cell>
          <cell r="V22">
            <v>-4.0000000000000001E-3</v>
          </cell>
          <cell r="W22">
            <v>3.6999999999999998E-2</v>
          </cell>
          <cell r="X22">
            <v>39.875</v>
          </cell>
          <cell r="Y22">
            <v>5.4378378378378383</v>
          </cell>
          <cell r="Z22">
            <v>1.0320739574840281</v>
          </cell>
          <cell r="AA22">
            <v>-4.0000000000000001E-3</v>
          </cell>
        </row>
        <row r="23">
          <cell r="A23" t="str">
            <v>启林</v>
          </cell>
          <cell r="B23" t="str">
            <v>王鸿勇</v>
          </cell>
          <cell r="C23">
            <v>48</v>
          </cell>
          <cell r="D23" t="str">
            <v>SEB580</v>
          </cell>
          <cell r="E23" t="str">
            <v>启林同盈1号</v>
          </cell>
          <cell r="F23" t="str">
            <v>股票中性</v>
          </cell>
          <cell r="G23" t="str">
            <v>高频Alpha多频段</v>
          </cell>
          <cell r="I23" t="str">
            <v>否</v>
          </cell>
          <cell r="J23">
            <v>43322</v>
          </cell>
          <cell r="K23">
            <v>44092</v>
          </cell>
          <cell r="L23">
            <v>2.8999999999999998E-3</v>
          </cell>
          <cell r="M23">
            <v>4.8999999999999998E-3</v>
          </cell>
          <cell r="N23">
            <v>0.26090000000000002</v>
          </cell>
          <cell r="O23">
            <v>0.44790000000000002</v>
          </cell>
          <cell r="P23">
            <v>0.14829999999999999</v>
          </cell>
          <cell r="Q23">
            <v>0.47660000000000002</v>
          </cell>
          <cell r="S23">
            <v>0.49280000000000002</v>
          </cell>
          <cell r="T23">
            <v>0.215</v>
          </cell>
          <cell r="U23">
            <v>3.8999999999999998E-3</v>
          </cell>
          <cell r="V23">
            <v>-2.47E-2</v>
          </cell>
          <cell r="W23">
            <v>6.0699999999999997E-2</v>
          </cell>
          <cell r="X23">
            <v>19.951417004048583</v>
          </cell>
          <cell r="Y23">
            <v>3.0477759472817136</v>
          </cell>
          <cell r="Z23">
            <v>0.91417088009326075</v>
          </cell>
          <cell r="AA23">
            <v>-8.0000000000000002E-3</v>
          </cell>
        </row>
        <row r="24">
          <cell r="A24" t="str">
            <v>因诺</v>
          </cell>
          <cell r="B24" t="str">
            <v>徐书楠</v>
          </cell>
          <cell r="C24">
            <v>45</v>
          </cell>
          <cell r="D24" t="str">
            <v>S25540</v>
          </cell>
          <cell r="E24" t="str">
            <v>因诺启航1号</v>
          </cell>
          <cell r="F24" t="str">
            <v>股票中性</v>
          </cell>
          <cell r="G24" t="str">
            <v>高频Alpha</v>
          </cell>
          <cell r="I24" t="str">
            <v>否</v>
          </cell>
          <cell r="J24">
            <v>43101</v>
          </cell>
          <cell r="K24">
            <v>44092</v>
          </cell>
          <cell r="L24">
            <v>1.0699999999999999E-2</v>
          </cell>
          <cell r="M24">
            <v>-1.4200000000000001E-2</v>
          </cell>
          <cell r="N24">
            <v>0.16270000000000001</v>
          </cell>
          <cell r="O24">
            <v>0.56269999999999998</v>
          </cell>
          <cell r="P24">
            <v>0.34399999999999997</v>
          </cell>
          <cell r="Q24">
            <v>0.61150000000000004</v>
          </cell>
          <cell r="R24">
            <v>1.46E-2</v>
          </cell>
          <cell r="S24">
            <v>0.58550000000000002</v>
          </cell>
          <cell r="T24">
            <v>0.18820000000000001</v>
          </cell>
          <cell r="U24">
            <v>-1.9900000000000001E-2</v>
          </cell>
          <cell r="V24">
            <v>-3.7199999999999997E-2</v>
          </cell>
          <cell r="W24">
            <v>7.1900000000000006E-2</v>
          </cell>
          <cell r="X24">
            <v>15.73924731182796</v>
          </cell>
          <cell r="Y24">
            <v>2.200278164116829</v>
          </cell>
          <cell r="Z24">
            <v>0.75790516201365787</v>
          </cell>
          <cell r="AA24">
            <v>-3.7199999999999997E-2</v>
          </cell>
        </row>
        <row r="25">
          <cell r="A25" t="str">
            <v>进化论</v>
          </cell>
          <cell r="B25" t="str">
            <v>李鲁超</v>
          </cell>
          <cell r="C25">
            <v>87</v>
          </cell>
          <cell r="D25" t="str">
            <v>SW1557</v>
          </cell>
          <cell r="E25" t="str">
            <v>达尔文明德一号</v>
          </cell>
          <cell r="F25" t="str">
            <v>股票中性</v>
          </cell>
          <cell r="G25" t="str">
            <v>多策略</v>
          </cell>
          <cell r="I25" t="str">
            <v>否</v>
          </cell>
          <cell r="J25">
            <v>43101</v>
          </cell>
          <cell r="K25">
            <v>44092</v>
          </cell>
          <cell r="L25">
            <v>-3.2000000000000002E-3</v>
          </cell>
          <cell r="M25">
            <v>-4.5999999999999999E-3</v>
          </cell>
          <cell r="N25">
            <v>0.16339999999999999</v>
          </cell>
          <cell r="O25">
            <v>0.3745</v>
          </cell>
          <cell r="P25">
            <v>0.18140000000000001</v>
          </cell>
          <cell r="Q25">
            <v>0.44890000000000002</v>
          </cell>
          <cell r="R25">
            <v>0.39219999999999999</v>
          </cell>
          <cell r="S25">
            <v>0.91349999999999998</v>
          </cell>
          <cell r="T25">
            <v>0.27479999999999999</v>
          </cell>
          <cell r="U25">
            <v>-2.3900000000000001E-2</v>
          </cell>
          <cell r="V25">
            <v>-3.7699999999999997E-2</v>
          </cell>
          <cell r="W25">
            <v>7.4300000000000005E-2</v>
          </cell>
          <cell r="X25">
            <v>24.230769230769234</v>
          </cell>
          <cell r="Y25">
            <v>3.2947510094212649</v>
          </cell>
          <cell r="Z25">
            <v>1.2231786890455654</v>
          </cell>
          <cell r="AA25">
            <v>-3.7699999999999997E-2</v>
          </cell>
        </row>
        <row r="26">
          <cell r="A26" t="str">
            <v>天算</v>
          </cell>
          <cell r="B26" t="str">
            <v>何天鹰</v>
          </cell>
          <cell r="C26">
            <v>26</v>
          </cell>
          <cell r="D26" t="str">
            <v>SX6549</v>
          </cell>
          <cell r="E26" t="str">
            <v>天算顺势1号</v>
          </cell>
          <cell r="F26" t="str">
            <v>股票中性</v>
          </cell>
          <cell r="G26" t="str">
            <v>高频Alpha</v>
          </cell>
          <cell r="I26" t="str">
            <v>否</v>
          </cell>
          <cell r="J26">
            <v>43101</v>
          </cell>
          <cell r="K26">
            <v>44092</v>
          </cell>
          <cell r="L26">
            <v>-1.6999999999999999E-3</v>
          </cell>
          <cell r="M26">
            <v>-9.4999999999999998E-3</v>
          </cell>
          <cell r="N26">
            <v>3.32E-2</v>
          </cell>
          <cell r="O26">
            <v>0.104</v>
          </cell>
          <cell r="P26">
            <v>6.8500000000000005E-2</v>
          </cell>
          <cell r="Q26">
            <v>0.1295</v>
          </cell>
          <cell r="R26">
            <v>0.2097</v>
          </cell>
          <cell r="S26">
            <v>0.33539999999999998</v>
          </cell>
          <cell r="T26">
            <v>0.1143</v>
          </cell>
          <cell r="U26">
            <v>-1.61E-2</v>
          </cell>
          <cell r="V26">
            <v>-4.8599999999999997E-2</v>
          </cell>
          <cell r="W26">
            <v>7.3599999999999999E-2</v>
          </cell>
          <cell r="X26">
            <v>6.9012345679012341</v>
          </cell>
          <cell r="Y26">
            <v>1.1453804347826086</v>
          </cell>
          <cell r="Z26">
            <v>0.38603328365918471</v>
          </cell>
          <cell r="AA26">
            <v>-3.32E-2</v>
          </cell>
        </row>
        <row r="27">
          <cell r="A27" t="str">
            <v>申毅</v>
          </cell>
          <cell r="B27" t="str">
            <v>申毅</v>
          </cell>
          <cell r="C27">
            <v>27</v>
          </cell>
          <cell r="D27" t="str">
            <v>SM4453</v>
          </cell>
          <cell r="E27" t="str">
            <v>辉毅5号</v>
          </cell>
          <cell r="F27" t="str">
            <v>股票中性</v>
          </cell>
          <cell r="G27" t="str">
            <v>期权套利</v>
          </cell>
          <cell r="I27" t="str">
            <v>否</v>
          </cell>
          <cell r="J27">
            <v>43101</v>
          </cell>
          <cell r="K27">
            <v>44092</v>
          </cell>
          <cell r="L27">
            <v>2.0999999999999999E-3</v>
          </cell>
          <cell r="M27">
            <v>2.8500000000000001E-2</v>
          </cell>
          <cell r="N27">
            <v>0.1255</v>
          </cell>
          <cell r="O27">
            <v>0.26519999999999999</v>
          </cell>
          <cell r="P27">
            <v>0.1242</v>
          </cell>
          <cell r="Q27">
            <v>0.33450000000000002</v>
          </cell>
          <cell r="R27">
            <v>9.0499999999999997E-2</v>
          </cell>
          <cell r="S27">
            <v>0.37969999999999998</v>
          </cell>
          <cell r="T27">
            <v>0.128</v>
          </cell>
          <cell r="U27">
            <v>1.1900000000000001E-2</v>
          </cell>
          <cell r="V27">
            <v>-3.7100000000000001E-2</v>
          </cell>
          <cell r="W27">
            <v>5.1999999999999998E-2</v>
          </cell>
          <cell r="X27">
            <v>10.234501347708894</v>
          </cell>
          <cell r="Y27">
            <v>1.8846153846153848</v>
          </cell>
          <cell r="Z27">
            <v>0.46525051926720706</v>
          </cell>
          <cell r="AA27">
            <v>-1.8100000000000002E-2</v>
          </cell>
        </row>
        <row r="28">
          <cell r="A28" t="str">
            <v>金锝</v>
          </cell>
          <cell r="B28" t="str">
            <v>任思泓</v>
          </cell>
          <cell r="C28">
            <v>123</v>
          </cell>
          <cell r="D28" t="str">
            <v>SN6456</v>
          </cell>
          <cell r="E28" t="str">
            <v>外贸信托-金锝量化</v>
          </cell>
          <cell r="F28" t="str">
            <v>股票中性</v>
          </cell>
          <cell r="G28" t="str">
            <v>中低频Alpha</v>
          </cell>
          <cell r="J28">
            <v>43101</v>
          </cell>
          <cell r="K28">
            <v>44092</v>
          </cell>
          <cell r="L28">
            <v>4.4000000000000003E-3</v>
          </cell>
          <cell r="M28">
            <v>8.0000000000000002E-3</v>
          </cell>
          <cell r="N28">
            <v>0.19270000000000001</v>
          </cell>
          <cell r="O28">
            <v>0.39900000000000002</v>
          </cell>
          <cell r="P28">
            <v>0.17299999999999999</v>
          </cell>
          <cell r="Q28">
            <v>0.46339999999999998</v>
          </cell>
          <cell r="R28">
            <v>0.15620000000000001</v>
          </cell>
          <cell r="S28">
            <v>0.61760000000000004</v>
          </cell>
          <cell r="T28">
            <v>0.1971</v>
          </cell>
          <cell r="U28">
            <v>1.6999999999999999E-3</v>
          </cell>
          <cell r="V28">
            <v>-1.6899999999999998E-2</v>
          </cell>
          <cell r="W28">
            <v>4.0300000000000002E-2</v>
          </cell>
          <cell r="X28">
            <v>36.544378698224861</v>
          </cell>
          <cell r="Y28">
            <v>4.1464019851116625</v>
          </cell>
          <cell r="Z28">
            <v>0.83748019705725019</v>
          </cell>
          <cell r="AA28">
            <v>-3.8999999999999998E-3</v>
          </cell>
        </row>
        <row r="29">
          <cell r="A29" t="str">
            <v>诚奇</v>
          </cell>
          <cell r="B29" t="str">
            <v>何文奇</v>
          </cell>
          <cell r="C29">
            <v>60</v>
          </cell>
          <cell r="D29" t="str">
            <v>SW0337</v>
          </cell>
          <cell r="E29" t="str">
            <v>诚奇管理7号</v>
          </cell>
          <cell r="F29" t="str">
            <v>股票中性</v>
          </cell>
          <cell r="G29" t="str">
            <v>高频Alpha</v>
          </cell>
          <cell r="J29">
            <v>43101</v>
          </cell>
          <cell r="K29">
            <v>44043</v>
          </cell>
          <cell r="L29">
            <v>9.4000000000000004E-3</v>
          </cell>
          <cell r="M29">
            <v>3.8100000000000002E-2</v>
          </cell>
          <cell r="N29">
            <v>0.18440000000000001</v>
          </cell>
          <cell r="O29">
            <v>0.31209999999999999</v>
          </cell>
          <cell r="P29">
            <v>0.10780000000000001</v>
          </cell>
          <cell r="Q29">
            <v>0.31209999999999999</v>
          </cell>
          <cell r="R29">
            <v>8.1299999999999997E-2</v>
          </cell>
          <cell r="S29">
            <v>0.41870000000000002</v>
          </cell>
          <cell r="T29">
            <v>0.1477</v>
          </cell>
          <cell r="U29">
            <v>3.8100000000000002E-2</v>
          </cell>
          <cell r="V29">
            <v>-3.7499999999999999E-2</v>
          </cell>
          <cell r="W29">
            <v>4.5600000000000002E-2</v>
          </cell>
          <cell r="X29">
            <v>11.165333333333335</v>
          </cell>
          <cell r="Y29">
            <v>2.5811403508771931</v>
          </cell>
          <cell r="Z29">
            <v>0.56961634449324361</v>
          </cell>
          <cell r="AA29">
            <v>-6.7000000000000002E-3</v>
          </cell>
        </row>
        <row r="30">
          <cell r="A30" t="str">
            <v>今通</v>
          </cell>
          <cell r="B30" t="str">
            <v>钱伟强</v>
          </cell>
          <cell r="C30">
            <v>60</v>
          </cell>
          <cell r="E30" t="str">
            <v>今通境外美金实盘</v>
          </cell>
          <cell r="F30" t="str">
            <v>股票中性</v>
          </cell>
          <cell r="G30" t="str">
            <v>高频Alpha</v>
          </cell>
          <cell r="J30">
            <v>43101</v>
          </cell>
          <cell r="K30">
            <v>44043</v>
          </cell>
          <cell r="L30">
            <v>1.49E-2</v>
          </cell>
          <cell r="M30">
            <v>5.9299999999999999E-2</v>
          </cell>
          <cell r="N30">
            <v>0.2099</v>
          </cell>
          <cell r="O30">
            <v>0.5323</v>
          </cell>
          <cell r="P30">
            <v>0.26650000000000001</v>
          </cell>
          <cell r="Q30">
            <v>0.57369999999999999</v>
          </cell>
          <cell r="R30">
            <v>0.26769999999999999</v>
          </cell>
          <cell r="S30">
            <v>0.94240000000000002</v>
          </cell>
          <cell r="T30">
            <v>0.2989</v>
          </cell>
          <cell r="U30">
            <v>5.9299999999999999E-2</v>
          </cell>
          <cell r="V30">
            <v>-1.9099999999999999E-2</v>
          </cell>
          <cell r="W30">
            <v>6.9699999999999998E-2</v>
          </cell>
          <cell r="X30">
            <v>49.340314136125656</v>
          </cell>
          <cell r="Y30">
            <v>3.857962697274032</v>
          </cell>
          <cell r="Z30">
            <v>1.3691461333211621</v>
          </cell>
          <cell r="AA30">
            <v>-1.8499999999999999E-2</v>
          </cell>
        </row>
        <row r="31">
          <cell r="A31" t="str">
            <v>念空</v>
          </cell>
          <cell r="B31" t="str">
            <v>王啸</v>
          </cell>
          <cell r="C31">
            <v>33</v>
          </cell>
          <cell r="D31" t="str">
            <v>SGX033</v>
          </cell>
          <cell r="E31" t="str">
            <v>念空灵活对冲2号</v>
          </cell>
          <cell r="F31" t="str">
            <v>股票中性</v>
          </cell>
          <cell r="G31" t="str">
            <v>杠杆Alpha</v>
          </cell>
          <cell r="I31" t="str">
            <v>否</v>
          </cell>
          <cell r="J31">
            <v>43798</v>
          </cell>
          <cell r="K31">
            <v>44092</v>
          </cell>
          <cell r="L31">
            <v>-3.39E-2</v>
          </cell>
          <cell r="M31">
            <v>-9.7600000000000006E-2</v>
          </cell>
          <cell r="N31">
            <v>0.70020000000000004</v>
          </cell>
          <cell r="O31"/>
          <cell r="P31"/>
          <cell r="Q31"/>
          <cell r="R31"/>
          <cell r="S31">
            <v>0.84499999999999997</v>
          </cell>
          <cell r="T31">
            <v>1.1745000000000001</v>
          </cell>
          <cell r="U31">
            <v>-8.2799999999999999E-2</v>
          </cell>
          <cell r="V31">
            <v>-0.16889999999999999</v>
          </cell>
          <cell r="W31">
            <v>0.32079999999999997</v>
          </cell>
          <cell r="X31">
            <v>5.0029603315571345</v>
          </cell>
          <cell r="Y31">
            <v>3.5676433915211976</v>
          </cell>
          <cell r="Z31">
            <v>4.0916642348914909</v>
          </cell>
          <cell r="AA31">
            <v>-0.16889999999999999</v>
          </cell>
        </row>
        <row r="32">
          <cell r="A32" t="str">
            <v>比较基准</v>
          </cell>
          <cell r="E32" t="str">
            <v>股票中性</v>
          </cell>
          <cell r="F32" t="str">
            <v>股票中性</v>
          </cell>
          <cell r="J32">
            <v>43101</v>
          </cell>
          <cell r="K32">
            <v>44092</v>
          </cell>
          <cell r="L32">
            <v>3.0999999999999999E-3</v>
          </cell>
          <cell r="M32">
            <v>5.7999999999999996E-3</v>
          </cell>
          <cell r="N32">
            <v>9.1899999999999996E-2</v>
          </cell>
          <cell r="O32">
            <v>0.14000000000000001</v>
          </cell>
          <cell r="P32">
            <v>4.41E-2</v>
          </cell>
          <cell r="Q32">
            <v>0.14219999999999999</v>
          </cell>
          <cell r="R32">
            <v>8.9999999999999998E-4</v>
          </cell>
          <cell r="S32">
            <v>0.14099999999999999</v>
          </cell>
          <cell r="T32">
            <v>5.0599999999999999E-2</v>
          </cell>
          <cell r="U32">
            <v>-1.2999999999999999E-3</v>
          </cell>
          <cell r="V32">
            <v>-1.35E-2</v>
          </cell>
          <cell r="W32">
            <v>2.2100000000000002E-2</v>
          </cell>
          <cell r="X32">
            <v>10.444444444444443</v>
          </cell>
          <cell r="Y32">
            <v>0.93212669683257909</v>
          </cell>
          <cell r="Z32">
            <v>9.3852086519142799E-2</v>
          </cell>
          <cell r="AA32">
            <v>-5.8999999999999999E-3</v>
          </cell>
        </row>
        <row r="33">
          <cell r="A33" t="str">
            <v>明汯</v>
          </cell>
          <cell r="B33" t="str">
            <v>裘慧明</v>
          </cell>
          <cell r="C33">
            <v>717</v>
          </cell>
          <cell r="D33" t="str">
            <v>SS5789</v>
          </cell>
          <cell r="E33" t="str">
            <v>明汯价值成长1期</v>
          </cell>
          <cell r="F33" t="str">
            <v>500指数增强</v>
          </cell>
          <cell r="G33" t="str">
            <v>高频Alpha</v>
          </cell>
          <cell r="H33" t="str">
            <v>是</v>
          </cell>
          <cell r="I33" t="str">
            <v>是</v>
          </cell>
          <cell r="J33">
            <v>43101</v>
          </cell>
          <cell r="K33">
            <v>44092</v>
          </cell>
          <cell r="L33">
            <v>3.4599999999999999E-2</v>
          </cell>
          <cell r="M33">
            <v>-6.1999999999999998E-3</v>
          </cell>
          <cell r="N33">
            <v>0.5141</v>
          </cell>
          <cell r="O33">
            <v>1.7477</v>
          </cell>
          <cell r="P33">
            <v>0.81469999999999998</v>
          </cell>
          <cell r="Q33">
            <v>1.8545</v>
          </cell>
          <cell r="R33">
            <v>-0.13109999999999999</v>
          </cell>
          <cell r="S33">
            <v>1.3875999999999999</v>
          </cell>
          <cell r="T33">
            <v>0.38479999999999998</v>
          </cell>
          <cell r="U33">
            <v>-3.15E-2</v>
          </cell>
          <cell r="V33">
            <v>-0.22700000000000001</v>
          </cell>
          <cell r="W33">
            <v>0.2465</v>
          </cell>
          <cell r="X33">
            <v>6.1127753303964756</v>
          </cell>
          <cell r="Y33">
            <v>1.4393509127789046</v>
          </cell>
          <cell r="Z33">
            <v>1.2427776945037987</v>
          </cell>
          <cell r="AA33">
            <v>-9.4700000000000006E-2</v>
          </cell>
        </row>
        <row r="34">
          <cell r="A34" t="str">
            <v>明汯</v>
          </cell>
          <cell r="B34" t="str">
            <v>裘慧明</v>
          </cell>
          <cell r="C34">
            <v>717</v>
          </cell>
          <cell r="D34" t="str">
            <v>SGP417</v>
          </cell>
          <cell r="E34" t="str">
            <v>明汯金选中证500指数增强1号</v>
          </cell>
          <cell r="F34" t="str">
            <v>500指数增强</v>
          </cell>
          <cell r="G34" t="str">
            <v>高频Alpha</v>
          </cell>
          <cell r="I34" t="str">
            <v>是</v>
          </cell>
          <cell r="J34">
            <v>43738</v>
          </cell>
          <cell r="K34">
            <v>44092</v>
          </cell>
          <cell r="L34">
            <v>3.5000000000000003E-2</v>
          </cell>
          <cell r="M34">
            <v>-6.4999999999999997E-3</v>
          </cell>
          <cell r="N34">
            <v>0.49080000000000001</v>
          </cell>
          <cell r="O34"/>
          <cell r="P34"/>
          <cell r="Q34"/>
          <cell r="R34"/>
          <cell r="S34">
            <v>0.61150000000000004</v>
          </cell>
          <cell r="T34">
            <v>0.6593</v>
          </cell>
          <cell r="U34">
            <v>-3.1800000000000002E-2</v>
          </cell>
          <cell r="V34">
            <v>-9.9099999999999994E-2</v>
          </cell>
          <cell r="W34">
            <v>0.24279999999999999</v>
          </cell>
          <cell r="X34">
            <v>6.1705348133198799</v>
          </cell>
          <cell r="Y34">
            <v>2.591845140032949</v>
          </cell>
          <cell r="Z34">
            <v>2.4362188553952917</v>
          </cell>
          <cell r="AA34">
            <v>-9.9099999999999994E-2</v>
          </cell>
        </row>
        <row r="35">
          <cell r="A35" t="str">
            <v>白鹭</v>
          </cell>
          <cell r="B35" t="str">
            <v>章寅</v>
          </cell>
          <cell r="C35">
            <v>36</v>
          </cell>
          <cell r="D35" t="str">
            <v>SEH303</v>
          </cell>
          <cell r="E35" t="str">
            <v>白鹭500指数增强南强二号</v>
          </cell>
          <cell r="F35" t="str">
            <v>500指数增强</v>
          </cell>
          <cell r="G35" t="str">
            <v>高频Alpha</v>
          </cell>
          <cell r="I35" t="str">
            <v>否</v>
          </cell>
          <cell r="J35">
            <v>43357</v>
          </cell>
          <cell r="K35">
            <v>44092</v>
          </cell>
          <cell r="L35">
            <v>3.09E-2</v>
          </cell>
          <cell r="M35">
            <v>1.4200000000000001E-2</v>
          </cell>
          <cell r="N35">
            <v>0.35049999999999998</v>
          </cell>
          <cell r="O35">
            <v>1.139</v>
          </cell>
          <cell r="P35">
            <v>0.58389999999999997</v>
          </cell>
          <cell r="Q35">
            <v>1.1611</v>
          </cell>
          <cell r="S35">
            <v>0.88660000000000005</v>
          </cell>
          <cell r="T35">
            <v>0.3821</v>
          </cell>
          <cell r="U35">
            <v>-1.09E-2</v>
          </cell>
          <cell r="V35">
            <v>-0.151</v>
          </cell>
          <cell r="W35">
            <v>0.24690000000000001</v>
          </cell>
          <cell r="X35">
            <v>5.8715231788079478</v>
          </cell>
          <cell r="Y35">
            <v>1.4260834345889022</v>
          </cell>
          <cell r="Z35">
            <v>1.2326168043187866</v>
          </cell>
          <cell r="AA35">
            <v>-0.10539999999999999</v>
          </cell>
        </row>
        <row r="36">
          <cell r="A36" t="str">
            <v>幻方</v>
          </cell>
          <cell r="B36" t="str">
            <v>徐进</v>
          </cell>
          <cell r="C36">
            <v>424</v>
          </cell>
          <cell r="D36" t="str">
            <v>SR6089</v>
          </cell>
          <cell r="E36" t="str">
            <v>九章幻方中证500量化多策略1号</v>
          </cell>
          <cell r="F36" t="str">
            <v>500指数增强</v>
          </cell>
          <cell r="G36" t="str">
            <v>高频Alpha</v>
          </cell>
          <cell r="H36" t="str">
            <v>是</v>
          </cell>
          <cell r="I36" t="str">
            <v>是</v>
          </cell>
          <cell r="J36">
            <v>43101</v>
          </cell>
          <cell r="K36">
            <v>44092</v>
          </cell>
          <cell r="L36">
            <v>2.4199999999999999E-2</v>
          </cell>
          <cell r="M36">
            <v>3.0300000000000001E-2</v>
          </cell>
          <cell r="N36">
            <v>0.56610000000000005</v>
          </cell>
          <cell r="O36">
            <v>1.4548000000000001</v>
          </cell>
          <cell r="P36">
            <v>0.5675</v>
          </cell>
          <cell r="Q36">
            <v>1.5281</v>
          </cell>
          <cell r="R36">
            <v>-8.5699999999999998E-2</v>
          </cell>
          <cell r="S36">
            <v>1.2444999999999999</v>
          </cell>
          <cell r="T36">
            <v>0.35320000000000001</v>
          </cell>
          <cell r="U36">
            <v>-3.6600000000000001E-2</v>
          </cell>
          <cell r="V36">
            <v>-0.19769999999999999</v>
          </cell>
          <cell r="W36">
            <v>0.24510000000000001</v>
          </cell>
          <cell r="X36">
            <v>6.2948912493677289</v>
          </cell>
          <cell r="Y36">
            <v>1.3186454508363934</v>
          </cell>
          <cell r="Z36">
            <v>1.1315816523123456</v>
          </cell>
          <cell r="AA36">
            <v>-0.1207</v>
          </cell>
        </row>
        <row r="37">
          <cell r="A37" t="str">
            <v>幻方</v>
          </cell>
          <cell r="B37" t="str">
            <v>徐进</v>
          </cell>
          <cell r="C37">
            <v>424</v>
          </cell>
          <cell r="D37" t="str">
            <v>SEC667</v>
          </cell>
          <cell r="E37" t="str">
            <v>九章幻方中证500量化进取2号</v>
          </cell>
          <cell r="F37" t="str">
            <v>500指数增强</v>
          </cell>
          <cell r="G37" t="str">
            <v>高频Alpha</v>
          </cell>
          <cell r="I37" t="str">
            <v>是</v>
          </cell>
          <cell r="J37">
            <v>43434</v>
          </cell>
          <cell r="K37">
            <v>44092</v>
          </cell>
          <cell r="L37">
            <v>2.4199999999999999E-2</v>
          </cell>
          <cell r="M37">
            <v>1.29E-2</v>
          </cell>
          <cell r="N37">
            <v>0.53200000000000003</v>
          </cell>
          <cell r="O37">
            <v>1.4363999999999999</v>
          </cell>
          <cell r="P37">
            <v>0.59030000000000005</v>
          </cell>
          <cell r="Q37"/>
          <cell r="R37"/>
          <cell r="S37">
            <v>1.3476999999999999</v>
          </cell>
          <cell r="T37">
            <v>0.61990000000000001</v>
          </cell>
          <cell r="U37">
            <v>-4.1099999999999998E-2</v>
          </cell>
          <cell r="V37">
            <v>-0.12709999999999999</v>
          </cell>
          <cell r="W37">
            <v>0.2329</v>
          </cell>
          <cell r="X37">
            <v>10.603461841070024</v>
          </cell>
          <cell r="Y37">
            <v>2.5328467153284673</v>
          </cell>
          <cell r="Z37">
            <v>2.2918133564788552</v>
          </cell>
          <cell r="AA37">
            <v>-0.12709999999999999</v>
          </cell>
        </row>
        <row r="38">
          <cell r="A38" t="str">
            <v>鸣石</v>
          </cell>
          <cell r="B38" t="str">
            <v>李硕</v>
          </cell>
          <cell r="C38">
            <v>96</v>
          </cell>
          <cell r="D38" t="str">
            <v>SX2090</v>
          </cell>
          <cell r="E38" t="str">
            <v>鸣石春天十三号</v>
          </cell>
          <cell r="F38" t="str">
            <v>500指数增强</v>
          </cell>
          <cell r="G38" t="str">
            <v>高频Alpha</v>
          </cell>
          <cell r="H38" t="str">
            <v>是</v>
          </cell>
          <cell r="I38" t="str">
            <v>是</v>
          </cell>
          <cell r="J38">
            <v>43189</v>
          </cell>
          <cell r="K38">
            <v>44092</v>
          </cell>
          <cell r="L38">
            <v>3.8699999999999998E-2</v>
          </cell>
          <cell r="M38">
            <v>-2.4799999999999999E-2</v>
          </cell>
          <cell r="N38">
            <v>0.41249999999999998</v>
          </cell>
          <cell r="O38">
            <v>1.1440999999999999</v>
          </cell>
          <cell r="P38">
            <v>0.51790000000000003</v>
          </cell>
          <cell r="Q38">
            <v>1.1521999999999999</v>
          </cell>
          <cell r="R38"/>
          <cell r="S38">
            <v>0.83150000000000002</v>
          </cell>
          <cell r="T38">
            <v>0.28370000000000001</v>
          </cell>
          <cell r="U38">
            <v>-2.7099999999999999E-2</v>
          </cell>
          <cell r="V38">
            <v>-0.1714</v>
          </cell>
          <cell r="W38">
            <v>0.24529999999999999</v>
          </cell>
          <cell r="X38">
            <v>4.8512252042007002</v>
          </cell>
          <cell r="Y38">
            <v>1.0342437831227071</v>
          </cell>
          <cell r="Z38">
            <v>0.87059255005482161</v>
          </cell>
          <cell r="AA38">
            <v>-0.1232</v>
          </cell>
        </row>
        <row r="39">
          <cell r="A39" t="str">
            <v>金戈量锐</v>
          </cell>
          <cell r="B39" t="str">
            <v>金戈</v>
          </cell>
          <cell r="C39">
            <v>33</v>
          </cell>
          <cell r="D39" t="str">
            <v>SH1956</v>
          </cell>
          <cell r="E39" t="str">
            <v>量锐7号</v>
          </cell>
          <cell r="F39" t="str">
            <v>500指数增强</v>
          </cell>
          <cell r="G39" t="str">
            <v>中低频Alpha</v>
          </cell>
          <cell r="H39" t="str">
            <v>是</v>
          </cell>
          <cell r="I39" t="str">
            <v>否</v>
          </cell>
          <cell r="J39">
            <v>43101</v>
          </cell>
          <cell r="K39">
            <v>44092</v>
          </cell>
          <cell r="L39">
            <v>2.6200000000000001E-2</v>
          </cell>
          <cell r="M39">
            <v>5.1000000000000004E-3</v>
          </cell>
          <cell r="N39">
            <v>0.51370000000000005</v>
          </cell>
          <cell r="O39">
            <v>1.1947000000000001</v>
          </cell>
          <cell r="P39">
            <v>0.44990000000000002</v>
          </cell>
          <cell r="Q39">
            <v>1.3301000000000001</v>
          </cell>
          <cell r="R39">
            <v>-0.1229</v>
          </cell>
          <cell r="S39">
            <v>0.92490000000000006</v>
          </cell>
          <cell r="T39">
            <v>0.27760000000000001</v>
          </cell>
          <cell r="U39">
            <v>-3.9399999999999998E-2</v>
          </cell>
          <cell r="V39">
            <v>-0.23150000000000001</v>
          </cell>
          <cell r="W39">
            <v>0.2525</v>
          </cell>
          <cell r="X39">
            <v>3.9952483801295897</v>
          </cell>
          <cell r="Y39">
            <v>0.98059405940594069</v>
          </cell>
          <cell r="Z39">
            <v>0.83397518835930184</v>
          </cell>
          <cell r="AA39">
            <v>-0.1007</v>
          </cell>
        </row>
        <row r="40">
          <cell r="A40" t="str">
            <v>九坤</v>
          </cell>
          <cell r="B40" t="str">
            <v>王琛</v>
          </cell>
          <cell r="C40">
            <v>199</v>
          </cell>
          <cell r="D40" t="str">
            <v>ST9804</v>
          </cell>
          <cell r="E40" t="str">
            <v>九坤日享中证500指数增强1号</v>
          </cell>
          <cell r="F40" t="str">
            <v>500指数增强</v>
          </cell>
          <cell r="G40" t="str">
            <v>高频Alpha</v>
          </cell>
          <cell r="H40" t="str">
            <v>是</v>
          </cell>
          <cell r="I40" t="str">
            <v>是</v>
          </cell>
          <cell r="J40">
            <v>43101</v>
          </cell>
          <cell r="K40">
            <v>44092</v>
          </cell>
          <cell r="L40">
            <v>3.15E-2</v>
          </cell>
          <cell r="M40">
            <v>1.06E-2</v>
          </cell>
          <cell r="N40">
            <v>0.49059999999999998</v>
          </cell>
          <cell r="O40">
            <v>1.3102</v>
          </cell>
          <cell r="P40">
            <v>0.54979999999999996</v>
          </cell>
          <cell r="Q40">
            <v>1.3576999999999999</v>
          </cell>
          <cell r="R40">
            <v>-9.7299999999999998E-2</v>
          </cell>
          <cell r="S40">
            <v>1.0854999999999999</v>
          </cell>
          <cell r="T40">
            <v>0.3165</v>
          </cell>
          <cell r="U40">
            <v>-2.1700000000000001E-2</v>
          </cell>
          <cell r="V40">
            <v>-0.21149999999999999</v>
          </cell>
          <cell r="W40">
            <v>0.24779999999999999</v>
          </cell>
          <cell r="X40">
            <v>5.1323877068557913</v>
          </cell>
          <cell r="Y40">
            <v>1.1561743341404358</v>
          </cell>
          <cell r="Z40">
            <v>0.98888727338575799</v>
          </cell>
          <cell r="AA40">
            <v>-0.1033</v>
          </cell>
        </row>
        <row r="41">
          <cell r="A41" t="str">
            <v>无量</v>
          </cell>
          <cell r="B41" t="str">
            <v>孙炎</v>
          </cell>
          <cell r="C41">
            <v>36</v>
          </cell>
          <cell r="D41" t="str">
            <v>SE1724</v>
          </cell>
          <cell r="E41" t="str">
            <v>无量1期</v>
          </cell>
          <cell r="F41" t="str">
            <v>500指数增强</v>
          </cell>
          <cell r="G41" t="str">
            <v>高频Alpha</v>
          </cell>
          <cell r="H41" t="str">
            <v>是</v>
          </cell>
          <cell r="I41" t="str">
            <v>否</v>
          </cell>
          <cell r="J41">
            <v>43101</v>
          </cell>
          <cell r="K41">
            <v>44092</v>
          </cell>
          <cell r="L41">
            <v>1.8599999999999998E-2</v>
          </cell>
          <cell r="M41">
            <v>-5.5100000000000003E-2</v>
          </cell>
          <cell r="N41">
            <v>0.36859999999999998</v>
          </cell>
          <cell r="O41">
            <v>1.877</v>
          </cell>
          <cell r="P41">
            <v>1.1022000000000001</v>
          </cell>
          <cell r="Q41">
            <v>1.9754</v>
          </cell>
          <cell r="R41">
            <v>-3.8100000000000002E-2</v>
          </cell>
          <cell r="S41">
            <v>1.7675000000000001</v>
          </cell>
          <cell r="T41">
            <v>0.46350000000000002</v>
          </cell>
          <cell r="U41">
            <v>-5.4600000000000003E-2</v>
          </cell>
          <cell r="V41">
            <v>-0.2205</v>
          </cell>
          <cell r="W41">
            <v>0.29380000000000001</v>
          </cell>
          <cell r="X41">
            <v>8.0158730158730158</v>
          </cell>
          <cell r="Y41">
            <v>1.4754935330156569</v>
          </cell>
          <cell r="Z41">
            <v>1.4228448797230651</v>
          </cell>
          <cell r="AA41">
            <v>-0.123</v>
          </cell>
        </row>
        <row r="42">
          <cell r="A42" t="str">
            <v>久期量和</v>
          </cell>
          <cell r="B42" t="str">
            <v>程建涛</v>
          </cell>
          <cell r="C42">
            <v>4</v>
          </cell>
          <cell r="D42" t="str">
            <v>SJ8129</v>
          </cell>
          <cell r="E42" t="str">
            <v>久期量和指数1号</v>
          </cell>
          <cell r="F42" t="str">
            <v>500指数增强</v>
          </cell>
          <cell r="G42" t="str">
            <v>中低频Alpha</v>
          </cell>
          <cell r="I42" t="str">
            <v>否</v>
          </cell>
          <cell r="J42">
            <v>43101</v>
          </cell>
          <cell r="K42">
            <v>44092</v>
          </cell>
          <cell r="L42">
            <v>3.15E-2</v>
          </cell>
          <cell r="M42">
            <v>-3.3999999999999998E-3</v>
          </cell>
          <cell r="N42">
            <v>0.39989999999999998</v>
          </cell>
          <cell r="O42">
            <v>1.1286</v>
          </cell>
          <cell r="P42">
            <v>0.52049999999999996</v>
          </cell>
          <cell r="Q42">
            <v>1.2467999999999999</v>
          </cell>
          <cell r="R42">
            <v>-0.19589999999999999</v>
          </cell>
          <cell r="S42">
            <v>0.71150000000000002</v>
          </cell>
          <cell r="T42">
            <v>0.22270000000000001</v>
          </cell>
          <cell r="U42">
            <v>-3.1800000000000002E-2</v>
          </cell>
          <cell r="V42">
            <v>-0.26140000000000002</v>
          </cell>
          <cell r="W42">
            <v>0.24690000000000001</v>
          </cell>
          <cell r="X42">
            <v>2.7218821729150724</v>
          </cell>
          <cell r="Y42">
            <v>0.7804779262859457</v>
          </cell>
          <cell r="Z42">
            <v>0.64200039152341248</v>
          </cell>
          <cell r="AA42">
            <v>-8.5500000000000007E-2</v>
          </cell>
        </row>
        <row r="43">
          <cell r="A43" t="str">
            <v>衍复</v>
          </cell>
          <cell r="B43" t="str">
            <v>高亢</v>
          </cell>
          <cell r="C43">
            <v>70</v>
          </cell>
          <cell r="D43" t="str">
            <v>SJH866</v>
          </cell>
          <cell r="E43" t="str">
            <v>衍复指增三号</v>
          </cell>
          <cell r="F43" t="str">
            <v>500指数增强</v>
          </cell>
          <cell r="G43" t="str">
            <v>高频Alpha</v>
          </cell>
          <cell r="I43" t="str">
            <v>否</v>
          </cell>
          <cell r="J43">
            <v>43826</v>
          </cell>
          <cell r="K43">
            <v>44092</v>
          </cell>
          <cell r="L43">
            <v>2.9000000000000001E-2</v>
          </cell>
          <cell r="M43">
            <v>2.63E-2</v>
          </cell>
          <cell r="N43">
            <v>0.4597</v>
          </cell>
          <cell r="O43"/>
          <cell r="P43"/>
          <cell r="Q43"/>
          <cell r="R43"/>
          <cell r="S43">
            <v>0.4597</v>
          </cell>
          <cell r="T43">
            <v>0.7016</v>
          </cell>
          <cell r="U43">
            <v>-1.2200000000000001E-2</v>
          </cell>
          <cell r="V43">
            <v>-7.3499999999999996E-2</v>
          </cell>
          <cell r="W43">
            <v>0.2079</v>
          </cell>
          <cell r="X43">
            <v>6.2544217687074832</v>
          </cell>
          <cell r="Y43">
            <v>3.2303992303992302</v>
          </cell>
          <cell r="Z43">
            <v>2.8798205796185683</v>
          </cell>
          <cell r="AA43">
            <v>-7.3499999999999996E-2</v>
          </cell>
        </row>
        <row r="44">
          <cell r="A44" t="str">
            <v>致诚卓远</v>
          </cell>
          <cell r="B44" t="str">
            <v>史帆</v>
          </cell>
          <cell r="C44">
            <v>52</v>
          </cell>
          <cell r="D44" t="str">
            <v>SR0088</v>
          </cell>
          <cell r="E44" t="str">
            <v>致远中证500指数加强</v>
          </cell>
          <cell r="F44" t="str">
            <v>500指数增强</v>
          </cell>
          <cell r="G44" t="str">
            <v>高频Alpha</v>
          </cell>
          <cell r="I44" t="str">
            <v>否</v>
          </cell>
          <cell r="J44">
            <v>43101</v>
          </cell>
          <cell r="K44">
            <v>44085</v>
          </cell>
          <cell r="L44">
            <v>-2.9000000000000001E-2</v>
          </cell>
          <cell r="M44">
            <v>-2.07E-2</v>
          </cell>
          <cell r="N44">
            <v>0.38969999999999999</v>
          </cell>
          <cell r="O44">
            <v>0.94610000000000005</v>
          </cell>
          <cell r="P44">
            <v>0.40039999999999998</v>
          </cell>
          <cell r="Q44">
            <v>1.1031</v>
          </cell>
          <cell r="R44">
            <v>-9.3399999999999997E-2</v>
          </cell>
          <cell r="S44">
            <v>0.76439999999999997</v>
          </cell>
          <cell r="T44">
            <v>0.23860000000000001</v>
          </cell>
          <cell r="U44">
            <v>-3.73E-2</v>
          </cell>
          <cell r="V44">
            <v>-0.2429</v>
          </cell>
          <cell r="W44">
            <v>0.23730000000000001</v>
          </cell>
          <cell r="X44">
            <v>3.1469740634005761</v>
          </cell>
          <cell r="Y44">
            <v>0.87905604719764008</v>
          </cell>
          <cell r="Z44">
            <v>0.72305946201134119</v>
          </cell>
          <cell r="AA44">
            <v>-9.5100000000000004E-2</v>
          </cell>
        </row>
        <row r="45">
          <cell r="A45" t="str">
            <v>致诚卓远</v>
          </cell>
          <cell r="B45" t="str">
            <v>史帆</v>
          </cell>
          <cell r="C45">
            <v>52</v>
          </cell>
          <cell r="D45" t="str">
            <v>SY3702</v>
          </cell>
          <cell r="E45" t="str">
            <v>致远激进一号</v>
          </cell>
          <cell r="F45" t="str">
            <v>量化选股</v>
          </cell>
          <cell r="G45" t="str">
            <v>高频Alpha</v>
          </cell>
          <cell r="I45" t="str">
            <v>否</v>
          </cell>
          <cell r="J45">
            <v>43101</v>
          </cell>
          <cell r="K45">
            <v>44092</v>
          </cell>
          <cell r="L45">
            <v>3.1399999999999997E-2</v>
          </cell>
          <cell r="M45">
            <v>5.28E-2</v>
          </cell>
          <cell r="N45">
            <v>0.54820000000000002</v>
          </cell>
          <cell r="O45">
            <v>1.4224000000000001</v>
          </cell>
          <cell r="P45">
            <v>0.56459999999999999</v>
          </cell>
          <cell r="Q45">
            <v>1.7099</v>
          </cell>
          <cell r="R45">
            <v>0.10290000000000001</v>
          </cell>
          <cell r="S45">
            <v>1.6717</v>
          </cell>
          <cell r="T45">
            <v>0.44429999999999997</v>
          </cell>
          <cell r="U45">
            <v>1.4500000000000001E-2</v>
          </cell>
          <cell r="V45">
            <v>-0.1774</v>
          </cell>
          <cell r="W45">
            <v>0.254</v>
          </cell>
          <cell r="X45">
            <v>9.423337091319052</v>
          </cell>
          <cell r="Y45">
            <v>1.6311023622047245</v>
          </cell>
          <cell r="Z45">
            <v>1.4647625044466455</v>
          </cell>
          <cell r="AA45">
            <v>-9.0399999999999994E-2</v>
          </cell>
        </row>
        <row r="46">
          <cell r="A46" t="str">
            <v>因诺</v>
          </cell>
          <cell r="B46" t="str">
            <v>徐书楠</v>
          </cell>
          <cell r="C46">
            <v>45</v>
          </cell>
          <cell r="D46" t="str">
            <v>SGX346</v>
          </cell>
          <cell r="E46" t="str">
            <v>因诺聚配中证500指数增强</v>
          </cell>
          <cell r="F46" t="str">
            <v>500指数增强</v>
          </cell>
          <cell r="G46" t="str">
            <v>高频Alpha</v>
          </cell>
          <cell r="J46">
            <v>43728</v>
          </cell>
          <cell r="K46">
            <v>44092</v>
          </cell>
          <cell r="L46">
            <v>3.1099999999999999E-2</v>
          </cell>
          <cell r="M46">
            <v>-3.1099999999999999E-2</v>
          </cell>
          <cell r="N46">
            <v>0.44690000000000002</v>
          </cell>
          <cell r="S46">
            <v>0.51139999999999997</v>
          </cell>
          <cell r="T46">
            <v>0.52370000000000005</v>
          </cell>
          <cell r="U46">
            <v>-4.4499999999999998E-2</v>
          </cell>
          <cell r="V46">
            <v>-0.11550000000000001</v>
          </cell>
          <cell r="W46">
            <v>0.25969999999999999</v>
          </cell>
          <cell r="X46">
            <v>4.4277056277056275</v>
          </cell>
          <cell r="Y46">
            <v>1.901039661147478</v>
          </cell>
          <cell r="Z46">
            <v>1.8046580901410478</v>
          </cell>
          <cell r="AA46">
            <v>-0.11550000000000001</v>
          </cell>
        </row>
        <row r="47">
          <cell r="A47" t="str">
            <v>进化论</v>
          </cell>
          <cell r="B47" t="str">
            <v>李鲁超</v>
          </cell>
          <cell r="C47">
            <v>87</v>
          </cell>
          <cell r="D47" t="str">
            <v>SCX543</v>
          </cell>
          <cell r="E47" t="str">
            <v>达尔文复合策略一号</v>
          </cell>
          <cell r="F47" t="str">
            <v>量化选股</v>
          </cell>
          <cell r="G47" t="str">
            <v>多策略</v>
          </cell>
          <cell r="J47">
            <v>43294</v>
          </cell>
          <cell r="K47">
            <v>44092</v>
          </cell>
          <cell r="L47">
            <v>2.87E-2</v>
          </cell>
          <cell r="M47">
            <v>1.3599999999999999E-2</v>
          </cell>
          <cell r="N47">
            <v>0.46410000000000001</v>
          </cell>
          <cell r="O47">
            <v>1.2619</v>
          </cell>
          <cell r="P47">
            <v>0.54500000000000004</v>
          </cell>
          <cell r="Q47">
            <v>1.4864999999999999</v>
          </cell>
          <cell r="R47"/>
          <cell r="S47">
            <v>1.2927999999999999</v>
          </cell>
          <cell r="T47">
            <v>0.47510000000000002</v>
          </cell>
          <cell r="U47">
            <v>-3.0200000000000001E-2</v>
          </cell>
          <cell r="V47">
            <v>-0.18279999999999999</v>
          </cell>
          <cell r="W47">
            <v>0.253</v>
          </cell>
          <cell r="X47">
            <v>7.072210065645514</v>
          </cell>
          <cell r="Y47">
            <v>1.7592885375494074</v>
          </cell>
          <cell r="Z47">
            <v>1.5761810300698667</v>
          </cell>
          <cell r="AA47">
            <v>-0.105</v>
          </cell>
        </row>
        <row r="48">
          <cell r="A48" t="str">
            <v>启林</v>
          </cell>
          <cell r="B48" t="str">
            <v>王鸿勇</v>
          </cell>
          <cell r="C48">
            <v>48</v>
          </cell>
          <cell r="D48" t="str">
            <v>SGG834</v>
          </cell>
          <cell r="E48" t="str">
            <v>启林正兴东绣1号</v>
          </cell>
          <cell r="F48" t="str">
            <v>500指数增强</v>
          </cell>
          <cell r="G48" t="str">
            <v>高频Alpha</v>
          </cell>
          <cell r="J48">
            <v>43609</v>
          </cell>
          <cell r="K48">
            <v>44092</v>
          </cell>
          <cell r="L48">
            <v>3.2899999999999999E-2</v>
          </cell>
          <cell r="M48">
            <v>1.2999999999999999E-3</v>
          </cell>
          <cell r="N48">
            <v>0.65439999999999998</v>
          </cell>
          <cell r="O48"/>
          <cell r="P48"/>
          <cell r="Q48"/>
          <cell r="R48"/>
          <cell r="S48">
            <v>0.80900000000000005</v>
          </cell>
          <cell r="T48">
            <v>0.57350000000000001</v>
          </cell>
          <cell r="U48">
            <v>-2.1399999999999999E-2</v>
          </cell>
          <cell r="V48">
            <v>-0.10290000000000001</v>
          </cell>
          <cell r="W48">
            <v>0.24629999999999999</v>
          </cell>
          <cell r="X48">
            <v>7.8620019436345965</v>
          </cell>
          <cell r="Y48">
            <v>2.2066585464880228</v>
          </cell>
          <cell r="Z48">
            <v>2.0507322928169218</v>
          </cell>
          <cell r="AA48">
            <v>-7.9100000000000004E-2</v>
          </cell>
        </row>
        <row r="49">
          <cell r="A49" t="str">
            <v>灵均</v>
          </cell>
          <cell r="B49" t="str">
            <v>蔡枚杰,马志宇</v>
          </cell>
          <cell r="C49">
            <v>264</v>
          </cell>
          <cell r="D49" t="str">
            <v>ST8702</v>
          </cell>
          <cell r="E49" t="str">
            <v>平安阖鼎*灵均进取2号</v>
          </cell>
          <cell r="F49" t="str">
            <v>500指数增强</v>
          </cell>
          <cell r="G49" t="str">
            <v>中低频Alpha</v>
          </cell>
          <cell r="H49" t="str">
            <v>是</v>
          </cell>
          <cell r="I49" t="str">
            <v>否</v>
          </cell>
          <cell r="J49">
            <v>43101</v>
          </cell>
          <cell r="K49">
            <v>44092</v>
          </cell>
          <cell r="L49">
            <v>2.7400000000000001E-2</v>
          </cell>
          <cell r="M49">
            <v>-1.9E-3</v>
          </cell>
          <cell r="N49">
            <v>0.50129999999999997</v>
          </cell>
          <cell r="O49">
            <v>1.1878</v>
          </cell>
          <cell r="P49">
            <v>0.45729999999999998</v>
          </cell>
          <cell r="Q49">
            <v>1.3091999999999999</v>
          </cell>
          <cell r="R49">
            <v>-0.14960000000000001</v>
          </cell>
          <cell r="S49">
            <v>0.86050000000000004</v>
          </cell>
          <cell r="T49">
            <v>0.26150000000000001</v>
          </cell>
          <cell r="U49">
            <v>-4.2099999999999999E-2</v>
          </cell>
          <cell r="V49">
            <v>-0.26119999999999999</v>
          </cell>
          <cell r="W49">
            <v>0.25230000000000002</v>
          </cell>
          <cell r="X49">
            <v>3.2944104134762635</v>
          </cell>
          <cell r="Y49">
            <v>0.91755846214823622</v>
          </cell>
          <cell r="Z49">
            <v>0.77394101480778155</v>
          </cell>
          <cell r="AA49">
            <v>-0.1135</v>
          </cell>
        </row>
        <row r="50">
          <cell r="A50" t="str">
            <v>天算</v>
          </cell>
          <cell r="B50" t="str">
            <v>何天鹰</v>
          </cell>
          <cell r="C50">
            <v>26</v>
          </cell>
          <cell r="D50" t="str">
            <v>SS9978</v>
          </cell>
          <cell r="E50" t="str">
            <v>天算点金1号</v>
          </cell>
          <cell r="F50" t="str">
            <v>量化选股</v>
          </cell>
          <cell r="G50" t="str">
            <v>高频Alpha</v>
          </cell>
          <cell r="J50">
            <v>43101</v>
          </cell>
          <cell r="K50">
            <v>44029</v>
          </cell>
          <cell r="L50">
            <v>-3.9600000000000003E-2</v>
          </cell>
          <cell r="M50">
            <v>0.1105</v>
          </cell>
          <cell r="N50">
            <v>0.26100000000000001</v>
          </cell>
          <cell r="O50">
            <v>0.88729999999999998</v>
          </cell>
          <cell r="P50">
            <v>0.49669999999999997</v>
          </cell>
          <cell r="Q50">
            <v>0.93159999999999998</v>
          </cell>
          <cell r="R50">
            <v>-0.1263</v>
          </cell>
          <cell r="S50">
            <v>0.64890000000000003</v>
          </cell>
          <cell r="T50">
            <v>0.2215</v>
          </cell>
          <cell r="U50">
            <v>7.5499999999999998E-2</v>
          </cell>
          <cell r="V50">
            <v>-0.28710000000000002</v>
          </cell>
          <cell r="W50">
            <v>0.246</v>
          </cell>
          <cell r="X50">
            <v>2.2601880877742948</v>
          </cell>
          <cell r="Y50">
            <v>0.77845528455284552</v>
          </cell>
          <cell r="Z50">
            <v>0.64011954669440807</v>
          </cell>
          <cell r="AA50">
            <v>-0.1002</v>
          </cell>
        </row>
        <row r="51">
          <cell r="A51" t="str">
            <v>锐天</v>
          </cell>
          <cell r="B51" t="str">
            <v>徐晓波</v>
          </cell>
          <cell r="C51">
            <v>47</v>
          </cell>
          <cell r="D51" t="str">
            <v>SES760</v>
          </cell>
          <cell r="E51" t="str">
            <v>麦克斯韦一号</v>
          </cell>
          <cell r="F51" t="str">
            <v>量化选股</v>
          </cell>
          <cell r="G51" t="str">
            <v>高频T0</v>
          </cell>
          <cell r="I51" t="str">
            <v>否</v>
          </cell>
          <cell r="J51">
            <v>43483</v>
          </cell>
          <cell r="K51">
            <v>44092</v>
          </cell>
          <cell r="L51">
            <v>3.6799999999999999E-2</v>
          </cell>
          <cell r="M51">
            <v>-1.1000000000000001E-3</v>
          </cell>
          <cell r="N51">
            <v>0.39939999999999998</v>
          </cell>
          <cell r="O51"/>
          <cell r="P51"/>
          <cell r="Q51"/>
          <cell r="R51"/>
          <cell r="S51">
            <v>0.92920000000000003</v>
          </cell>
          <cell r="T51">
            <v>0.49480000000000002</v>
          </cell>
          <cell r="U51">
            <v>-4.4600000000000001E-2</v>
          </cell>
          <cell r="V51">
            <v>-0.1653</v>
          </cell>
          <cell r="W51">
            <v>0.2445</v>
          </cell>
          <cell r="X51">
            <v>5.6212946158499699</v>
          </cell>
          <cell r="Y51">
            <v>1.9010224948875256</v>
          </cell>
          <cell r="Z51">
            <v>1.6953170977615701</v>
          </cell>
          <cell r="AA51">
            <v>-0.1046</v>
          </cell>
        </row>
        <row r="52">
          <cell r="A52" t="str">
            <v>蜂雀</v>
          </cell>
          <cell r="B52" t="str">
            <v>张磊</v>
          </cell>
          <cell r="C52">
            <v>2</v>
          </cell>
          <cell r="D52" t="str">
            <v>SED779</v>
          </cell>
          <cell r="E52" t="str">
            <v>蜂雀成长优选增强2号</v>
          </cell>
          <cell r="F52" t="str">
            <v>500指数增强</v>
          </cell>
          <cell r="G52" t="str">
            <v>高频Alpha</v>
          </cell>
          <cell r="J52">
            <v>43476</v>
          </cell>
          <cell r="K52">
            <v>44092</v>
          </cell>
          <cell r="L52">
            <v>3.0800000000000001E-2</v>
          </cell>
          <cell r="M52">
            <v>-4.1000000000000003E-3</v>
          </cell>
          <cell r="N52">
            <v>0.32300000000000001</v>
          </cell>
          <cell r="O52"/>
          <cell r="P52"/>
          <cell r="Q52"/>
          <cell r="R52"/>
          <cell r="S52">
            <v>1.0237000000000001</v>
          </cell>
          <cell r="T52">
            <v>0.53149999999999997</v>
          </cell>
          <cell r="U52">
            <v>-2.5999999999999999E-2</v>
          </cell>
          <cell r="V52">
            <v>-0.13270000000000001</v>
          </cell>
          <cell r="W52">
            <v>0.23019999999999999</v>
          </cell>
          <cell r="X52">
            <v>7.7143933685003763</v>
          </cell>
          <cell r="Y52">
            <v>2.1785403996524759</v>
          </cell>
          <cell r="Z52">
            <v>1.8961383678466077</v>
          </cell>
          <cell r="AA52">
            <v>-0.1016</v>
          </cell>
        </row>
        <row r="53">
          <cell r="A53" t="str">
            <v>比较基准</v>
          </cell>
          <cell r="E53" t="str">
            <v>中证500指数</v>
          </cell>
          <cell r="F53" t="str">
            <v>股指</v>
          </cell>
          <cell r="J53">
            <v>43101</v>
          </cell>
          <cell r="K53">
            <v>44092</v>
          </cell>
          <cell r="L53">
            <v>2.5000000000000001E-2</v>
          </cell>
          <cell r="M53">
            <v>-2.3300000000000001E-2</v>
          </cell>
          <cell r="N53">
            <v>0.24909999999999999</v>
          </cell>
          <cell r="O53">
            <v>0.55220000000000002</v>
          </cell>
          <cell r="P53">
            <v>0.24260000000000001</v>
          </cell>
          <cell r="Q53">
            <v>0.56720000000000004</v>
          </cell>
          <cell r="R53">
            <v>-0.3332</v>
          </cell>
          <cell r="S53">
            <v>3.5000000000000003E-2</v>
          </cell>
          <cell r="T53">
            <v>1.29E-2</v>
          </cell>
          <cell r="U53">
            <v>-3.3099999999999997E-2</v>
          </cell>
          <cell r="V53">
            <v>-0.35670000000000002</v>
          </cell>
          <cell r="W53">
            <v>0.24390000000000001</v>
          </cell>
          <cell r="X53">
            <v>9.8121670871881131E-2</v>
          </cell>
          <cell r="Y53">
            <v>-7.011070110701105E-2</v>
          </cell>
          <cell r="Z53">
            <v>-5.5808589628160765E-2</v>
          </cell>
          <cell r="AA53">
            <v>-0.11700000000000001</v>
          </cell>
        </row>
        <row r="54">
          <cell r="A54" t="str">
            <v>明汯</v>
          </cell>
          <cell r="B54" t="str">
            <v>裘慧明</v>
          </cell>
          <cell r="C54">
            <v>717</v>
          </cell>
          <cell r="D54" t="str">
            <v>S23373</v>
          </cell>
          <cell r="E54" t="str">
            <v>明汯稳健增长1期</v>
          </cell>
          <cell r="F54" t="str">
            <v>300指数增强</v>
          </cell>
          <cell r="G54" t="str">
            <v>高频Alpha</v>
          </cell>
          <cell r="I54" t="str">
            <v>否</v>
          </cell>
          <cell r="J54">
            <v>43101</v>
          </cell>
          <cell r="K54">
            <v>44092</v>
          </cell>
          <cell r="L54">
            <v>2.4899999999999999E-2</v>
          </cell>
          <cell r="M54">
            <v>1.4200000000000001E-2</v>
          </cell>
          <cell r="N54">
            <v>0.3271</v>
          </cell>
          <cell r="O54">
            <v>1.0387999999999999</v>
          </cell>
          <cell r="P54">
            <v>0.53639999999999999</v>
          </cell>
          <cell r="Q54">
            <v>0.94830000000000003</v>
          </cell>
          <cell r="R54">
            <v>-0.2172</v>
          </cell>
          <cell r="S54">
            <v>0.59589999999999999</v>
          </cell>
          <cell r="T54">
            <v>0.19109999999999999</v>
          </cell>
          <cell r="U54">
            <v>-2.1700000000000001E-2</v>
          </cell>
          <cell r="V54">
            <v>-0.28920000000000001</v>
          </cell>
          <cell r="W54">
            <v>0.2298</v>
          </cell>
          <cell r="X54">
            <v>2.0605117565698476</v>
          </cell>
          <cell r="Y54">
            <v>0.70104438642297651</v>
          </cell>
          <cell r="Z54">
            <v>0.55283099241614908</v>
          </cell>
          <cell r="AA54">
            <v>-0.12659999999999999</v>
          </cell>
        </row>
        <row r="55">
          <cell r="A55" t="str">
            <v>白鹭</v>
          </cell>
          <cell r="B55" t="str">
            <v>章寅</v>
          </cell>
          <cell r="C55">
            <v>36</v>
          </cell>
          <cell r="D55" t="str">
            <v>SES275</v>
          </cell>
          <cell r="E55" t="str">
            <v>浙江白鹭300指数增强一号</v>
          </cell>
          <cell r="F55" t="str">
            <v>300指数增强</v>
          </cell>
          <cell r="G55" t="str">
            <v>高频Alpha</v>
          </cell>
          <cell r="H55" t="str">
            <v>是</v>
          </cell>
          <cell r="I55" t="str">
            <v>否</v>
          </cell>
          <cell r="J55">
            <v>43101</v>
          </cell>
          <cell r="K55">
            <v>44029</v>
          </cell>
          <cell r="L55">
            <v>-3.2000000000000001E-2</v>
          </cell>
          <cell r="M55">
            <v>0.154</v>
          </cell>
          <cell r="N55">
            <v>0.25869999999999999</v>
          </cell>
          <cell r="O55">
            <v>0.80820000000000003</v>
          </cell>
          <cell r="P55">
            <v>0.4365</v>
          </cell>
          <cell r="Q55">
            <v>0.77739999999999998</v>
          </cell>
          <cell r="R55">
            <v>-0.1186</v>
          </cell>
          <cell r="S55">
            <v>0.59379999999999999</v>
          </cell>
          <cell r="T55">
            <v>0.2049</v>
          </cell>
          <cell r="U55">
            <v>0.11940000000000001</v>
          </cell>
          <cell r="V55">
            <v>-0.20699999999999999</v>
          </cell>
          <cell r="W55">
            <v>0.21299999999999999</v>
          </cell>
          <cell r="X55">
            <v>2.8685990338164253</v>
          </cell>
          <cell r="Y55">
            <v>0.8211267605633803</v>
          </cell>
          <cell r="Z55">
            <v>0.62368655280768071</v>
          </cell>
          <cell r="AA55">
            <v>-9.9299999999999999E-2</v>
          </cell>
        </row>
        <row r="56">
          <cell r="A56" t="str">
            <v>鸣石</v>
          </cell>
          <cell r="B56" t="str">
            <v>李硕</v>
          </cell>
          <cell r="C56">
            <v>96</v>
          </cell>
          <cell r="D56" t="str">
            <v>SS3397</v>
          </cell>
          <cell r="E56" t="str">
            <v>鸣石春天沪深300指数增强1号</v>
          </cell>
          <cell r="F56" t="str">
            <v>300指数增强</v>
          </cell>
          <cell r="G56" t="str">
            <v>高频Alpha</v>
          </cell>
          <cell r="H56" t="str">
            <v>是</v>
          </cell>
          <cell r="I56" t="str">
            <v>否</v>
          </cell>
          <cell r="J56">
            <v>43101</v>
          </cell>
          <cell r="K56">
            <v>44092</v>
          </cell>
          <cell r="L56">
            <v>1.5299999999999999E-2</v>
          </cell>
          <cell r="M56">
            <v>-1.2999999999999999E-2</v>
          </cell>
          <cell r="N56">
            <v>0.27229999999999999</v>
          </cell>
          <cell r="O56">
            <v>0.81379999999999997</v>
          </cell>
          <cell r="P56">
            <v>0.42570000000000002</v>
          </cell>
          <cell r="Q56">
            <v>0.88690000000000002</v>
          </cell>
          <cell r="R56">
            <v>-0.1585</v>
          </cell>
          <cell r="S56">
            <v>0.52629999999999999</v>
          </cell>
          <cell r="T56">
            <v>0.1714</v>
          </cell>
          <cell r="U56">
            <v>-3.27E-2</v>
          </cell>
          <cell r="V56">
            <v>-0.2369</v>
          </cell>
          <cell r="W56">
            <v>0.18509999999999999</v>
          </cell>
          <cell r="X56">
            <v>2.2216124947235119</v>
          </cell>
          <cell r="Y56">
            <v>0.76391139924365214</v>
          </cell>
          <cell r="Z56">
            <v>0.53150682577604869</v>
          </cell>
          <cell r="AA56">
            <v>-0.1008</v>
          </cell>
        </row>
        <row r="57">
          <cell r="A57" t="str">
            <v>幻方</v>
          </cell>
          <cell r="B57" t="str">
            <v>徐进</v>
          </cell>
          <cell r="C57">
            <v>424</v>
          </cell>
          <cell r="D57" t="str">
            <v>SY0607</v>
          </cell>
          <cell r="E57" t="str">
            <v>九章幻方沪深300量化多策略1号</v>
          </cell>
          <cell r="F57" t="str">
            <v>300指数增强</v>
          </cell>
          <cell r="G57" t="str">
            <v>高频Alpha</v>
          </cell>
          <cell r="H57" t="str">
            <v>是</v>
          </cell>
          <cell r="I57" t="str">
            <v>是</v>
          </cell>
          <cell r="J57">
            <v>43308</v>
          </cell>
          <cell r="K57">
            <v>44092</v>
          </cell>
          <cell r="L57">
            <v>2.3099999999999999E-2</v>
          </cell>
          <cell r="M57">
            <v>3.4299999999999997E-2</v>
          </cell>
          <cell r="N57">
            <v>0.53559999999999997</v>
          </cell>
          <cell r="O57">
            <v>1.2927</v>
          </cell>
          <cell r="P57">
            <v>0.49309999999999998</v>
          </cell>
          <cell r="Q57">
            <v>1.4072</v>
          </cell>
          <cell r="S57">
            <v>1.2038</v>
          </cell>
          <cell r="T57">
            <v>0.45779999999999998</v>
          </cell>
          <cell r="U57">
            <v>-3.6200000000000003E-2</v>
          </cell>
          <cell r="V57">
            <v>-0.1163</v>
          </cell>
          <cell r="W57">
            <v>0.222</v>
          </cell>
          <cell r="X57">
            <v>10.350816852966465</v>
          </cell>
          <cell r="Y57">
            <v>1.9270270270270269</v>
          </cell>
          <cell r="Z57">
            <v>1.6390535189252209</v>
          </cell>
          <cell r="AA57">
            <v>-0.1163</v>
          </cell>
        </row>
        <row r="58">
          <cell r="A58" t="str">
            <v>致诚卓远</v>
          </cell>
          <cell r="B58" t="str">
            <v>史帆</v>
          </cell>
          <cell r="C58">
            <v>52</v>
          </cell>
          <cell r="D58" t="str">
            <v>SCP973</v>
          </cell>
          <cell r="E58" t="str">
            <v>致远沪深300指数加强</v>
          </cell>
          <cell r="F58" t="str">
            <v>300指数增强</v>
          </cell>
          <cell r="G58" t="str">
            <v>中低频Alpha</v>
          </cell>
          <cell r="H58" t="str">
            <v>是</v>
          </cell>
          <cell r="I58" t="str">
            <v>否</v>
          </cell>
          <cell r="J58">
            <v>43455</v>
          </cell>
          <cell r="K58">
            <v>44006</v>
          </cell>
          <cell r="L58">
            <v>8.3999999999999995E-3</v>
          </cell>
          <cell r="M58">
            <v>8.5099999999999995E-2</v>
          </cell>
          <cell r="N58">
            <v>0.10970000000000001</v>
          </cell>
          <cell r="O58">
            <v>0.59840000000000004</v>
          </cell>
          <cell r="P58">
            <v>0.44040000000000001</v>
          </cell>
          <cell r="Q58"/>
          <cell r="S58">
            <v>0.59840000000000004</v>
          </cell>
          <cell r="T58">
            <v>0.37259999999999999</v>
          </cell>
          <cell r="U58">
            <v>7.2499999999999995E-2</v>
          </cell>
          <cell r="V58">
            <v>-0.1187</v>
          </cell>
          <cell r="W58">
            <v>0.19409999999999999</v>
          </cell>
          <cell r="X58">
            <v>5.04128053917439</v>
          </cell>
          <cell r="Y58">
            <v>1.7650695517774344</v>
          </cell>
          <cell r="Z58">
            <v>1.3529268826032028</v>
          </cell>
          <cell r="AA58">
            <v>-0.1111</v>
          </cell>
        </row>
        <row r="59">
          <cell r="A59" t="str">
            <v>比较基准</v>
          </cell>
          <cell r="E59" t="str">
            <v>沪深300指数</v>
          </cell>
          <cell r="F59" t="str">
            <v>股指</v>
          </cell>
          <cell r="J59">
            <v>43101</v>
          </cell>
          <cell r="K59">
            <v>44092</v>
          </cell>
          <cell r="L59">
            <v>2.3699999999999999E-2</v>
          </cell>
          <cell r="M59">
            <v>6.8999999999999999E-3</v>
          </cell>
          <cell r="N59">
            <v>0.17780000000000001</v>
          </cell>
          <cell r="O59">
            <v>0.57340000000000002</v>
          </cell>
          <cell r="P59">
            <v>0.33589999999999998</v>
          </cell>
          <cell r="Q59">
            <v>0.5111</v>
          </cell>
          <cell r="R59">
            <v>-0.25309999999999999</v>
          </cell>
          <cell r="S59">
            <v>0.17519999999999999</v>
          </cell>
          <cell r="T59">
            <v>6.2300000000000001E-2</v>
          </cell>
          <cell r="U59">
            <v>-2.2100000000000002E-2</v>
          </cell>
          <cell r="V59">
            <v>-0.31280000000000002</v>
          </cell>
          <cell r="W59">
            <v>0.21210000000000001</v>
          </cell>
          <cell r="X59">
            <v>0.56010230179028131</v>
          </cell>
          <cell r="Y59">
            <v>0.15228665723715229</v>
          </cell>
          <cell r="Z59">
            <v>0.10859473278436241</v>
          </cell>
          <cell r="AA59">
            <v>-0.1225</v>
          </cell>
        </row>
        <row r="60">
          <cell r="A60" t="str">
            <v>明汯</v>
          </cell>
          <cell r="B60" t="str">
            <v>裘慧明</v>
          </cell>
          <cell r="C60">
            <v>717</v>
          </cell>
          <cell r="D60" t="str">
            <v>SGM969</v>
          </cell>
          <cell r="E60" t="str">
            <v>明汯量化中小盘增强1号1期</v>
          </cell>
          <cell r="F60" t="str">
            <v>1000指数增强</v>
          </cell>
          <cell r="G60" t="str">
            <v>高频Alpha</v>
          </cell>
          <cell r="H60" t="str">
            <v>是</v>
          </cell>
          <cell r="I60" t="str">
            <v>是</v>
          </cell>
          <cell r="J60">
            <v>43595</v>
          </cell>
          <cell r="K60">
            <v>44092</v>
          </cell>
          <cell r="L60">
            <v>4.24E-2</v>
          </cell>
          <cell r="M60">
            <v>-3.5000000000000001E-3</v>
          </cell>
          <cell r="N60">
            <v>0.58699999999999997</v>
          </cell>
          <cell r="S60">
            <v>1.1077999999999999</v>
          </cell>
          <cell r="T60">
            <v>0.74009999999999998</v>
          </cell>
          <cell r="U60">
            <v>-2.0899999999999998E-2</v>
          </cell>
          <cell r="V60">
            <v>-8.0500000000000002E-2</v>
          </cell>
          <cell r="W60">
            <v>0.25819999999999999</v>
          </cell>
          <cell r="X60">
            <v>13.761490683229813</v>
          </cell>
          <cell r="Y60">
            <v>2.7501936483346241</v>
          </cell>
          <cell r="Z60">
            <v>2.7044918445049437</v>
          </cell>
          <cell r="AA60">
            <v>-8.0500000000000002E-2</v>
          </cell>
        </row>
        <row r="61">
          <cell r="A61" t="str">
            <v>幻方</v>
          </cell>
          <cell r="B61" t="str">
            <v>徐进</v>
          </cell>
          <cell r="C61">
            <v>424</v>
          </cell>
          <cell r="D61" t="str">
            <v>SEP000</v>
          </cell>
          <cell r="E61" t="str">
            <v>九章幻方中证1000量化多策略1号</v>
          </cell>
          <cell r="F61" t="str">
            <v>1000指数增强</v>
          </cell>
          <cell r="G61" t="str">
            <v>高频Alpha</v>
          </cell>
          <cell r="H61" t="str">
            <v>是</v>
          </cell>
          <cell r="I61" t="str">
            <v>否</v>
          </cell>
          <cell r="J61">
            <v>43385</v>
          </cell>
          <cell r="K61">
            <v>44092</v>
          </cell>
          <cell r="L61">
            <v>2.8199999999999999E-2</v>
          </cell>
          <cell r="M61">
            <v>2.0799999999999999E-2</v>
          </cell>
          <cell r="N61">
            <v>0.5867</v>
          </cell>
          <cell r="O61">
            <v>1.7357</v>
          </cell>
          <cell r="P61">
            <v>0.72409999999999997</v>
          </cell>
          <cell r="Q61">
            <v>1.9278999999999999</v>
          </cell>
          <cell r="S61">
            <v>1.98</v>
          </cell>
          <cell r="T61">
            <v>0.77449999999999997</v>
          </cell>
          <cell r="U61">
            <v>-3.3599999999999998E-2</v>
          </cell>
          <cell r="V61">
            <v>-0.1154</v>
          </cell>
          <cell r="W61">
            <v>0.23130000000000001</v>
          </cell>
          <cell r="X61">
            <v>17.157712305025996</v>
          </cell>
          <cell r="Y61">
            <v>3.218763510592304</v>
          </cell>
          <cell r="Z61">
            <v>3.0216721985293566</v>
          </cell>
          <cell r="AA61">
            <v>-0.1154</v>
          </cell>
        </row>
        <row r="62">
          <cell r="A62" t="str">
            <v>九坤</v>
          </cell>
          <cell r="B62" t="str">
            <v>王琛</v>
          </cell>
          <cell r="C62">
            <v>199</v>
          </cell>
          <cell r="D62" t="str">
            <v>SCP381</v>
          </cell>
          <cell r="E62" t="str">
            <v>九坤日享中证1000指数增强1号</v>
          </cell>
          <cell r="F62" t="str">
            <v>1000指数增强</v>
          </cell>
          <cell r="G62" t="str">
            <v>高频Alpha</v>
          </cell>
          <cell r="H62" t="str">
            <v>是</v>
          </cell>
          <cell r="I62" t="str">
            <v>否</v>
          </cell>
          <cell r="J62">
            <v>43217</v>
          </cell>
          <cell r="K62">
            <v>44092</v>
          </cell>
          <cell r="L62">
            <v>2.23E-2</v>
          </cell>
          <cell r="M62">
            <v>4.8899999999999999E-2</v>
          </cell>
          <cell r="N62">
            <v>0.59040000000000004</v>
          </cell>
          <cell r="O62">
            <v>1.365</v>
          </cell>
          <cell r="P62">
            <v>0.48709999999999998</v>
          </cell>
          <cell r="Q62">
            <v>1.419</v>
          </cell>
          <cell r="S62">
            <v>1.0149999999999999</v>
          </cell>
          <cell r="T62">
            <v>0.34799999999999998</v>
          </cell>
          <cell r="U62">
            <v>2.5000000000000001E-3</v>
          </cell>
          <cell r="V62">
            <v>-0.1678</v>
          </cell>
          <cell r="W62">
            <v>0.24149999999999999</v>
          </cell>
          <cell r="X62">
            <v>6.0488676996424307</v>
          </cell>
          <cell r="Y62">
            <v>1.3167701863354035</v>
          </cell>
          <cell r="Z62">
            <v>1.1242328121121348</v>
          </cell>
          <cell r="AA62">
            <v>-9.0999999999999998E-2</v>
          </cell>
        </row>
        <row r="63">
          <cell r="A63" t="str">
            <v>鸣石</v>
          </cell>
          <cell r="B63" t="str">
            <v>李硕</v>
          </cell>
          <cell r="C63">
            <v>96</v>
          </cell>
          <cell r="D63" t="str">
            <v>SET868</v>
          </cell>
          <cell r="E63" t="str">
            <v>鸣石春天三号</v>
          </cell>
          <cell r="F63" t="str">
            <v>1000指数增强</v>
          </cell>
          <cell r="G63" t="str">
            <v>高频Alpha</v>
          </cell>
          <cell r="H63" t="str">
            <v>是</v>
          </cell>
          <cell r="I63" t="str">
            <v>否</v>
          </cell>
          <cell r="J63">
            <v>43497</v>
          </cell>
          <cell r="K63">
            <v>44092</v>
          </cell>
          <cell r="L63">
            <v>3.2199999999999999E-2</v>
          </cell>
          <cell r="M63">
            <v>-2.75E-2</v>
          </cell>
          <cell r="N63">
            <v>0.42370000000000002</v>
          </cell>
          <cell r="O63"/>
          <cell r="P63"/>
          <cell r="Q63"/>
          <cell r="R63"/>
          <cell r="S63">
            <v>1.0125</v>
          </cell>
          <cell r="T63">
            <v>0.54990000000000006</v>
          </cell>
          <cell r="U63">
            <v>-2.7799999999999998E-2</v>
          </cell>
          <cell r="V63">
            <v>-0.1389</v>
          </cell>
          <cell r="W63">
            <v>0.23719999999999999</v>
          </cell>
          <cell r="X63">
            <v>7.2894168466522675</v>
          </cell>
          <cell r="Y63">
            <v>2.1918212478920744</v>
          </cell>
          <cell r="Z63">
            <v>1.9843026032968587</v>
          </cell>
          <cell r="AA63">
            <v>-0.1103</v>
          </cell>
        </row>
        <row r="64">
          <cell r="A64" t="str">
            <v>致诚卓远</v>
          </cell>
          <cell r="B64" t="str">
            <v>史帆</v>
          </cell>
          <cell r="C64">
            <v>52</v>
          </cell>
          <cell r="D64" t="str">
            <v>SCN872</v>
          </cell>
          <cell r="E64" t="str">
            <v>致远中证1000指数加强</v>
          </cell>
          <cell r="F64" t="str">
            <v>1000指数增强</v>
          </cell>
          <cell r="G64" t="str">
            <v>中低频Alpha</v>
          </cell>
          <cell r="H64" t="str">
            <v>是</v>
          </cell>
          <cell r="I64" t="str">
            <v>否</v>
          </cell>
          <cell r="J64">
            <v>43203</v>
          </cell>
          <cell r="K64">
            <v>44092</v>
          </cell>
          <cell r="L64">
            <v>3.3399999999999999E-2</v>
          </cell>
          <cell r="M64">
            <v>4.3400000000000001E-2</v>
          </cell>
          <cell r="N64">
            <v>0.47070000000000001</v>
          </cell>
          <cell r="O64">
            <v>1.1479999999999999</v>
          </cell>
          <cell r="P64">
            <v>0.46050000000000002</v>
          </cell>
          <cell r="Q64">
            <v>1.4137</v>
          </cell>
          <cell r="S64">
            <v>0.89449999999999996</v>
          </cell>
          <cell r="T64">
            <v>0.30730000000000002</v>
          </cell>
          <cell r="U64">
            <v>1.2200000000000001E-2</v>
          </cell>
          <cell r="V64">
            <v>-0.2268</v>
          </cell>
          <cell r="W64">
            <v>0.24690000000000001</v>
          </cell>
          <cell r="X64">
            <v>3.9440035273368603</v>
          </cell>
          <cell r="Y64">
            <v>1.1231267719724585</v>
          </cell>
          <cell r="Z64">
            <v>0.96656055570105237</v>
          </cell>
          <cell r="AA64">
            <v>-0.12670000000000001</v>
          </cell>
        </row>
        <row r="65">
          <cell r="A65" t="str">
            <v>比较基准</v>
          </cell>
          <cell r="E65" t="str">
            <v>中证1000指数</v>
          </cell>
          <cell r="F65" t="str">
            <v>股指</v>
          </cell>
          <cell r="J65">
            <v>43101</v>
          </cell>
          <cell r="K65">
            <v>44092</v>
          </cell>
          <cell r="L65">
            <v>2.7799999999999998E-2</v>
          </cell>
          <cell r="M65">
            <v>-3.5400000000000001E-2</v>
          </cell>
          <cell r="N65">
            <v>0.26019999999999999</v>
          </cell>
          <cell r="O65">
            <v>0.56430000000000002</v>
          </cell>
          <cell r="P65">
            <v>0.24129999999999999</v>
          </cell>
          <cell r="Q65">
            <v>0.63390000000000002</v>
          </cell>
          <cell r="R65">
            <v>-0.36870000000000003</v>
          </cell>
          <cell r="S65">
            <v>-1.2500000000000001E-2</v>
          </cell>
          <cell r="T65">
            <v>-4.7000000000000002E-3</v>
          </cell>
          <cell r="U65">
            <v>-3.8199999999999998E-2</v>
          </cell>
          <cell r="V65">
            <v>-0.40899999999999997</v>
          </cell>
          <cell r="W65">
            <v>0.2626</v>
          </cell>
          <cell r="X65">
            <v>-3.0562347188264061E-2</v>
          </cell>
          <cell r="Y65">
            <v>-0.13214013709063216</v>
          </cell>
          <cell r="Z65">
            <v>-0.10714227164018458</v>
          </cell>
          <cell r="AA65">
            <v>-0.12540000000000001</v>
          </cell>
        </row>
        <row r="66">
          <cell r="A66" t="str">
            <v>嘉实</v>
          </cell>
          <cell r="B66" t="str">
            <v>邵健</v>
          </cell>
          <cell r="C66">
            <v>38</v>
          </cell>
          <cell r="D66" t="str">
            <v>SEX549</v>
          </cell>
          <cell r="E66" t="str">
            <v>嘉实睿远高增长七期</v>
          </cell>
          <cell r="F66" t="str">
            <v>股票多头</v>
          </cell>
          <cell r="G66" t="str">
            <v>成长价值</v>
          </cell>
          <cell r="H66" t="str">
            <v>是</v>
          </cell>
          <cell r="I66" t="str">
            <v>是</v>
          </cell>
          <cell r="J66">
            <v>43462</v>
          </cell>
          <cell r="K66">
            <v>44092</v>
          </cell>
          <cell r="L66">
            <v>1.21E-2</v>
          </cell>
          <cell r="M66">
            <v>7.4999999999999997E-3</v>
          </cell>
          <cell r="N66">
            <v>0.47789999999999999</v>
          </cell>
          <cell r="O66">
            <v>1.01</v>
          </cell>
          <cell r="P66">
            <v>0.36</v>
          </cell>
          <cell r="Q66"/>
          <cell r="R66"/>
          <cell r="S66">
            <v>1.01</v>
          </cell>
          <cell r="T66">
            <v>0.51060000000000005</v>
          </cell>
          <cell r="U66">
            <v>-3.3700000000000001E-2</v>
          </cell>
          <cell r="V66">
            <v>-8.6699999999999999E-2</v>
          </cell>
          <cell r="W66">
            <v>0.1613</v>
          </cell>
          <cell r="X66">
            <v>11.649365628604382</v>
          </cell>
          <cell r="Y66">
            <v>2.9795412275263486</v>
          </cell>
          <cell r="Z66">
            <v>2.1564749720644891</v>
          </cell>
          <cell r="AA66">
            <v>-8.6699999999999999E-2</v>
          </cell>
        </row>
        <row r="67">
          <cell r="A67" t="str">
            <v>和聚</v>
          </cell>
          <cell r="B67" t="str">
            <v>李泽刚</v>
          </cell>
          <cell r="C67">
            <v>40</v>
          </cell>
          <cell r="D67" t="str">
            <v>SCW792</v>
          </cell>
          <cell r="E67" t="str">
            <v>和聚宗享-恒天1号</v>
          </cell>
          <cell r="F67" t="str">
            <v>股票多头</v>
          </cell>
          <cell r="G67" t="str">
            <v>大宗交易+精选个股</v>
          </cell>
          <cell r="H67" t="str">
            <v>是</v>
          </cell>
          <cell r="I67" t="str">
            <v>是</v>
          </cell>
          <cell r="J67">
            <v>43322</v>
          </cell>
          <cell r="K67">
            <v>44092</v>
          </cell>
          <cell r="L67">
            <v>3.4000000000000002E-2</v>
          </cell>
          <cell r="M67">
            <v>-1.7299999999999999E-2</v>
          </cell>
          <cell r="N67">
            <v>0.35239999999999999</v>
          </cell>
          <cell r="O67">
            <v>0.87509999999999999</v>
          </cell>
          <cell r="P67">
            <v>0.38650000000000001</v>
          </cell>
          <cell r="Q67">
            <v>0.84470000000000001</v>
          </cell>
          <cell r="R67"/>
          <cell r="S67">
            <v>0.87719999999999998</v>
          </cell>
          <cell r="T67">
            <v>0.35809999999999997</v>
          </cell>
          <cell r="U67">
            <v>-1.03E-2</v>
          </cell>
          <cell r="V67">
            <v>-0.20319999999999999</v>
          </cell>
          <cell r="W67">
            <v>0.27900000000000003</v>
          </cell>
          <cell r="X67">
            <v>4.3169291338582676</v>
          </cell>
          <cell r="Y67">
            <v>1.175985663082437</v>
          </cell>
          <cell r="Z67">
            <v>1.0919001592423629</v>
          </cell>
          <cell r="AA67">
            <v>-0.1424</v>
          </cell>
        </row>
        <row r="68">
          <cell r="A68" t="str">
            <v>和聚</v>
          </cell>
          <cell r="B68" t="str">
            <v>李泽刚</v>
          </cell>
          <cell r="C68">
            <v>40</v>
          </cell>
          <cell r="D68" t="str">
            <v>S22528</v>
          </cell>
          <cell r="E68" t="str">
            <v>和聚平台</v>
          </cell>
          <cell r="F68" t="str">
            <v>股票多头</v>
          </cell>
          <cell r="H68" t="str">
            <v>是</v>
          </cell>
          <cell r="I68" t="str">
            <v>是</v>
          </cell>
          <cell r="J68">
            <v>43101</v>
          </cell>
          <cell r="K68">
            <v>44085</v>
          </cell>
          <cell r="L68">
            <v>-5.0200000000000002E-2</v>
          </cell>
          <cell r="M68">
            <v>-0.122</v>
          </cell>
          <cell r="N68">
            <v>0.22570000000000001</v>
          </cell>
          <cell r="O68">
            <v>0.3624</v>
          </cell>
          <cell r="P68">
            <v>0.1116</v>
          </cell>
          <cell r="Q68">
            <v>0.31640000000000001</v>
          </cell>
          <cell r="R68">
            <v>-0.21840000000000001</v>
          </cell>
          <cell r="S68">
            <v>6.4799999999999996E-2</v>
          </cell>
          <cell r="T68">
            <v>2.3900000000000001E-2</v>
          </cell>
          <cell r="U68">
            <v>-5.16E-2</v>
          </cell>
          <cell r="V68">
            <v>-0.25979999999999998</v>
          </cell>
          <cell r="W68">
            <v>0.26779999999999998</v>
          </cell>
          <cell r="X68">
            <v>0.24942263279445728</v>
          </cell>
          <cell r="Y68">
            <v>-2.2778192681105296E-2</v>
          </cell>
          <cell r="Z68">
            <v>-2.0409089269912736E-2</v>
          </cell>
          <cell r="AA68">
            <v>-0.14849999999999999</v>
          </cell>
        </row>
        <row r="69">
          <cell r="A69" t="str">
            <v>中欧瑞博</v>
          </cell>
          <cell r="B69" t="str">
            <v>吴伟志</v>
          </cell>
          <cell r="C69">
            <v>53</v>
          </cell>
          <cell r="D69" t="str">
            <v>SR6525</v>
          </cell>
          <cell r="E69" t="str">
            <v>中欧瑞博锐金1号</v>
          </cell>
          <cell r="F69" t="str">
            <v>股票多头</v>
          </cell>
          <cell r="H69" t="str">
            <v>是</v>
          </cell>
          <cell r="I69" t="str">
            <v>否</v>
          </cell>
          <cell r="J69">
            <v>43101</v>
          </cell>
          <cell r="K69">
            <v>44092</v>
          </cell>
          <cell r="L69">
            <v>3.4500000000000003E-2</v>
          </cell>
          <cell r="M69">
            <v>2.4400000000000002E-2</v>
          </cell>
          <cell r="N69">
            <v>0.41959999999999997</v>
          </cell>
          <cell r="O69">
            <v>1.1435999999999999</v>
          </cell>
          <cell r="P69">
            <v>0.51</v>
          </cell>
          <cell r="Q69">
            <v>1.1560999999999999</v>
          </cell>
          <cell r="R69">
            <v>-0.1709</v>
          </cell>
          <cell r="S69">
            <v>0.7772</v>
          </cell>
          <cell r="T69">
            <v>0.24</v>
          </cell>
          <cell r="U69">
            <v>-1.66E-2</v>
          </cell>
          <cell r="V69">
            <v>-0.2288</v>
          </cell>
          <cell r="W69">
            <v>0.18379999999999999</v>
          </cell>
          <cell r="X69">
            <v>3.3968531468531467</v>
          </cell>
          <cell r="Y69">
            <v>1.1425462459194777</v>
          </cell>
          <cell r="Z69">
            <v>0.80817046143186377</v>
          </cell>
          <cell r="AA69">
            <v>-0.124</v>
          </cell>
        </row>
        <row r="70">
          <cell r="A70" t="str">
            <v>希瓦</v>
          </cell>
          <cell r="B70" t="str">
            <v>梁宏</v>
          </cell>
          <cell r="C70">
            <v>64</v>
          </cell>
          <cell r="D70" t="str">
            <v>SW6271</v>
          </cell>
          <cell r="E70" t="str">
            <v>希瓦小牛多赢</v>
          </cell>
          <cell r="F70" t="str">
            <v>股票多头</v>
          </cell>
          <cell r="G70" t="str">
            <v>成长价值</v>
          </cell>
          <cell r="I70" t="str">
            <v>否</v>
          </cell>
          <cell r="J70">
            <v>43101</v>
          </cell>
          <cell r="K70">
            <v>44092</v>
          </cell>
          <cell r="L70">
            <v>8.9999999999999993E-3</v>
          </cell>
          <cell r="M70">
            <v>2.93E-2</v>
          </cell>
          <cell r="N70">
            <v>0.48359999999999997</v>
          </cell>
          <cell r="O70">
            <v>1.1802999999999999</v>
          </cell>
          <cell r="P70">
            <v>0.46960000000000002</v>
          </cell>
          <cell r="Q70">
            <v>1.3187</v>
          </cell>
          <cell r="R70">
            <v>-7.6399999999999996E-2</v>
          </cell>
          <cell r="S70">
            <v>1.0138</v>
          </cell>
          <cell r="T70">
            <v>0.2994</v>
          </cell>
          <cell r="U70">
            <v>-5.7099999999999998E-2</v>
          </cell>
          <cell r="V70">
            <v>-0.1762</v>
          </cell>
          <cell r="W70">
            <v>0.2238</v>
          </cell>
          <cell r="X70">
            <v>5.7536889897843366</v>
          </cell>
          <cell r="Y70">
            <v>1.2037533512064342</v>
          </cell>
          <cell r="Z70">
            <v>0.9669786189602293</v>
          </cell>
          <cell r="AA70">
            <v>-0.10979999999999999</v>
          </cell>
        </row>
        <row r="71">
          <cell r="A71" t="str">
            <v>望正</v>
          </cell>
          <cell r="B71" t="str">
            <v>王鹏辉</v>
          </cell>
          <cell r="C71">
            <v>41</v>
          </cell>
          <cell r="D71" t="str">
            <v>S38012</v>
          </cell>
          <cell r="E71" t="str">
            <v>新方程望正精英鹏辉</v>
          </cell>
          <cell r="F71" t="str">
            <v>股票多头</v>
          </cell>
          <cell r="G71" t="str">
            <v>灵活</v>
          </cell>
          <cell r="H71" t="str">
            <v>是</v>
          </cell>
          <cell r="I71" t="str">
            <v>否</v>
          </cell>
          <cell r="J71">
            <v>43101</v>
          </cell>
          <cell r="K71">
            <v>44092</v>
          </cell>
          <cell r="L71">
            <v>9.4000000000000004E-3</v>
          </cell>
          <cell r="M71">
            <v>1.5E-3</v>
          </cell>
          <cell r="N71">
            <v>0.46579999999999999</v>
          </cell>
          <cell r="O71">
            <v>0.73599999999999999</v>
          </cell>
          <cell r="P71">
            <v>0.18440000000000001</v>
          </cell>
          <cell r="Q71">
            <v>0.75449999999999995</v>
          </cell>
          <cell r="R71">
            <v>-1.72E-2</v>
          </cell>
          <cell r="S71">
            <v>0.70620000000000005</v>
          </cell>
          <cell r="T71">
            <v>0.22120000000000001</v>
          </cell>
          <cell r="U71">
            <v>-4.53E-2</v>
          </cell>
          <cell r="V71">
            <v>-0.15210000000000001</v>
          </cell>
          <cell r="W71">
            <v>0.25080000000000002</v>
          </cell>
          <cell r="X71">
            <v>4.6429980276134124</v>
          </cell>
          <cell r="Y71">
            <v>0.76236044657097291</v>
          </cell>
          <cell r="Z71">
            <v>0.68875062142799237</v>
          </cell>
          <cell r="AA71">
            <v>-0.13930000000000001</v>
          </cell>
        </row>
        <row r="72">
          <cell r="A72" t="str">
            <v>望正</v>
          </cell>
          <cell r="B72" t="str">
            <v>王鹏辉</v>
          </cell>
          <cell r="C72">
            <v>41</v>
          </cell>
          <cell r="D72" t="str">
            <v>SCC628</v>
          </cell>
          <cell r="E72" t="str">
            <v>望正尊享9号</v>
          </cell>
          <cell r="F72" t="str">
            <v>股票多头</v>
          </cell>
          <cell r="G72" t="str">
            <v>灵活</v>
          </cell>
          <cell r="J72">
            <v>43217</v>
          </cell>
          <cell r="K72">
            <v>44092</v>
          </cell>
          <cell r="L72">
            <v>1.2E-2</v>
          </cell>
          <cell r="M72">
            <v>-1.47E-2</v>
          </cell>
          <cell r="N72">
            <v>0.3931</v>
          </cell>
          <cell r="O72">
            <v>0.59160000000000001</v>
          </cell>
          <cell r="P72">
            <v>0.14249999999999999</v>
          </cell>
          <cell r="Q72">
            <v>0.6028</v>
          </cell>
          <cell r="R72"/>
          <cell r="S72">
            <v>0.57379999999999998</v>
          </cell>
          <cell r="T72">
            <v>0.2132</v>
          </cell>
          <cell r="U72">
            <v>-4.7300000000000002E-2</v>
          </cell>
          <cell r="V72">
            <v>-0.13830000000000001</v>
          </cell>
          <cell r="W72">
            <v>0.18190000000000001</v>
          </cell>
          <cell r="X72">
            <v>4.1489515545914673</v>
          </cell>
          <cell r="Y72">
            <v>1.0071467839472237</v>
          </cell>
          <cell r="Z72">
            <v>0.73753041140766029</v>
          </cell>
          <cell r="AA72">
            <v>-0.13830000000000001</v>
          </cell>
        </row>
        <row r="73">
          <cell r="A73" t="str">
            <v>通和</v>
          </cell>
          <cell r="B73" t="str">
            <v>石玉强</v>
          </cell>
          <cell r="C73">
            <v>21.295195290500001</v>
          </cell>
          <cell r="D73" t="str">
            <v>S35754</v>
          </cell>
          <cell r="E73" t="str">
            <v>通和进取2号</v>
          </cell>
          <cell r="F73" t="str">
            <v>股票多头</v>
          </cell>
          <cell r="I73" t="str">
            <v>否</v>
          </cell>
          <cell r="J73">
            <v>43101</v>
          </cell>
          <cell r="K73">
            <v>44092</v>
          </cell>
          <cell r="L73">
            <v>2.8000000000000001E-2</v>
          </cell>
          <cell r="M73">
            <v>-3.7400000000000003E-2</v>
          </cell>
          <cell r="N73">
            <v>0.34970000000000001</v>
          </cell>
          <cell r="O73">
            <v>0.57140000000000002</v>
          </cell>
          <cell r="P73">
            <v>0.16420000000000001</v>
          </cell>
          <cell r="Q73">
            <v>0.59089999999999998</v>
          </cell>
          <cell r="R73">
            <v>-9.9099999999999994E-2</v>
          </cell>
          <cell r="S73">
            <v>0.41570000000000001</v>
          </cell>
          <cell r="T73">
            <v>0.1389</v>
          </cell>
          <cell r="U73">
            <v>-1.8599999999999998E-2</v>
          </cell>
          <cell r="V73">
            <v>-0.18160000000000001</v>
          </cell>
          <cell r="W73">
            <v>0.19750000000000001</v>
          </cell>
          <cell r="X73">
            <v>2.2890969162995596</v>
          </cell>
          <cell r="Y73">
            <v>0.55139240506329112</v>
          </cell>
          <cell r="Z73">
            <v>0.39624508485501658</v>
          </cell>
          <cell r="AA73">
            <v>-8.7800000000000003E-2</v>
          </cell>
        </row>
        <row r="74">
          <cell r="A74" t="str">
            <v>世诚</v>
          </cell>
          <cell r="B74" t="str">
            <v>陈家琳</v>
          </cell>
          <cell r="C74">
            <v>32</v>
          </cell>
          <cell r="D74" t="str">
            <v>S28805</v>
          </cell>
          <cell r="E74" t="str">
            <v>世诚-诚博</v>
          </cell>
          <cell r="F74" t="str">
            <v>股票多头</v>
          </cell>
          <cell r="I74" t="str">
            <v>否</v>
          </cell>
          <cell r="J74">
            <v>43101</v>
          </cell>
          <cell r="K74">
            <v>44092</v>
          </cell>
          <cell r="L74">
            <v>4.1999999999999997E-3</v>
          </cell>
          <cell r="M74">
            <v>2.2000000000000001E-3</v>
          </cell>
          <cell r="N74">
            <v>0.2172</v>
          </cell>
          <cell r="O74">
            <v>0.58660000000000001</v>
          </cell>
          <cell r="P74">
            <v>0.30359999999999998</v>
          </cell>
          <cell r="Q74">
            <v>0.5181</v>
          </cell>
          <cell r="R74">
            <v>-0.1484</v>
          </cell>
          <cell r="S74">
            <v>0.35120000000000001</v>
          </cell>
          <cell r="T74">
            <v>0.1192</v>
          </cell>
          <cell r="U74">
            <v>-5.0099999999999999E-2</v>
          </cell>
          <cell r="V74">
            <v>-0.192</v>
          </cell>
          <cell r="W74">
            <v>0.16689999999999999</v>
          </cell>
          <cell r="X74">
            <v>1.8291666666666666</v>
          </cell>
          <cell r="Y74">
            <v>0.53445176752546442</v>
          </cell>
          <cell r="Z74">
            <v>0.34113948873003308</v>
          </cell>
          <cell r="AA74">
            <v>-8.8300000000000003E-2</v>
          </cell>
        </row>
        <row r="75">
          <cell r="A75" t="str">
            <v>磐耀</v>
          </cell>
          <cell r="B75" t="str">
            <v>辜若飞</v>
          </cell>
          <cell r="C75">
            <v>40</v>
          </cell>
          <cell r="D75" t="str">
            <v>S29763</v>
          </cell>
          <cell r="E75" t="str">
            <v>磐耀三期</v>
          </cell>
          <cell r="F75" t="str">
            <v>股票多头</v>
          </cell>
          <cell r="G75" t="str">
            <v>灵活择时</v>
          </cell>
          <cell r="I75" t="str">
            <v>否</v>
          </cell>
          <cell r="J75">
            <v>43101</v>
          </cell>
          <cell r="K75">
            <v>44092</v>
          </cell>
          <cell r="L75">
            <v>2.7400000000000001E-2</v>
          </cell>
          <cell r="M75">
            <v>3.5200000000000002E-2</v>
          </cell>
          <cell r="N75">
            <v>0.31059999999999999</v>
          </cell>
          <cell r="O75">
            <v>0.55359999999999998</v>
          </cell>
          <cell r="P75">
            <v>0.18540000000000001</v>
          </cell>
          <cell r="Q75">
            <v>0.64190000000000003</v>
          </cell>
          <cell r="R75">
            <v>0.30530000000000002</v>
          </cell>
          <cell r="S75">
            <v>1.0279</v>
          </cell>
          <cell r="T75">
            <v>0.30280000000000001</v>
          </cell>
          <cell r="U75">
            <v>-2.3999999999999998E-3</v>
          </cell>
          <cell r="V75">
            <v>-0.1118</v>
          </cell>
          <cell r="W75">
            <v>0.2074</v>
          </cell>
          <cell r="X75">
            <v>9.1940966010733458</v>
          </cell>
          <cell r="Y75">
            <v>1.3153326904532308</v>
          </cell>
          <cell r="Z75">
            <v>1.0762194562942642</v>
          </cell>
          <cell r="AA75">
            <v>-6.7799999999999999E-2</v>
          </cell>
        </row>
        <row r="76">
          <cell r="A76" t="str">
            <v>汉和</v>
          </cell>
          <cell r="B76" t="str">
            <v>罗晓春</v>
          </cell>
          <cell r="C76">
            <v>86</v>
          </cell>
          <cell r="D76" t="str">
            <v>SD2248</v>
          </cell>
          <cell r="E76" t="str">
            <v>汉和资本1期</v>
          </cell>
          <cell r="F76" t="str">
            <v>股票多头</v>
          </cell>
          <cell r="G76" t="str">
            <v>价值成长</v>
          </cell>
          <cell r="H76" t="str">
            <v>是</v>
          </cell>
          <cell r="I76" t="str">
            <v>否</v>
          </cell>
          <cell r="J76">
            <v>43101</v>
          </cell>
          <cell r="K76">
            <v>44092</v>
          </cell>
          <cell r="L76">
            <v>1.17E-2</v>
          </cell>
          <cell r="M76">
            <v>-1.7999999999999999E-2</v>
          </cell>
          <cell r="N76">
            <v>0.36209999999999998</v>
          </cell>
          <cell r="O76">
            <v>1.1414</v>
          </cell>
          <cell r="P76">
            <v>0.57220000000000004</v>
          </cell>
          <cell r="Q76">
            <v>1.0004</v>
          </cell>
          <cell r="R76">
            <v>-0.1026</v>
          </cell>
          <cell r="S76">
            <v>0.92169999999999996</v>
          </cell>
          <cell r="T76">
            <v>0.27679999999999999</v>
          </cell>
          <cell r="U76">
            <v>-6.1899999999999997E-2</v>
          </cell>
          <cell r="V76">
            <v>-0.22020000000000001</v>
          </cell>
          <cell r="W76">
            <v>0.23499999999999999</v>
          </cell>
          <cell r="X76">
            <v>4.1857402361489555</v>
          </cell>
          <cell r="Y76">
            <v>1.0502127659574467</v>
          </cell>
          <cell r="Z76">
            <v>0.85273222607279919</v>
          </cell>
          <cell r="AA76">
            <v>-0.10589999999999999</v>
          </cell>
        </row>
        <row r="77">
          <cell r="A77" t="str">
            <v>睿璞</v>
          </cell>
          <cell r="B77" t="str">
            <v>蔡海洪</v>
          </cell>
          <cell r="C77">
            <v>61</v>
          </cell>
          <cell r="D77" t="str">
            <v>SM2264</v>
          </cell>
          <cell r="E77" t="str">
            <v>睿璞投资-睿华一号</v>
          </cell>
          <cell r="F77" t="str">
            <v>股票多头</v>
          </cell>
          <cell r="G77" t="str">
            <v>逆向投资</v>
          </cell>
          <cell r="H77" t="str">
            <v>是</v>
          </cell>
          <cell r="I77" t="str">
            <v>否</v>
          </cell>
          <cell r="J77">
            <v>43101</v>
          </cell>
          <cell r="K77">
            <v>44092</v>
          </cell>
          <cell r="L77">
            <v>1.5100000000000001E-2</v>
          </cell>
          <cell r="M77">
            <v>2.9499999999999998E-2</v>
          </cell>
          <cell r="N77">
            <v>0.46179999999999999</v>
          </cell>
          <cell r="O77">
            <v>0.98680000000000001</v>
          </cell>
          <cell r="P77">
            <v>0.35920000000000002</v>
          </cell>
          <cell r="Q77">
            <v>0.95909999999999995</v>
          </cell>
          <cell r="R77">
            <v>8.8400000000000006E-2</v>
          </cell>
          <cell r="S77">
            <v>1.1624000000000001</v>
          </cell>
          <cell r="T77">
            <v>0.33439999999999998</v>
          </cell>
          <cell r="U77">
            <v>-3.32E-2</v>
          </cell>
          <cell r="V77">
            <v>-0.13600000000000001</v>
          </cell>
          <cell r="W77">
            <v>0.2165</v>
          </cell>
          <cell r="X77">
            <v>8.5470588235294116</v>
          </cell>
          <cell r="Y77">
            <v>1.4060046189376443</v>
          </cell>
          <cell r="Z77">
            <v>1.1347684609239459</v>
          </cell>
          <cell r="AA77">
            <v>-0.12839999999999999</v>
          </cell>
        </row>
        <row r="78">
          <cell r="A78" t="str">
            <v>丰岭</v>
          </cell>
          <cell r="B78" t="str">
            <v>金斌</v>
          </cell>
          <cell r="C78">
            <v>15</v>
          </cell>
          <cell r="D78" t="str">
            <v>SE3989</v>
          </cell>
          <cell r="E78" t="str">
            <v>丰岭稳健成长8期</v>
          </cell>
          <cell r="F78" t="str">
            <v>股票多头</v>
          </cell>
          <cell r="G78" t="str">
            <v>价值</v>
          </cell>
          <cell r="I78" t="str">
            <v>否</v>
          </cell>
          <cell r="J78">
            <v>43101</v>
          </cell>
          <cell r="K78">
            <v>44092</v>
          </cell>
          <cell r="L78">
            <v>1.1599999999999999E-2</v>
          </cell>
          <cell r="M78">
            <v>-1.5900000000000001E-2</v>
          </cell>
          <cell r="N78">
            <v>8.2799999999999999E-2</v>
          </cell>
          <cell r="O78">
            <v>0.33629999999999999</v>
          </cell>
          <cell r="P78">
            <v>0.2341</v>
          </cell>
          <cell r="Q78">
            <v>0.27060000000000001</v>
          </cell>
          <cell r="R78">
            <v>-0.1741</v>
          </cell>
          <cell r="S78">
            <v>0.1037</v>
          </cell>
          <cell r="T78">
            <v>3.7600000000000001E-2</v>
          </cell>
          <cell r="U78">
            <v>-2.7699999999999999E-2</v>
          </cell>
          <cell r="V78">
            <v>-0.24560000000000001</v>
          </cell>
          <cell r="W78">
            <v>0.17760000000000001</v>
          </cell>
          <cell r="X78">
            <v>0.42223127035830615</v>
          </cell>
          <cell r="Y78">
            <v>4.2792792792792807E-2</v>
          </cell>
          <cell r="Z78">
            <v>2.5773767551214213E-2</v>
          </cell>
          <cell r="AA78">
            <v>-0.1636</v>
          </cell>
        </row>
        <row r="79">
          <cell r="A79" t="str">
            <v>大朴</v>
          </cell>
          <cell r="B79" t="str">
            <v>颜克益</v>
          </cell>
          <cell r="C79">
            <v>84</v>
          </cell>
          <cell r="D79" t="str">
            <v>S36070</v>
          </cell>
          <cell r="E79" t="str">
            <v>大朴策略1号</v>
          </cell>
          <cell r="F79" t="str">
            <v>股票多头</v>
          </cell>
          <cell r="G79" t="str">
            <v>价值消费</v>
          </cell>
          <cell r="I79" t="str">
            <v>否</v>
          </cell>
          <cell r="J79">
            <v>43101</v>
          </cell>
          <cell r="K79">
            <v>44092</v>
          </cell>
          <cell r="L79">
            <v>1.9300000000000001E-2</v>
          </cell>
          <cell r="M79">
            <v>9.5999999999999992E-3</v>
          </cell>
          <cell r="N79">
            <v>0.24909999999999999</v>
          </cell>
          <cell r="O79">
            <v>0.68069999999999997</v>
          </cell>
          <cell r="P79">
            <v>0.34549999999999997</v>
          </cell>
          <cell r="Q79">
            <v>0.65310000000000001</v>
          </cell>
          <cell r="R79">
            <v>-0.1111</v>
          </cell>
          <cell r="S79">
            <v>0.49399999999999999</v>
          </cell>
          <cell r="T79">
            <v>0.16200000000000001</v>
          </cell>
          <cell r="U79">
            <v>-5.7200000000000001E-2</v>
          </cell>
          <cell r="V79">
            <v>-0.1605</v>
          </cell>
          <cell r="W79">
            <v>0.16420000000000001</v>
          </cell>
          <cell r="X79">
            <v>3.0778816199376946</v>
          </cell>
          <cell r="Y79">
            <v>0.80389768574908649</v>
          </cell>
          <cell r="Z79">
            <v>0.51866005962586803</v>
          </cell>
          <cell r="AA79">
            <v>-0.1118</v>
          </cell>
        </row>
        <row r="80">
          <cell r="A80" t="str">
            <v>清和泉</v>
          </cell>
          <cell r="B80" t="str">
            <v>刘青山</v>
          </cell>
          <cell r="C80">
            <v>56</v>
          </cell>
          <cell r="D80" t="str">
            <v>S61609</v>
          </cell>
          <cell r="E80" t="str">
            <v>新方程清和泉1期</v>
          </cell>
          <cell r="F80" t="str">
            <v>股票多头</v>
          </cell>
          <cell r="G80" t="str">
            <v>消费</v>
          </cell>
          <cell r="I80" t="str">
            <v>否</v>
          </cell>
          <cell r="J80">
            <v>43101</v>
          </cell>
          <cell r="K80">
            <v>44092</v>
          </cell>
          <cell r="L80">
            <v>1.32E-2</v>
          </cell>
          <cell r="M80">
            <v>-1.12E-2</v>
          </cell>
          <cell r="N80">
            <v>0.26379999999999998</v>
          </cell>
          <cell r="O80">
            <v>0.67900000000000005</v>
          </cell>
          <cell r="P80">
            <v>0.3286</v>
          </cell>
          <cell r="Q80">
            <v>0.5998</v>
          </cell>
          <cell r="R80">
            <v>-0.2039</v>
          </cell>
          <cell r="S80">
            <v>0.33660000000000001</v>
          </cell>
          <cell r="T80">
            <v>0.1147</v>
          </cell>
          <cell r="U80">
            <v>-6.4699999999999994E-2</v>
          </cell>
          <cell r="V80">
            <v>-0.24909999999999999</v>
          </cell>
          <cell r="W80">
            <v>0.2089</v>
          </cell>
          <cell r="X80">
            <v>1.3512645523885991</v>
          </cell>
          <cell r="Y80">
            <v>0.40545715653422687</v>
          </cell>
          <cell r="Z80">
            <v>0.29580490874738691</v>
          </cell>
          <cell r="AA80">
            <v>-0.1497</v>
          </cell>
        </row>
        <row r="81">
          <cell r="A81" t="str">
            <v>源乐晟</v>
          </cell>
          <cell r="B81" t="str">
            <v>曾晓洁</v>
          </cell>
          <cell r="C81">
            <v>178</v>
          </cell>
          <cell r="D81" t="str">
            <v>SE1214</v>
          </cell>
          <cell r="E81" t="str">
            <v>中信信托-源乐晟2期</v>
          </cell>
          <cell r="F81" t="str">
            <v>股票多头</v>
          </cell>
          <cell r="G81" t="str">
            <v>产业趋势</v>
          </cell>
          <cell r="H81" t="str">
            <v>是</v>
          </cell>
          <cell r="I81" t="str">
            <v>否</v>
          </cell>
          <cell r="J81">
            <v>43101</v>
          </cell>
          <cell r="K81">
            <v>44036</v>
          </cell>
          <cell r="L81">
            <v>2.9499999999999998E-2</v>
          </cell>
          <cell r="M81">
            <v>0.1605</v>
          </cell>
          <cell r="N81">
            <v>0.40760000000000002</v>
          </cell>
          <cell r="O81">
            <v>0.82130000000000003</v>
          </cell>
          <cell r="P81">
            <v>0.29389999999999999</v>
          </cell>
          <cell r="Q81">
            <v>0.7117</v>
          </cell>
          <cell r="R81">
            <v>-0.25519999999999998</v>
          </cell>
          <cell r="S81">
            <v>0.35649999999999998</v>
          </cell>
          <cell r="T81">
            <v>0.12870000000000001</v>
          </cell>
          <cell r="U81">
            <v>0.161</v>
          </cell>
          <cell r="V81">
            <v>-0.31709999999999999</v>
          </cell>
          <cell r="W81">
            <v>0.2006</v>
          </cell>
          <cell r="X81">
            <v>1.1242510249132764</v>
          </cell>
          <cell r="Y81">
            <v>0.49202392821535401</v>
          </cell>
          <cell r="Z81">
            <v>0.3516423057073203</v>
          </cell>
          <cell r="AA81">
            <v>-0.13569999999999999</v>
          </cell>
        </row>
        <row r="82">
          <cell r="A82" t="str">
            <v>源乐晟</v>
          </cell>
          <cell r="B82" t="str">
            <v>杨建海</v>
          </cell>
          <cell r="C82">
            <v>178</v>
          </cell>
          <cell r="D82" t="str">
            <v>SW9849</v>
          </cell>
          <cell r="E82" t="str">
            <v>源乐晟恒晟6号</v>
          </cell>
          <cell r="F82" t="str">
            <v>股票多头</v>
          </cell>
          <cell r="G82" t="str">
            <v>产业趋势</v>
          </cell>
          <cell r="H82" t="str">
            <v>是</v>
          </cell>
          <cell r="I82" t="str">
            <v>是</v>
          </cell>
          <cell r="J82">
            <v>43101</v>
          </cell>
          <cell r="K82">
            <v>44092</v>
          </cell>
          <cell r="L82">
            <v>3.6499999999999998E-2</v>
          </cell>
          <cell r="M82">
            <v>8.2000000000000003E-2</v>
          </cell>
          <cell r="N82">
            <v>0.58460000000000001</v>
          </cell>
          <cell r="O82">
            <v>1.1736</v>
          </cell>
          <cell r="P82">
            <v>0.37169999999999997</v>
          </cell>
          <cell r="Q82">
            <v>1.1081000000000001</v>
          </cell>
          <cell r="R82">
            <v>-0.1429</v>
          </cell>
          <cell r="S82">
            <v>0.86309999999999998</v>
          </cell>
          <cell r="T82">
            <v>0.2621</v>
          </cell>
          <cell r="U82">
            <v>2.4400000000000002E-2</v>
          </cell>
          <cell r="V82">
            <v>-0.22720000000000001</v>
          </cell>
          <cell r="W82">
            <v>0.16839999999999999</v>
          </cell>
          <cell r="X82">
            <v>3.7988556338028165</v>
          </cell>
          <cell r="Y82">
            <v>1.3782660332541568</v>
          </cell>
          <cell r="Z82">
            <v>0.93629268905385199</v>
          </cell>
          <cell r="AA82">
            <v>-0.1232</v>
          </cell>
        </row>
        <row r="83">
          <cell r="A83" t="str">
            <v>重阳</v>
          </cell>
          <cell r="B83" t="str">
            <v>裘国根</v>
          </cell>
          <cell r="C83">
            <v>145</v>
          </cell>
          <cell r="D83" t="str">
            <v>SEX182</v>
          </cell>
          <cell r="E83" t="str">
            <v>重阳金享6号</v>
          </cell>
          <cell r="F83" t="str">
            <v>股票多头</v>
          </cell>
          <cell r="G83" t="str">
            <v>价值</v>
          </cell>
          <cell r="H83" t="str">
            <v>是</v>
          </cell>
          <cell r="I83" t="str">
            <v>是</v>
          </cell>
          <cell r="J83">
            <v>43553</v>
          </cell>
          <cell r="K83">
            <v>44085</v>
          </cell>
          <cell r="L83">
            <v>-1.11E-2</v>
          </cell>
          <cell r="M83">
            <v>-4.1799999999999997E-2</v>
          </cell>
          <cell r="N83">
            <v>2.7799999999999998E-2</v>
          </cell>
          <cell r="O83"/>
          <cell r="P83"/>
          <cell r="Q83"/>
          <cell r="R83"/>
          <cell r="S83">
            <v>4.8599999999999997E-2</v>
          </cell>
          <cell r="T83">
            <v>3.3500000000000002E-2</v>
          </cell>
          <cell r="U83">
            <v>-3.0800000000000001E-2</v>
          </cell>
          <cell r="V83">
            <v>-0.17860000000000001</v>
          </cell>
          <cell r="W83">
            <v>0.17510000000000001</v>
          </cell>
          <cell r="X83">
            <v>0.27211646136618139</v>
          </cell>
          <cell r="Y83">
            <v>1.9988577955454043E-2</v>
          </cell>
          <cell r="Z83">
            <v>1.097377676740669E-2</v>
          </cell>
          <cell r="AA83">
            <v>-0.17860000000000001</v>
          </cell>
        </row>
        <row r="84">
          <cell r="A84" t="str">
            <v>泰旸</v>
          </cell>
          <cell r="B84" t="str">
            <v>刘天君</v>
          </cell>
          <cell r="C84">
            <v>42</v>
          </cell>
          <cell r="D84" t="str">
            <v>S35017</v>
          </cell>
          <cell r="E84" t="str">
            <v>恒天泰旸一期证券投资基金</v>
          </cell>
          <cell r="F84" t="str">
            <v>股票多头</v>
          </cell>
          <cell r="G84" t="str">
            <v>医药消费</v>
          </cell>
          <cell r="I84" t="str">
            <v>是</v>
          </cell>
          <cell r="J84">
            <v>43101</v>
          </cell>
          <cell r="K84">
            <v>44092</v>
          </cell>
          <cell r="L84">
            <v>3.8E-3</v>
          </cell>
          <cell r="M84">
            <v>1.14E-2</v>
          </cell>
          <cell r="N84">
            <v>0.36409999999999998</v>
          </cell>
          <cell r="O84">
            <v>1.0132000000000001</v>
          </cell>
          <cell r="P84">
            <v>0.47589999999999999</v>
          </cell>
          <cell r="Q84">
            <v>0.95</v>
          </cell>
          <cell r="R84">
            <v>-5.3999999999999999E-2</v>
          </cell>
          <cell r="S84">
            <v>0.90459999999999996</v>
          </cell>
          <cell r="T84">
            <v>0.27250000000000002</v>
          </cell>
          <cell r="U84">
            <v>-5.7200000000000001E-2</v>
          </cell>
          <cell r="V84">
            <v>-0.1857</v>
          </cell>
          <cell r="W84">
            <v>0.18390000000000001</v>
          </cell>
          <cell r="X84">
            <v>4.8712977921378569</v>
          </cell>
          <cell r="Y84">
            <v>1.3186514410005439</v>
          </cell>
          <cell r="Z84">
            <v>0.93763737771560429</v>
          </cell>
          <cell r="AA84">
            <v>-0.12740000000000001</v>
          </cell>
        </row>
        <row r="85">
          <cell r="A85" t="str">
            <v>泰旸</v>
          </cell>
          <cell r="B85" t="str">
            <v>刘天君</v>
          </cell>
          <cell r="C85">
            <v>42</v>
          </cell>
          <cell r="D85" t="str">
            <v>SR6873</v>
          </cell>
          <cell r="E85" t="str">
            <v>泰旸创新成长5号</v>
          </cell>
          <cell r="F85" t="str">
            <v>股票多头</v>
          </cell>
          <cell r="G85" t="str">
            <v>医药消费</v>
          </cell>
          <cell r="H85" t="str">
            <v>是</v>
          </cell>
          <cell r="I85" t="str">
            <v>是</v>
          </cell>
          <cell r="J85">
            <v>43101</v>
          </cell>
          <cell r="K85">
            <v>44092</v>
          </cell>
          <cell r="L85">
            <v>4.0000000000000001E-3</v>
          </cell>
          <cell r="M85">
            <v>9.7999999999999997E-3</v>
          </cell>
          <cell r="N85">
            <v>0.2621</v>
          </cell>
          <cell r="O85">
            <v>0.84330000000000005</v>
          </cell>
          <cell r="P85">
            <v>0.46060000000000001</v>
          </cell>
          <cell r="Q85">
            <v>0.76890000000000003</v>
          </cell>
          <cell r="R85">
            <v>-6.7599999999999993E-2</v>
          </cell>
          <cell r="S85">
            <v>0.71860000000000002</v>
          </cell>
          <cell r="T85">
            <v>0.22459999999999999</v>
          </cell>
          <cell r="U85">
            <v>-5.8999999999999997E-2</v>
          </cell>
          <cell r="V85">
            <v>-0.17560000000000001</v>
          </cell>
          <cell r="W85">
            <v>0.1701</v>
          </cell>
          <cell r="X85">
            <v>4.0922551252847379</v>
          </cell>
          <cell r="Y85">
            <v>1.1440329218106995</v>
          </cell>
          <cell r="Z85">
            <v>0.77024391996724462</v>
          </cell>
          <cell r="AA85">
            <v>-0.10539999999999999</v>
          </cell>
        </row>
        <row r="86">
          <cell r="A86" t="str">
            <v>泊通</v>
          </cell>
          <cell r="B86" t="str">
            <v>卢洋</v>
          </cell>
          <cell r="C86">
            <v>65</v>
          </cell>
          <cell r="D86" t="str">
            <v>S28837</v>
          </cell>
          <cell r="E86" t="str">
            <v>泊通新价值1号基金</v>
          </cell>
          <cell r="F86" t="str">
            <v>股票多头</v>
          </cell>
          <cell r="G86" t="str">
            <v>多策略期权</v>
          </cell>
          <cell r="H86" t="str">
            <v>是</v>
          </cell>
          <cell r="I86" t="str">
            <v>否</v>
          </cell>
          <cell r="J86">
            <v>43101</v>
          </cell>
          <cell r="K86">
            <v>44092</v>
          </cell>
          <cell r="L86">
            <v>2.81E-2</v>
          </cell>
          <cell r="M86">
            <v>3.6999999999999998E-2</v>
          </cell>
          <cell r="N86">
            <v>0.22500000000000001</v>
          </cell>
          <cell r="O86">
            <v>0.79410000000000003</v>
          </cell>
          <cell r="P86">
            <v>0.46450000000000002</v>
          </cell>
          <cell r="Q86">
            <v>0.64290000000000003</v>
          </cell>
          <cell r="R86">
            <v>-0.19570000000000001</v>
          </cell>
          <cell r="S86">
            <v>0.44290000000000002</v>
          </cell>
          <cell r="T86">
            <v>0.14699999999999999</v>
          </cell>
          <cell r="U86">
            <v>-1.06E-2</v>
          </cell>
          <cell r="V86">
            <v>-0.2671</v>
          </cell>
          <cell r="W86">
            <v>0.21970000000000001</v>
          </cell>
          <cell r="X86">
            <v>1.6581804567577687</v>
          </cell>
          <cell r="Y86">
            <v>0.5325443786982248</v>
          </cell>
          <cell r="Z86">
            <v>0.39990697197026664</v>
          </cell>
          <cell r="AA86">
            <v>-0.1057</v>
          </cell>
        </row>
        <row r="87">
          <cell r="A87" t="str">
            <v>尚雅</v>
          </cell>
          <cell r="B87" t="str">
            <v>成佩剑</v>
          </cell>
          <cell r="C87">
            <v>11</v>
          </cell>
          <cell r="D87" t="str">
            <v>SEM179</v>
          </cell>
          <cell r="E87" t="str">
            <v>尚雅消费成长</v>
          </cell>
          <cell r="F87" t="str">
            <v>股票多头</v>
          </cell>
          <cell r="G87" t="str">
            <v>消费成长</v>
          </cell>
          <cell r="H87" t="str">
            <v>是</v>
          </cell>
          <cell r="I87" t="str">
            <v>否</v>
          </cell>
          <cell r="J87">
            <v>43469</v>
          </cell>
          <cell r="K87">
            <v>44092</v>
          </cell>
          <cell r="L87">
            <v>7.6E-3</v>
          </cell>
          <cell r="M87">
            <v>2.3099999999999999E-2</v>
          </cell>
          <cell r="N87">
            <v>0.41849999999999998</v>
          </cell>
          <cell r="O87"/>
          <cell r="P87"/>
          <cell r="Q87"/>
          <cell r="R87"/>
          <cell r="S87">
            <v>0.89470000000000005</v>
          </cell>
          <cell r="T87">
            <v>0.4652</v>
          </cell>
          <cell r="U87">
            <v>-5.7299999999999997E-2</v>
          </cell>
          <cell r="V87">
            <v>-0.12180000000000001</v>
          </cell>
          <cell r="W87">
            <v>0.20180000000000001</v>
          </cell>
          <cell r="X87">
            <v>7.3456486042692939</v>
          </cell>
          <cell r="Y87">
            <v>2.1565906838453914</v>
          </cell>
          <cell r="Z87">
            <v>1.7290367783900724</v>
          </cell>
          <cell r="AA87">
            <v>-0.12180000000000001</v>
          </cell>
        </row>
        <row r="88">
          <cell r="A88" t="str">
            <v>高毅</v>
          </cell>
          <cell r="B88" t="str">
            <v>孙庆瑞</v>
          </cell>
          <cell r="C88">
            <v>2075</v>
          </cell>
          <cell r="D88" t="str">
            <v>SW7144</v>
          </cell>
          <cell r="E88" t="str">
            <v>高毅新方程庆瑞6号瑞行7号</v>
          </cell>
          <cell r="F88" t="str">
            <v>股票多头</v>
          </cell>
          <cell r="G88" t="str">
            <v>价值成长</v>
          </cell>
          <cell r="H88" t="str">
            <v>是</v>
          </cell>
          <cell r="I88" t="str">
            <v>否</v>
          </cell>
          <cell r="J88">
            <v>43101</v>
          </cell>
          <cell r="K88">
            <v>44092</v>
          </cell>
          <cell r="L88">
            <v>1.2200000000000001E-2</v>
          </cell>
          <cell r="M88">
            <v>6.4199999999999993E-2</v>
          </cell>
          <cell r="N88">
            <v>0.43090000000000001</v>
          </cell>
          <cell r="O88">
            <v>0.89119999999999999</v>
          </cell>
          <cell r="P88">
            <v>0.32169999999999999</v>
          </cell>
          <cell r="Q88">
            <v>0.76149999999999995</v>
          </cell>
          <cell r="R88">
            <v>-0.22500000000000001</v>
          </cell>
          <cell r="S88">
            <v>0.4657</v>
          </cell>
          <cell r="T88">
            <v>0.15379999999999999</v>
          </cell>
          <cell r="U88">
            <v>-3.4799999999999998E-2</v>
          </cell>
          <cell r="V88">
            <v>-0.26669999999999999</v>
          </cell>
          <cell r="W88">
            <v>0.18540000000000001</v>
          </cell>
          <cell r="X88">
            <v>1.7461567304086989</v>
          </cell>
          <cell r="Y88">
            <v>0.66774541531823073</v>
          </cell>
          <cell r="Z88">
            <v>0.46134756065725796</v>
          </cell>
          <cell r="AA88">
            <v>-0.1449</v>
          </cell>
        </row>
        <row r="89">
          <cell r="A89" t="str">
            <v>高毅</v>
          </cell>
          <cell r="B89" t="str">
            <v>卓利伟</v>
          </cell>
          <cell r="C89">
            <v>2075</v>
          </cell>
          <cell r="D89" t="str">
            <v>SY2132</v>
          </cell>
          <cell r="E89" t="str">
            <v>高毅利伟精选唯实10号</v>
          </cell>
          <cell r="F89" t="str">
            <v>股票多头</v>
          </cell>
          <cell r="G89" t="str">
            <v>价值成长</v>
          </cell>
          <cell r="H89" t="str">
            <v>是</v>
          </cell>
          <cell r="I89" t="str">
            <v>否</v>
          </cell>
          <cell r="J89">
            <v>43101</v>
          </cell>
          <cell r="K89">
            <v>44092</v>
          </cell>
          <cell r="L89">
            <v>2.2800000000000001E-2</v>
          </cell>
          <cell r="M89">
            <v>9.2999999999999992E-3</v>
          </cell>
          <cell r="N89">
            <v>0.15890000000000001</v>
          </cell>
          <cell r="O89">
            <v>0.56730000000000003</v>
          </cell>
          <cell r="P89">
            <v>0.35239999999999999</v>
          </cell>
          <cell r="Q89">
            <v>0.51690000000000003</v>
          </cell>
          <cell r="R89">
            <v>-0.1618</v>
          </cell>
          <cell r="S89">
            <v>0.31369999999999998</v>
          </cell>
          <cell r="T89">
            <v>0.1075</v>
          </cell>
          <cell r="U89">
            <v>-2.64E-2</v>
          </cell>
          <cell r="V89">
            <v>-0.21659999999999999</v>
          </cell>
          <cell r="W89">
            <v>0.18809999999999999</v>
          </cell>
          <cell r="X89">
            <v>1.448291782086796</v>
          </cell>
          <cell r="Y89">
            <v>0.41201488569909622</v>
          </cell>
          <cell r="Z89">
            <v>0.27924813076872368</v>
          </cell>
          <cell r="AA89">
            <v>-0.17</v>
          </cell>
        </row>
        <row r="90">
          <cell r="A90" t="str">
            <v>高毅</v>
          </cell>
          <cell r="B90" t="str">
            <v>邓晓峰</v>
          </cell>
          <cell r="C90">
            <v>2075</v>
          </cell>
          <cell r="D90" t="str">
            <v>S35054</v>
          </cell>
          <cell r="E90" t="str">
            <v>高毅新方程晓峰2号致信2号</v>
          </cell>
          <cell r="F90" t="str">
            <v>股票多头</v>
          </cell>
          <cell r="G90" t="str">
            <v>价值博弈</v>
          </cell>
          <cell r="H90" t="str">
            <v>是</v>
          </cell>
          <cell r="I90" t="str">
            <v>是</v>
          </cell>
          <cell r="J90">
            <v>43101</v>
          </cell>
          <cell r="K90">
            <v>44071</v>
          </cell>
          <cell r="L90">
            <v>2.9399999999999999E-2</v>
          </cell>
          <cell r="M90">
            <v>7.3499999999999996E-2</v>
          </cell>
          <cell r="N90">
            <v>0.4264</v>
          </cell>
          <cell r="O90">
            <v>0.93369999999999997</v>
          </cell>
          <cell r="P90">
            <v>0.35560000000000003</v>
          </cell>
          <cell r="Q90">
            <v>0.86819999999999997</v>
          </cell>
          <cell r="R90">
            <v>-9.2700000000000005E-2</v>
          </cell>
          <cell r="S90">
            <v>0.75449999999999995</v>
          </cell>
          <cell r="T90">
            <v>0.23980000000000001</v>
          </cell>
          <cell r="U90">
            <v>3.5000000000000003E-2</v>
          </cell>
          <cell r="V90">
            <v>-0.17019999999999999</v>
          </cell>
          <cell r="W90">
            <v>0.1913</v>
          </cell>
          <cell r="X90">
            <v>4.4330199764982376</v>
          </cell>
          <cell r="Y90">
            <v>1.0967067433350759</v>
          </cell>
          <cell r="Z90">
            <v>0.79100932073844743</v>
          </cell>
          <cell r="AA90">
            <v>-0.17019999999999999</v>
          </cell>
        </row>
        <row r="91">
          <cell r="A91" t="str">
            <v>高毅</v>
          </cell>
          <cell r="B91" t="str">
            <v>王世宏</v>
          </cell>
          <cell r="C91">
            <v>2075</v>
          </cell>
          <cell r="D91" t="str">
            <v>SY3290</v>
          </cell>
          <cell r="E91" t="str">
            <v>高毅世宏1号赋余5号</v>
          </cell>
          <cell r="F91" t="str">
            <v>股票多头</v>
          </cell>
          <cell r="G91" t="str">
            <v>价值成长</v>
          </cell>
          <cell r="J91">
            <v>43101</v>
          </cell>
          <cell r="K91">
            <v>44092</v>
          </cell>
          <cell r="L91">
            <v>7.4999999999999997E-3</v>
          </cell>
          <cell r="M91">
            <v>3.5999999999999999E-3</v>
          </cell>
          <cell r="N91">
            <v>0.45100000000000001</v>
          </cell>
          <cell r="O91">
            <v>0.84630000000000005</v>
          </cell>
          <cell r="P91">
            <v>0.27250000000000002</v>
          </cell>
          <cell r="Q91">
            <v>0.74080000000000001</v>
          </cell>
          <cell r="R91">
            <v>-0.2142</v>
          </cell>
          <cell r="S91">
            <v>0.45079999999999998</v>
          </cell>
          <cell r="T91">
            <v>0.14940000000000001</v>
          </cell>
          <cell r="U91">
            <v>-5.2200000000000003E-2</v>
          </cell>
          <cell r="V91">
            <v>-0.33019999999999999</v>
          </cell>
          <cell r="W91">
            <v>0.26169999999999999</v>
          </cell>
          <cell r="X91">
            <v>1.3652331920048455</v>
          </cell>
          <cell r="Y91">
            <v>0.45624761176920142</v>
          </cell>
          <cell r="Z91">
            <v>0.37840363137587107</v>
          </cell>
          <cell r="AA91">
            <v>-0.1928</v>
          </cell>
        </row>
        <row r="92">
          <cell r="A92" t="str">
            <v>景林</v>
          </cell>
          <cell r="B92" t="str">
            <v>高云程</v>
          </cell>
          <cell r="C92">
            <v>806</v>
          </cell>
          <cell r="D92" t="str">
            <v>ST3617</v>
          </cell>
          <cell r="E92" t="str">
            <v>景林优选基金专享私募子基金1号</v>
          </cell>
          <cell r="F92" t="str">
            <v>股票多头</v>
          </cell>
          <cell r="G92" t="str">
            <v>价值成长</v>
          </cell>
          <cell r="H92" t="str">
            <v>是</v>
          </cell>
          <cell r="I92" t="str">
            <v>是</v>
          </cell>
          <cell r="J92">
            <v>43101</v>
          </cell>
          <cell r="K92">
            <v>44092</v>
          </cell>
          <cell r="L92">
            <v>-9.7000000000000003E-3</v>
          </cell>
          <cell r="M92">
            <v>2.86E-2</v>
          </cell>
          <cell r="N92">
            <v>0.37409999999999999</v>
          </cell>
          <cell r="O92">
            <v>1.24</v>
          </cell>
          <cell r="P92">
            <v>0.63019999999999998</v>
          </cell>
          <cell r="Q92">
            <v>1.0688</v>
          </cell>
          <cell r="R92">
            <v>-0.32190000000000002</v>
          </cell>
          <cell r="S92">
            <v>0.51900000000000002</v>
          </cell>
          <cell r="T92">
            <v>0.16930000000000001</v>
          </cell>
          <cell r="U92">
            <v>-6.4299999999999996E-2</v>
          </cell>
          <cell r="V92">
            <v>-0.38379999999999997</v>
          </cell>
          <cell r="W92">
            <v>0.23749999999999999</v>
          </cell>
          <cell r="X92">
            <v>1.3522668056279314</v>
          </cell>
          <cell r="Y92">
            <v>0.58652631578947378</v>
          </cell>
          <cell r="Z92">
            <v>0.4623661627406761</v>
          </cell>
          <cell r="AA92">
            <v>-0.1573</v>
          </cell>
        </row>
        <row r="93">
          <cell r="A93" t="str">
            <v>景林</v>
          </cell>
          <cell r="B93" t="str">
            <v>金美桥</v>
          </cell>
          <cell r="C93">
            <v>806</v>
          </cell>
          <cell r="D93" t="str">
            <v>SE4654</v>
          </cell>
          <cell r="E93" t="str">
            <v>景林全球基金专享子基金1号</v>
          </cell>
          <cell r="F93" t="str">
            <v>股票多头</v>
          </cell>
          <cell r="G93" t="str">
            <v>逆向操作</v>
          </cell>
          <cell r="I93" t="str">
            <v>否</v>
          </cell>
          <cell r="J93">
            <v>43101</v>
          </cell>
          <cell r="K93">
            <v>44092</v>
          </cell>
          <cell r="L93">
            <v>4.1000000000000003E-3</v>
          </cell>
          <cell r="M93">
            <v>-2.52E-2</v>
          </cell>
          <cell r="N93">
            <v>0.18140000000000001</v>
          </cell>
          <cell r="O93">
            <v>0.79300000000000004</v>
          </cell>
          <cell r="P93">
            <v>0.51770000000000005</v>
          </cell>
          <cell r="Q93">
            <v>0.70750000000000002</v>
          </cell>
          <cell r="R93">
            <v>-0.1862</v>
          </cell>
          <cell r="S93">
            <v>0.4592</v>
          </cell>
          <cell r="T93">
            <v>0.15179999999999999</v>
          </cell>
          <cell r="U93">
            <v>-4.65E-2</v>
          </cell>
          <cell r="V93">
            <v>-0.27379999999999999</v>
          </cell>
          <cell r="W93">
            <v>0.2263</v>
          </cell>
          <cell r="X93">
            <v>1.6771365960555151</v>
          </cell>
          <cell r="Y93">
            <v>0.53822359699513911</v>
          </cell>
          <cell r="Z93">
            <v>0.41000688392574669</v>
          </cell>
          <cell r="AA93">
            <v>-0.16239999999999999</v>
          </cell>
        </row>
        <row r="94">
          <cell r="A94" t="str">
            <v>景林</v>
          </cell>
          <cell r="B94" t="str">
            <v>蒋彤</v>
          </cell>
          <cell r="C94">
            <v>806</v>
          </cell>
          <cell r="D94" t="str">
            <v>SR7615</v>
          </cell>
          <cell r="E94" t="str">
            <v>兴业信托·兴享进取景林1号</v>
          </cell>
          <cell r="F94" t="str">
            <v>股票多头</v>
          </cell>
          <cell r="G94" t="str">
            <v>价值成长</v>
          </cell>
          <cell r="I94" t="str">
            <v>否</v>
          </cell>
          <cell r="J94">
            <v>43101</v>
          </cell>
          <cell r="K94">
            <v>44092</v>
          </cell>
          <cell r="L94">
            <v>6.7000000000000002E-3</v>
          </cell>
          <cell r="M94">
            <v>1.1000000000000001E-3</v>
          </cell>
          <cell r="N94">
            <v>0.2656</v>
          </cell>
          <cell r="O94">
            <v>0.90310000000000001</v>
          </cell>
          <cell r="P94">
            <v>0.50370000000000004</v>
          </cell>
          <cell r="Q94">
            <v>0.76239999999999997</v>
          </cell>
          <cell r="R94">
            <v>-0.26979999999999998</v>
          </cell>
          <cell r="S94">
            <v>0.38979999999999998</v>
          </cell>
          <cell r="T94">
            <v>0.13100000000000001</v>
          </cell>
          <cell r="U94">
            <v>-4.2599999999999999E-2</v>
          </cell>
          <cell r="V94">
            <v>-0.34420000000000001</v>
          </cell>
          <cell r="W94">
            <v>0.20949999999999999</v>
          </cell>
          <cell r="X94">
            <v>1.1324811156304473</v>
          </cell>
          <cell r="Y94">
            <v>0.48210023866348456</v>
          </cell>
          <cell r="Z94">
            <v>0.34950278068176421</v>
          </cell>
          <cell r="AA94">
            <v>-0.18149999999999999</v>
          </cell>
        </row>
        <row r="95">
          <cell r="A95" t="str">
            <v>淡水泉</v>
          </cell>
          <cell r="B95" t="str">
            <v>赵军</v>
          </cell>
          <cell r="C95">
            <v>529</v>
          </cell>
          <cell r="D95" t="str">
            <v>SE1387</v>
          </cell>
          <cell r="E95" t="str">
            <v>平安财富淡水泉成长九期集合资金信托</v>
          </cell>
          <cell r="F95" t="str">
            <v>股票多头</v>
          </cell>
          <cell r="G95" t="str">
            <v>逆向布局</v>
          </cell>
          <cell r="H95" t="str">
            <v>是</v>
          </cell>
          <cell r="I95" t="str">
            <v>否</v>
          </cell>
          <cell r="J95">
            <v>43101</v>
          </cell>
          <cell r="K95">
            <v>44092</v>
          </cell>
          <cell r="L95">
            <v>4.1399999999999999E-2</v>
          </cell>
          <cell r="M95">
            <v>0.01</v>
          </cell>
          <cell r="N95">
            <v>0.30980000000000002</v>
          </cell>
          <cell r="O95">
            <v>0.92369999999999997</v>
          </cell>
          <cell r="P95">
            <v>0.46870000000000001</v>
          </cell>
          <cell r="Q95">
            <v>0.95430000000000004</v>
          </cell>
          <cell r="R95">
            <v>-0.27</v>
          </cell>
          <cell r="S95">
            <v>0.40429999999999999</v>
          </cell>
          <cell r="T95">
            <v>0.13539999999999999</v>
          </cell>
          <cell r="U95">
            <v>-1.3599999999999999E-2</v>
          </cell>
          <cell r="V95">
            <v>-0.2949</v>
          </cell>
          <cell r="W95">
            <v>0.23130000000000001</v>
          </cell>
          <cell r="X95">
            <v>1.3709732112580535</v>
          </cell>
          <cell r="Y95">
            <v>0.45568525724167741</v>
          </cell>
          <cell r="Z95">
            <v>0.35144975411559543</v>
          </cell>
          <cell r="AA95">
            <v>-0.13619999999999999</v>
          </cell>
        </row>
        <row r="96">
          <cell r="A96" t="str">
            <v>盘京</v>
          </cell>
          <cell r="B96" t="str">
            <v>庄涛</v>
          </cell>
          <cell r="C96">
            <v>352</v>
          </cell>
          <cell r="D96" t="str">
            <v>SN8444</v>
          </cell>
          <cell r="E96" t="str">
            <v>盛信1期主基金</v>
          </cell>
          <cell r="F96" t="str">
            <v>股票多头</v>
          </cell>
          <cell r="G96" t="str">
            <v>价值重交易</v>
          </cell>
          <cell r="H96" t="str">
            <v>是</v>
          </cell>
          <cell r="I96" t="str">
            <v>否</v>
          </cell>
          <cell r="J96">
            <v>43101</v>
          </cell>
          <cell r="K96">
            <v>44092</v>
          </cell>
          <cell r="L96">
            <v>-2E-3</v>
          </cell>
          <cell r="M96">
            <v>1E-3</v>
          </cell>
          <cell r="N96">
            <v>0.52680000000000005</v>
          </cell>
          <cell r="O96">
            <v>1.5522</v>
          </cell>
          <cell r="P96">
            <v>0.67169999999999996</v>
          </cell>
          <cell r="Q96">
            <v>1.3842000000000001</v>
          </cell>
          <cell r="R96">
            <v>-0.15509999999999999</v>
          </cell>
          <cell r="S96">
            <v>1.1564000000000001</v>
          </cell>
          <cell r="T96">
            <v>0.33310000000000001</v>
          </cell>
          <cell r="U96">
            <v>-3.7600000000000001E-2</v>
          </cell>
          <cell r="V96">
            <v>-0.22370000000000001</v>
          </cell>
          <cell r="W96">
            <v>0.17910000000000001</v>
          </cell>
          <cell r="X96">
            <v>5.1694233348234242</v>
          </cell>
          <cell r="Y96">
            <v>1.6923506420993859</v>
          </cell>
          <cell r="Z96">
            <v>1.2230009917873765</v>
          </cell>
          <cell r="AA96">
            <v>-9.5600000000000004E-2</v>
          </cell>
        </row>
        <row r="97">
          <cell r="A97" t="str">
            <v>星石</v>
          </cell>
          <cell r="B97" t="str">
            <v>江晖</v>
          </cell>
          <cell r="C97">
            <v>94</v>
          </cell>
          <cell r="D97" t="str">
            <v>SN5933</v>
          </cell>
          <cell r="E97" t="str">
            <v>平安财富·投资精英之星石集合资金信托A类</v>
          </cell>
          <cell r="F97" t="str">
            <v>股票多头</v>
          </cell>
          <cell r="G97" t="str">
            <v>均衡配置</v>
          </cell>
          <cell r="H97" t="str">
            <v>是</v>
          </cell>
          <cell r="I97" t="str">
            <v>是</v>
          </cell>
          <cell r="J97">
            <v>43101</v>
          </cell>
          <cell r="K97">
            <v>44092</v>
          </cell>
          <cell r="L97">
            <v>3.0599999999999999E-2</v>
          </cell>
          <cell r="M97">
            <v>0.05</v>
          </cell>
          <cell r="N97">
            <v>0.41149999999999998</v>
          </cell>
          <cell r="O97">
            <v>1.0339</v>
          </cell>
          <cell r="P97">
            <v>0.441</v>
          </cell>
          <cell r="Q97">
            <v>1.0755999999999999</v>
          </cell>
          <cell r="R97">
            <v>-0.21840000000000001</v>
          </cell>
          <cell r="S97">
            <v>0.58979999999999999</v>
          </cell>
          <cell r="T97">
            <v>0.18940000000000001</v>
          </cell>
          <cell r="U97">
            <v>-3.7000000000000002E-3</v>
          </cell>
          <cell r="V97">
            <v>-0.27210000000000001</v>
          </cell>
          <cell r="W97">
            <v>0.24790000000000001</v>
          </cell>
          <cell r="X97">
            <v>2.1675854465270121</v>
          </cell>
          <cell r="Y97">
            <v>0.64300121016538925</v>
          </cell>
          <cell r="Z97">
            <v>0.52332391127543498</v>
          </cell>
          <cell r="AA97">
            <v>-0.1457</v>
          </cell>
        </row>
        <row r="98">
          <cell r="A98" t="str">
            <v>彤源</v>
          </cell>
          <cell r="B98" t="str">
            <v>管华雨</v>
          </cell>
          <cell r="C98">
            <v>127</v>
          </cell>
          <cell r="D98" t="str">
            <v>S63557</v>
          </cell>
          <cell r="E98" t="str">
            <v>同创3期</v>
          </cell>
          <cell r="F98" t="str">
            <v>股票多头</v>
          </cell>
          <cell r="G98" t="str">
            <v>成长价值</v>
          </cell>
          <cell r="H98" t="str">
            <v>是</v>
          </cell>
          <cell r="I98" t="str">
            <v>否</v>
          </cell>
          <cell r="J98">
            <v>43101</v>
          </cell>
          <cell r="K98">
            <v>44092</v>
          </cell>
          <cell r="L98">
            <v>1.83E-2</v>
          </cell>
          <cell r="M98">
            <v>-1.5699999999999999E-2</v>
          </cell>
          <cell r="N98">
            <v>0.66879999999999995</v>
          </cell>
          <cell r="O98">
            <v>1.6623000000000001</v>
          </cell>
          <cell r="P98">
            <v>0.59540000000000004</v>
          </cell>
          <cell r="Q98">
            <v>1.6798999999999999</v>
          </cell>
          <cell r="R98">
            <v>-0.1618</v>
          </cell>
          <cell r="S98">
            <v>1.2315</v>
          </cell>
          <cell r="T98">
            <v>0.35020000000000001</v>
          </cell>
          <cell r="U98">
            <v>-6.2700000000000006E-2</v>
          </cell>
          <cell r="V98">
            <v>-0.21060000000000001</v>
          </cell>
          <cell r="W98">
            <v>0.2147</v>
          </cell>
          <cell r="X98">
            <v>5.8475783475783478</v>
          </cell>
          <cell r="Y98">
            <v>1.4913833255705637</v>
          </cell>
          <cell r="Z98">
            <v>1.2001264194385746</v>
          </cell>
          <cell r="AA98">
            <v>-0.1341</v>
          </cell>
        </row>
        <row r="99">
          <cell r="A99" t="str">
            <v>彤源</v>
          </cell>
          <cell r="B99" t="str">
            <v>庄琰</v>
          </cell>
          <cell r="C99">
            <v>127</v>
          </cell>
          <cell r="D99" t="str">
            <v>SR6242</v>
          </cell>
          <cell r="E99" t="str">
            <v>同庆1期</v>
          </cell>
          <cell r="F99" t="str">
            <v>股票多头</v>
          </cell>
          <cell r="G99" t="str">
            <v>成长价值</v>
          </cell>
          <cell r="H99" t="str">
            <v>是</v>
          </cell>
          <cell r="I99" t="str">
            <v>否</v>
          </cell>
          <cell r="J99">
            <v>43101</v>
          </cell>
          <cell r="K99">
            <v>44085</v>
          </cell>
          <cell r="L99">
            <v>-5.1400000000000001E-2</v>
          </cell>
          <cell r="M99">
            <v>-4.9799999999999997E-2</v>
          </cell>
          <cell r="N99">
            <v>0.68389999999999995</v>
          </cell>
          <cell r="O99">
            <v>1.4937</v>
          </cell>
          <cell r="P99">
            <v>0.48089999999999999</v>
          </cell>
          <cell r="Q99">
            <v>1.4917</v>
          </cell>
          <cell r="R99">
            <v>-9.2799999999999994E-2</v>
          </cell>
          <cell r="S99">
            <v>1.2624</v>
          </cell>
          <cell r="T99">
            <v>0.36020000000000002</v>
          </cell>
          <cell r="U99">
            <v>-7.1400000000000005E-2</v>
          </cell>
          <cell r="V99">
            <v>-0.1305</v>
          </cell>
          <cell r="W99">
            <v>0.18579999999999999</v>
          </cell>
          <cell r="X99">
            <v>9.6735632183908038</v>
          </cell>
          <cell r="Y99">
            <v>1.7771797631862221</v>
          </cell>
          <cell r="Z99">
            <v>1.3442132065374062</v>
          </cell>
          <cell r="AA99">
            <v>-9.0999999999999998E-2</v>
          </cell>
        </row>
        <row r="100">
          <cell r="A100" t="str">
            <v>千合</v>
          </cell>
          <cell r="B100" t="str">
            <v>王亚伟</v>
          </cell>
          <cell r="C100">
            <v>162</v>
          </cell>
          <cell r="D100" t="str">
            <v>S65039</v>
          </cell>
          <cell r="E100" t="str">
            <v>外贸信托-昀沣2号</v>
          </cell>
          <cell r="F100" t="str">
            <v>股票多头</v>
          </cell>
          <cell r="G100" t="str">
            <v>消费科技</v>
          </cell>
          <cell r="I100" t="str">
            <v>否</v>
          </cell>
          <cell r="J100">
            <v>43101</v>
          </cell>
          <cell r="K100">
            <v>44092</v>
          </cell>
          <cell r="L100">
            <v>3.7400000000000003E-2</v>
          </cell>
          <cell r="M100">
            <v>-7.8899999999999998E-2</v>
          </cell>
          <cell r="N100">
            <v>0.17019999999999999</v>
          </cell>
          <cell r="O100">
            <v>0.57440000000000002</v>
          </cell>
          <cell r="P100">
            <v>0.34539999999999998</v>
          </cell>
          <cell r="Q100">
            <v>0.50849999999999995</v>
          </cell>
          <cell r="R100">
            <v>-0.33700000000000002</v>
          </cell>
          <cell r="S100">
            <v>4.3799999999999999E-2</v>
          </cell>
          <cell r="T100">
            <v>1.6199999999999999E-2</v>
          </cell>
          <cell r="U100">
            <v>-4.8599999999999997E-2</v>
          </cell>
          <cell r="V100">
            <v>-0.41249999999999998</v>
          </cell>
          <cell r="W100">
            <v>0.2853</v>
          </cell>
          <cell r="X100">
            <v>0.10618181818181818</v>
          </cell>
          <cell r="Y100">
            <v>-4.8370136698212406E-2</v>
          </cell>
          <cell r="Z100">
            <v>-4.1829791698301907E-2</v>
          </cell>
          <cell r="AA100">
            <v>-0.14899999999999999</v>
          </cell>
        </row>
        <row r="101">
          <cell r="A101" t="str">
            <v>千合</v>
          </cell>
          <cell r="B101" t="str">
            <v>崔同魁</v>
          </cell>
          <cell r="C101">
            <v>162</v>
          </cell>
          <cell r="D101" t="str">
            <v>S35502</v>
          </cell>
          <cell r="E101" t="str">
            <v>华润信托-千合紫荆1号</v>
          </cell>
          <cell r="F101" t="str">
            <v>股票多头</v>
          </cell>
          <cell r="G101" t="str">
            <v>消费科技</v>
          </cell>
          <cell r="I101" t="str">
            <v>否</v>
          </cell>
          <cell r="J101">
            <v>43101</v>
          </cell>
          <cell r="K101">
            <v>44085</v>
          </cell>
          <cell r="L101">
            <v>-1.7600000000000001E-2</v>
          </cell>
          <cell r="M101">
            <v>-1.46E-2</v>
          </cell>
          <cell r="N101">
            <v>0.33710000000000001</v>
          </cell>
          <cell r="O101">
            <v>0.82779999999999998</v>
          </cell>
          <cell r="P101">
            <v>0.36699999999999999</v>
          </cell>
          <cell r="Q101">
            <v>0.82010000000000005</v>
          </cell>
          <cell r="R101">
            <v>-9.98E-2</v>
          </cell>
          <cell r="S101">
            <v>0.64539999999999997</v>
          </cell>
          <cell r="T101">
            <v>0.2064</v>
          </cell>
          <cell r="U101">
            <v>-1.55E-2</v>
          </cell>
          <cell r="V101">
            <v>-0.15770000000000001</v>
          </cell>
          <cell r="W101">
            <v>0.15409999999999999</v>
          </cell>
          <cell r="X101">
            <v>4.0925808497146479</v>
          </cell>
          <cell r="Y101">
            <v>1.1447112264763142</v>
          </cell>
          <cell r="Z101">
            <v>0.73152571611549599</v>
          </cell>
          <cell r="AA101">
            <v>-5.4699999999999999E-2</v>
          </cell>
        </row>
        <row r="102">
          <cell r="A102" t="str">
            <v>宽远</v>
          </cell>
          <cell r="B102" t="str">
            <v>徐京德</v>
          </cell>
          <cell r="C102">
            <v>117</v>
          </cell>
          <cell r="D102" t="str">
            <v>S69517</v>
          </cell>
          <cell r="E102" t="str">
            <v>宽远价值成长二期</v>
          </cell>
          <cell r="F102" t="str">
            <v>股票多头</v>
          </cell>
          <cell r="I102" t="str">
            <v>否</v>
          </cell>
          <cell r="J102">
            <v>43101</v>
          </cell>
          <cell r="K102">
            <v>44092</v>
          </cell>
          <cell r="L102">
            <v>2.5600000000000001E-2</v>
          </cell>
          <cell r="M102">
            <v>1.7000000000000001E-2</v>
          </cell>
          <cell r="N102">
            <v>0.2571</v>
          </cell>
          <cell r="O102">
            <v>0.67069999999999996</v>
          </cell>
          <cell r="P102">
            <v>0.3291</v>
          </cell>
          <cell r="Q102">
            <v>0.71350000000000002</v>
          </cell>
          <cell r="R102">
            <v>-8.4900000000000003E-2</v>
          </cell>
          <cell r="S102">
            <v>0.52880000000000005</v>
          </cell>
          <cell r="T102">
            <v>0.1721</v>
          </cell>
          <cell r="U102">
            <v>4.0000000000000002E-4</v>
          </cell>
          <cell r="V102">
            <v>-0.1913</v>
          </cell>
          <cell r="W102">
            <v>0.17780000000000001</v>
          </cell>
          <cell r="X102">
            <v>2.7642446419236806</v>
          </cell>
          <cell r="Y102">
            <v>0.79921259842519676</v>
          </cell>
          <cell r="Z102">
            <v>0.53818117901509632</v>
          </cell>
          <cell r="AA102">
            <v>-0.14949999999999999</v>
          </cell>
        </row>
        <row r="103">
          <cell r="A103" t="str">
            <v>明达</v>
          </cell>
          <cell r="B103" t="str">
            <v>刘明达</v>
          </cell>
          <cell r="C103">
            <v>71</v>
          </cell>
          <cell r="D103" t="str">
            <v>SE1487</v>
          </cell>
          <cell r="E103" t="str">
            <v>北京信托·明达4期</v>
          </cell>
          <cell r="F103" t="str">
            <v>股票多头</v>
          </cell>
          <cell r="G103" t="str">
            <v>消费</v>
          </cell>
          <cell r="I103" t="str">
            <v>否</v>
          </cell>
          <cell r="J103">
            <v>43101</v>
          </cell>
          <cell r="K103">
            <v>44092</v>
          </cell>
          <cell r="L103">
            <v>9.2700000000000005E-2</v>
          </cell>
          <cell r="M103">
            <v>0.14169999999999999</v>
          </cell>
          <cell r="N103">
            <v>0.48259999999999997</v>
          </cell>
          <cell r="O103">
            <v>0.88290000000000002</v>
          </cell>
          <cell r="P103">
            <v>0.27</v>
          </cell>
          <cell r="Q103">
            <v>0.83950000000000002</v>
          </cell>
          <cell r="R103">
            <v>-0.27629999999999999</v>
          </cell>
          <cell r="S103">
            <v>0.36270000000000002</v>
          </cell>
          <cell r="T103">
            <v>0.1227</v>
          </cell>
          <cell r="U103">
            <v>0.12039999999999999</v>
          </cell>
          <cell r="V103">
            <v>-0.35930000000000001</v>
          </cell>
          <cell r="W103">
            <v>0.24809999999999999</v>
          </cell>
          <cell r="X103">
            <v>1.0094628444197051</v>
          </cell>
          <cell r="Y103">
            <v>0.37363966142684407</v>
          </cell>
          <cell r="Z103">
            <v>0.29925456387498611</v>
          </cell>
          <cell r="AA103">
            <v>-0.14360000000000001</v>
          </cell>
        </row>
        <row r="104">
          <cell r="A104" t="str">
            <v>煜德</v>
          </cell>
          <cell r="B104" t="str">
            <v>靳天珍</v>
          </cell>
          <cell r="C104">
            <v>101</v>
          </cell>
          <cell r="D104" t="str">
            <v>SEA207</v>
          </cell>
          <cell r="E104" t="str">
            <v>佳和精选1号</v>
          </cell>
          <cell r="F104" t="str">
            <v>股票多头</v>
          </cell>
          <cell r="I104" t="str">
            <v>否</v>
          </cell>
          <cell r="J104">
            <v>43287</v>
          </cell>
          <cell r="K104">
            <v>44092</v>
          </cell>
          <cell r="L104">
            <v>-3.0999999999999999E-3</v>
          </cell>
          <cell r="M104">
            <v>8.8999999999999999E-3</v>
          </cell>
          <cell r="N104">
            <v>0.3579</v>
          </cell>
          <cell r="O104">
            <v>0.97840000000000005</v>
          </cell>
          <cell r="P104">
            <v>0.45689999999999997</v>
          </cell>
          <cell r="Q104">
            <v>0.877</v>
          </cell>
          <cell r="R104"/>
          <cell r="S104">
            <v>0.78949999999999998</v>
          </cell>
          <cell r="T104">
            <v>0.31019999999999998</v>
          </cell>
          <cell r="U104">
            <v>-3.4799999999999998E-2</v>
          </cell>
          <cell r="V104">
            <v>-0.1069</v>
          </cell>
          <cell r="W104">
            <v>0.15529999999999999</v>
          </cell>
          <cell r="X104">
            <v>7.3854069223573431</v>
          </cell>
          <cell r="Y104">
            <v>1.8042498390212494</v>
          </cell>
          <cell r="Z104">
            <v>1.190717164862489</v>
          </cell>
          <cell r="AA104">
            <v>-9.0499999999999997E-2</v>
          </cell>
        </row>
        <row r="105">
          <cell r="A105" t="str">
            <v>拾贝</v>
          </cell>
          <cell r="B105" t="str">
            <v>胡建平</v>
          </cell>
          <cell r="C105">
            <v>79</v>
          </cell>
          <cell r="D105" t="str">
            <v>SX9808</v>
          </cell>
          <cell r="E105" t="str">
            <v>长安拾贝投资信元4号</v>
          </cell>
          <cell r="F105" t="str">
            <v>股票多头</v>
          </cell>
          <cell r="G105" t="str">
            <v>价值成长</v>
          </cell>
          <cell r="H105" t="str">
            <v>是</v>
          </cell>
          <cell r="I105" t="str">
            <v>否</v>
          </cell>
          <cell r="J105">
            <v>43101</v>
          </cell>
          <cell r="K105">
            <v>44092</v>
          </cell>
          <cell r="L105">
            <v>8.8999999999999999E-3</v>
          </cell>
          <cell r="M105">
            <v>-5.2699999999999997E-2</v>
          </cell>
          <cell r="N105">
            <v>0.16420000000000001</v>
          </cell>
          <cell r="O105">
            <v>0.433</v>
          </cell>
          <cell r="P105">
            <v>0.23089999999999999</v>
          </cell>
          <cell r="Q105">
            <v>0.3881</v>
          </cell>
          <cell r="R105">
            <v>-0.1409</v>
          </cell>
          <cell r="S105">
            <v>0.23119999999999999</v>
          </cell>
          <cell r="T105">
            <v>8.09E-2</v>
          </cell>
          <cell r="U105">
            <v>-5.1900000000000002E-2</v>
          </cell>
          <cell r="V105">
            <v>-0.18160000000000001</v>
          </cell>
          <cell r="W105">
            <v>0.15679999999999999</v>
          </cell>
          <cell r="X105">
            <v>1.2731277533039647</v>
          </cell>
          <cell r="Y105">
            <v>0.32461734693877553</v>
          </cell>
          <cell r="Z105">
            <v>0.1956065202054636</v>
          </cell>
          <cell r="AA105">
            <v>-0.1246</v>
          </cell>
        </row>
        <row r="106">
          <cell r="A106" t="str">
            <v>理成</v>
          </cell>
          <cell r="B106" t="str">
            <v>程义全</v>
          </cell>
          <cell r="C106">
            <v>59</v>
          </cell>
          <cell r="D106" t="str">
            <v>S27910</v>
          </cell>
          <cell r="E106" t="str">
            <v>理成风景1号A期</v>
          </cell>
          <cell r="F106" t="str">
            <v>股票多头</v>
          </cell>
          <cell r="G106" t="str">
            <v>高仓位+长期持有</v>
          </cell>
          <cell r="I106" t="str">
            <v>否</v>
          </cell>
          <cell r="J106">
            <v>43101</v>
          </cell>
          <cell r="K106">
            <v>44092</v>
          </cell>
          <cell r="L106">
            <v>8.5099999999999995E-2</v>
          </cell>
          <cell r="M106">
            <v>1.41E-2</v>
          </cell>
          <cell r="N106">
            <v>0.3659</v>
          </cell>
          <cell r="O106">
            <v>0.8246</v>
          </cell>
          <cell r="P106">
            <v>0.33579999999999999</v>
          </cell>
          <cell r="Q106">
            <v>0.85129999999999995</v>
          </cell>
          <cell r="R106">
            <v>-0.24440000000000001</v>
          </cell>
          <cell r="S106">
            <v>0.37880000000000003</v>
          </cell>
          <cell r="T106">
            <v>0.12770000000000001</v>
          </cell>
          <cell r="U106">
            <v>6.5799999999999997E-2</v>
          </cell>
          <cell r="V106">
            <v>-0.28149999999999997</v>
          </cell>
          <cell r="W106">
            <v>0.27239999999999998</v>
          </cell>
          <cell r="X106">
            <v>1.3456483126110126</v>
          </cell>
          <cell r="Y106">
            <v>0.35866372980910433</v>
          </cell>
          <cell r="Z106">
            <v>0.31787992929454151</v>
          </cell>
          <cell r="AA106">
            <v>-0.14879999999999999</v>
          </cell>
        </row>
        <row r="107">
          <cell r="A107" t="str">
            <v>少薮派</v>
          </cell>
          <cell r="B107" t="str">
            <v>周良</v>
          </cell>
          <cell r="C107">
            <v>124</v>
          </cell>
          <cell r="D107" t="str">
            <v>S23674</v>
          </cell>
          <cell r="E107" t="str">
            <v>少数派8号</v>
          </cell>
          <cell r="F107" t="str">
            <v>股票多头</v>
          </cell>
          <cell r="G107" t="str">
            <v>消费金融</v>
          </cell>
          <cell r="H107" t="str">
            <v>是</v>
          </cell>
          <cell r="I107" t="str">
            <v>否</v>
          </cell>
          <cell r="J107">
            <v>43101</v>
          </cell>
          <cell r="K107">
            <v>44092</v>
          </cell>
          <cell r="L107">
            <v>3.5999999999999997E-2</v>
          </cell>
          <cell r="M107">
            <v>4.19E-2</v>
          </cell>
          <cell r="N107">
            <v>0.21629999999999999</v>
          </cell>
          <cell r="O107">
            <v>0.90239999999999998</v>
          </cell>
          <cell r="P107">
            <v>0.56410000000000005</v>
          </cell>
          <cell r="Q107">
            <v>0.77939999999999998</v>
          </cell>
          <cell r="R107">
            <v>-0.1341</v>
          </cell>
          <cell r="S107">
            <v>0.64729999999999999</v>
          </cell>
          <cell r="T107">
            <v>0.20530000000000001</v>
          </cell>
          <cell r="U107">
            <v>2.5100000000000001E-2</v>
          </cell>
          <cell r="V107">
            <v>-0.2366</v>
          </cell>
          <cell r="W107">
            <v>0.22520000000000001</v>
          </cell>
          <cell r="X107">
            <v>2.7358410819949279</v>
          </cell>
          <cell r="Y107">
            <v>0.77841918294849022</v>
          </cell>
          <cell r="Z107">
            <v>0.61350363586351098</v>
          </cell>
          <cell r="AA107">
            <v>-0.12470000000000001</v>
          </cell>
        </row>
        <row r="108">
          <cell r="A108" t="str">
            <v>远策</v>
          </cell>
          <cell r="B108" t="str">
            <v>张益驰</v>
          </cell>
          <cell r="C108">
            <v>48</v>
          </cell>
          <cell r="D108" t="str">
            <v>S81199</v>
          </cell>
          <cell r="E108" t="str">
            <v>外贸信托-锐进26期远策尊享系列</v>
          </cell>
          <cell r="F108" t="str">
            <v>股票多头</v>
          </cell>
          <cell r="I108" t="str">
            <v>否</v>
          </cell>
          <cell r="J108">
            <v>43101</v>
          </cell>
          <cell r="K108">
            <v>44092</v>
          </cell>
          <cell r="L108">
            <v>7.9000000000000008E-3</v>
          </cell>
          <cell r="M108">
            <v>-0.05</v>
          </cell>
          <cell r="N108">
            <v>0.25319999999999998</v>
          </cell>
          <cell r="O108">
            <v>0.59109999999999996</v>
          </cell>
          <cell r="P108">
            <v>0.26960000000000001</v>
          </cell>
          <cell r="Q108">
            <v>0.52639999999999998</v>
          </cell>
          <cell r="R108">
            <v>-0.17929999999999999</v>
          </cell>
          <cell r="S108">
            <v>0.30570000000000003</v>
          </cell>
          <cell r="T108">
            <v>0.10489999999999999</v>
          </cell>
          <cell r="U108">
            <v>-7.9600000000000004E-2</v>
          </cell>
          <cell r="V108">
            <v>-0.2399</v>
          </cell>
          <cell r="W108">
            <v>0.19070000000000001</v>
          </cell>
          <cell r="X108">
            <v>1.2742809503959984</v>
          </cell>
          <cell r="Y108">
            <v>0.3927635028841111</v>
          </cell>
          <cell r="Z108">
            <v>0.26924526728781473</v>
          </cell>
          <cell r="AA108">
            <v>-0.153</v>
          </cell>
        </row>
        <row r="109">
          <cell r="A109" t="str">
            <v>林园</v>
          </cell>
          <cell r="B109" t="str">
            <v>林园</v>
          </cell>
          <cell r="C109">
            <v>134</v>
          </cell>
          <cell r="D109" t="str">
            <v>SCW539</v>
          </cell>
          <cell r="E109" t="str">
            <v>林园健康中国</v>
          </cell>
          <cell r="F109" t="str">
            <v>股票多头</v>
          </cell>
          <cell r="G109" t="str">
            <v>满仓操作+牛熊思维</v>
          </cell>
          <cell r="I109" t="str">
            <v>否</v>
          </cell>
          <cell r="J109">
            <v>43350</v>
          </cell>
          <cell r="K109">
            <v>44092</v>
          </cell>
          <cell r="L109">
            <v>-2.7400000000000001E-2</v>
          </cell>
          <cell r="M109">
            <v>0.1648</v>
          </cell>
          <cell r="N109">
            <v>0.96860000000000002</v>
          </cell>
          <cell r="O109">
            <v>1.1671</v>
          </cell>
          <cell r="P109">
            <v>0.1008</v>
          </cell>
          <cell r="Q109">
            <v>1.1616</v>
          </cell>
          <cell r="R109"/>
          <cell r="S109">
            <v>1.1581999999999999</v>
          </cell>
          <cell r="T109">
            <v>0.47460000000000002</v>
          </cell>
          <cell r="U109">
            <v>1.3599999999999999E-2</v>
          </cell>
          <cell r="V109">
            <v>-0.1115</v>
          </cell>
          <cell r="W109">
            <v>0.19109999999999999</v>
          </cell>
          <cell r="X109">
            <v>10.387443946188339</v>
          </cell>
          <cell r="Y109">
            <v>2.3265306122448979</v>
          </cell>
          <cell r="Z109">
            <v>1.8317120006629433</v>
          </cell>
          <cell r="AA109">
            <v>-7.2999999999999995E-2</v>
          </cell>
        </row>
        <row r="110">
          <cell r="A110" t="str">
            <v>东方港湾</v>
          </cell>
          <cell r="B110" t="str">
            <v>但斌</v>
          </cell>
          <cell r="C110">
            <v>106</v>
          </cell>
          <cell r="D110" t="str">
            <v>S27012</v>
          </cell>
          <cell r="E110" t="str">
            <v>东方港湾利得汉景1期基金</v>
          </cell>
          <cell r="F110" t="str">
            <v>股票多头</v>
          </cell>
          <cell r="G110" t="str">
            <v>消费</v>
          </cell>
          <cell r="I110" t="str">
            <v>否</v>
          </cell>
          <cell r="J110">
            <v>43101</v>
          </cell>
          <cell r="K110">
            <v>44092</v>
          </cell>
          <cell r="L110">
            <v>-1.41E-2</v>
          </cell>
          <cell r="M110">
            <v>7.1999999999999998E-3</v>
          </cell>
          <cell r="N110">
            <v>0.44829999999999998</v>
          </cell>
          <cell r="O110">
            <v>1.1652</v>
          </cell>
          <cell r="P110">
            <v>0.495</v>
          </cell>
          <cell r="Q110">
            <v>1.0860000000000001</v>
          </cell>
          <cell r="R110">
            <v>-0.1331</v>
          </cell>
          <cell r="S110">
            <v>0.87709999999999999</v>
          </cell>
          <cell r="T110">
            <v>0.2656</v>
          </cell>
          <cell r="U110">
            <v>-7.3099999999999998E-2</v>
          </cell>
          <cell r="V110">
            <v>-0.22320000000000001</v>
          </cell>
          <cell r="W110">
            <v>0.24959999999999999</v>
          </cell>
          <cell r="X110">
            <v>3.9296594982078852</v>
          </cell>
          <cell r="Y110">
            <v>0.9439102564102565</v>
          </cell>
          <cell r="Z110">
            <v>0.80008686641198956</v>
          </cell>
          <cell r="AA110">
            <v>-0.189</v>
          </cell>
        </row>
        <row r="111">
          <cell r="A111" t="str">
            <v>泓澄</v>
          </cell>
          <cell r="B111" t="str">
            <v>张弢</v>
          </cell>
          <cell r="C111">
            <v>47</v>
          </cell>
          <cell r="D111" t="str">
            <v>S65443</v>
          </cell>
          <cell r="E111" t="str">
            <v>泓澄投资1号</v>
          </cell>
          <cell r="F111" t="str">
            <v>股票多头</v>
          </cell>
          <cell r="I111" t="str">
            <v>否</v>
          </cell>
          <cell r="J111">
            <v>43101</v>
          </cell>
          <cell r="K111">
            <v>44092</v>
          </cell>
          <cell r="L111">
            <v>2.3699999999999999E-2</v>
          </cell>
          <cell r="M111">
            <v>2.3E-2</v>
          </cell>
          <cell r="N111">
            <v>0.39500000000000002</v>
          </cell>
          <cell r="O111">
            <v>0.97770000000000001</v>
          </cell>
          <cell r="P111">
            <v>0.41770000000000002</v>
          </cell>
          <cell r="Q111">
            <v>0.96330000000000005</v>
          </cell>
          <cell r="R111">
            <v>-0.19389999999999999</v>
          </cell>
          <cell r="S111">
            <v>0.59419999999999995</v>
          </cell>
          <cell r="T111">
            <v>0.19059999999999999</v>
          </cell>
          <cell r="U111">
            <v>-3.6499999999999998E-2</v>
          </cell>
          <cell r="V111">
            <v>-0.24729999999999999</v>
          </cell>
          <cell r="W111">
            <v>0.22570000000000001</v>
          </cell>
          <cell r="X111">
            <v>2.402749696724626</v>
          </cell>
          <cell r="Y111">
            <v>0.71156402303943278</v>
          </cell>
          <cell r="Z111">
            <v>0.55032699589478384</v>
          </cell>
          <cell r="AA111">
            <v>-0.14019999999999999</v>
          </cell>
        </row>
        <row r="112">
          <cell r="A112" t="str">
            <v>观富</v>
          </cell>
          <cell r="B112" t="str">
            <v>詹凌蔚</v>
          </cell>
          <cell r="C112">
            <v>27</v>
          </cell>
          <cell r="D112" t="str">
            <v>SW7152</v>
          </cell>
          <cell r="E112" t="str">
            <v>观富金陵1号</v>
          </cell>
          <cell r="F112" t="str">
            <v>股票多头</v>
          </cell>
          <cell r="G112" t="str">
            <v>宏观驱动+逆向投资</v>
          </cell>
          <cell r="H112" t="str">
            <v>是</v>
          </cell>
          <cell r="I112" t="str">
            <v>否</v>
          </cell>
          <cell r="J112">
            <v>43101</v>
          </cell>
          <cell r="K112">
            <v>44092</v>
          </cell>
          <cell r="L112">
            <v>2.3199999999999998E-2</v>
          </cell>
          <cell r="M112">
            <v>0</v>
          </cell>
          <cell r="N112">
            <v>0.3175</v>
          </cell>
          <cell r="O112">
            <v>0.70440000000000003</v>
          </cell>
          <cell r="P112">
            <v>0.29370000000000002</v>
          </cell>
          <cell r="Q112">
            <v>0.64600000000000002</v>
          </cell>
          <cell r="R112">
            <v>-3.4299999999999997E-2</v>
          </cell>
          <cell r="S112">
            <v>0.64600000000000002</v>
          </cell>
          <cell r="T112">
            <v>0.2049</v>
          </cell>
          <cell r="U112">
            <v>-1.9699999999999999E-2</v>
          </cell>
          <cell r="V112">
            <v>-0.13469999999999999</v>
          </cell>
          <cell r="W112">
            <v>0.1837</v>
          </cell>
          <cell r="X112">
            <v>4.7958426132145515</v>
          </cell>
          <cell r="Y112">
            <v>0.95209580838323349</v>
          </cell>
          <cell r="Z112">
            <v>0.67181490010065481</v>
          </cell>
          <cell r="AA112">
            <v>-0.13469999999999999</v>
          </cell>
        </row>
        <row r="113">
          <cell r="A113" t="str">
            <v>相聚</v>
          </cell>
          <cell r="B113" t="str">
            <v>梁辉</v>
          </cell>
          <cell r="C113">
            <v>60</v>
          </cell>
          <cell r="D113" t="str">
            <v>S83001</v>
          </cell>
          <cell r="E113" t="str">
            <v>相聚芒格一期</v>
          </cell>
          <cell r="F113" t="str">
            <v>股票多头</v>
          </cell>
          <cell r="G113" t="str">
            <v>灵活</v>
          </cell>
          <cell r="H113" t="str">
            <v>是</v>
          </cell>
          <cell r="I113" t="str">
            <v>否</v>
          </cell>
          <cell r="J113">
            <v>43101</v>
          </cell>
          <cell r="K113">
            <v>44092</v>
          </cell>
          <cell r="L113">
            <v>5.0700000000000002E-2</v>
          </cell>
          <cell r="M113">
            <v>4.6800000000000001E-2</v>
          </cell>
          <cell r="N113">
            <v>0.37519999999999998</v>
          </cell>
          <cell r="O113">
            <v>0.82189999999999996</v>
          </cell>
          <cell r="P113">
            <v>0.32490000000000002</v>
          </cell>
          <cell r="Q113">
            <v>0.80489999999999995</v>
          </cell>
          <cell r="R113">
            <v>1.2500000000000001E-2</v>
          </cell>
          <cell r="S113">
            <v>0.84470000000000001</v>
          </cell>
          <cell r="T113">
            <v>0.25740000000000002</v>
          </cell>
          <cell r="U113">
            <v>2.7E-2</v>
          </cell>
          <cell r="V113">
            <v>-0.15770000000000001</v>
          </cell>
          <cell r="W113">
            <v>0.18410000000000001</v>
          </cell>
          <cell r="X113">
            <v>5.3563728598604943</v>
          </cell>
          <cell r="Y113">
            <v>1.2351982618142314</v>
          </cell>
          <cell r="Z113">
            <v>0.88749251766730053</v>
          </cell>
          <cell r="AA113">
            <v>-0.1134</v>
          </cell>
        </row>
        <row r="114">
          <cell r="A114" t="str">
            <v>同犇</v>
          </cell>
          <cell r="B114" t="str">
            <v>童驯</v>
          </cell>
          <cell r="C114">
            <v>69</v>
          </cell>
          <cell r="D114" t="str">
            <v>SJ3438</v>
          </cell>
          <cell r="E114" t="str">
            <v>同犇智慧1号</v>
          </cell>
          <cell r="F114" t="str">
            <v>股票多头</v>
          </cell>
          <cell r="G114" t="str">
            <v>大消费</v>
          </cell>
          <cell r="I114" t="str">
            <v>否</v>
          </cell>
          <cell r="J114">
            <v>43101</v>
          </cell>
          <cell r="K114">
            <v>44092</v>
          </cell>
          <cell r="L114">
            <v>-8.0000000000000004E-4</v>
          </cell>
          <cell r="M114">
            <v>4.0000000000000001E-3</v>
          </cell>
          <cell r="N114">
            <v>0.33189999999999997</v>
          </cell>
          <cell r="O114">
            <v>1.3231999999999999</v>
          </cell>
          <cell r="P114">
            <v>0.74429999999999996</v>
          </cell>
          <cell r="Q114">
            <v>1.3098000000000001</v>
          </cell>
          <cell r="R114">
            <v>-0.16500000000000001</v>
          </cell>
          <cell r="S114">
            <v>0.93979999999999997</v>
          </cell>
          <cell r="T114">
            <v>0.28129999999999999</v>
          </cell>
          <cell r="U114">
            <v>-3.1300000000000001E-2</v>
          </cell>
          <cell r="V114">
            <v>-0.24859999999999999</v>
          </cell>
          <cell r="W114">
            <v>0.2399</v>
          </cell>
          <cell r="X114">
            <v>3.7803700724054705</v>
          </cell>
          <cell r="Y114">
            <v>1.0475197999166317</v>
          </cell>
          <cell r="Z114">
            <v>0.86924107359300418</v>
          </cell>
          <cell r="AA114">
            <v>-0.16719999999999999</v>
          </cell>
        </row>
        <row r="115">
          <cell r="A115" t="str">
            <v>凯丰</v>
          </cell>
          <cell r="B115" t="str">
            <v>吴星</v>
          </cell>
          <cell r="C115">
            <v>145</v>
          </cell>
          <cell r="D115" t="str">
            <v>S67417</v>
          </cell>
          <cell r="E115" t="str">
            <v>凯丰宏观对冲9-2号</v>
          </cell>
          <cell r="F115" t="str">
            <v>宏观策略</v>
          </cell>
          <cell r="G115" t="str">
            <v>宏观配置</v>
          </cell>
          <cell r="H115" t="str">
            <v>是</v>
          </cell>
          <cell r="I115" t="str">
            <v>是</v>
          </cell>
          <cell r="J115">
            <v>43101</v>
          </cell>
          <cell r="K115">
            <v>44092</v>
          </cell>
          <cell r="L115">
            <v>2.2599999999999999E-2</v>
          </cell>
          <cell r="M115">
            <v>1.4E-2</v>
          </cell>
          <cell r="N115">
            <v>0.1033</v>
          </cell>
          <cell r="O115">
            <v>0.52929999999999999</v>
          </cell>
          <cell r="P115">
            <v>0.38600000000000001</v>
          </cell>
          <cell r="Q115">
            <v>0.46810000000000002</v>
          </cell>
          <cell r="R115">
            <v>-0.14130000000000001</v>
          </cell>
          <cell r="S115">
            <v>0.31319999999999998</v>
          </cell>
          <cell r="T115">
            <v>0.10730000000000001</v>
          </cell>
          <cell r="U115">
            <v>4.0000000000000002E-4</v>
          </cell>
          <cell r="V115">
            <v>-0.19950000000000001</v>
          </cell>
          <cell r="W115">
            <v>0.19089999999999999</v>
          </cell>
          <cell r="X115">
            <v>1.5699248120300751</v>
          </cell>
          <cell r="Y115">
            <v>0.40492404400209542</v>
          </cell>
          <cell r="Z115">
            <v>0.27849481415527572</v>
          </cell>
          <cell r="AA115">
            <v>-0.19950000000000001</v>
          </cell>
        </row>
        <row r="116">
          <cell r="A116" t="str">
            <v>凯丰</v>
          </cell>
          <cell r="B116" t="str">
            <v>吴星</v>
          </cell>
          <cell r="C116">
            <v>145</v>
          </cell>
          <cell r="D116" t="str">
            <v>SGY969</v>
          </cell>
          <cell r="E116" t="str">
            <v>凯丰金选宏观策略16号</v>
          </cell>
          <cell r="F116" t="str">
            <v>宏观策略</v>
          </cell>
          <cell r="G116" t="str">
            <v>宏观配置</v>
          </cell>
          <cell r="I116" t="str">
            <v>是</v>
          </cell>
          <cell r="J116">
            <v>43770</v>
          </cell>
          <cell r="K116">
            <v>44092</v>
          </cell>
          <cell r="L116">
            <v>1.6E-2</v>
          </cell>
          <cell r="M116">
            <v>7.6E-3</v>
          </cell>
          <cell r="N116">
            <v>7.4099999999999999E-2</v>
          </cell>
          <cell r="O116"/>
          <cell r="P116"/>
          <cell r="Q116"/>
          <cell r="R116"/>
          <cell r="S116">
            <v>0.1525</v>
          </cell>
          <cell r="T116">
            <v>0.17829999999999999</v>
          </cell>
          <cell r="U116">
            <v>-8.0999999999999996E-3</v>
          </cell>
          <cell r="V116">
            <v>-0.18740000000000001</v>
          </cell>
          <cell r="W116">
            <v>0.18240000000000001</v>
          </cell>
          <cell r="X116">
            <v>0.81376734258271066</v>
          </cell>
          <cell r="Y116">
            <v>0.81304824561403499</v>
          </cell>
          <cell r="Z116">
            <v>0.55771514055039906</v>
          </cell>
          <cell r="AA116">
            <v>-0.18740000000000001</v>
          </cell>
        </row>
        <row r="117">
          <cell r="A117" t="str">
            <v>于翼</v>
          </cell>
          <cell r="B117" t="str">
            <v>陈忠</v>
          </cell>
          <cell r="C117">
            <v>112</v>
          </cell>
          <cell r="D117" t="str">
            <v>S39211</v>
          </cell>
          <cell r="E117" t="str">
            <v>东方点赞</v>
          </cell>
          <cell r="F117" t="str">
            <v>股票多头</v>
          </cell>
          <cell r="G117" t="str">
            <v>成长价值</v>
          </cell>
          <cell r="H117" t="str">
            <v>是</v>
          </cell>
          <cell r="I117" t="str">
            <v>否</v>
          </cell>
          <cell r="J117">
            <v>43101</v>
          </cell>
          <cell r="K117">
            <v>44092</v>
          </cell>
          <cell r="L117">
            <v>3.3099999999999997E-2</v>
          </cell>
          <cell r="M117">
            <v>-2.2800000000000001E-2</v>
          </cell>
          <cell r="N117">
            <v>0.33760000000000001</v>
          </cell>
          <cell r="O117">
            <v>1.0640000000000001</v>
          </cell>
          <cell r="P117">
            <v>0.54300000000000004</v>
          </cell>
          <cell r="Q117">
            <v>1.0818000000000001</v>
          </cell>
          <cell r="R117">
            <v>2.1399999999999999E-2</v>
          </cell>
          <cell r="S117">
            <v>1.1082000000000001</v>
          </cell>
          <cell r="T117">
            <v>0.32179999999999997</v>
          </cell>
          <cell r="U117">
            <v>-3.9899999999999998E-2</v>
          </cell>
          <cell r="V117">
            <v>-0.15429999999999999</v>
          </cell>
          <cell r="W117">
            <v>0.22289999999999999</v>
          </cell>
          <cell r="X117">
            <v>7.1821127673363589</v>
          </cell>
          <cell r="Y117">
            <v>1.3091072229699414</v>
          </cell>
          <cell r="Z117">
            <v>1.0586608911281987</v>
          </cell>
          <cell r="AA117">
            <v>-0.15429999999999999</v>
          </cell>
        </row>
        <row r="118">
          <cell r="A118" t="str">
            <v>于翼</v>
          </cell>
          <cell r="B118" t="str">
            <v>张熙</v>
          </cell>
          <cell r="C118">
            <v>112</v>
          </cell>
          <cell r="D118" t="str">
            <v>SW2132</v>
          </cell>
          <cell r="E118" t="str">
            <v>东方点赞6号证券</v>
          </cell>
          <cell r="F118" t="str">
            <v>股票多头</v>
          </cell>
          <cell r="G118" t="str">
            <v>成长价值</v>
          </cell>
          <cell r="I118" t="str">
            <v>否</v>
          </cell>
          <cell r="J118">
            <v>43101</v>
          </cell>
          <cell r="K118">
            <v>44092</v>
          </cell>
          <cell r="L118">
            <v>3.7100000000000001E-2</v>
          </cell>
          <cell r="M118">
            <v>-8.2299999999999998E-2</v>
          </cell>
          <cell r="N118">
            <v>0.3261</v>
          </cell>
          <cell r="O118">
            <v>1.1049</v>
          </cell>
          <cell r="P118">
            <v>0.58720000000000006</v>
          </cell>
          <cell r="Q118">
            <v>1.1313</v>
          </cell>
          <cell r="R118">
            <v>4.2700000000000002E-2</v>
          </cell>
          <cell r="S118">
            <v>1.1948000000000001</v>
          </cell>
          <cell r="T118">
            <v>0.34189999999999998</v>
          </cell>
          <cell r="U118">
            <v>-8.5300000000000001E-2</v>
          </cell>
          <cell r="V118">
            <v>-0.15179999999999999</v>
          </cell>
          <cell r="W118">
            <v>0.22339999999999999</v>
          </cell>
          <cell r="X118">
            <v>7.8708827404479589</v>
          </cell>
          <cell r="Y118">
            <v>1.3961504028648164</v>
          </cell>
          <cell r="Z118">
            <v>1.1643507595606617</v>
          </cell>
          <cell r="AA118">
            <v>-0.15179999999999999</v>
          </cell>
        </row>
        <row r="119">
          <cell r="A119" t="str">
            <v>于翼</v>
          </cell>
          <cell r="B119" t="str">
            <v>焉娇</v>
          </cell>
          <cell r="C119">
            <v>85</v>
          </cell>
          <cell r="D119" t="str">
            <v>SGQ449</v>
          </cell>
          <cell r="E119" t="str">
            <v>于翼东方骄子中国核心</v>
          </cell>
          <cell r="F119" t="str">
            <v>股票多头</v>
          </cell>
          <cell r="G119" t="str">
            <v>成长价值</v>
          </cell>
          <cell r="H119" t="str">
            <v>是</v>
          </cell>
          <cell r="I119" t="str">
            <v>否</v>
          </cell>
          <cell r="J119">
            <v>43637</v>
          </cell>
          <cell r="K119">
            <v>44092</v>
          </cell>
          <cell r="L119">
            <v>-5.9999999999999995E-4</v>
          </cell>
          <cell r="M119">
            <v>-4.5900000000000003E-2</v>
          </cell>
          <cell r="N119">
            <v>0.4425</v>
          </cell>
          <cell r="O119"/>
          <cell r="P119"/>
          <cell r="Q119"/>
          <cell r="R119"/>
          <cell r="S119">
            <v>0.58099999999999996</v>
          </cell>
          <cell r="T119">
            <v>0.45090000000000002</v>
          </cell>
          <cell r="U119">
            <v>-8.1299999999999997E-2</v>
          </cell>
          <cell r="V119">
            <v>-0.1482</v>
          </cell>
          <cell r="W119">
            <v>0.22739999999999999</v>
          </cell>
          <cell r="X119">
            <v>3.9203778677462884</v>
          </cell>
          <cell r="Y119">
            <v>1.8509234828496046</v>
          </cell>
          <cell r="Z119">
            <v>1.5918714422310629</v>
          </cell>
          <cell r="AA119">
            <v>-0.1482</v>
          </cell>
        </row>
        <row r="120">
          <cell r="A120" t="str">
            <v>保银</v>
          </cell>
          <cell r="B120" t="str">
            <v>王强</v>
          </cell>
          <cell r="C120">
            <v>231</v>
          </cell>
          <cell r="D120" t="str">
            <v>SM5003</v>
          </cell>
          <cell r="E120" t="str">
            <v>保银紫荆怒放</v>
          </cell>
          <cell r="F120" t="str">
            <v>偏多头股票多空</v>
          </cell>
          <cell r="G120" t="str">
            <v>港股</v>
          </cell>
          <cell r="I120" t="str">
            <v>否</v>
          </cell>
          <cell r="J120">
            <v>43101</v>
          </cell>
          <cell r="K120">
            <v>44092</v>
          </cell>
          <cell r="L120">
            <v>6.8999999999999999E-3</v>
          </cell>
          <cell r="M120">
            <v>-6.1999999999999998E-3</v>
          </cell>
          <cell r="N120">
            <v>0.27579999999999999</v>
          </cell>
          <cell r="O120">
            <v>0.64739999999999998</v>
          </cell>
          <cell r="P120">
            <v>0.2913</v>
          </cell>
          <cell r="Q120">
            <v>0.64280000000000004</v>
          </cell>
          <cell r="R120">
            <v>-9.2100000000000001E-2</v>
          </cell>
          <cell r="S120">
            <v>0.49559999999999998</v>
          </cell>
          <cell r="T120">
            <v>0.16250000000000001</v>
          </cell>
          <cell r="U120">
            <v>-4.6300000000000001E-2</v>
          </cell>
          <cell r="V120">
            <v>-0.18079999999999999</v>
          </cell>
          <cell r="W120">
            <v>0.16039999999999999</v>
          </cell>
          <cell r="X120">
            <v>2.7411504424778763</v>
          </cell>
          <cell r="Y120">
            <v>0.82605985037406493</v>
          </cell>
          <cell r="Z120">
            <v>0.52206038638116836</v>
          </cell>
          <cell r="AA120">
            <v>-0.1179</v>
          </cell>
        </row>
        <row r="121">
          <cell r="A121" t="str">
            <v>万方</v>
          </cell>
          <cell r="B121" t="str">
            <v>钱伟</v>
          </cell>
          <cell r="C121">
            <v>57</v>
          </cell>
          <cell r="D121" t="str">
            <v>SGE333</v>
          </cell>
          <cell r="E121" t="str">
            <v>万方掘金2号</v>
          </cell>
          <cell r="F121" t="str">
            <v>复合策略</v>
          </cell>
          <cell r="G121" t="str">
            <v>股票+衍生品</v>
          </cell>
          <cell r="H121" t="str">
            <v>否</v>
          </cell>
          <cell r="I121" t="str">
            <v>否</v>
          </cell>
          <cell r="J121">
            <v>43574</v>
          </cell>
          <cell r="K121">
            <v>44092</v>
          </cell>
          <cell r="L121">
            <v>6.7999999999999996E-3</v>
          </cell>
          <cell r="M121">
            <v>-4.41E-2</v>
          </cell>
          <cell r="N121">
            <v>0.71740000000000004</v>
          </cell>
          <cell r="O121"/>
          <cell r="P121"/>
          <cell r="Q121"/>
          <cell r="R121"/>
          <cell r="S121">
            <v>1.4744999999999999</v>
          </cell>
          <cell r="T121">
            <v>0.90669999999999995</v>
          </cell>
          <cell r="U121">
            <v>-8.7300000000000003E-2</v>
          </cell>
          <cell r="V121">
            <v>-9.69E-2</v>
          </cell>
          <cell r="W121">
            <v>0.27929999999999999</v>
          </cell>
          <cell r="X121">
            <v>15.216718266253869</v>
          </cell>
          <cell r="Y121">
            <v>3.1389187253848907</v>
          </cell>
          <cell r="Z121">
            <v>3.250714277857746</v>
          </cell>
          <cell r="AA121">
            <v>-9.69E-2</v>
          </cell>
        </row>
        <row r="122">
          <cell r="A122" t="str">
            <v>万方</v>
          </cell>
          <cell r="B122" t="str">
            <v>钱伟</v>
          </cell>
          <cell r="C122">
            <v>57</v>
          </cell>
          <cell r="D122" t="str">
            <v>SC9944</v>
          </cell>
          <cell r="E122" t="str">
            <v>万方稳进1号基金</v>
          </cell>
          <cell r="F122" t="str">
            <v>复合策略</v>
          </cell>
          <cell r="G122" t="str">
            <v>股票+衍生品</v>
          </cell>
          <cell r="H122" t="str">
            <v>否</v>
          </cell>
          <cell r="I122" t="str">
            <v>否</v>
          </cell>
          <cell r="J122">
            <v>43101</v>
          </cell>
          <cell r="K122">
            <v>44071</v>
          </cell>
          <cell r="L122">
            <v>9.4100000000000003E-2</v>
          </cell>
          <cell r="M122">
            <v>0.32790000000000002</v>
          </cell>
          <cell r="N122">
            <v>1.9954000000000001</v>
          </cell>
          <cell r="O122">
            <v>10.8002</v>
          </cell>
          <cell r="P122">
            <v>2.9394999999999998</v>
          </cell>
          <cell r="Q122">
            <v>11.4831</v>
          </cell>
          <cell r="R122">
            <v>-0.1885</v>
          </cell>
          <cell r="S122">
            <v>8.5756999999999994</v>
          </cell>
          <cell r="T122">
            <v>1.3722000000000001</v>
          </cell>
          <cell r="U122">
            <v>0.25530000000000003</v>
          </cell>
          <cell r="V122">
            <v>-0.31940000000000002</v>
          </cell>
          <cell r="W122">
            <v>0.58550000000000002</v>
          </cell>
          <cell r="X122">
            <v>26.849405134627425</v>
          </cell>
          <cell r="Y122">
            <v>2.2923996584116142</v>
          </cell>
          <cell r="Z122">
            <v>4.0139075758287905</v>
          </cell>
          <cell r="AA122">
            <v>-0.12909999999999999</v>
          </cell>
        </row>
        <row r="123">
          <cell r="A123" t="str">
            <v>睿泉毅信</v>
          </cell>
          <cell r="B123" t="str">
            <v>温亮、吕一凡</v>
          </cell>
          <cell r="C123">
            <v>30</v>
          </cell>
          <cell r="D123" t="str">
            <v>SJ4668</v>
          </cell>
          <cell r="E123" t="str">
            <v>睿泉成长1号</v>
          </cell>
          <cell r="F123" t="str">
            <v>股票多头</v>
          </cell>
          <cell r="G123" t="str">
            <v>A+H股</v>
          </cell>
          <cell r="H123" t="str">
            <v>否</v>
          </cell>
          <cell r="I123" t="str">
            <v>否</v>
          </cell>
          <cell r="J123">
            <v>43101</v>
          </cell>
          <cell r="K123">
            <v>44092</v>
          </cell>
          <cell r="L123">
            <v>2.2700000000000001E-2</v>
          </cell>
          <cell r="M123">
            <v>1.4800000000000001E-2</v>
          </cell>
          <cell r="N123">
            <v>0.45569999999999999</v>
          </cell>
          <cell r="O123">
            <v>0.84709999999999996</v>
          </cell>
          <cell r="P123">
            <v>0.26889999999999997</v>
          </cell>
          <cell r="Q123">
            <v>0.8306</v>
          </cell>
          <cell r="R123">
            <v>4.2700000000000002E-2</v>
          </cell>
          <cell r="S123">
            <v>0.92600000000000005</v>
          </cell>
          <cell r="T123">
            <v>0.27789999999999998</v>
          </cell>
          <cell r="U123">
            <v>-2.81E-2</v>
          </cell>
          <cell r="V123">
            <v>-0.14199999999999999</v>
          </cell>
          <cell r="W123">
            <v>0.19600000000000001</v>
          </cell>
          <cell r="X123">
            <v>6.5211267605633809</v>
          </cell>
          <cell r="Y123">
            <v>1.2647959183673467</v>
          </cell>
          <cell r="Z123">
            <v>0.93822453063520894</v>
          </cell>
          <cell r="AA123">
            <v>-0.13500000000000001</v>
          </cell>
        </row>
        <row r="124">
          <cell r="A124" t="str">
            <v>盈峰</v>
          </cell>
          <cell r="B124" t="str">
            <v>施维、刘东渐</v>
          </cell>
          <cell r="C124">
            <v>145</v>
          </cell>
          <cell r="D124" t="str">
            <v>ST6552</v>
          </cell>
          <cell r="E124" t="str">
            <v>粤财信托·盈峰</v>
          </cell>
          <cell r="F124" t="str">
            <v>股票多头</v>
          </cell>
          <cell r="G124" t="str">
            <v>深度价值</v>
          </cell>
          <cell r="H124" t="str">
            <v>否</v>
          </cell>
          <cell r="I124" t="str">
            <v>否</v>
          </cell>
          <cell r="J124">
            <v>43101</v>
          </cell>
          <cell r="K124">
            <v>44085</v>
          </cell>
          <cell r="L124">
            <v>-5.6099999999999997E-2</v>
          </cell>
          <cell r="M124">
            <v>-7.0099999999999996E-2</v>
          </cell>
          <cell r="N124">
            <v>4.3099999999999999E-2</v>
          </cell>
          <cell r="O124">
            <v>0.57869999999999999</v>
          </cell>
          <cell r="P124">
            <v>0.51349999999999996</v>
          </cell>
          <cell r="Q124">
            <v>0.49540000000000001</v>
          </cell>
          <cell r="R124">
            <v>-0.22370000000000001</v>
          </cell>
          <cell r="S124">
            <v>0.22550000000000001</v>
          </cell>
          <cell r="T124">
            <v>7.9600000000000004E-2</v>
          </cell>
          <cell r="U124">
            <v>-6.9699999999999998E-2</v>
          </cell>
          <cell r="V124">
            <v>-0.26119999999999999</v>
          </cell>
          <cell r="W124">
            <v>0.21079999999999999</v>
          </cell>
          <cell r="X124">
            <v>0.86332312404287903</v>
          </cell>
          <cell r="Y124">
            <v>0.23529411764705888</v>
          </cell>
          <cell r="Z124">
            <v>0.16919339509914944</v>
          </cell>
          <cell r="AA124">
            <v>-0.13239999999999999</v>
          </cell>
        </row>
        <row r="125">
          <cell r="A125" t="str">
            <v>浦来德</v>
          </cell>
          <cell r="B125" t="str">
            <v>庞剑锋</v>
          </cell>
          <cell r="C125">
            <v>8</v>
          </cell>
          <cell r="D125" t="str">
            <v>S21967</v>
          </cell>
          <cell r="E125" t="str">
            <v>浦来德天天开心对冲1号</v>
          </cell>
          <cell r="F125" t="str">
            <v>股票多头</v>
          </cell>
          <cell r="G125" t="str">
            <v>大消费择时</v>
          </cell>
          <cell r="I125" t="str">
            <v>否</v>
          </cell>
          <cell r="J125">
            <v>43101</v>
          </cell>
          <cell r="K125">
            <v>44092</v>
          </cell>
          <cell r="L125">
            <v>7.7000000000000002E-3</v>
          </cell>
          <cell r="M125">
            <v>4.0399999999999998E-2</v>
          </cell>
          <cell r="N125">
            <v>0.39200000000000002</v>
          </cell>
          <cell r="O125">
            <v>0.70979999999999999</v>
          </cell>
          <cell r="P125">
            <v>0.2283</v>
          </cell>
          <cell r="Q125">
            <v>0.69159999999999999</v>
          </cell>
          <cell r="R125">
            <v>3.6499999999999998E-2</v>
          </cell>
          <cell r="S125">
            <v>0.7722</v>
          </cell>
          <cell r="T125">
            <v>0.2387</v>
          </cell>
          <cell r="U125">
            <v>-5.8999999999999999E-3</v>
          </cell>
          <cell r="V125">
            <v>-0.111</v>
          </cell>
          <cell r="W125">
            <v>0.13689999999999999</v>
          </cell>
          <cell r="X125">
            <v>6.9567567567567563</v>
          </cell>
          <cell r="Y125">
            <v>1.5244704163623084</v>
          </cell>
          <cell r="Z125">
            <v>0.89354238881104664</v>
          </cell>
          <cell r="AA125">
            <v>-4.7600000000000003E-2</v>
          </cell>
        </row>
        <row r="126">
          <cell r="A126" t="str">
            <v>鼎锋</v>
          </cell>
          <cell r="B126" t="str">
            <v> 张高</v>
          </cell>
          <cell r="C126">
            <v>6</v>
          </cell>
          <cell r="D126" t="str">
            <v>SN7183</v>
          </cell>
          <cell r="E126" t="str">
            <v>交银国信·鼎锋成长一期</v>
          </cell>
          <cell r="F126" t="str">
            <v>股票多头</v>
          </cell>
          <cell r="J126">
            <v>43101</v>
          </cell>
          <cell r="K126">
            <v>44092</v>
          </cell>
          <cell r="L126">
            <v>1.2800000000000001E-2</v>
          </cell>
          <cell r="M126">
            <v>-6.59E-2</v>
          </cell>
          <cell r="N126">
            <v>0.49199999999999999</v>
          </cell>
          <cell r="O126">
            <v>0.87290000000000001</v>
          </cell>
          <cell r="P126">
            <v>0.25530000000000003</v>
          </cell>
          <cell r="Q126">
            <v>0.76180000000000003</v>
          </cell>
          <cell r="R126">
            <v>-0.25459999999999999</v>
          </cell>
          <cell r="S126">
            <v>0.39610000000000001</v>
          </cell>
          <cell r="T126">
            <v>0.13300000000000001</v>
          </cell>
          <cell r="U126">
            <v>-5.6800000000000003E-2</v>
          </cell>
          <cell r="V126">
            <v>-0.26979999999999998</v>
          </cell>
          <cell r="W126">
            <v>0.21060000000000001</v>
          </cell>
          <cell r="X126">
            <v>1.4681245366938473</v>
          </cell>
          <cell r="Y126">
            <v>0.48907882241215578</v>
          </cell>
          <cell r="Z126">
            <v>0.3643659172174688</v>
          </cell>
          <cell r="AA126">
            <v>-0.153</v>
          </cell>
        </row>
        <row r="127">
          <cell r="A127" t="str">
            <v>诚盛</v>
          </cell>
          <cell r="B127" t="str">
            <v>完永东</v>
          </cell>
          <cell r="C127">
            <v>36</v>
          </cell>
          <cell r="D127" t="str">
            <v>SN7269</v>
          </cell>
          <cell r="E127" t="str">
            <v>中信.诚盛1期管理型风险缓冲</v>
          </cell>
          <cell r="F127" t="str">
            <v>股票多头</v>
          </cell>
          <cell r="J127">
            <v>43101</v>
          </cell>
          <cell r="K127">
            <v>44092</v>
          </cell>
          <cell r="L127">
            <v>1.89E-2</v>
          </cell>
          <cell r="M127">
            <v>2.3800000000000002E-2</v>
          </cell>
          <cell r="N127">
            <v>0.22639999999999999</v>
          </cell>
          <cell r="O127">
            <v>0.49980000000000002</v>
          </cell>
          <cell r="P127">
            <v>0.223</v>
          </cell>
          <cell r="Q127">
            <v>0.4662</v>
          </cell>
          <cell r="R127">
            <v>-7.8799999999999995E-2</v>
          </cell>
          <cell r="S127">
            <v>0.38169999999999998</v>
          </cell>
          <cell r="T127">
            <v>0.12859999999999999</v>
          </cell>
          <cell r="U127">
            <v>-1.06E-2</v>
          </cell>
          <cell r="V127">
            <v>-0.1229</v>
          </cell>
          <cell r="W127">
            <v>0.14199999999999999</v>
          </cell>
          <cell r="X127">
            <v>3.1057770545158667</v>
          </cell>
          <cell r="Y127">
            <v>0.69436619718309855</v>
          </cell>
          <cell r="Z127">
            <v>0.39825441807515072</v>
          </cell>
          <cell r="AA127">
            <v>-9.3299999999999994E-2</v>
          </cell>
        </row>
        <row r="128">
          <cell r="A128" t="str">
            <v>名禹</v>
          </cell>
          <cell r="B128" t="str">
            <v>王益聪</v>
          </cell>
          <cell r="C128">
            <v>19</v>
          </cell>
          <cell r="D128" t="str">
            <v>SD0853</v>
          </cell>
          <cell r="E128" t="str">
            <v>名禹6期</v>
          </cell>
          <cell r="F128" t="str">
            <v>股票多头</v>
          </cell>
          <cell r="J128">
            <v>43101</v>
          </cell>
          <cell r="K128">
            <v>44092</v>
          </cell>
          <cell r="L128">
            <v>2.8E-3</v>
          </cell>
          <cell r="M128">
            <v>-7.3499999999999996E-2</v>
          </cell>
          <cell r="N128">
            <v>0.2127</v>
          </cell>
          <cell r="O128">
            <v>0.75419999999999998</v>
          </cell>
          <cell r="P128">
            <v>0.44650000000000001</v>
          </cell>
          <cell r="Q128">
            <v>0.7016</v>
          </cell>
          <cell r="R128">
            <v>-5.1900000000000002E-2</v>
          </cell>
          <cell r="S128">
            <v>0.6633</v>
          </cell>
          <cell r="T128">
            <v>0.2097</v>
          </cell>
          <cell r="U128">
            <v>-5.7500000000000002E-2</v>
          </cell>
          <cell r="V128">
            <v>-0.1164</v>
          </cell>
          <cell r="W128">
            <v>0.16139999999999999</v>
          </cell>
          <cell r="X128">
            <v>5.6984536082474229</v>
          </cell>
          <cell r="Y128">
            <v>1.1133828996282529</v>
          </cell>
          <cell r="Z128">
            <v>0.73808756307553658</v>
          </cell>
          <cell r="AA128">
            <v>-0.1061</v>
          </cell>
        </row>
        <row r="129">
          <cell r="A129" t="str">
            <v>中睿合银</v>
          </cell>
          <cell r="B129" t="str">
            <v>刘睿</v>
          </cell>
          <cell r="C129">
            <v>15</v>
          </cell>
          <cell r="D129" t="str">
            <v>S20394</v>
          </cell>
          <cell r="E129" t="str">
            <v>中睿合银策略精选1号对冲基金</v>
          </cell>
          <cell r="F129" t="str">
            <v>股票多头</v>
          </cell>
          <cell r="J129">
            <v>43101</v>
          </cell>
          <cell r="K129">
            <v>44092</v>
          </cell>
          <cell r="L129">
            <v>3.9699999999999999E-2</v>
          </cell>
          <cell r="M129">
            <v>1.6999999999999999E-3</v>
          </cell>
          <cell r="N129">
            <v>0.90469999999999995</v>
          </cell>
          <cell r="O129">
            <v>1.5165</v>
          </cell>
          <cell r="P129">
            <v>0.32119999999999999</v>
          </cell>
          <cell r="Q129">
            <v>1.4298999999999999</v>
          </cell>
          <cell r="R129">
            <v>-0.18149999999999999</v>
          </cell>
          <cell r="S129">
            <v>1.0598000000000001</v>
          </cell>
          <cell r="T129">
            <v>0.31040000000000001</v>
          </cell>
          <cell r="U129">
            <v>-2.0799999999999999E-2</v>
          </cell>
          <cell r="V129">
            <v>-0.18509999999999999</v>
          </cell>
          <cell r="W129">
            <v>0.2198</v>
          </cell>
          <cell r="X129">
            <v>5.7255537547271755</v>
          </cell>
          <cell r="Y129">
            <v>1.2757051865332119</v>
          </cell>
          <cell r="Z129">
            <v>1.1163235289219853</v>
          </cell>
          <cell r="AA129">
            <v>-7.0000000000000007E-2</v>
          </cell>
        </row>
        <row r="130">
          <cell r="A130" t="str">
            <v>涌峰</v>
          </cell>
          <cell r="B130" t="str">
            <v>赵非非</v>
          </cell>
          <cell r="C130">
            <v>5</v>
          </cell>
          <cell r="D130" t="str">
            <v>SE1129</v>
          </cell>
          <cell r="E130" t="str">
            <v>中国龙价值</v>
          </cell>
          <cell r="F130" t="str">
            <v>股票多头</v>
          </cell>
          <cell r="J130">
            <v>43101</v>
          </cell>
          <cell r="K130">
            <v>44085</v>
          </cell>
          <cell r="L130">
            <v>-1.8E-3</v>
          </cell>
          <cell r="M130">
            <v>2.0199999999999999E-2</v>
          </cell>
          <cell r="N130">
            <v>1.3599999999999999E-2</v>
          </cell>
          <cell r="O130">
            <v>9.8400000000000001E-2</v>
          </cell>
          <cell r="P130">
            <v>8.3599999999999994E-2</v>
          </cell>
          <cell r="Q130">
            <v>8.2600000000000007E-2</v>
          </cell>
          <cell r="R130">
            <v>-0.1535</v>
          </cell>
          <cell r="S130">
            <v>-7.0199999999999999E-2</v>
          </cell>
          <cell r="T130">
            <v>-2.7099999999999999E-2</v>
          </cell>
          <cell r="U130">
            <v>-1.9E-3</v>
          </cell>
          <cell r="V130">
            <v>-0.57389999999999997</v>
          </cell>
          <cell r="W130">
            <v>1.1138999999999999</v>
          </cell>
          <cell r="X130">
            <v>-0.12232096184004182</v>
          </cell>
          <cell r="Y130">
            <v>-5.126133405153066E-2</v>
          </cell>
          <cell r="Z130">
            <v>-0.10639276543807254</v>
          </cell>
          <cell r="AA130">
            <v>-0.1052</v>
          </cell>
        </row>
        <row r="131">
          <cell r="A131" t="str">
            <v>石锋</v>
          </cell>
          <cell r="B131" t="str">
            <v>崔红建</v>
          </cell>
          <cell r="C131">
            <v>45</v>
          </cell>
          <cell r="D131" t="str">
            <v>SM6069</v>
          </cell>
          <cell r="E131" t="str">
            <v>石锋资产重剑一号</v>
          </cell>
          <cell r="F131" t="str">
            <v>股票多头</v>
          </cell>
          <cell r="G131" t="str">
            <v>产业趋势</v>
          </cell>
          <cell r="J131">
            <v>43101</v>
          </cell>
          <cell r="K131">
            <v>44092</v>
          </cell>
          <cell r="L131">
            <v>-6.0000000000000001E-3</v>
          </cell>
          <cell r="M131">
            <v>-2.0999999999999999E-3</v>
          </cell>
          <cell r="N131">
            <v>1.1415</v>
          </cell>
          <cell r="O131">
            <v>2.8942000000000001</v>
          </cell>
          <cell r="P131">
            <v>0.81840000000000002</v>
          </cell>
          <cell r="Q131">
            <v>2.7313999999999998</v>
          </cell>
          <cell r="R131">
            <v>-0.20799999999999999</v>
          </cell>
          <cell r="S131">
            <v>2.0842999999999998</v>
          </cell>
          <cell r="T131">
            <v>0.52400000000000002</v>
          </cell>
          <cell r="U131">
            <v>-9.4500000000000001E-2</v>
          </cell>
          <cell r="V131">
            <v>-0.25309999999999999</v>
          </cell>
          <cell r="W131">
            <v>0.2797</v>
          </cell>
          <cell r="X131">
            <v>8.2350849466613987</v>
          </cell>
          <cell r="Y131">
            <v>1.7661780479084732</v>
          </cell>
          <cell r="Z131">
            <v>1.6549610217244832</v>
          </cell>
          <cell r="AA131">
            <v>-0.18709999999999999</v>
          </cell>
        </row>
        <row r="132">
          <cell r="A132" t="str">
            <v>沣京</v>
          </cell>
          <cell r="B132" t="str">
            <v>高波</v>
          </cell>
          <cell r="C132">
            <v>11</v>
          </cell>
          <cell r="D132" t="str">
            <v>S60643</v>
          </cell>
          <cell r="E132" t="str">
            <v>沣京成长精选二期</v>
          </cell>
          <cell r="F132" t="str">
            <v>股票多头</v>
          </cell>
          <cell r="J132">
            <v>43101</v>
          </cell>
          <cell r="K132">
            <v>44092</v>
          </cell>
          <cell r="L132">
            <v>1.6000000000000001E-3</v>
          </cell>
          <cell r="M132">
            <v>-4.3099999999999999E-2</v>
          </cell>
          <cell r="N132">
            <v>0.2591</v>
          </cell>
          <cell r="O132">
            <v>0.45839999999999997</v>
          </cell>
          <cell r="P132">
            <v>0.1583</v>
          </cell>
          <cell r="Q132">
            <v>0.3695</v>
          </cell>
          <cell r="R132">
            <v>-0.1211</v>
          </cell>
          <cell r="S132">
            <v>0.28189999999999998</v>
          </cell>
          <cell r="T132">
            <v>9.7299999999999998E-2</v>
          </cell>
          <cell r="U132">
            <v>-3.5700000000000003E-2</v>
          </cell>
          <cell r="V132">
            <v>-0.1565</v>
          </cell>
          <cell r="W132">
            <v>0.13919999999999999</v>
          </cell>
          <cell r="X132">
            <v>1.8012779552715654</v>
          </cell>
          <cell r="Y132">
            <v>0.48347701149425287</v>
          </cell>
          <cell r="Z132">
            <v>0.27041889249733991</v>
          </cell>
          <cell r="AA132">
            <v>-9.8500000000000004E-2</v>
          </cell>
        </row>
        <row r="133">
          <cell r="A133" t="str">
            <v>远望角</v>
          </cell>
          <cell r="B133" t="str">
            <v>沈然</v>
          </cell>
          <cell r="C133">
            <v>10</v>
          </cell>
          <cell r="D133" t="str">
            <v>S27518</v>
          </cell>
          <cell r="E133" t="str">
            <v>远望角投资1期</v>
          </cell>
          <cell r="F133" t="str">
            <v>股票多头</v>
          </cell>
          <cell r="J133">
            <v>43101</v>
          </cell>
          <cell r="K133">
            <v>44092</v>
          </cell>
          <cell r="L133">
            <v>4.4400000000000002E-2</v>
          </cell>
          <cell r="M133">
            <v>4.3999999999999997E-2</v>
          </cell>
          <cell r="N133">
            <v>0.27129999999999999</v>
          </cell>
          <cell r="O133">
            <v>0.81630000000000003</v>
          </cell>
          <cell r="P133">
            <v>0.42870000000000003</v>
          </cell>
          <cell r="Q133">
            <v>0.72850000000000004</v>
          </cell>
          <cell r="R133">
            <v>-2.24E-2</v>
          </cell>
          <cell r="S133">
            <v>0.77549999999999997</v>
          </cell>
          <cell r="T133">
            <v>0.23960000000000001</v>
          </cell>
          <cell r="U133">
            <v>1.32E-2</v>
          </cell>
          <cell r="V133">
            <v>-0.13109999999999999</v>
          </cell>
          <cell r="W133">
            <v>0.18</v>
          </cell>
          <cell r="X133">
            <v>5.9153318077803201</v>
          </cell>
          <cell r="Y133">
            <v>1.1644444444444446</v>
          </cell>
          <cell r="Z133">
            <v>0.81683632324157918</v>
          </cell>
          <cell r="AA133">
            <v>-9.9199999999999997E-2</v>
          </cell>
        </row>
        <row r="134">
          <cell r="A134" t="str">
            <v>沣沛</v>
          </cell>
          <cell r="B134" t="str">
            <v>田鹏辉</v>
          </cell>
          <cell r="C134">
            <v>16</v>
          </cell>
          <cell r="D134" t="str">
            <v>SL5145</v>
          </cell>
          <cell r="E134" t="str">
            <v>华润信托·沣沛精选</v>
          </cell>
          <cell r="F134" t="str">
            <v>股票多头</v>
          </cell>
          <cell r="J134">
            <v>43101</v>
          </cell>
          <cell r="K134">
            <v>44092</v>
          </cell>
          <cell r="L134">
            <v>5.0000000000000001E-3</v>
          </cell>
          <cell r="M134">
            <v>2.9700000000000001E-2</v>
          </cell>
          <cell r="N134">
            <v>0.28289999999999998</v>
          </cell>
          <cell r="O134">
            <v>0.39119999999999999</v>
          </cell>
          <cell r="P134">
            <v>8.4400000000000003E-2</v>
          </cell>
          <cell r="Q134">
            <v>0.44350000000000001</v>
          </cell>
          <cell r="R134">
            <v>-1.17E-2</v>
          </cell>
          <cell r="S134">
            <v>0.37490000000000001</v>
          </cell>
          <cell r="T134">
            <v>0.1265</v>
          </cell>
          <cell r="U134">
            <v>-3.8E-3</v>
          </cell>
          <cell r="V134">
            <v>-0.17169999999999999</v>
          </cell>
          <cell r="W134">
            <v>0.19070000000000001</v>
          </cell>
          <cell r="X134">
            <v>2.1834595224228308</v>
          </cell>
          <cell r="Y134">
            <v>0.50603041426324069</v>
          </cell>
          <cell r="Z134">
            <v>0.36409504567439183</v>
          </cell>
          <cell r="AA134">
            <v>-0.17169999999999999</v>
          </cell>
        </row>
        <row r="135">
          <cell r="A135" t="str">
            <v>熵一</v>
          </cell>
          <cell r="B135" t="str">
            <v>谢东海</v>
          </cell>
          <cell r="C135">
            <v>25</v>
          </cell>
          <cell r="D135" t="str">
            <v>SJ5579</v>
          </cell>
          <cell r="E135" t="str">
            <v>熵一1号全球宏观配置基金</v>
          </cell>
          <cell r="F135" t="str">
            <v>宏观策略</v>
          </cell>
          <cell r="J135">
            <v>43101</v>
          </cell>
          <cell r="K135">
            <v>44092</v>
          </cell>
          <cell r="L135">
            <v>-5.0000000000000001E-4</v>
          </cell>
          <cell r="M135">
            <v>-3.6400000000000002E-2</v>
          </cell>
          <cell r="N135">
            <v>0.2626</v>
          </cell>
          <cell r="O135">
            <v>6.3E-3</v>
          </cell>
          <cell r="P135">
            <v>-0.20300000000000001</v>
          </cell>
          <cell r="Q135">
            <v>7.4399999999999994E-2</v>
          </cell>
          <cell r="R135">
            <v>0.36599999999999999</v>
          </cell>
          <cell r="S135">
            <v>0.37459999999999999</v>
          </cell>
          <cell r="T135">
            <v>0.12640000000000001</v>
          </cell>
          <cell r="U135">
            <v>-3.5999999999999997E-2</v>
          </cell>
          <cell r="V135">
            <v>-0.46239999999999998</v>
          </cell>
          <cell r="W135">
            <v>0.47520000000000001</v>
          </cell>
          <cell r="X135">
            <v>0.81012110726643605</v>
          </cell>
          <cell r="Y135">
            <v>0.20286195286195288</v>
          </cell>
          <cell r="Z135">
            <v>0.29909077781621846</v>
          </cell>
          <cell r="AA135">
            <v>-0.29620000000000002</v>
          </cell>
        </row>
        <row r="136">
          <cell r="A136" t="str">
            <v>华夏未来</v>
          </cell>
          <cell r="B136" t="str">
            <v>霍晶</v>
          </cell>
          <cell r="C136">
            <v>15</v>
          </cell>
          <cell r="D136" t="str">
            <v>SN7163</v>
          </cell>
          <cell r="E136" t="str">
            <v>外贸信托-华夏未来领时对冲1号</v>
          </cell>
          <cell r="F136" t="str">
            <v>股票多头</v>
          </cell>
          <cell r="J136">
            <v>43101</v>
          </cell>
          <cell r="K136">
            <v>44092</v>
          </cell>
          <cell r="L136">
            <v>2.2499999999999999E-2</v>
          </cell>
          <cell r="M136">
            <v>-1.6E-2</v>
          </cell>
          <cell r="N136">
            <v>0.2301</v>
          </cell>
          <cell r="O136">
            <v>0.66690000000000005</v>
          </cell>
          <cell r="P136">
            <v>0.35510000000000003</v>
          </cell>
          <cell r="Q136">
            <v>0.61460000000000004</v>
          </cell>
          <cell r="R136">
            <v>-0.22939999999999999</v>
          </cell>
          <cell r="S136">
            <v>0.28449999999999998</v>
          </cell>
          <cell r="T136">
            <v>9.8199999999999996E-2</v>
          </cell>
          <cell r="U136">
            <v>-5.6800000000000003E-2</v>
          </cell>
          <cell r="V136">
            <v>-0.27729999999999999</v>
          </cell>
          <cell r="W136">
            <v>0.21920000000000001</v>
          </cell>
          <cell r="X136">
            <v>1.0259646592138478</v>
          </cell>
          <cell r="Y136">
            <v>0.31113138686131386</v>
          </cell>
          <cell r="Z136">
            <v>0.23116923253200214</v>
          </cell>
          <cell r="AA136">
            <v>-0.16270000000000001</v>
          </cell>
        </row>
        <row r="137">
          <cell r="A137" t="str">
            <v>盈阳</v>
          </cell>
          <cell r="B137" t="str">
            <v>章炜</v>
          </cell>
          <cell r="C137">
            <v>14</v>
          </cell>
          <cell r="D137" t="str">
            <v>SL1045</v>
          </cell>
          <cell r="E137" t="str">
            <v>盈定九号</v>
          </cell>
          <cell r="F137" t="str">
            <v>股票多头</v>
          </cell>
          <cell r="J137">
            <v>43101</v>
          </cell>
          <cell r="K137">
            <v>44092</v>
          </cell>
          <cell r="L137">
            <v>1.2699999999999999E-2</v>
          </cell>
          <cell r="M137">
            <v>4.2000000000000003E-2</v>
          </cell>
          <cell r="N137">
            <v>0.60860000000000003</v>
          </cell>
          <cell r="O137">
            <v>1.5250999999999999</v>
          </cell>
          <cell r="P137">
            <v>0.56969999999999998</v>
          </cell>
          <cell r="Q137">
            <v>1.5679000000000001</v>
          </cell>
          <cell r="R137">
            <v>1.0999999999999999E-2</v>
          </cell>
          <cell r="S137">
            <v>1.5529999999999999</v>
          </cell>
          <cell r="T137">
            <v>0.42</v>
          </cell>
          <cell r="U137">
            <v>4.6800000000000001E-2</v>
          </cell>
          <cell r="V137">
            <v>-0.18759999999999999</v>
          </cell>
          <cell r="W137">
            <v>0.20699999999999999</v>
          </cell>
          <cell r="X137">
            <v>8.2782515991471222</v>
          </cell>
          <cell r="Y137">
            <v>1.8840579710144929</v>
          </cell>
          <cell r="Z137">
            <v>1.609327716447851</v>
          </cell>
          <cell r="AA137">
            <v>-8.6999999999999994E-2</v>
          </cell>
        </row>
        <row r="138">
          <cell r="A138" t="str">
            <v>聚鸣</v>
          </cell>
          <cell r="B138" t="str">
            <v>刘晓龙</v>
          </cell>
          <cell r="C138">
            <v>76</v>
          </cell>
          <cell r="D138" t="str">
            <v>SY3373</v>
          </cell>
          <cell r="E138" t="str">
            <v>聚鸣多策略</v>
          </cell>
          <cell r="F138" t="str">
            <v>股票多头</v>
          </cell>
          <cell r="G138" t="str">
            <v>逆向投资+成长投资</v>
          </cell>
          <cell r="J138">
            <v>43101</v>
          </cell>
          <cell r="K138">
            <v>44092</v>
          </cell>
          <cell r="L138">
            <v>2.7799999999999998E-2</v>
          </cell>
          <cell r="M138">
            <v>-3.6999999999999998E-2</v>
          </cell>
          <cell r="N138">
            <v>0.76149999999999995</v>
          </cell>
          <cell r="O138">
            <v>1.8983000000000001</v>
          </cell>
          <cell r="P138">
            <v>0.64529999999999998</v>
          </cell>
          <cell r="Q138">
            <v>2.0045999999999999</v>
          </cell>
          <cell r="R138">
            <v>7.3999999999999996E-2</v>
          </cell>
          <cell r="S138">
            <v>2.1128</v>
          </cell>
          <cell r="T138">
            <v>0.52929999999999999</v>
          </cell>
          <cell r="U138">
            <v>-4.2099999999999999E-2</v>
          </cell>
          <cell r="V138">
            <v>-0.13739999999999999</v>
          </cell>
          <cell r="W138">
            <v>0.21729999999999999</v>
          </cell>
          <cell r="X138">
            <v>15.377001455604077</v>
          </cell>
          <cell r="Y138">
            <v>2.2977450529222274</v>
          </cell>
          <cell r="Z138">
            <v>2.0104395377848152</v>
          </cell>
          <cell r="AA138">
            <v>-0.1011</v>
          </cell>
        </row>
        <row r="139">
          <cell r="A139" t="str">
            <v>凤翔</v>
          </cell>
          <cell r="B139" t="str">
            <v>胡星</v>
          </cell>
          <cell r="C139">
            <v>10</v>
          </cell>
          <cell r="D139" t="str">
            <v>S10306</v>
          </cell>
          <cell r="E139" t="str">
            <v>招商汇智之凤翔1号</v>
          </cell>
          <cell r="F139" t="str">
            <v>股票多头</v>
          </cell>
          <cell r="J139">
            <v>43101</v>
          </cell>
          <cell r="K139">
            <v>44092</v>
          </cell>
          <cell r="L139">
            <v>2.0899999999999998E-2</v>
          </cell>
          <cell r="M139">
            <v>-1.8100000000000002E-2</v>
          </cell>
          <cell r="N139">
            <v>0.4607</v>
          </cell>
          <cell r="O139">
            <v>1.0487</v>
          </cell>
          <cell r="P139">
            <v>0.40250000000000002</v>
          </cell>
          <cell r="Q139">
            <v>0.9546</v>
          </cell>
          <cell r="R139">
            <v>-0.30380000000000001</v>
          </cell>
          <cell r="S139">
            <v>0.42630000000000001</v>
          </cell>
          <cell r="T139">
            <v>0.1421</v>
          </cell>
          <cell r="U139">
            <v>-3.9300000000000002E-2</v>
          </cell>
          <cell r="V139">
            <v>-0.35089999999999999</v>
          </cell>
          <cell r="W139">
            <v>0.21879999999999999</v>
          </cell>
          <cell r="X139">
            <v>1.2148760330578514</v>
          </cell>
          <cell r="Y139">
            <v>0.51234003656307137</v>
          </cell>
          <cell r="Z139">
            <v>0.38674962246885353</v>
          </cell>
          <cell r="AA139">
            <v>-0.1066</v>
          </cell>
        </row>
        <row r="140">
          <cell r="A140" t="str">
            <v>明河</v>
          </cell>
          <cell r="B140" t="str">
            <v>张翎</v>
          </cell>
          <cell r="C140">
            <v>32</v>
          </cell>
          <cell r="D140" t="str">
            <v>SW4458</v>
          </cell>
          <cell r="E140" t="str">
            <v>明河精选</v>
          </cell>
          <cell r="F140" t="str">
            <v>股票多头</v>
          </cell>
          <cell r="J140">
            <v>43101</v>
          </cell>
          <cell r="K140">
            <v>44092</v>
          </cell>
          <cell r="L140">
            <v>1.9400000000000001E-2</v>
          </cell>
          <cell r="M140">
            <v>7.0099999999999996E-2</v>
          </cell>
          <cell r="N140">
            <v>0.43159999999999998</v>
          </cell>
          <cell r="O140">
            <v>0.81669999999999998</v>
          </cell>
          <cell r="P140">
            <v>0.26900000000000002</v>
          </cell>
          <cell r="Q140">
            <v>0.85460000000000003</v>
          </cell>
          <cell r="R140">
            <v>-6.6600000000000006E-2</v>
          </cell>
          <cell r="S140">
            <v>0.69569999999999999</v>
          </cell>
          <cell r="T140">
            <v>0.21840000000000001</v>
          </cell>
          <cell r="U140">
            <v>-2.3900000000000001E-2</v>
          </cell>
          <cell r="V140">
            <v>-0.1331</v>
          </cell>
          <cell r="W140">
            <v>0.16789999999999999</v>
          </cell>
          <cell r="X140">
            <v>5.2268970698722761</v>
          </cell>
          <cell r="Y140">
            <v>1.1220964860035736</v>
          </cell>
          <cell r="Z140">
            <v>0.75159895624556805</v>
          </cell>
          <cell r="AA140">
            <v>-8.43E-2</v>
          </cell>
        </row>
        <row r="141">
          <cell r="A141" t="str">
            <v>趣时</v>
          </cell>
          <cell r="B141" t="str">
            <v>章秀奇</v>
          </cell>
          <cell r="C141">
            <v>33</v>
          </cell>
          <cell r="D141" t="str">
            <v>SJ5171</v>
          </cell>
          <cell r="E141" t="str">
            <v>趣时事件驱动1号</v>
          </cell>
          <cell r="F141" t="str">
            <v>股票多头</v>
          </cell>
          <cell r="G141" t="str">
            <v>行业配置+成长股精选</v>
          </cell>
          <cell r="J141">
            <v>43101</v>
          </cell>
          <cell r="K141">
            <v>44092</v>
          </cell>
          <cell r="L141">
            <v>1.9199999999999998E-2</v>
          </cell>
          <cell r="M141">
            <v>2.35E-2</v>
          </cell>
          <cell r="N141">
            <v>0.91869999999999996</v>
          </cell>
          <cell r="O141">
            <v>2.105</v>
          </cell>
          <cell r="P141">
            <v>0.61829999999999996</v>
          </cell>
          <cell r="Q141">
            <v>2.0062000000000002</v>
          </cell>
          <cell r="R141">
            <v>-0.17549999999999999</v>
          </cell>
          <cell r="S141">
            <v>1.5602</v>
          </cell>
          <cell r="T141">
            <v>0.42149999999999999</v>
          </cell>
          <cell r="U141">
            <v>-2.9700000000000001E-2</v>
          </cell>
          <cell r="V141">
            <v>-0.24929999999999999</v>
          </cell>
          <cell r="W141">
            <v>0.2215</v>
          </cell>
          <cell r="X141">
            <v>6.2583233052547138</v>
          </cell>
          <cell r="Y141">
            <v>1.7674943566591421</v>
          </cell>
          <cell r="Z141">
            <v>1.4743234155854079</v>
          </cell>
          <cell r="AA141">
            <v>-0.1017</v>
          </cell>
        </row>
        <row r="142">
          <cell r="A142" t="str">
            <v>兴聚</v>
          </cell>
          <cell r="B142" t="str">
            <v>王晓明</v>
          </cell>
          <cell r="C142">
            <v>21</v>
          </cell>
          <cell r="D142" t="str">
            <v>S23018</v>
          </cell>
          <cell r="E142" t="str">
            <v>兴聚财富1号</v>
          </cell>
          <cell r="F142" t="str">
            <v>股票多头</v>
          </cell>
          <cell r="J142">
            <v>43101</v>
          </cell>
          <cell r="K142">
            <v>44092</v>
          </cell>
          <cell r="L142">
            <v>2.64E-2</v>
          </cell>
          <cell r="M142">
            <v>1.2E-2</v>
          </cell>
          <cell r="N142">
            <v>0.36969999999999997</v>
          </cell>
          <cell r="O142">
            <v>0.98609999999999998</v>
          </cell>
          <cell r="P142">
            <v>0.4501</v>
          </cell>
          <cell r="Q142">
            <v>0.91749999999999998</v>
          </cell>
          <cell r="R142">
            <v>-0.1062</v>
          </cell>
          <cell r="S142">
            <v>0.7752</v>
          </cell>
          <cell r="T142">
            <v>0.23949999999999999</v>
          </cell>
          <cell r="U142">
            <v>-9.7999999999999997E-3</v>
          </cell>
          <cell r="V142">
            <v>-0.14810000000000001</v>
          </cell>
          <cell r="W142">
            <v>0.17599999999999999</v>
          </cell>
          <cell r="X142">
            <v>5.2343011478730581</v>
          </cell>
          <cell r="Y142">
            <v>1.1903409090909092</v>
          </cell>
          <cell r="Z142">
            <v>0.82245808214198413</v>
          </cell>
          <cell r="AA142">
            <v>-9.7699999999999995E-2</v>
          </cell>
        </row>
        <row r="143">
          <cell r="A143" t="str">
            <v>富恩德</v>
          </cell>
          <cell r="B143" t="str">
            <v>吴彦霖</v>
          </cell>
          <cell r="C143">
            <v>23</v>
          </cell>
          <cell r="D143" t="str">
            <v>SE1146</v>
          </cell>
          <cell r="E143" t="str">
            <v>中融-融新74号</v>
          </cell>
          <cell r="F143" t="str">
            <v>股票多头</v>
          </cell>
          <cell r="J143">
            <v>43101</v>
          </cell>
          <cell r="K143">
            <v>44092</v>
          </cell>
          <cell r="L143">
            <v>2.9600000000000001E-2</v>
          </cell>
          <cell r="M143">
            <v>-8.0000000000000004E-4</v>
          </cell>
          <cell r="N143">
            <v>0.1235</v>
          </cell>
          <cell r="O143">
            <v>0.33750000000000002</v>
          </cell>
          <cell r="P143">
            <v>0.1905</v>
          </cell>
          <cell r="Q143">
            <v>0.36509999999999998</v>
          </cell>
          <cell r="R143">
            <v>-0.13769999999999999</v>
          </cell>
          <cell r="S143">
            <v>0.15329999999999999</v>
          </cell>
          <cell r="T143">
            <v>5.4800000000000001E-2</v>
          </cell>
          <cell r="U143">
            <v>-2.0999999999999999E-3</v>
          </cell>
          <cell r="V143">
            <v>-0.1663</v>
          </cell>
          <cell r="W143">
            <v>0.1759</v>
          </cell>
          <cell r="X143">
            <v>0.92182802164762467</v>
          </cell>
          <cell r="Y143">
            <v>0.14098919840818649</v>
          </cell>
          <cell r="Z143">
            <v>9.0300656051202813E-2</v>
          </cell>
          <cell r="AA143">
            <v>-0.13780000000000001</v>
          </cell>
        </row>
        <row r="144">
          <cell r="A144" t="str">
            <v>大禾</v>
          </cell>
          <cell r="B144" t="str">
            <v>胡鲁滨</v>
          </cell>
          <cell r="C144">
            <v>32</v>
          </cell>
          <cell r="D144" t="str">
            <v>SM6778</v>
          </cell>
          <cell r="E144" t="str">
            <v>大禾投资-掘金5号</v>
          </cell>
          <cell r="F144" t="str">
            <v>股票多头</v>
          </cell>
          <cell r="J144">
            <v>43101</v>
          </cell>
          <cell r="K144">
            <v>44092</v>
          </cell>
          <cell r="L144">
            <v>-1.0699999999999999E-2</v>
          </cell>
          <cell r="M144">
            <v>2.2100000000000002E-2</v>
          </cell>
          <cell r="N144">
            <v>0.47970000000000002</v>
          </cell>
          <cell r="O144">
            <v>2.2410999999999999</v>
          </cell>
          <cell r="P144">
            <v>1.1903999999999999</v>
          </cell>
          <cell r="Q144">
            <v>1.5630999999999999</v>
          </cell>
          <cell r="R144">
            <v>0.97889999999999999</v>
          </cell>
          <cell r="S144">
            <v>5.4138000000000002</v>
          </cell>
          <cell r="T144">
            <v>1.0042</v>
          </cell>
          <cell r="U144">
            <v>-3.8199999999999998E-2</v>
          </cell>
          <cell r="V144">
            <v>-0.30649999999999999</v>
          </cell>
          <cell r="W144">
            <v>0.45829999999999999</v>
          </cell>
          <cell r="X144">
            <v>17.663295269168028</v>
          </cell>
          <cell r="Y144">
            <v>2.1256818677722018</v>
          </cell>
          <cell r="Z144">
            <v>2.6109243364028578</v>
          </cell>
          <cell r="AA144">
            <v>-0.1212</v>
          </cell>
        </row>
        <row r="145">
          <cell r="A145" t="str">
            <v>新思哲</v>
          </cell>
          <cell r="B145" t="str">
            <v>韩广斌</v>
          </cell>
          <cell r="C145">
            <v>30</v>
          </cell>
          <cell r="D145" t="str">
            <v>S67813</v>
          </cell>
          <cell r="E145" t="str">
            <v>新思哲多策略3期基金</v>
          </cell>
          <cell r="F145" t="str">
            <v>股票多头</v>
          </cell>
          <cell r="J145">
            <v>43101</v>
          </cell>
          <cell r="K145">
            <v>44092</v>
          </cell>
          <cell r="L145">
            <v>3.5200000000000002E-2</v>
          </cell>
          <cell r="M145">
            <v>0</v>
          </cell>
          <cell r="N145">
            <v>0.43709999999999999</v>
          </cell>
          <cell r="O145">
            <v>1.3525</v>
          </cell>
          <cell r="P145">
            <v>0.63700000000000001</v>
          </cell>
          <cell r="Q145">
            <v>1.2040999999999999</v>
          </cell>
          <cell r="R145">
            <v>-0.1893</v>
          </cell>
          <cell r="S145">
            <v>0.90720000000000001</v>
          </cell>
          <cell r="T145">
            <v>0.2732</v>
          </cell>
          <cell r="U145">
            <v>2.18E-2</v>
          </cell>
          <cell r="V145">
            <v>-0.27039999999999997</v>
          </cell>
          <cell r="W145">
            <v>0.24970000000000001</v>
          </cell>
          <cell r="X145">
            <v>3.355029585798817</v>
          </cell>
          <cell r="Y145">
            <v>0.97396876251501796</v>
          </cell>
          <cell r="Z145">
            <v>0.81235433809389401</v>
          </cell>
          <cell r="AA145">
            <v>-0.1232</v>
          </cell>
        </row>
        <row r="146">
          <cell r="A146" t="str">
            <v>森瑞</v>
          </cell>
          <cell r="B146" t="str">
            <v>林存</v>
          </cell>
          <cell r="C146">
            <v>5</v>
          </cell>
          <cell r="D146" t="str">
            <v>SX7687</v>
          </cell>
          <cell r="E146" t="str">
            <v>森瑞医疗创新</v>
          </cell>
          <cell r="F146" t="str">
            <v>股票多头</v>
          </cell>
          <cell r="G146" t="str">
            <v>医疗医药</v>
          </cell>
          <cell r="J146">
            <v>43101</v>
          </cell>
          <cell r="K146">
            <v>44092</v>
          </cell>
          <cell r="L146">
            <v>4.3E-3</v>
          </cell>
          <cell r="M146">
            <v>-3.3399999999999999E-2</v>
          </cell>
          <cell r="N146">
            <v>0.34110000000000001</v>
          </cell>
          <cell r="O146">
            <v>1.1144000000000001</v>
          </cell>
          <cell r="P146">
            <v>0.5766</v>
          </cell>
          <cell r="Q146">
            <v>1.0195000000000001</v>
          </cell>
          <cell r="R146">
            <v>9.8599999999999993E-2</v>
          </cell>
          <cell r="S146">
            <v>1.3229</v>
          </cell>
          <cell r="T146">
            <v>0.37069999999999997</v>
          </cell>
          <cell r="U146">
            <v>-9.74E-2</v>
          </cell>
          <cell r="V146">
            <v>-0.27629999999999999</v>
          </cell>
          <cell r="W146">
            <v>0.2525</v>
          </cell>
          <cell r="X146">
            <v>4.7879116901918204</v>
          </cell>
          <cell r="Y146">
            <v>1.3493069306930694</v>
          </cell>
          <cell r="Z146">
            <v>1.1684097086395377</v>
          </cell>
          <cell r="AA146">
            <v>-0.1338</v>
          </cell>
        </row>
        <row r="147">
          <cell r="A147" t="str">
            <v>仁桥</v>
          </cell>
          <cell r="B147" t="str">
            <v>夏俊杰</v>
          </cell>
          <cell r="C147">
            <v>4</v>
          </cell>
          <cell r="D147" t="str">
            <v>SW5334</v>
          </cell>
          <cell r="E147" t="str">
            <v>仁桥泽源1期</v>
          </cell>
          <cell r="F147" t="str">
            <v>股票多头</v>
          </cell>
          <cell r="J147">
            <v>43101</v>
          </cell>
          <cell r="K147">
            <v>44092</v>
          </cell>
          <cell r="L147">
            <v>3.3000000000000002E-2</v>
          </cell>
          <cell r="M147">
            <v>-1.7000000000000001E-2</v>
          </cell>
          <cell r="N147">
            <v>0.38350000000000001</v>
          </cell>
          <cell r="O147">
            <v>0.79149999999999998</v>
          </cell>
          <cell r="P147">
            <v>0.2949</v>
          </cell>
          <cell r="Q147">
            <v>0.8619</v>
          </cell>
          <cell r="R147">
            <v>1.8800000000000001E-2</v>
          </cell>
          <cell r="S147">
            <v>0.82509999999999994</v>
          </cell>
          <cell r="T147">
            <v>0.25240000000000001</v>
          </cell>
          <cell r="U147">
            <v>-1.7600000000000001E-2</v>
          </cell>
          <cell r="V147">
            <v>-7.7200000000000005E-2</v>
          </cell>
          <cell r="W147">
            <v>0.1394</v>
          </cell>
          <cell r="X147">
            <v>10.687823834196889</v>
          </cell>
          <cell r="Y147">
            <v>1.5954088952654233</v>
          </cell>
          <cell r="Z147">
            <v>0.96602265595966452</v>
          </cell>
          <cell r="AA147">
            <v>-7.4399999999999994E-2</v>
          </cell>
        </row>
        <row r="148">
          <cell r="A148" t="str">
            <v>华夏未来</v>
          </cell>
          <cell r="B148" t="str">
            <v>巩怀志</v>
          </cell>
          <cell r="C148">
            <v>15</v>
          </cell>
          <cell r="D148" t="str">
            <v>SJ8206</v>
          </cell>
          <cell r="E148" t="str">
            <v>华夏未来泽时进取5号</v>
          </cell>
          <cell r="F148" t="str">
            <v>股票多头</v>
          </cell>
          <cell r="J148">
            <v>43101</v>
          </cell>
          <cell r="K148">
            <v>44057</v>
          </cell>
          <cell r="L148">
            <v>1E-4</v>
          </cell>
          <cell r="M148">
            <v>0.56459999999999999</v>
          </cell>
          <cell r="N148">
            <v>1.1507000000000001</v>
          </cell>
          <cell r="O148">
            <v>1.6583000000000001</v>
          </cell>
          <cell r="P148">
            <v>0.23599999999999999</v>
          </cell>
          <cell r="Q148">
            <v>1.6446000000000001</v>
          </cell>
          <cell r="R148">
            <v>-0.21779999999999999</v>
          </cell>
          <cell r="S148">
            <v>1.0793999999999999</v>
          </cell>
          <cell r="T148">
            <v>0.3286</v>
          </cell>
          <cell r="U148">
            <v>0.28589999999999999</v>
          </cell>
          <cell r="V148">
            <v>-0.25609999999999999</v>
          </cell>
          <cell r="W148">
            <v>0.28710000000000002</v>
          </cell>
          <cell r="X148">
            <v>4.2147598594299103</v>
          </cell>
          <cell r="Y148">
            <v>1.0400557297109019</v>
          </cell>
          <cell r="Z148">
            <v>1.1353288457775628</v>
          </cell>
          <cell r="AA148">
            <v>-9.9599999999999994E-2</v>
          </cell>
        </row>
        <row r="149">
          <cell r="A149" t="str">
            <v>永安国富</v>
          </cell>
          <cell r="B149" t="str">
            <v>肖国平</v>
          </cell>
          <cell r="C149">
            <v>353</v>
          </cell>
          <cell r="D149" t="str">
            <v>SED142</v>
          </cell>
          <cell r="E149" t="str">
            <v>永安国富-永富15号</v>
          </cell>
          <cell r="F149" t="str">
            <v>宏观策略</v>
          </cell>
          <cell r="G149" t="str">
            <v>大类资产配置</v>
          </cell>
          <cell r="J149">
            <v>43308</v>
          </cell>
          <cell r="K149">
            <v>44092</v>
          </cell>
          <cell r="L149">
            <v>-2.0999999999999999E-3</v>
          </cell>
          <cell r="M149">
            <v>-1.7299999999999999E-2</v>
          </cell>
          <cell r="N149">
            <v>0.16339999999999999</v>
          </cell>
          <cell r="O149">
            <v>0.61019999999999996</v>
          </cell>
          <cell r="P149">
            <v>0.3841</v>
          </cell>
          <cell r="Q149">
            <v>0.49320000000000003</v>
          </cell>
          <cell r="S149">
            <v>0.41699999999999998</v>
          </cell>
          <cell r="T149">
            <v>0.18090000000000001</v>
          </cell>
          <cell r="U149">
            <v>-3.7400000000000003E-2</v>
          </cell>
          <cell r="V149">
            <v>-0.12</v>
          </cell>
          <cell r="W149">
            <v>0.14549999999999999</v>
          </cell>
          <cell r="X149">
            <v>3.4750000000000001</v>
          </cell>
          <cell r="Y149">
            <v>1.0371134020618558</v>
          </cell>
          <cell r="Z149">
            <v>0.61986033309428845</v>
          </cell>
          <cell r="AA149">
            <v>-0.10920000000000001</v>
          </cell>
        </row>
        <row r="150">
          <cell r="A150" t="str">
            <v>汐泰</v>
          </cell>
          <cell r="B150" t="str">
            <v>朱纪刚</v>
          </cell>
          <cell r="C150">
            <v>22</v>
          </cell>
          <cell r="D150" t="str">
            <v>SH3428</v>
          </cell>
          <cell r="E150" t="str">
            <v>元达信资本-安易持兴国2号-股票多头</v>
          </cell>
          <cell r="F150" t="str">
            <v>股票多头</v>
          </cell>
          <cell r="G150" t="str">
            <v>行业比较产业趋势</v>
          </cell>
          <cell r="J150">
            <v>43101</v>
          </cell>
          <cell r="K150">
            <v>44092</v>
          </cell>
          <cell r="L150">
            <v>1.2999999999999999E-3</v>
          </cell>
          <cell r="M150">
            <v>-3.09E-2</v>
          </cell>
          <cell r="N150">
            <v>0.72899999999999998</v>
          </cell>
          <cell r="O150">
            <v>1.9852000000000001</v>
          </cell>
          <cell r="P150">
            <v>0.72660000000000002</v>
          </cell>
          <cell r="Q150">
            <v>1.9347000000000001</v>
          </cell>
          <cell r="R150">
            <v>-0.156</v>
          </cell>
          <cell r="S150">
            <v>1.5196000000000001</v>
          </cell>
          <cell r="T150">
            <v>0.41299999999999998</v>
          </cell>
          <cell r="U150">
            <v>-8.5400000000000004E-2</v>
          </cell>
          <cell r="V150">
            <v>-0.186</v>
          </cell>
          <cell r="W150">
            <v>0.32650000000000001</v>
          </cell>
          <cell r="X150">
            <v>8.1698924731182796</v>
          </cell>
          <cell r="Y150">
            <v>1.1730474732006126</v>
          </cell>
          <cell r="Z150">
            <v>1.2062163590367607</v>
          </cell>
          <cell r="AA150">
            <v>-8.6599999999999996E-2</v>
          </cell>
        </row>
        <row r="151">
          <cell r="A151" t="str">
            <v>睿郡</v>
          </cell>
          <cell r="B151" t="str">
            <v>杜昌勇</v>
          </cell>
          <cell r="C151">
            <v>34</v>
          </cell>
          <cell r="D151" t="str">
            <v>S63830</v>
          </cell>
          <cell r="E151" t="str">
            <v>睿郡众享2号基金</v>
          </cell>
          <cell r="F151" t="str">
            <v>股票多头</v>
          </cell>
          <cell r="J151">
            <v>43101</v>
          </cell>
          <cell r="K151">
            <v>44092</v>
          </cell>
          <cell r="L151">
            <v>2.01E-2</v>
          </cell>
          <cell r="M151">
            <v>4.0399999999999998E-2</v>
          </cell>
          <cell r="N151">
            <v>0.41349999999999998</v>
          </cell>
          <cell r="O151">
            <v>1.1124000000000001</v>
          </cell>
          <cell r="P151">
            <v>0.49440000000000001</v>
          </cell>
          <cell r="Q151">
            <v>1.1886000000000001</v>
          </cell>
          <cell r="R151">
            <v>-0.15160000000000001</v>
          </cell>
          <cell r="S151">
            <v>0.79220000000000002</v>
          </cell>
          <cell r="T151">
            <v>0.24390000000000001</v>
          </cell>
          <cell r="U151">
            <v>-1.0999999999999999E-2</v>
          </cell>
          <cell r="V151">
            <v>-0.18809999999999999</v>
          </cell>
          <cell r="W151">
            <v>0.18590000000000001</v>
          </cell>
          <cell r="X151">
            <v>4.2115895800106333</v>
          </cell>
          <cell r="Y151">
            <v>1.1506186121570736</v>
          </cell>
          <cell r="Z151">
            <v>0.88400213539127659</v>
          </cell>
          <cell r="AA151">
            <v>-8.2699999999999996E-2</v>
          </cell>
        </row>
        <row r="152">
          <cell r="A152" t="str">
            <v>半夏</v>
          </cell>
          <cell r="B152" t="str">
            <v>李蓓</v>
          </cell>
          <cell r="C152">
            <v>4</v>
          </cell>
          <cell r="D152" t="str">
            <v>SY2594</v>
          </cell>
          <cell r="E152" t="str">
            <v>半夏宏观对冲</v>
          </cell>
          <cell r="F152" t="str">
            <v>宏观策略</v>
          </cell>
          <cell r="G152" t="str">
            <v>宏观对冲</v>
          </cell>
          <cell r="J152">
            <v>43168</v>
          </cell>
          <cell r="K152">
            <v>44092</v>
          </cell>
          <cell r="L152">
            <v>1.7100000000000001E-2</v>
          </cell>
          <cell r="M152">
            <v>3.3599999999999998E-2</v>
          </cell>
          <cell r="N152">
            <v>0.43099999999999999</v>
          </cell>
          <cell r="O152">
            <v>0.56710000000000005</v>
          </cell>
          <cell r="P152">
            <v>9.5100000000000004E-2</v>
          </cell>
          <cell r="Q152">
            <v>0.61360000000000003</v>
          </cell>
          <cell r="R152"/>
          <cell r="S152">
            <v>0.76480000000000004</v>
          </cell>
          <cell r="T152">
            <v>0.25729999999999997</v>
          </cell>
          <cell r="U152">
            <v>2.6100000000000002E-2</v>
          </cell>
          <cell r="V152">
            <v>-0.1295</v>
          </cell>
          <cell r="W152">
            <v>0.19839999999999999</v>
          </cell>
          <cell r="X152">
            <v>5.9057915057915062</v>
          </cell>
          <cell r="Y152">
            <v>1.145665322580645</v>
          </cell>
          <cell r="Z152">
            <v>0.93661205556192217</v>
          </cell>
          <cell r="AA152">
            <v>-9.2799999999999994E-2</v>
          </cell>
        </row>
        <row r="153">
          <cell r="A153" t="str">
            <v>半夏</v>
          </cell>
          <cell r="B153" t="str">
            <v>李蓓</v>
          </cell>
          <cell r="C153">
            <v>4</v>
          </cell>
          <cell r="D153" t="str">
            <v>SCX585</v>
          </cell>
          <cell r="E153" t="str">
            <v>半夏稳健混合宏观对冲</v>
          </cell>
          <cell r="F153" t="str">
            <v>宏观策略</v>
          </cell>
          <cell r="G153" t="str">
            <v>杠杆宏观对冲</v>
          </cell>
          <cell r="J153">
            <v>43245</v>
          </cell>
          <cell r="K153">
            <v>44092</v>
          </cell>
          <cell r="L153">
            <v>4.2700000000000002E-2</v>
          </cell>
          <cell r="M153">
            <v>0.10730000000000001</v>
          </cell>
          <cell r="N153">
            <v>1.5724</v>
          </cell>
          <cell r="O153">
            <v>1.6419999999999999</v>
          </cell>
          <cell r="P153">
            <v>2.7099999999999999E-2</v>
          </cell>
          <cell r="Q153">
            <v>1.6811</v>
          </cell>
          <cell r="R153"/>
          <cell r="S153">
            <v>1.5389999999999999</v>
          </cell>
          <cell r="T153">
            <v>0.50770000000000004</v>
          </cell>
          <cell r="U153">
            <v>8.7800000000000003E-2</v>
          </cell>
          <cell r="V153">
            <v>-0.1741</v>
          </cell>
          <cell r="W153">
            <v>0.4148</v>
          </cell>
          <cell r="X153">
            <v>8.8397472716829402</v>
          </cell>
          <cell r="Y153">
            <v>1.1516393442622952</v>
          </cell>
          <cell r="Z153">
            <v>1.5670953043994673</v>
          </cell>
          <cell r="AA153">
            <v>-0.1741</v>
          </cell>
        </row>
        <row r="154">
          <cell r="A154" t="str">
            <v>比较基准</v>
          </cell>
          <cell r="B154">
            <v>0</v>
          </cell>
          <cell r="C154">
            <v>0</v>
          </cell>
          <cell r="E154" t="str">
            <v>股票多头</v>
          </cell>
          <cell r="F154" t="str">
            <v>股票多头</v>
          </cell>
          <cell r="J154">
            <v>43101</v>
          </cell>
          <cell r="K154">
            <v>44092</v>
          </cell>
          <cell r="L154">
            <v>1.34E-2</v>
          </cell>
          <cell r="M154">
            <v>-1.1000000000000001E-3</v>
          </cell>
          <cell r="N154">
            <v>0.13750000000000001</v>
          </cell>
          <cell r="O154">
            <v>0.30549999999999999</v>
          </cell>
          <cell r="P154">
            <v>0.1477</v>
          </cell>
          <cell r="Q154">
            <v>0.29880000000000001</v>
          </cell>
          <cell r="R154">
            <v>-9.6000000000000002E-2</v>
          </cell>
          <cell r="S154">
            <v>0.1802</v>
          </cell>
          <cell r="T154">
            <v>6.3899999999999998E-2</v>
          </cell>
          <cell r="U154">
            <v>-1.5599999999999999E-2</v>
          </cell>
          <cell r="V154">
            <v>-0.1072</v>
          </cell>
          <cell r="W154">
            <v>8.5699999999999998E-2</v>
          </cell>
          <cell r="X154">
            <v>1.6809701492537312</v>
          </cell>
          <cell r="Y154">
            <v>0.39556592765460913</v>
          </cell>
          <cell r="Z154">
            <v>0.14685545415180035</v>
          </cell>
          <cell r="AA154">
            <v>-5.4199999999999998E-2</v>
          </cell>
        </row>
        <row r="155">
          <cell r="E155" t="str">
            <v>研究院平均</v>
          </cell>
          <cell r="F155" t="str">
            <v>股票中性</v>
          </cell>
          <cell r="J155">
            <v>43101</v>
          </cell>
          <cell r="K155">
            <v>44092</v>
          </cell>
          <cell r="L155">
            <v>3.3E-3</v>
          </cell>
          <cell r="M155">
            <v>1.1000000000000001E-3</v>
          </cell>
          <cell r="N155">
            <v>0.1462</v>
          </cell>
          <cell r="O155">
            <v>0.36870000000000003</v>
          </cell>
          <cell r="P155">
            <v>0.19400000000000001</v>
          </cell>
          <cell r="Q155">
            <v>0.41810000000000003</v>
          </cell>
          <cell r="R155">
            <v>0.13980000000000001</v>
          </cell>
          <cell r="S155">
            <v>0.56000000000000005</v>
          </cell>
          <cell r="T155">
            <v>0.18099999999999999</v>
          </cell>
          <cell r="U155">
            <v>-4.0000000000000001E-3</v>
          </cell>
          <cell r="V155">
            <v>-1.3299999999999999E-2</v>
          </cell>
          <cell r="W155">
            <v>4.07E-2</v>
          </cell>
          <cell r="X155">
            <v>42.10526315789474</v>
          </cell>
          <cell r="Y155">
            <v>3.71007371007371</v>
          </cell>
          <cell r="Z155">
            <v>0.74929209518122919</v>
          </cell>
          <cell r="AA155">
            <v>-8.6999999999999994E-3</v>
          </cell>
        </row>
        <row r="156">
          <cell r="E156" t="str">
            <v>高频Alpha</v>
          </cell>
          <cell r="F156" t="str">
            <v>股票中性</v>
          </cell>
          <cell r="J156">
            <v>43101</v>
          </cell>
          <cell r="K156">
            <v>44092</v>
          </cell>
          <cell r="L156">
            <v>4.7000000000000002E-3</v>
          </cell>
          <cell r="M156">
            <v>-5.0000000000000001E-4</v>
          </cell>
          <cell r="N156">
            <v>0.15709999999999999</v>
          </cell>
          <cell r="O156">
            <v>0.39610000000000001</v>
          </cell>
          <cell r="P156">
            <v>0.20649999999999999</v>
          </cell>
          <cell r="Q156">
            <v>0.44769999999999999</v>
          </cell>
          <cell r="R156">
            <v>0.13789999999999999</v>
          </cell>
          <cell r="S156">
            <v>0.58860000000000001</v>
          </cell>
          <cell r="T156">
            <v>0.18909999999999999</v>
          </cell>
          <cell r="U156">
            <v>-5.1000000000000004E-3</v>
          </cell>
          <cell r="V156">
            <v>-1.49E-2</v>
          </cell>
          <cell r="W156">
            <v>4.53E-2</v>
          </cell>
          <cell r="X156">
            <v>39.503355704697988</v>
          </cell>
          <cell r="Y156">
            <v>3.5121412803532008</v>
          </cell>
          <cell r="Z156">
            <v>0.78953669778516877</v>
          </cell>
          <cell r="AA156">
            <v>-1.06E-2</v>
          </cell>
        </row>
        <row r="157">
          <cell r="E157" t="str">
            <v>高频T0</v>
          </cell>
          <cell r="F157" t="str">
            <v>股票中性</v>
          </cell>
          <cell r="J157">
            <v>43101</v>
          </cell>
          <cell r="K157">
            <v>44092</v>
          </cell>
          <cell r="L157">
            <v>2.2000000000000001E-3</v>
          </cell>
          <cell r="M157">
            <v>-7.3000000000000001E-3</v>
          </cell>
          <cell r="N157">
            <v>0.1487</v>
          </cell>
          <cell r="O157">
            <v>0.36470000000000002</v>
          </cell>
          <cell r="P157">
            <v>0.188</v>
          </cell>
          <cell r="Q157">
            <v>0.41420000000000001</v>
          </cell>
          <cell r="R157">
            <v>4.6300000000000001E-2</v>
          </cell>
          <cell r="S157">
            <v>0.42780000000000001</v>
          </cell>
          <cell r="T157">
            <v>0.14249999999999999</v>
          </cell>
          <cell r="U157">
            <v>-6.0000000000000001E-3</v>
          </cell>
          <cell r="V157">
            <v>-1.4200000000000001E-2</v>
          </cell>
          <cell r="W157">
            <v>3.4500000000000003E-2</v>
          </cell>
          <cell r="X157">
            <v>30.12676056338028</v>
          </cell>
          <cell r="Y157">
            <v>3.2608695652173907</v>
          </cell>
          <cell r="Z157">
            <v>0.54833034762240263</v>
          </cell>
          <cell r="AA157">
            <v>-1.4200000000000001E-2</v>
          </cell>
        </row>
        <row r="158">
          <cell r="E158" t="str">
            <v>中低频Alpha</v>
          </cell>
          <cell r="F158" t="str">
            <v>股票中性</v>
          </cell>
          <cell r="J158">
            <v>43101</v>
          </cell>
          <cell r="K158">
            <v>44092</v>
          </cell>
          <cell r="L158">
            <v>1.8E-3</v>
          </cell>
          <cell r="M158">
            <v>1.2500000000000001E-2</v>
          </cell>
          <cell r="N158">
            <v>0.1181</v>
          </cell>
          <cell r="O158">
            <v>0.28739999999999999</v>
          </cell>
          <cell r="P158">
            <v>0.1515</v>
          </cell>
          <cell r="Q158">
            <v>0.30109999999999998</v>
          </cell>
          <cell r="R158">
            <v>0.11799999999999999</v>
          </cell>
          <cell r="S158">
            <v>0.43940000000000001</v>
          </cell>
          <cell r="T158">
            <v>0.14599999999999999</v>
          </cell>
          <cell r="U158">
            <v>7.3000000000000001E-3</v>
          </cell>
          <cell r="V158">
            <v>-2.3300000000000001E-2</v>
          </cell>
          <cell r="W158">
            <v>4.7399999999999998E-2</v>
          </cell>
          <cell r="X158">
            <v>18.858369098712444</v>
          </cell>
          <cell r="Y158">
            <v>2.4472573839662446</v>
          </cell>
          <cell r="Z158">
            <v>0.55983912871968533</v>
          </cell>
          <cell r="AA158">
            <v>-1.14E-2</v>
          </cell>
        </row>
        <row r="159">
          <cell r="E159" t="str">
            <v>股票中性基准</v>
          </cell>
          <cell r="F159" t="str">
            <v>股票中性</v>
          </cell>
          <cell r="J159">
            <v>43101</v>
          </cell>
          <cell r="K159">
            <v>44092</v>
          </cell>
          <cell r="L159">
            <v>3.0999999999999999E-3</v>
          </cell>
          <cell r="M159">
            <v>5.7999999999999996E-3</v>
          </cell>
          <cell r="N159">
            <v>9.1899999999999996E-2</v>
          </cell>
          <cell r="O159">
            <v>0.14000000000000001</v>
          </cell>
          <cell r="P159">
            <v>4.41E-2</v>
          </cell>
          <cell r="Q159">
            <v>0.14219999999999999</v>
          </cell>
          <cell r="R159">
            <v>8.9999999999999998E-4</v>
          </cell>
          <cell r="S159">
            <v>0.14099999999999999</v>
          </cell>
          <cell r="T159">
            <v>5.0599999999999999E-2</v>
          </cell>
          <cell r="U159">
            <v>-1.2999999999999999E-3</v>
          </cell>
          <cell r="V159">
            <v>-1.35E-2</v>
          </cell>
          <cell r="W159">
            <v>2.2100000000000002E-2</v>
          </cell>
          <cell r="X159">
            <v>10.444444444444443</v>
          </cell>
          <cell r="Y159">
            <v>0.93212669683257909</v>
          </cell>
          <cell r="Z159">
            <v>9.3852086519142786E-2</v>
          </cell>
          <cell r="AA159">
            <v>-5.8999999999999999E-3</v>
          </cell>
        </row>
        <row r="160">
          <cell r="E160" t="str">
            <v>500指数增强</v>
          </cell>
          <cell r="F160" t="str">
            <v>指数增强</v>
          </cell>
          <cell r="J160">
            <v>43101</v>
          </cell>
          <cell r="K160">
            <v>44092</v>
          </cell>
          <cell r="L160">
            <v>2.93E-2</v>
          </cell>
          <cell r="M160">
            <v>-8.0000000000000004E-4</v>
          </cell>
          <cell r="N160">
            <v>0.49409999999999998</v>
          </cell>
          <cell r="O160">
            <v>1.4666999999999999</v>
          </cell>
          <cell r="P160">
            <v>0.65100000000000002</v>
          </cell>
          <cell r="Q160">
            <v>1.544</v>
          </cell>
          <cell r="R160">
            <v>-9.0700000000000003E-2</v>
          </cell>
          <cell r="S160">
            <v>1.2430000000000001</v>
          </cell>
          <cell r="T160">
            <v>0.3528</v>
          </cell>
          <cell r="U160">
            <v>-3.27E-2</v>
          </cell>
          <cell r="V160">
            <v>-0.2049</v>
          </cell>
          <cell r="W160">
            <v>0.24629999999999999</v>
          </cell>
          <cell r="X160">
            <v>6.0663738408979997</v>
          </cell>
          <cell r="Y160">
            <v>1.3105968331303288</v>
          </cell>
          <cell r="Z160">
            <v>1.1249438182041021</v>
          </cell>
          <cell r="AA160">
            <v>-0.11119999999999999</v>
          </cell>
        </row>
        <row r="161">
          <cell r="E161" t="str">
            <v>300指数增强</v>
          </cell>
          <cell r="F161" t="str">
            <v>指数增强</v>
          </cell>
          <cell r="J161">
            <v>43101</v>
          </cell>
          <cell r="K161">
            <v>44092</v>
          </cell>
          <cell r="L161">
            <v>2.1100000000000001E-2</v>
          </cell>
          <cell r="M161">
            <v>1.1900000000000001E-2</v>
          </cell>
          <cell r="N161">
            <v>0.35310000000000002</v>
          </cell>
          <cell r="O161">
            <v>0.98499999999999999</v>
          </cell>
          <cell r="P161">
            <v>0.46700000000000003</v>
          </cell>
          <cell r="Q161">
            <v>0.99929999999999997</v>
          </cell>
          <cell r="R161">
            <v>-0.14860000000000001</v>
          </cell>
          <cell r="S161">
            <v>0.69</v>
          </cell>
          <cell r="T161">
            <v>0.21690000000000001</v>
          </cell>
          <cell r="U161">
            <v>-3.0200000000000001E-2</v>
          </cell>
          <cell r="V161">
            <v>-0.22509999999999999</v>
          </cell>
          <cell r="W161">
            <v>0.20669999999999999</v>
          </cell>
          <cell r="X161">
            <v>3.0653043091959127</v>
          </cell>
          <cell r="Y161">
            <v>0.90420899854862125</v>
          </cell>
          <cell r="Z161">
            <v>0.68074634868554673</v>
          </cell>
          <cell r="AA161">
            <v>-0.106</v>
          </cell>
        </row>
        <row r="162">
          <cell r="E162" t="str">
            <v>1000指数增强</v>
          </cell>
          <cell r="F162" t="str">
            <v>指数增强</v>
          </cell>
          <cell r="J162">
            <v>43101</v>
          </cell>
          <cell r="K162">
            <v>44092</v>
          </cell>
          <cell r="L162">
            <v>3.1699999999999999E-2</v>
          </cell>
          <cell r="M162">
            <v>1.6299999999999999E-2</v>
          </cell>
          <cell r="N162">
            <v>0.53169999999999995</v>
          </cell>
          <cell r="O162">
            <v>1.4200999999999999</v>
          </cell>
          <cell r="P162">
            <v>0.58009999999999995</v>
          </cell>
          <cell r="Q162">
            <v>1.5943000000000001</v>
          </cell>
          <cell r="R162">
            <v>-0.1178</v>
          </cell>
          <cell r="S162">
            <v>1.1351</v>
          </cell>
          <cell r="T162">
            <v>0.3281</v>
          </cell>
          <cell r="U162">
            <v>-1.35E-2</v>
          </cell>
          <cell r="V162">
            <v>-0.1827</v>
          </cell>
          <cell r="W162">
            <v>0.2223</v>
          </cell>
          <cell r="X162">
            <v>6.212917350848385</v>
          </cell>
          <cell r="Y162">
            <v>1.3409806567701306</v>
          </cell>
          <cell r="Z162">
            <v>1.1034331272191662</v>
          </cell>
          <cell r="AA162">
            <v>-0.1043</v>
          </cell>
        </row>
        <row r="163">
          <cell r="E163" t="str">
            <v>私募主动股票多头</v>
          </cell>
          <cell r="F163" t="str">
            <v>股票多头</v>
          </cell>
          <cell r="J163">
            <v>43101</v>
          </cell>
          <cell r="K163">
            <v>44092</v>
          </cell>
          <cell r="L163">
            <v>1.7500000000000002E-2</v>
          </cell>
          <cell r="M163">
            <v>5.0000000000000001E-3</v>
          </cell>
          <cell r="N163">
            <v>0.37309999999999999</v>
          </cell>
          <cell r="O163">
            <v>0.94810000000000005</v>
          </cell>
          <cell r="P163">
            <v>0.41870000000000002</v>
          </cell>
          <cell r="Q163">
            <v>0.90800000000000003</v>
          </cell>
          <cell r="R163">
            <v>-0.12659999999999999</v>
          </cell>
          <cell r="S163">
            <v>0.70140000000000002</v>
          </cell>
          <cell r="T163">
            <v>0.22</v>
          </cell>
          <cell r="U163">
            <v>-2.92E-2</v>
          </cell>
          <cell r="V163">
            <v>-0.1865</v>
          </cell>
          <cell r="W163">
            <v>0.16819999999999999</v>
          </cell>
          <cell r="X163">
            <v>3.7608579088471852</v>
          </cell>
          <cell r="Y163">
            <v>1.1296076099881094</v>
          </cell>
          <cell r="Z163">
            <v>0.75158249614882788</v>
          </cell>
          <cell r="AA163">
            <v>-0.1067</v>
          </cell>
        </row>
        <row r="164">
          <cell r="E164" t="str">
            <v>私募股票多头基准</v>
          </cell>
          <cell r="F164" t="str">
            <v>股票多头</v>
          </cell>
          <cell r="J164">
            <v>43101</v>
          </cell>
          <cell r="K164">
            <v>44092</v>
          </cell>
          <cell r="L164">
            <v>1.34E-2</v>
          </cell>
          <cell r="M164">
            <v>-1.1000000000000001E-3</v>
          </cell>
          <cell r="N164">
            <v>0.13750000000000001</v>
          </cell>
          <cell r="O164">
            <v>0.30549999999999999</v>
          </cell>
          <cell r="P164">
            <v>0.1477</v>
          </cell>
          <cell r="Q164">
            <v>0.29880000000000001</v>
          </cell>
          <cell r="R164">
            <v>-9.6000000000000002E-2</v>
          </cell>
          <cell r="S164">
            <v>0.1802</v>
          </cell>
          <cell r="T164">
            <v>6.3899999999999998E-2</v>
          </cell>
          <cell r="U164">
            <v>-1.5599999999999999E-2</v>
          </cell>
          <cell r="V164">
            <v>-0.1072</v>
          </cell>
          <cell r="W164">
            <v>8.5699999999999998E-2</v>
          </cell>
          <cell r="X164">
            <v>1.6809701492537312</v>
          </cell>
          <cell r="Y164">
            <v>0.39556592765460913</v>
          </cell>
          <cell r="Z164">
            <v>0.14685545415180037</v>
          </cell>
          <cell r="AA164">
            <v>-5.4199999999999998E-2</v>
          </cell>
        </row>
        <row r="165">
          <cell r="E165" t="str">
            <v>公募主动股票多头</v>
          </cell>
          <cell r="F165" t="str">
            <v>股票多头</v>
          </cell>
          <cell r="J165">
            <v>43462</v>
          </cell>
          <cell r="K165">
            <v>44092</v>
          </cell>
          <cell r="L165">
            <v>1.9599999999999999E-2</v>
          </cell>
          <cell r="M165">
            <v>2.5000000000000001E-3</v>
          </cell>
          <cell r="N165">
            <v>0.49349999999999999</v>
          </cell>
          <cell r="O165">
            <v>1.5117</v>
          </cell>
          <cell r="P165">
            <v>0.68169999999999997</v>
          </cell>
          <cell r="Q165"/>
          <cell r="R165"/>
          <cell r="S165">
            <v>1.5117</v>
          </cell>
          <cell r="T165">
            <v>0.72330000000000005</v>
          </cell>
          <cell r="U165">
            <v>-3.9699999999999999E-2</v>
          </cell>
          <cell r="V165">
            <v>-0.1181</v>
          </cell>
          <cell r="W165">
            <v>0.19470000000000001</v>
          </cell>
          <cell r="X165">
            <v>12.800169348010161</v>
          </cell>
          <cell r="Y165">
            <v>3.5608628659476116</v>
          </cell>
          <cell r="Z165">
            <v>2.9928660630732526</v>
          </cell>
          <cell r="AA165">
            <v>-0.1181</v>
          </cell>
        </row>
        <row r="166">
          <cell r="E166" t="str">
            <v>中证偏股基金指数</v>
          </cell>
          <cell r="F166" t="str">
            <v>股票多头</v>
          </cell>
          <cell r="J166">
            <v>43101</v>
          </cell>
          <cell r="K166">
            <v>44092</v>
          </cell>
          <cell r="L166">
            <v>1.89E-2</v>
          </cell>
          <cell r="M166">
            <v>-7.4000000000000003E-3</v>
          </cell>
          <cell r="N166">
            <v>0.36059999999999998</v>
          </cell>
          <cell r="O166">
            <v>0.92320000000000002</v>
          </cell>
          <cell r="P166">
            <v>0.41339999999999999</v>
          </cell>
          <cell r="Q166">
            <v>0.87109999999999999</v>
          </cell>
          <cell r="R166">
            <v>-0.24579999999999999</v>
          </cell>
          <cell r="S166">
            <v>0.45040000000000002</v>
          </cell>
          <cell r="T166">
            <v>0.1492</v>
          </cell>
          <cell r="U166">
            <v>-3.9699999999999999E-2</v>
          </cell>
          <cell r="V166">
            <v>-0.27679999999999999</v>
          </cell>
          <cell r="W166">
            <v>0.20349999999999999</v>
          </cell>
          <cell r="X166">
            <v>1.6271676300578035</v>
          </cell>
          <cell r="Y166">
            <v>0.58574938574938584</v>
          </cell>
          <cell r="Z166">
            <v>0.42483199998373072</v>
          </cell>
          <cell r="AA166">
            <v>-0.11700000000000001</v>
          </cell>
        </row>
        <row r="167">
          <cell r="E167" t="str">
            <v>核心CTA</v>
          </cell>
          <cell r="J167">
            <v>43101</v>
          </cell>
          <cell r="K167">
            <v>44092</v>
          </cell>
          <cell r="L167">
            <v>-4.8999999999999998E-3</v>
          </cell>
          <cell r="M167">
            <v>-2.2200000000000001E-2</v>
          </cell>
          <cell r="N167">
            <v>0.42780000000000001</v>
          </cell>
          <cell r="O167">
            <v>0.83379999999999999</v>
          </cell>
          <cell r="P167">
            <v>0.2843</v>
          </cell>
          <cell r="Q167">
            <v>0.92669999999999997</v>
          </cell>
          <cell r="R167">
            <v>0.1474</v>
          </cell>
          <cell r="S167">
            <v>1.1041000000000001</v>
          </cell>
          <cell r="T167">
            <v>0.32090000000000002</v>
          </cell>
          <cell r="U167">
            <v>1.4E-3</v>
          </cell>
          <cell r="V167">
            <v>-2.9000000000000001E-2</v>
          </cell>
          <cell r="W167">
            <v>8.6900000000000005E-2</v>
          </cell>
          <cell r="X167">
            <v>38.072413793103451</v>
          </cell>
          <cell r="Y167">
            <v>3.3475258918296897</v>
          </cell>
          <cell r="Z167">
            <v>1.4566093631748744</v>
          </cell>
          <cell r="AA167">
            <v>-2.58E-2</v>
          </cell>
        </row>
        <row r="168">
          <cell r="E168" t="str">
            <v>核心中性</v>
          </cell>
          <cell r="J168">
            <v>43101</v>
          </cell>
          <cell r="K168">
            <v>44092</v>
          </cell>
          <cell r="L168">
            <v>3.5999999999999999E-3</v>
          </cell>
          <cell r="M168">
            <v>1.4E-3</v>
          </cell>
          <cell r="N168">
            <v>0.22939999999999999</v>
          </cell>
          <cell r="O168">
            <v>0.52029999999999998</v>
          </cell>
          <cell r="P168">
            <v>0.23669999999999999</v>
          </cell>
          <cell r="Q168">
            <v>0.5696</v>
          </cell>
          <cell r="R168">
            <v>0.12139999999999999</v>
          </cell>
          <cell r="S168">
            <v>0.70479999999999998</v>
          </cell>
          <cell r="T168">
            <v>0.22090000000000001</v>
          </cell>
          <cell r="U168">
            <v>-8.2000000000000007E-3</v>
          </cell>
          <cell r="V168">
            <v>-2.3199999999999998E-2</v>
          </cell>
          <cell r="W168">
            <v>6.0400000000000002E-2</v>
          </cell>
          <cell r="X168">
            <v>30.379310344827587</v>
          </cell>
          <cell r="Y168">
            <v>3.1605960264900665</v>
          </cell>
          <cell r="Z168">
            <v>0.94636707033293832</v>
          </cell>
          <cell r="AA168">
            <v>-2.1499999999999998E-2</v>
          </cell>
        </row>
        <row r="169">
          <cell r="E169" t="str">
            <v>核心指数增强</v>
          </cell>
          <cell r="J169">
            <v>43101</v>
          </cell>
          <cell r="K169">
            <v>44092</v>
          </cell>
          <cell r="L169">
            <v>2.8000000000000001E-2</v>
          </cell>
          <cell r="M169">
            <v>3.0999999999999999E-3</v>
          </cell>
          <cell r="N169">
            <v>0.49530000000000002</v>
          </cell>
          <cell r="O169">
            <v>1.4172</v>
          </cell>
          <cell r="P169">
            <v>0.61660000000000004</v>
          </cell>
          <cell r="Q169">
            <v>1.5108999999999999</v>
          </cell>
          <cell r="R169">
            <v>-8.8800000000000004E-2</v>
          </cell>
          <cell r="S169">
            <v>1.2025999999999999</v>
          </cell>
          <cell r="T169">
            <v>0.34370000000000001</v>
          </cell>
          <cell r="U169">
            <v>-3.0300000000000001E-2</v>
          </cell>
          <cell r="V169">
            <v>-0.1779</v>
          </cell>
          <cell r="W169">
            <v>0.2319</v>
          </cell>
          <cell r="X169">
            <v>6.7599775154581216</v>
          </cell>
          <cell r="Y169">
            <v>1.3527382492453643</v>
          </cell>
          <cell r="Z169">
            <v>1.1257145750468942</v>
          </cell>
          <cell r="AA169">
            <v>-0.107</v>
          </cell>
        </row>
        <row r="170">
          <cell r="E170" t="str">
            <v>核心股票多头</v>
          </cell>
          <cell r="J170">
            <v>43101</v>
          </cell>
          <cell r="K170">
            <v>44092</v>
          </cell>
          <cell r="L170">
            <v>1.6299999999999999E-2</v>
          </cell>
          <cell r="M170">
            <v>6.0000000000000001E-3</v>
          </cell>
          <cell r="N170">
            <v>0.43880000000000002</v>
          </cell>
          <cell r="O170">
            <v>1.2102999999999999</v>
          </cell>
          <cell r="P170">
            <v>0.53620000000000001</v>
          </cell>
          <cell r="Q170">
            <v>1.1539999999999999</v>
          </cell>
          <cell r="R170">
            <v>-8.6199999999999999E-2</v>
          </cell>
          <cell r="S170">
            <v>1.0197000000000001</v>
          </cell>
          <cell r="T170">
            <v>0.30080000000000001</v>
          </cell>
          <cell r="U170">
            <v>-3.8699999999999998E-2</v>
          </cell>
          <cell r="V170">
            <v>-0.16439999999999999</v>
          </cell>
          <cell r="W170">
            <v>0.17749999999999999</v>
          </cell>
          <cell r="X170">
            <v>6.202554744525548</v>
          </cell>
          <cell r="Y170">
            <v>1.5256338028169016</v>
          </cell>
          <cell r="Z170">
            <v>1.0771644715189459</v>
          </cell>
          <cell r="AA170">
            <v>-0.10879999999999999</v>
          </cell>
        </row>
        <row r="171">
          <cell r="E171" t="str">
            <v>积极型</v>
          </cell>
          <cell r="J171">
            <v>43462</v>
          </cell>
          <cell r="K171">
            <v>44092</v>
          </cell>
          <cell r="L171">
            <v>1.34E-2</v>
          </cell>
          <cell r="M171">
            <v>6.9999999999999999E-4</v>
          </cell>
          <cell r="N171">
            <v>0.39839999999999998</v>
          </cell>
          <cell r="O171">
            <v>0.98460000000000003</v>
          </cell>
          <cell r="P171">
            <v>0.41920000000000002</v>
          </cell>
          <cell r="Q171"/>
          <cell r="R171"/>
          <cell r="S171">
            <v>0.98460000000000003</v>
          </cell>
          <cell r="T171">
            <v>0.49930000000000002</v>
          </cell>
          <cell r="U171">
            <v>-2.1399999999999999E-2</v>
          </cell>
          <cell r="V171">
            <v>-5.2699999999999997E-2</v>
          </cell>
          <cell r="W171">
            <v>0.123</v>
          </cell>
          <cell r="X171">
            <v>18.683111954459203</v>
          </cell>
          <cell r="Y171">
            <v>3.8154471544715451</v>
          </cell>
          <cell r="Z171">
            <v>2.3230884237435414</v>
          </cell>
          <cell r="AA171">
            <v>-5.2699999999999997E-2</v>
          </cell>
        </row>
        <row r="172">
          <cell r="E172" t="str">
            <v>稳健型</v>
          </cell>
          <cell r="J172">
            <v>43462</v>
          </cell>
          <cell r="K172">
            <v>44092</v>
          </cell>
          <cell r="L172">
            <v>1.1599999999999999E-2</v>
          </cell>
          <cell r="M172">
            <v>-1E-4</v>
          </cell>
          <cell r="N172">
            <v>0.3775</v>
          </cell>
          <cell r="O172">
            <v>0.91159999999999997</v>
          </cell>
          <cell r="P172">
            <v>0.38769999999999999</v>
          </cell>
          <cell r="Q172"/>
          <cell r="R172"/>
          <cell r="S172">
            <v>0.91159999999999997</v>
          </cell>
          <cell r="T172">
            <v>0.46650000000000003</v>
          </cell>
          <cell r="U172">
            <v>-1.9099999999999999E-2</v>
          </cell>
          <cell r="V172">
            <v>-4.3799999999999999E-2</v>
          </cell>
          <cell r="W172">
            <v>0.1096</v>
          </cell>
          <cell r="X172">
            <v>20.812785388127853</v>
          </cell>
          <cell r="Y172">
            <v>3.9826642335766422</v>
          </cell>
          <cell r="Z172">
            <v>2.207560682342296</v>
          </cell>
          <cell r="AA172">
            <v>-4.3799999999999999E-2</v>
          </cell>
        </row>
        <row r="173">
          <cell r="E173" t="str">
            <v>保守型</v>
          </cell>
          <cell r="J173">
            <v>43462</v>
          </cell>
          <cell r="K173">
            <v>44092</v>
          </cell>
          <cell r="L173">
            <v>1.0200000000000001E-2</v>
          </cell>
          <cell r="M173">
            <v>2.9999999999999997E-4</v>
          </cell>
          <cell r="N173">
            <v>0.34639999999999999</v>
          </cell>
          <cell r="O173">
            <v>0.82289999999999996</v>
          </cell>
          <cell r="P173">
            <v>0.35389999999999999</v>
          </cell>
          <cell r="Q173"/>
          <cell r="R173"/>
          <cell r="S173">
            <v>0.82289999999999996</v>
          </cell>
          <cell r="T173">
            <v>0.4259</v>
          </cell>
          <cell r="U173">
            <v>-1.72E-2</v>
          </cell>
          <cell r="V173">
            <v>-3.8100000000000002E-2</v>
          </cell>
          <cell r="W173">
            <v>9.7799999999999998E-2</v>
          </cell>
          <cell r="X173">
            <v>21.598425196850393</v>
          </cell>
          <cell r="Y173">
            <v>4.0480572597137021</v>
          </cell>
          <cell r="Z173">
            <v>2.0242396268496838</v>
          </cell>
          <cell r="AA173">
            <v>-3.8100000000000002E-2</v>
          </cell>
        </row>
        <row r="174">
          <cell r="A174" t="str">
            <v>洛书</v>
          </cell>
          <cell r="B174" t="str">
            <v>谢冬</v>
          </cell>
          <cell r="C174">
            <v>15</v>
          </cell>
          <cell r="D174" t="str">
            <v>SED534</v>
          </cell>
          <cell r="E174" t="str">
            <v>洛书裕和延平</v>
          </cell>
          <cell r="F174" t="str">
            <v>CTA</v>
          </cell>
          <cell r="G174" t="str">
            <v>长周期趋势</v>
          </cell>
          <cell r="J174">
            <v>43315</v>
          </cell>
          <cell r="K174">
            <v>44092</v>
          </cell>
          <cell r="L174">
            <v>1.55E-2</v>
          </cell>
          <cell r="M174">
            <v>3.5700000000000003E-2</v>
          </cell>
          <cell r="N174">
            <v>0.82709999999999995</v>
          </cell>
          <cell r="O174">
            <v>1.3158000000000001</v>
          </cell>
          <cell r="P174">
            <v>0.26750000000000002</v>
          </cell>
          <cell r="Q174">
            <v>1.3938999999999999</v>
          </cell>
          <cell r="R174"/>
          <cell r="S174">
            <v>1.323</v>
          </cell>
          <cell r="T174">
            <v>0.50049999999999994</v>
          </cell>
          <cell r="U174">
            <v>2.7300000000000001E-2</v>
          </cell>
          <cell r="V174">
            <v>-5.5599999999999997E-2</v>
          </cell>
          <cell r="W174">
            <v>0.15429999999999999</v>
          </cell>
          <cell r="X174">
            <v>23.794964028776977</v>
          </cell>
          <cell r="Y174">
            <v>3.0492546986390145</v>
          </cell>
          <cell r="Z174">
            <v>2.2315780972904999</v>
          </cell>
          <cell r="AA174">
            <v>-3.7100000000000001E-2</v>
          </cell>
        </row>
        <row r="175">
          <cell r="A175" t="str">
            <v>明汯</v>
          </cell>
          <cell r="B175" t="str">
            <v>裘慧明</v>
          </cell>
          <cell r="C175">
            <v>446</v>
          </cell>
          <cell r="D175" t="str">
            <v>SM8148</v>
          </cell>
          <cell r="E175" t="str">
            <v>明汯CTA组合</v>
          </cell>
          <cell r="F175" t="str">
            <v>CTA</v>
          </cell>
          <cell r="G175" t="str">
            <v>套利策略</v>
          </cell>
          <cell r="J175">
            <v>43728</v>
          </cell>
          <cell r="K175">
            <v>44092</v>
          </cell>
          <cell r="L175">
            <v>4.6800000000000001E-2</v>
          </cell>
          <cell r="M175">
            <v>4.4000000000000003E-3</v>
          </cell>
          <cell r="N175">
            <v>0.46529999999999999</v>
          </cell>
          <cell r="O175"/>
          <cell r="P175"/>
          <cell r="Q175"/>
          <cell r="R175"/>
          <cell r="S175">
            <v>0.61729999999999996</v>
          </cell>
          <cell r="T175">
            <v>0.63260000000000005</v>
          </cell>
          <cell r="U175">
            <v>-8.9999999999999993E-3</v>
          </cell>
          <cell r="V175">
            <v>-0.1186</v>
          </cell>
          <cell r="W175">
            <v>0.2243</v>
          </cell>
          <cell r="X175">
            <v>5.204890387858347</v>
          </cell>
          <cell r="Y175">
            <v>2.6865804725813645</v>
          </cell>
          <cell r="Z175">
            <v>2.3625548359546369</v>
          </cell>
          <cell r="AA175">
            <v>-0.1186</v>
          </cell>
        </row>
        <row r="176">
          <cell r="A176" t="str">
            <v>量道</v>
          </cell>
          <cell r="B176" t="str">
            <v>刘亦霆</v>
          </cell>
          <cell r="C176">
            <v>5</v>
          </cell>
          <cell r="D176" t="str">
            <v>SEE186</v>
          </cell>
          <cell r="E176" t="str">
            <v>量道CTA精选1号</v>
          </cell>
          <cell r="F176" t="str">
            <v>CTA</v>
          </cell>
          <cell r="G176" t="str">
            <v>混合策略</v>
          </cell>
          <cell r="J176">
            <v>43308</v>
          </cell>
          <cell r="K176">
            <v>44092</v>
          </cell>
          <cell r="L176">
            <v>2.3599999999999999E-2</v>
          </cell>
          <cell r="M176">
            <v>-2.4500000000000001E-2</v>
          </cell>
          <cell r="N176">
            <v>0.4909</v>
          </cell>
          <cell r="O176">
            <v>1.4735</v>
          </cell>
          <cell r="P176">
            <v>0.65910000000000002</v>
          </cell>
          <cell r="Q176">
            <v>1.4444999999999999</v>
          </cell>
          <cell r="R176"/>
          <cell r="S176">
            <v>1.5032000000000001</v>
          </cell>
          <cell r="T176">
            <v>0.54920000000000002</v>
          </cell>
          <cell r="U176">
            <v>1.7899999999999999E-2</v>
          </cell>
          <cell r="V176">
            <v>-0.1222</v>
          </cell>
          <cell r="W176">
            <v>0.27350000000000002</v>
          </cell>
          <cell r="X176">
            <v>12.301145662847791</v>
          </cell>
          <cell r="Y176">
            <v>1.8983546617915903</v>
          </cell>
          <cell r="Z176">
            <v>1.8847109850124997</v>
          </cell>
          <cell r="AA176">
            <v>-8.0399999999999999E-2</v>
          </cell>
        </row>
        <row r="177">
          <cell r="A177" t="str">
            <v>华澄</v>
          </cell>
          <cell r="B177" t="str">
            <v>颜学阶</v>
          </cell>
          <cell r="C177">
            <v>11</v>
          </cell>
          <cell r="D177" t="str">
            <v>SCR903</v>
          </cell>
          <cell r="E177" t="str">
            <v>华澄二号</v>
          </cell>
          <cell r="F177" t="str">
            <v>CTA</v>
          </cell>
          <cell r="G177" t="str">
            <v>短周期混合</v>
          </cell>
          <cell r="J177">
            <v>43245</v>
          </cell>
          <cell r="K177">
            <v>44092</v>
          </cell>
          <cell r="L177">
            <v>2.2499999999999999E-2</v>
          </cell>
          <cell r="M177">
            <v>4.48E-2</v>
          </cell>
          <cell r="N177">
            <v>0.96350000000000002</v>
          </cell>
          <cell r="O177">
            <v>1.7770999999999999</v>
          </cell>
          <cell r="P177">
            <v>0.4143</v>
          </cell>
          <cell r="Q177">
            <v>2.2799</v>
          </cell>
          <cell r="R177"/>
          <cell r="S177">
            <v>2.7934999999999999</v>
          </cell>
          <cell r="T177">
            <v>0.79959999999999998</v>
          </cell>
          <cell r="U177">
            <v>7.17E-2</v>
          </cell>
          <cell r="V177">
            <v>-9.6100000000000005E-2</v>
          </cell>
          <cell r="W177">
            <v>0.30559999999999998</v>
          </cell>
          <cell r="X177">
            <v>29.068678459937562</v>
          </cell>
          <cell r="Y177">
            <v>2.5183246073298431</v>
          </cell>
          <cell r="Z177">
            <v>3.0144164677487875</v>
          </cell>
          <cell r="AA177">
            <v>-9.6100000000000005E-2</v>
          </cell>
        </row>
        <row r="178">
          <cell r="A178" t="str">
            <v>象限</v>
          </cell>
          <cell r="B178" t="str">
            <v>张晔</v>
          </cell>
          <cell r="C178">
            <v>20</v>
          </cell>
          <cell r="D178" t="str">
            <v>SCN223</v>
          </cell>
          <cell r="E178" t="str">
            <v>象限1号</v>
          </cell>
          <cell r="F178" t="str">
            <v>CTA</v>
          </cell>
          <cell r="G178" t="str">
            <v>混合策略</v>
          </cell>
          <cell r="J178">
            <v>43224</v>
          </cell>
          <cell r="K178">
            <v>44092</v>
          </cell>
          <cell r="L178">
            <v>3.5000000000000001E-3</v>
          </cell>
          <cell r="M178">
            <v>1.18E-2</v>
          </cell>
          <cell r="N178">
            <v>0.44619999999999999</v>
          </cell>
          <cell r="O178">
            <v>0.56169999999999998</v>
          </cell>
          <cell r="P178">
            <v>7.9899999999999999E-2</v>
          </cell>
          <cell r="Q178">
            <v>0.72270000000000001</v>
          </cell>
          <cell r="R178"/>
          <cell r="S178">
            <v>0.72099999999999997</v>
          </cell>
          <cell r="T178">
            <v>0.26279999999999998</v>
          </cell>
          <cell r="U178">
            <v>1.12E-2</v>
          </cell>
          <cell r="V178">
            <v>-4.53E-2</v>
          </cell>
          <cell r="W178">
            <v>0.111</v>
          </cell>
          <cell r="X178">
            <v>15.916114790286976</v>
          </cell>
          <cell r="Y178">
            <v>2.0972972972972972</v>
          </cell>
          <cell r="Z178">
            <v>1.0857320704468345</v>
          </cell>
          <cell r="AA178">
            <v>-2.1399999999999999E-2</v>
          </cell>
        </row>
        <row r="179">
          <cell r="A179" t="str">
            <v>泓信</v>
          </cell>
          <cell r="B179" t="str">
            <v>尹克</v>
          </cell>
          <cell r="C179">
            <v>25</v>
          </cell>
          <cell r="D179" t="str">
            <v>SCY931</v>
          </cell>
          <cell r="E179" t="str">
            <v>泓信全天候专享三号</v>
          </cell>
          <cell r="F179" t="str">
            <v>CTA</v>
          </cell>
          <cell r="G179" t="str">
            <v>主观CTA</v>
          </cell>
          <cell r="J179">
            <v>43763</v>
          </cell>
          <cell r="K179">
            <v>44092</v>
          </cell>
          <cell r="L179">
            <v>5.5999999999999999E-3</v>
          </cell>
          <cell r="M179">
            <v>2.35E-2</v>
          </cell>
          <cell r="N179">
            <v>0.40400000000000003</v>
          </cell>
          <cell r="O179"/>
          <cell r="P179"/>
          <cell r="Q179"/>
          <cell r="R179"/>
          <cell r="S179">
            <v>0.45350000000000001</v>
          </cell>
          <cell r="T179">
            <v>0.5262</v>
          </cell>
          <cell r="U179">
            <v>3.09E-2</v>
          </cell>
          <cell r="V179">
            <v>-4.7500000000000001E-2</v>
          </cell>
          <cell r="W179">
            <v>0.14230000000000001</v>
          </cell>
          <cell r="X179">
            <v>9.5473684210526315</v>
          </cell>
          <cell r="Y179">
            <v>3.4869992972593109</v>
          </cell>
          <cell r="Z179">
            <v>2.3736997843797671</v>
          </cell>
          <cell r="AA179">
            <v>-4.7500000000000001E-2</v>
          </cell>
        </row>
        <row r="180">
          <cell r="A180" t="str">
            <v>思勰</v>
          </cell>
          <cell r="B180" t="str">
            <v>陈磐颖</v>
          </cell>
          <cell r="C180">
            <v>15</v>
          </cell>
          <cell r="D180" t="str">
            <v>SM2082</v>
          </cell>
          <cell r="E180" t="str">
            <v>思瑞二号</v>
          </cell>
          <cell r="F180" t="str">
            <v>CTA</v>
          </cell>
          <cell r="G180" t="str">
            <v>高频</v>
          </cell>
          <cell r="J180">
            <v>43101</v>
          </cell>
          <cell r="K180">
            <v>44092</v>
          </cell>
          <cell r="L180">
            <v>-9.5999999999999992E-3</v>
          </cell>
          <cell r="M180">
            <v>1.5E-3</v>
          </cell>
          <cell r="N180">
            <v>0.26700000000000002</v>
          </cell>
          <cell r="O180">
            <v>0.52729999999999999</v>
          </cell>
          <cell r="P180">
            <v>0.2054</v>
          </cell>
          <cell r="Q180">
            <v>0.54069999999999996</v>
          </cell>
          <cell r="R180">
            <v>9.5200000000000007E-2</v>
          </cell>
          <cell r="S180">
            <v>0.67269999999999996</v>
          </cell>
          <cell r="T180">
            <v>0.2122</v>
          </cell>
          <cell r="U180">
            <v>-5.1999999999999998E-3</v>
          </cell>
          <cell r="V180">
            <v>-6.7100000000000007E-2</v>
          </cell>
          <cell r="W180">
            <v>9.2799999999999994E-2</v>
          </cell>
          <cell r="X180">
            <v>10.025335320417286</v>
          </cell>
          <cell r="Y180">
            <v>1.9633620689655173</v>
          </cell>
          <cell r="Z180">
            <v>0.85299059582846493</v>
          </cell>
          <cell r="AA180">
            <v>-1.67E-2</v>
          </cell>
        </row>
        <row r="181">
          <cell r="A181" t="str">
            <v>涵德</v>
          </cell>
          <cell r="B181" t="str">
            <v>秦志宇</v>
          </cell>
          <cell r="C181">
            <v>14</v>
          </cell>
          <cell r="D181" t="str">
            <v>SCB622</v>
          </cell>
          <cell r="E181" t="str">
            <v>涵德盈冲量化CTA2号</v>
          </cell>
          <cell r="F181" t="str">
            <v>CTA</v>
          </cell>
          <cell r="G181" t="str">
            <v>短周期趋势</v>
          </cell>
          <cell r="J181">
            <v>43140</v>
          </cell>
          <cell r="K181">
            <v>44092</v>
          </cell>
          <cell r="L181">
            <v>-1.8599999999999998E-2</v>
          </cell>
          <cell r="M181">
            <v>-5.1299999999999998E-2</v>
          </cell>
          <cell r="N181">
            <v>0.21329999999999999</v>
          </cell>
          <cell r="O181">
            <v>0.82150000000000001</v>
          </cell>
          <cell r="P181">
            <v>0.50119999999999998</v>
          </cell>
          <cell r="Q181">
            <v>0.87370000000000003</v>
          </cell>
          <cell r="R181"/>
          <cell r="S181">
            <v>1.0929</v>
          </cell>
          <cell r="T181">
            <v>0.33479999999999999</v>
          </cell>
          <cell r="U181">
            <v>-1.77E-2</v>
          </cell>
          <cell r="V181">
            <v>-6.8599999999999994E-2</v>
          </cell>
          <cell r="W181">
            <v>0.1487</v>
          </cell>
          <cell r="X181">
            <v>15.931486880466473</v>
          </cell>
          <cell r="Y181">
            <v>2.0497646267652989</v>
          </cell>
          <cell r="Z181">
            <v>1.3777565687801447</v>
          </cell>
          <cell r="AA181">
            <v>-5.2999999999999999E-2</v>
          </cell>
        </row>
        <row r="182">
          <cell r="A182" t="str">
            <v>千象</v>
          </cell>
          <cell r="B182" t="str">
            <v>马科超</v>
          </cell>
          <cell r="C182">
            <v>34</v>
          </cell>
          <cell r="D182" t="str">
            <v>SY0761</v>
          </cell>
          <cell r="E182" t="str">
            <v>恒天千象一期</v>
          </cell>
          <cell r="F182" t="str">
            <v>CTA</v>
          </cell>
          <cell r="G182" t="str">
            <v>长周期混合</v>
          </cell>
          <cell r="J182">
            <v>43101</v>
          </cell>
          <cell r="K182">
            <v>44092</v>
          </cell>
          <cell r="L182">
            <v>-2.9999999999999997E-4</v>
          </cell>
          <cell r="M182">
            <v>-8.6999999999999994E-3</v>
          </cell>
          <cell r="N182">
            <v>0.20119999999999999</v>
          </cell>
          <cell r="O182">
            <v>0.25390000000000001</v>
          </cell>
          <cell r="P182">
            <v>4.3900000000000002E-2</v>
          </cell>
          <cell r="Q182">
            <v>0.28370000000000001</v>
          </cell>
          <cell r="R182">
            <v>8.0299999999999996E-2</v>
          </cell>
          <cell r="S182">
            <v>0.35460000000000003</v>
          </cell>
          <cell r="T182">
            <v>0.1202</v>
          </cell>
          <cell r="U182">
            <v>-2.0999999999999999E-3</v>
          </cell>
          <cell r="V182">
            <v>-9.4100000000000003E-2</v>
          </cell>
          <cell r="W182">
            <v>8.9899999999999994E-2</v>
          </cell>
          <cell r="X182">
            <v>3.7683315621679068</v>
          </cell>
          <cell r="Y182">
            <v>1.003337041156841</v>
          </cell>
          <cell r="Z182">
            <v>0.40316738138876884</v>
          </cell>
          <cell r="AA182">
            <v>-4.02E-2</v>
          </cell>
        </row>
        <row r="183">
          <cell r="A183" t="str">
            <v>黑翼</v>
          </cell>
          <cell r="B183" t="str">
            <v>陈泽浩</v>
          </cell>
          <cell r="C183">
            <v>17</v>
          </cell>
          <cell r="D183" t="str">
            <v>SD8740</v>
          </cell>
          <cell r="E183" t="str">
            <v>黑翼CTA三号A</v>
          </cell>
          <cell r="F183" t="str">
            <v>CTA</v>
          </cell>
          <cell r="G183" t="str">
            <v>中周期混合</v>
          </cell>
          <cell r="J183">
            <v>43101</v>
          </cell>
          <cell r="K183">
            <v>44092</v>
          </cell>
          <cell r="L183">
            <v>8.3000000000000001E-3</v>
          </cell>
          <cell r="M183">
            <v>1.6000000000000001E-3</v>
          </cell>
          <cell r="N183">
            <v>0.16830000000000001</v>
          </cell>
          <cell r="O183">
            <v>0.34789999999999999</v>
          </cell>
          <cell r="P183">
            <v>0.1537</v>
          </cell>
          <cell r="Q183">
            <v>0.35949999999999999</v>
          </cell>
          <cell r="R183">
            <v>8.3000000000000004E-2</v>
          </cell>
          <cell r="S183">
            <v>0.45979999999999999</v>
          </cell>
          <cell r="T183">
            <v>0.152</v>
          </cell>
          <cell r="U183">
            <v>8.2000000000000007E-3</v>
          </cell>
          <cell r="V183">
            <v>-8.1000000000000003E-2</v>
          </cell>
          <cell r="W183">
            <v>9.1600000000000001E-2</v>
          </cell>
          <cell r="X183">
            <v>5.6765432098765425</v>
          </cell>
          <cell r="Y183">
            <v>1.3318777292576418</v>
          </cell>
          <cell r="Z183">
            <v>0.55340916137998664</v>
          </cell>
          <cell r="AA183">
            <v>-2.4199999999999999E-2</v>
          </cell>
        </row>
        <row r="184">
          <cell r="A184" t="str">
            <v>比较基准</v>
          </cell>
          <cell r="B184">
            <v>0</v>
          </cell>
          <cell r="C184">
            <v>0</v>
          </cell>
          <cell r="E184" t="str">
            <v>管理期货</v>
          </cell>
          <cell r="F184" t="str">
            <v>CTA</v>
          </cell>
          <cell r="J184">
            <v>43101</v>
          </cell>
          <cell r="K184">
            <v>44092</v>
          </cell>
          <cell r="L184">
            <v>1.01E-2</v>
          </cell>
          <cell r="M184">
            <v>9.4000000000000004E-3</v>
          </cell>
          <cell r="N184">
            <v>0.14699999999999999</v>
          </cell>
          <cell r="O184">
            <v>0.2369</v>
          </cell>
          <cell r="P184">
            <v>7.8399999999999997E-2</v>
          </cell>
          <cell r="Q184">
            <v>0.25169999999999998</v>
          </cell>
          <cell r="R184">
            <v>2.76E-2</v>
          </cell>
          <cell r="S184">
            <v>0.27100000000000002</v>
          </cell>
          <cell r="T184">
            <v>9.3899999999999997E-2</v>
          </cell>
          <cell r="U184">
            <v>7.1999999999999998E-3</v>
          </cell>
          <cell r="V184">
            <v>-1.4999999999999999E-2</v>
          </cell>
          <cell r="W184">
            <v>3.27E-2</v>
          </cell>
          <cell r="X184">
            <v>18.06666666666667</v>
          </cell>
          <cell r="Y184">
            <v>1.9541284403669725</v>
          </cell>
          <cell r="Z184">
            <v>0.30199896747613769</v>
          </cell>
          <cell r="AA184">
            <v>-9.2999999999999992E-3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mq_pctchange"/>
      <definedName name="s_wq_pctchange"/>
      <definedName name="s_yq_pctchang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BFCE-9AC3-4A76-8D74-DF16A7A9F90D}">
  <sheetPr codeName="Sheet1"/>
  <dimension ref="B2:CF101"/>
  <sheetViews>
    <sheetView tabSelected="1" topLeftCell="BV1" zoomScale="70" zoomScaleNormal="70" workbookViewId="0">
      <selection activeCell="BT2" sqref="BT2:CF30"/>
    </sheetView>
  </sheetViews>
  <sheetFormatPr defaultRowHeight="14.4" x14ac:dyDescent="0.25"/>
  <cols>
    <col min="2" max="2" width="14.5546875" customWidth="1"/>
    <col min="3" max="3" width="31.88671875" hidden="1" customWidth="1"/>
    <col min="4" max="4" width="10.5546875" customWidth="1"/>
    <col min="5" max="5" width="11" customWidth="1"/>
    <col min="6" max="10" width="14.5546875" style="77" customWidth="1"/>
    <col min="11" max="11" width="7.44140625" style="77" hidden="1" customWidth="1"/>
    <col min="12" max="13" width="14.5546875" style="77" customWidth="1"/>
    <col min="14" max="14" width="12.5546875" style="77" hidden="1" customWidth="1"/>
    <col min="16" max="16" width="14.5546875" customWidth="1"/>
    <col min="17" max="17" width="31.88671875" hidden="1" customWidth="1"/>
    <col min="18" max="18" width="10.5546875" customWidth="1"/>
    <col min="19" max="19" width="11" customWidth="1"/>
    <col min="20" max="24" width="14.5546875" style="77" customWidth="1"/>
    <col min="25" max="25" width="7.44140625" style="77" hidden="1" customWidth="1"/>
    <col min="26" max="27" width="14.5546875" style="77" customWidth="1"/>
    <col min="28" max="28" width="14.5546875" hidden="1" customWidth="1"/>
    <col min="30" max="30" width="14.5546875" customWidth="1"/>
    <col min="31" max="31" width="31.88671875" hidden="1" customWidth="1"/>
    <col min="32" max="32" width="10.5546875" customWidth="1"/>
    <col min="33" max="33" width="11.109375" customWidth="1"/>
    <col min="34" max="38" width="14.5546875" style="77" customWidth="1"/>
    <col min="39" max="39" width="7.44140625" style="77" hidden="1" customWidth="1"/>
    <col min="40" max="41" width="14.5546875" style="77" customWidth="1"/>
    <col min="42" max="42" width="14.5546875" hidden="1" customWidth="1"/>
    <col min="44" max="44" width="14.5546875" customWidth="1"/>
    <col min="45" max="45" width="31.88671875" hidden="1" customWidth="1"/>
    <col min="46" max="46" width="10.5546875" customWidth="1"/>
    <col min="47" max="47" width="10.77734375" customWidth="1"/>
    <col min="48" max="52" width="14.5546875" style="77" customWidth="1"/>
    <col min="53" max="53" width="7.44140625" style="77" hidden="1" customWidth="1"/>
    <col min="54" max="55" width="14.5546875" style="77" customWidth="1"/>
    <col min="56" max="56" width="14.5546875" hidden="1" customWidth="1"/>
    <col min="58" max="58" width="14.5546875" customWidth="1"/>
    <col min="59" max="59" width="31.88671875" hidden="1" customWidth="1"/>
    <col min="60" max="60" width="10.5546875" customWidth="1"/>
    <col min="61" max="61" width="10.88671875" customWidth="1"/>
    <col min="62" max="66" width="14.5546875" style="77" customWidth="1"/>
    <col min="67" max="67" width="7.44140625" style="77" hidden="1" customWidth="1"/>
    <col min="68" max="69" width="14.5546875" style="77" customWidth="1"/>
    <col min="70" max="70" width="14.5546875" hidden="1" customWidth="1"/>
    <col min="72" max="72" width="14.5546875" customWidth="1"/>
    <col min="73" max="73" width="31.88671875" hidden="1" customWidth="1"/>
    <col min="74" max="74" width="10.5546875" customWidth="1"/>
    <col min="75" max="75" width="10.77734375" customWidth="1"/>
    <col min="76" max="80" width="14.5546875" style="77" customWidth="1"/>
    <col min="81" max="81" width="7.44140625" style="77" hidden="1" customWidth="1"/>
    <col min="82" max="83" width="14.5546875" style="77" customWidth="1"/>
    <col min="84" max="84" width="14.5546875" hidden="1" customWidth="1"/>
  </cols>
  <sheetData>
    <row r="2" spans="2:84" ht="13.5" customHeight="1" x14ac:dyDescent="0.25">
      <c r="B2" s="159" t="s">
        <v>3504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P2" s="159" t="s">
        <v>3504</v>
      </c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D2" s="159" t="s">
        <v>3504</v>
      </c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R2" s="159" t="s">
        <v>3504</v>
      </c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F2" s="159" t="s">
        <v>3504</v>
      </c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T2" s="159" t="s">
        <v>3504</v>
      </c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</row>
    <row r="3" spans="2:84" ht="13.5" customHeight="1" x14ac:dyDescent="0.25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</row>
    <row r="4" spans="2:84" ht="13.5" customHeight="1" x14ac:dyDescent="0.25"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</row>
    <row r="5" spans="2:84" ht="13.5" customHeight="1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t="s">
        <v>1496</v>
      </c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</row>
    <row r="6" spans="2:84" ht="15" customHeight="1" x14ac:dyDescent="0.25">
      <c r="B6" s="158" t="s">
        <v>2081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P6" s="158" t="s">
        <v>2082</v>
      </c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44"/>
      <c r="AD6" s="158" t="s">
        <v>181</v>
      </c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R6" s="158" t="s">
        <v>1060</v>
      </c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F6" s="158" t="s">
        <v>2108</v>
      </c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T6" s="158" t="s">
        <v>2116</v>
      </c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</row>
    <row r="7" spans="2:84" ht="15" customHeight="1" x14ac:dyDescent="0.25"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45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85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85"/>
    </row>
    <row r="8" spans="2:84" ht="15.6" x14ac:dyDescent="0.25">
      <c r="B8" s="2" t="s">
        <v>0</v>
      </c>
      <c r="C8" s="2" t="s">
        <v>1</v>
      </c>
      <c r="D8" s="2" t="s">
        <v>2</v>
      </c>
      <c r="E8" s="2" t="s">
        <v>1012</v>
      </c>
      <c r="F8" s="2" t="s">
        <v>1250</v>
      </c>
      <c r="G8" s="2" t="s">
        <v>304</v>
      </c>
      <c r="H8" s="2" t="s">
        <v>2644</v>
      </c>
      <c r="I8" s="2" t="s">
        <v>1963</v>
      </c>
      <c r="J8" s="2" t="s">
        <v>1952</v>
      </c>
      <c r="K8" s="2" t="s">
        <v>6</v>
      </c>
      <c r="L8" s="2" t="s">
        <v>1488</v>
      </c>
      <c r="M8" s="2" t="s">
        <v>1487</v>
      </c>
      <c r="N8" s="2" t="s">
        <v>122</v>
      </c>
      <c r="P8" s="2" t="s">
        <v>0</v>
      </c>
      <c r="Q8" s="2" t="s">
        <v>1</v>
      </c>
      <c r="R8" s="2" t="s">
        <v>2</v>
      </c>
      <c r="S8" s="2" t="s">
        <v>1012</v>
      </c>
      <c r="T8" s="2" t="s">
        <v>1250</v>
      </c>
      <c r="U8" s="2" t="s">
        <v>304</v>
      </c>
      <c r="V8" s="2" t="s">
        <v>2644</v>
      </c>
      <c r="W8" s="2" t="s">
        <v>1963</v>
      </c>
      <c r="X8" s="2" t="s">
        <v>1952</v>
      </c>
      <c r="Y8" s="2" t="s">
        <v>6</v>
      </c>
      <c r="Z8" s="2" t="s">
        <v>1488</v>
      </c>
      <c r="AA8" s="2" t="s">
        <v>1487</v>
      </c>
      <c r="AB8" s="2" t="s">
        <v>122</v>
      </c>
      <c r="AD8" s="2" t="s">
        <v>0</v>
      </c>
      <c r="AE8" s="2" t="s">
        <v>1</v>
      </c>
      <c r="AF8" s="2" t="s">
        <v>2</v>
      </c>
      <c r="AG8" s="2" t="s">
        <v>1012</v>
      </c>
      <c r="AH8" s="2" t="s">
        <v>1250</v>
      </c>
      <c r="AI8" s="2" t="s">
        <v>304</v>
      </c>
      <c r="AJ8" s="2" t="s">
        <v>2644</v>
      </c>
      <c r="AK8" s="2" t="s">
        <v>1963</v>
      </c>
      <c r="AL8" s="2" t="s">
        <v>1952</v>
      </c>
      <c r="AM8" s="2" t="s">
        <v>6</v>
      </c>
      <c r="AN8" s="2" t="s">
        <v>1488</v>
      </c>
      <c r="AO8" s="2" t="s">
        <v>1487</v>
      </c>
      <c r="AP8" s="2" t="s">
        <v>122</v>
      </c>
      <c r="AR8" s="2" t="s">
        <v>0</v>
      </c>
      <c r="AS8" s="2" t="s">
        <v>1</v>
      </c>
      <c r="AT8" s="2" t="s">
        <v>2</v>
      </c>
      <c r="AU8" s="2" t="s">
        <v>1012</v>
      </c>
      <c r="AV8" s="2" t="s">
        <v>1250</v>
      </c>
      <c r="AW8" s="2" t="s">
        <v>304</v>
      </c>
      <c r="AX8" s="2" t="s">
        <v>2644</v>
      </c>
      <c r="AY8" s="2" t="s">
        <v>1963</v>
      </c>
      <c r="AZ8" s="2" t="s">
        <v>1952</v>
      </c>
      <c r="BA8" s="2" t="s">
        <v>6</v>
      </c>
      <c r="BB8" s="2" t="s">
        <v>1488</v>
      </c>
      <c r="BC8" s="2" t="s">
        <v>1487</v>
      </c>
      <c r="BD8" s="2" t="s">
        <v>122</v>
      </c>
      <c r="BF8" s="2" t="s">
        <v>0</v>
      </c>
      <c r="BG8" s="2" t="s">
        <v>1</v>
      </c>
      <c r="BH8" s="2" t="s">
        <v>2</v>
      </c>
      <c r="BI8" s="2" t="s">
        <v>1012</v>
      </c>
      <c r="BJ8" s="2" t="s">
        <v>1250</v>
      </c>
      <c r="BK8" s="2" t="s">
        <v>304</v>
      </c>
      <c r="BL8" s="2" t="s">
        <v>2644</v>
      </c>
      <c r="BM8" s="2" t="s">
        <v>1963</v>
      </c>
      <c r="BN8" s="2" t="s">
        <v>1952</v>
      </c>
      <c r="BO8" s="2" t="s">
        <v>6</v>
      </c>
      <c r="BP8" s="2" t="s">
        <v>1488</v>
      </c>
      <c r="BQ8" s="2" t="s">
        <v>1487</v>
      </c>
      <c r="BR8" s="2" t="s">
        <v>122</v>
      </c>
      <c r="BT8" s="2" t="s">
        <v>0</v>
      </c>
      <c r="BU8" s="2" t="s">
        <v>1</v>
      </c>
      <c r="BV8" s="2" t="s">
        <v>2</v>
      </c>
      <c r="BW8" s="2" t="s">
        <v>1012</v>
      </c>
      <c r="BX8" s="2" t="s">
        <v>1250</v>
      </c>
      <c r="BY8" s="2" t="s">
        <v>304</v>
      </c>
      <c r="BZ8" s="2" t="s">
        <v>2644</v>
      </c>
      <c r="CA8" s="2" t="s">
        <v>1963</v>
      </c>
      <c r="CB8" s="2" t="s">
        <v>1952</v>
      </c>
      <c r="CC8" s="2" t="s">
        <v>6</v>
      </c>
      <c r="CD8" s="2" t="s">
        <v>1488</v>
      </c>
      <c r="CE8" s="2" t="s">
        <v>1487</v>
      </c>
      <c r="CF8" s="2" t="s">
        <v>122</v>
      </c>
    </row>
    <row r="9" spans="2:84" ht="13.95" customHeight="1" x14ac:dyDescent="0.25">
      <c r="B9" s="5" t="s">
        <v>384</v>
      </c>
      <c r="C9" s="5" t="s">
        <v>1122</v>
      </c>
      <c r="D9" s="5" t="s">
        <v>89</v>
      </c>
      <c r="E9" s="149" t="s">
        <v>2864</v>
      </c>
      <c r="F9" s="107">
        <v>1.2514551804423849E-2</v>
      </c>
      <c r="G9" s="107">
        <v>3.9748953974895418E-2</v>
      </c>
      <c r="H9" s="107">
        <v>-4.6326754385964897E-2</v>
      </c>
      <c r="I9" s="107">
        <v>-1.218521527213645E-2</v>
      </c>
      <c r="J9" s="107">
        <v>-0.10342316096139841</v>
      </c>
      <c r="K9" s="107">
        <v>0.43837380426784422</v>
      </c>
      <c r="L9" s="107">
        <v>-0.30651706851277161</v>
      </c>
      <c r="M9" s="108">
        <v>0.5946448554725674</v>
      </c>
      <c r="N9" s="108" t="s">
        <v>301</v>
      </c>
      <c r="P9" s="5" t="s">
        <v>1119</v>
      </c>
      <c r="Q9" s="5" t="s">
        <v>13</v>
      </c>
      <c r="R9" s="5" t="s">
        <v>90</v>
      </c>
      <c r="S9" s="149" t="s">
        <v>2885</v>
      </c>
      <c r="T9" s="16">
        <v>1.007999999999987E-2</v>
      </c>
      <c r="U9" s="16">
        <v>4.2925190671549318E-2</v>
      </c>
      <c r="V9" s="16">
        <v>-0.11276117305349941</v>
      </c>
      <c r="W9" s="16">
        <v>8.8054642301908848E-2</v>
      </c>
      <c r="X9" s="16">
        <v>4.1715718892358922E-3</v>
      </c>
      <c r="Y9" s="16">
        <v>0.21563015275487649</v>
      </c>
      <c r="Z9" s="16">
        <v>-0.33179285034660871</v>
      </c>
      <c r="AA9" s="108">
        <v>1.3988569289235819</v>
      </c>
      <c r="AB9" s="5" t="s">
        <v>1110</v>
      </c>
      <c r="AD9" s="5" t="s">
        <v>1120</v>
      </c>
      <c r="AE9" s="5" t="s">
        <v>1219</v>
      </c>
      <c r="AF9" s="5" t="s">
        <v>1111</v>
      </c>
      <c r="AG9" s="149" t="s">
        <v>2906</v>
      </c>
      <c r="AH9" s="107">
        <v>2.084101807451133E-2</v>
      </c>
      <c r="AI9" s="107">
        <v>3.419282511210775E-2</v>
      </c>
      <c r="AJ9" s="107">
        <v>2.29162816484938E-2</v>
      </c>
      <c r="AK9" s="107">
        <v>0.13422302962548921</v>
      </c>
      <c r="AL9" s="107">
        <v>0.1644292571800503</v>
      </c>
      <c r="AM9" s="107">
        <v>0.1380555555555556</v>
      </c>
      <c r="AN9" s="107">
        <v>-5.4370323196943182E-2</v>
      </c>
      <c r="AO9" s="108">
        <v>1.6041765169540001</v>
      </c>
      <c r="AP9" s="5" t="s">
        <v>301</v>
      </c>
      <c r="AR9" s="5" t="s">
        <v>2111</v>
      </c>
      <c r="AS9" s="5" t="s">
        <v>1249</v>
      </c>
      <c r="AT9" s="5" t="s">
        <v>367</v>
      </c>
      <c r="AU9" s="149" t="s">
        <v>3074</v>
      </c>
      <c r="AV9" s="107">
        <v>4.1095890410958853E-2</v>
      </c>
      <c r="AW9" s="107">
        <v>7.3662966700302812E-2</v>
      </c>
      <c r="AX9" s="107">
        <v>8.0203045685279362E-2</v>
      </c>
      <c r="AY9" s="107">
        <v>-0.1008671839342765</v>
      </c>
      <c r="AZ9" s="107">
        <v>0.1722846441947565</v>
      </c>
      <c r="BA9" s="107">
        <v>0.13479052823315121</v>
      </c>
      <c r="BB9" s="107">
        <v>-0.165250637213254</v>
      </c>
      <c r="BC9" s="108">
        <v>1.0397543808141281</v>
      </c>
      <c r="BD9" s="5" t="s">
        <v>1110</v>
      </c>
      <c r="BF9" s="5" t="s">
        <v>2645</v>
      </c>
      <c r="BG9" s="5" t="s">
        <v>2327</v>
      </c>
      <c r="BH9" s="5" t="s">
        <v>111</v>
      </c>
      <c r="BI9" s="149" t="s">
        <v>3340</v>
      </c>
      <c r="BJ9" s="107">
        <v>1.287257019438459E-2</v>
      </c>
      <c r="BK9" s="107">
        <v>2.7429673122425721E-2</v>
      </c>
      <c r="BL9" s="107">
        <v>4.9973132724341777E-2</v>
      </c>
      <c r="BM9" s="107">
        <v>0.1127055306427502</v>
      </c>
      <c r="BN9" s="107" t="s">
        <v>3505</v>
      </c>
      <c r="BO9" s="107" t="s">
        <v>3505</v>
      </c>
      <c r="BP9" s="107">
        <v>-2.5368328617426009E-2</v>
      </c>
      <c r="BQ9" s="108">
        <v>2.539818746905202</v>
      </c>
      <c r="BR9" s="5"/>
      <c r="BT9" s="186" t="s">
        <v>2135</v>
      </c>
      <c r="BU9" s="186" t="s">
        <v>2137</v>
      </c>
      <c r="BV9" s="186" t="s">
        <v>1972</v>
      </c>
      <c r="BW9" s="188" t="s">
        <v>3305</v>
      </c>
      <c r="BX9" s="189">
        <v>1.1096918409707829E-2</v>
      </c>
      <c r="BY9" s="189">
        <v>4.2815973651708639E-2</v>
      </c>
      <c r="BZ9" s="189">
        <v>-2.6368388683886801E-2</v>
      </c>
      <c r="CA9" s="189">
        <v>8.8080301129234595E-2</v>
      </c>
      <c r="CB9" s="107">
        <v>-7.6477404403244464E-2</v>
      </c>
      <c r="CC9" s="189">
        <v>4.9963500689431228E-2</v>
      </c>
      <c r="CD9" s="189">
        <v>-9.3728357060407941E-2</v>
      </c>
      <c r="CE9" s="187">
        <v>0.80441308867740824</v>
      </c>
      <c r="CF9" s="5" t="s">
        <v>1110</v>
      </c>
    </row>
    <row r="10" spans="2:84" ht="13.95" customHeight="1" x14ac:dyDescent="0.35">
      <c r="B10" s="186" t="s">
        <v>430</v>
      </c>
      <c r="C10" s="186" t="s">
        <v>2068</v>
      </c>
      <c r="D10" s="186" t="s">
        <v>89</v>
      </c>
      <c r="E10" s="149" t="s">
        <v>3115</v>
      </c>
      <c r="F10" s="15">
        <v>1.2124002455494279E-2</v>
      </c>
      <c r="G10" s="15">
        <v>3.9401103230890522E-2</v>
      </c>
      <c r="H10" s="15">
        <v>-4.4756662804171572E-2</v>
      </c>
      <c r="I10" s="15">
        <v>3.3146277590722077E-2</v>
      </c>
      <c r="J10" s="15">
        <v>-0.10042404253887061</v>
      </c>
      <c r="K10" s="15">
        <v>0.30958715144349203</v>
      </c>
      <c r="L10" s="15">
        <v>-0.26155371900826452</v>
      </c>
      <c r="M10" s="187">
        <v>0.50797007440364528</v>
      </c>
      <c r="N10" s="108" t="s">
        <v>1110</v>
      </c>
      <c r="P10" s="5" t="s">
        <v>2727</v>
      </c>
      <c r="Q10" s="5" t="s">
        <v>2685</v>
      </c>
      <c r="R10" s="5" t="s">
        <v>90</v>
      </c>
      <c r="S10" s="149" t="s">
        <v>3402</v>
      </c>
      <c r="T10" s="107">
        <v>9.2250922509224953E-3</v>
      </c>
      <c r="U10" s="107">
        <v>4.9904030710172798E-2</v>
      </c>
      <c r="V10" s="107">
        <v>3.9923954372623527E-2</v>
      </c>
      <c r="W10" s="107" t="s">
        <v>3505</v>
      </c>
      <c r="X10" s="107" t="s">
        <v>3505</v>
      </c>
      <c r="Y10" s="107" t="s">
        <v>3505</v>
      </c>
      <c r="Z10" s="107">
        <v>-0.23822463768115951</v>
      </c>
      <c r="AA10" s="108">
        <v>0.45558414549873077</v>
      </c>
      <c r="AB10" s="5" t="s">
        <v>1110</v>
      </c>
      <c r="AD10" s="5" t="s">
        <v>2254</v>
      </c>
      <c r="AE10" s="5" t="s">
        <v>1805</v>
      </c>
      <c r="AF10" s="5" t="s">
        <v>1111</v>
      </c>
      <c r="AG10" s="149" t="s">
        <v>3224</v>
      </c>
      <c r="AH10" s="107">
        <v>1.249760887585283E-2</v>
      </c>
      <c r="AI10" s="107">
        <v>7.5885900128735084E-2</v>
      </c>
      <c r="AJ10" s="107">
        <v>0.19292314627000229</v>
      </c>
      <c r="AK10" s="107">
        <v>8.9279869067103057E-2</v>
      </c>
      <c r="AL10" s="107" t="s">
        <v>3505</v>
      </c>
      <c r="AM10" s="107" t="s">
        <v>3505</v>
      </c>
      <c r="AN10" s="107">
        <v>-6.3386031321903014E-2</v>
      </c>
      <c r="AO10" s="108">
        <v>1.8273757710997489</v>
      </c>
      <c r="AP10" s="5" t="s">
        <v>1110</v>
      </c>
      <c r="AR10" s="5" t="s">
        <v>2425</v>
      </c>
      <c r="AS10" s="5" t="s">
        <v>337</v>
      </c>
      <c r="AT10" s="5" t="s">
        <v>367</v>
      </c>
      <c r="AU10" s="149" t="s">
        <v>2944</v>
      </c>
      <c r="AV10" s="107">
        <v>2.6231130908191069E-2</v>
      </c>
      <c r="AW10" s="107">
        <v>5.2270997208830217E-2</v>
      </c>
      <c r="AX10" s="107">
        <v>1.9607843137254829E-2</v>
      </c>
      <c r="AY10" s="107">
        <v>-3.3620433620433647E-2</v>
      </c>
      <c r="AZ10" s="107">
        <v>1.6176736886581718E-2</v>
      </c>
      <c r="BA10" s="107">
        <v>0.15016662038322701</v>
      </c>
      <c r="BB10" s="107">
        <v>-5.8721777130371453E-2</v>
      </c>
      <c r="BC10" s="108">
        <v>1.0197160400143439</v>
      </c>
      <c r="BD10" s="5" t="s">
        <v>301</v>
      </c>
      <c r="BF10" s="5" t="s">
        <v>1693</v>
      </c>
      <c r="BG10" s="5" t="s">
        <v>2773</v>
      </c>
      <c r="BH10" s="5" t="s">
        <v>420</v>
      </c>
      <c r="BI10" s="149" t="s">
        <v>3428</v>
      </c>
      <c r="BJ10" s="107">
        <v>7.5920973168837058E-3</v>
      </c>
      <c r="BK10" s="107">
        <v>9.68271807728871E-3</v>
      </c>
      <c r="BL10" s="107">
        <v>5.2446607191132699E-2</v>
      </c>
      <c r="BM10" s="107">
        <v>5.5249144161277908E-2</v>
      </c>
      <c r="BN10" s="107" t="s">
        <v>3505</v>
      </c>
      <c r="BO10" s="107" t="s">
        <v>3505</v>
      </c>
      <c r="BP10" s="107">
        <v>-1.6271632806621399E-2</v>
      </c>
      <c r="BQ10" s="108">
        <v>2.37280449567535</v>
      </c>
      <c r="BR10" s="5"/>
      <c r="BT10" s="5" t="s">
        <v>2266</v>
      </c>
      <c r="BU10" s="5" t="s">
        <v>2422</v>
      </c>
      <c r="BV10" s="5" t="s">
        <v>1972</v>
      </c>
      <c r="BW10" s="149" t="s">
        <v>3355</v>
      </c>
      <c r="BX10" s="107">
        <v>7.0459984046795654E-3</v>
      </c>
      <c r="BY10" s="107">
        <v>1.8555869302137928E-2</v>
      </c>
      <c r="BZ10" s="107">
        <v>1.8829858776059138E-2</v>
      </c>
      <c r="CA10" s="107">
        <v>7.0554355651547995E-2</v>
      </c>
      <c r="CB10" s="107">
        <v>3.3482142857142787E-2</v>
      </c>
      <c r="CC10" s="107">
        <v>5.3291536050156678E-2</v>
      </c>
      <c r="CD10" s="107">
        <v>-3.2110091743119393E-2</v>
      </c>
      <c r="CE10" s="108">
        <v>2.435085944112116</v>
      </c>
      <c r="CF10" s="5" t="s">
        <v>301</v>
      </c>
    </row>
    <row r="11" spans="2:84" ht="13.95" customHeight="1" x14ac:dyDescent="0.35">
      <c r="B11" s="5" t="s">
        <v>1301</v>
      </c>
      <c r="C11" s="5" t="s">
        <v>418</v>
      </c>
      <c r="D11" s="5" t="s">
        <v>89</v>
      </c>
      <c r="E11" s="149" t="s">
        <v>3086</v>
      </c>
      <c r="F11" s="107">
        <v>1.082806177694207E-2</v>
      </c>
      <c r="G11" s="107">
        <v>4.556708323508607E-2</v>
      </c>
      <c r="H11" s="107">
        <v>-4.3783328655627729E-3</v>
      </c>
      <c r="I11" s="107">
        <v>4.0960617038681812E-2</v>
      </c>
      <c r="J11" s="107">
        <v>-0.1247826531655927</v>
      </c>
      <c r="K11" s="107">
        <v>0.4749698431845597</v>
      </c>
      <c r="L11" s="107">
        <v>-0.26543025226842148</v>
      </c>
      <c r="M11" s="108">
        <v>0.58047477234683154</v>
      </c>
      <c r="N11" s="108" t="s">
        <v>301</v>
      </c>
      <c r="P11" s="5" t="s">
        <v>2288</v>
      </c>
      <c r="Q11" s="5" t="s">
        <v>2565</v>
      </c>
      <c r="R11" s="5" t="s">
        <v>90</v>
      </c>
      <c r="S11" s="149" t="s">
        <v>3379</v>
      </c>
      <c r="T11" s="107">
        <v>6.6571077427284298E-3</v>
      </c>
      <c r="U11" s="107">
        <v>6.7557293363744941E-2</v>
      </c>
      <c r="V11" s="107">
        <v>1.9367991845056221E-3</v>
      </c>
      <c r="W11" s="107" t="s">
        <v>3505</v>
      </c>
      <c r="X11" s="107" t="s">
        <v>3505</v>
      </c>
      <c r="Y11" s="107" t="s">
        <v>3505</v>
      </c>
      <c r="Z11" s="107">
        <v>-0.31400877834674468</v>
      </c>
      <c r="AA11" s="108">
        <v>6.6064114438994695E-2</v>
      </c>
      <c r="AB11" s="105" t="s">
        <v>1110</v>
      </c>
      <c r="AD11" s="5" t="s">
        <v>2296</v>
      </c>
      <c r="AE11" s="5" t="s">
        <v>2658</v>
      </c>
      <c r="AF11" s="5" t="s">
        <v>110</v>
      </c>
      <c r="AG11" s="149" t="s">
        <v>3233</v>
      </c>
      <c r="AH11" s="107">
        <v>1.100178890876569E-2</v>
      </c>
      <c r="AI11" s="107">
        <v>1.190689346463758E-2</v>
      </c>
      <c r="AJ11" s="107">
        <v>1.6548250741973192E-2</v>
      </c>
      <c r="AK11" s="107">
        <v>0.1130130130130131</v>
      </c>
      <c r="AL11" s="107" t="s">
        <v>3505</v>
      </c>
      <c r="AM11" s="107" t="s">
        <v>3505</v>
      </c>
      <c r="AN11" s="107">
        <v>-2.083333333333335E-2</v>
      </c>
      <c r="AO11" s="108">
        <v>1.890918851073436</v>
      </c>
      <c r="AP11" s="105" t="s">
        <v>301</v>
      </c>
      <c r="AR11" s="5" t="s">
        <v>1132</v>
      </c>
      <c r="AS11" s="5" t="s">
        <v>1059</v>
      </c>
      <c r="AT11" s="5" t="s">
        <v>367</v>
      </c>
      <c r="AU11" s="149" t="s">
        <v>2853</v>
      </c>
      <c r="AV11" s="107">
        <v>2.2108404349946879E-2</v>
      </c>
      <c r="AW11" s="107">
        <v>5.2862589779209657E-2</v>
      </c>
      <c r="AX11" s="107">
        <v>-4.6523974516599056E-3</v>
      </c>
      <c r="AY11" s="107">
        <v>0.1464266265176026</v>
      </c>
      <c r="AZ11" s="107">
        <v>0.27084351082885538</v>
      </c>
      <c r="BA11" s="107">
        <v>8.1161971830985946E-2</v>
      </c>
      <c r="BB11" s="107">
        <v>-0.22473741398044189</v>
      </c>
      <c r="BC11" s="108">
        <v>1.886046866211506</v>
      </c>
      <c r="BD11" s="105" t="s">
        <v>1110</v>
      </c>
      <c r="BF11" s="5" t="s">
        <v>2233</v>
      </c>
      <c r="BG11" s="5" t="s">
        <v>2236</v>
      </c>
      <c r="BH11" s="5" t="s">
        <v>111</v>
      </c>
      <c r="BI11" s="149" t="s">
        <v>2863</v>
      </c>
      <c r="BJ11" s="107">
        <v>4.9184571576494918E-3</v>
      </c>
      <c r="BK11" s="107">
        <v>6.9168251772435676E-3</v>
      </c>
      <c r="BL11" s="107">
        <v>9.0105700918385878E-3</v>
      </c>
      <c r="BM11" s="107">
        <v>4.094516594516584E-2</v>
      </c>
      <c r="BN11" s="107">
        <v>8.2812499999999956E-2</v>
      </c>
      <c r="BO11" s="107" t="s">
        <v>3505</v>
      </c>
      <c r="BP11" s="107">
        <v>-2.4729520865533369E-2</v>
      </c>
      <c r="BQ11" s="108">
        <v>2.3611311214097772</v>
      </c>
      <c r="BR11" s="105"/>
      <c r="BT11" s="5" t="s">
        <v>2298</v>
      </c>
      <c r="BU11" s="5" t="s">
        <v>2205</v>
      </c>
      <c r="BV11" s="5" t="s">
        <v>1972</v>
      </c>
      <c r="BW11" s="149" t="s">
        <v>3079</v>
      </c>
      <c r="BX11" s="107">
        <v>6.9390902081725159E-3</v>
      </c>
      <c r="BY11" s="107">
        <v>-2.682563338301058E-2</v>
      </c>
      <c r="BZ11" s="107">
        <v>-1.8967136150234709E-2</v>
      </c>
      <c r="CA11" s="107">
        <v>-7.6407007081624734E-3</v>
      </c>
      <c r="CB11" s="107">
        <v>6.5739821251241448E-2</v>
      </c>
      <c r="CC11" s="107" t="s">
        <v>3505</v>
      </c>
      <c r="CD11" s="107">
        <v>-7.1831111906252632E-2</v>
      </c>
      <c r="CE11" s="108">
        <v>0.2821710608784026</v>
      </c>
      <c r="CF11" s="105" t="s">
        <v>301</v>
      </c>
    </row>
    <row r="12" spans="2:84" ht="13.95" customHeight="1" x14ac:dyDescent="0.25">
      <c r="B12" s="5" t="s">
        <v>826</v>
      </c>
      <c r="C12" s="5" t="s">
        <v>385</v>
      </c>
      <c r="D12" s="5" t="s">
        <v>89</v>
      </c>
      <c r="E12" s="149" t="s">
        <v>2866</v>
      </c>
      <c r="F12" s="107">
        <v>1.0656282074503309E-2</v>
      </c>
      <c r="G12" s="107">
        <v>3.2824309733148427E-2</v>
      </c>
      <c r="H12" s="107">
        <v>-7.7001543890604318E-2</v>
      </c>
      <c r="I12" s="107">
        <v>3.1890984609257211E-2</v>
      </c>
      <c r="J12" s="107">
        <v>-3.998361327324873E-2</v>
      </c>
      <c r="K12" s="107">
        <v>0.36075322101090168</v>
      </c>
      <c r="L12" s="107">
        <v>-0.34553671775986988</v>
      </c>
      <c r="M12" s="108">
        <v>0.87045189946444046</v>
      </c>
      <c r="N12" s="108" t="s">
        <v>301</v>
      </c>
      <c r="P12" s="5" t="s">
        <v>1120</v>
      </c>
      <c r="Q12" s="5" t="s">
        <v>1271</v>
      </c>
      <c r="R12" s="5" t="s">
        <v>90</v>
      </c>
      <c r="S12" s="149" t="s">
        <v>2890</v>
      </c>
      <c r="T12" s="107">
        <v>4.9599389545975647E-3</v>
      </c>
      <c r="U12" s="107">
        <v>6.5264647894444305E-2</v>
      </c>
      <c r="V12" s="107">
        <v>-8.2389827556174855E-2</v>
      </c>
      <c r="W12" s="107">
        <v>0.16793815481639721</v>
      </c>
      <c r="X12" s="107">
        <v>9.1726818434203272E-2</v>
      </c>
      <c r="Y12" s="107">
        <v>0.46924457497144711</v>
      </c>
      <c r="Z12" s="107">
        <v>-0.25598904859685151</v>
      </c>
      <c r="AA12" s="108">
        <v>1.0898695727260681</v>
      </c>
      <c r="AB12" s="5" t="s">
        <v>301</v>
      </c>
      <c r="AD12" s="5" t="s">
        <v>1415</v>
      </c>
      <c r="AE12" s="5" t="s">
        <v>1314</v>
      </c>
      <c r="AF12" s="5" t="s">
        <v>110</v>
      </c>
      <c r="AG12" s="149" t="s">
        <v>3090</v>
      </c>
      <c r="AH12" s="16">
        <v>1.0975609756097571E-2</v>
      </c>
      <c r="AI12" s="16">
        <v>3.8847117794486019E-2</v>
      </c>
      <c r="AJ12" s="16">
        <v>-1.60237388724036E-2</v>
      </c>
      <c r="AK12" s="16">
        <v>0.1248331108144192</v>
      </c>
      <c r="AL12" s="107">
        <v>-1.7704918032786839E-2</v>
      </c>
      <c r="AM12" s="16">
        <v>0.16234756097560951</v>
      </c>
      <c r="AN12" s="16">
        <v>-9.3676814988290349E-2</v>
      </c>
      <c r="AO12" s="108">
        <v>1.407105130038081</v>
      </c>
      <c r="AP12" s="5" t="s">
        <v>301</v>
      </c>
      <c r="AR12" s="5" t="s">
        <v>1056</v>
      </c>
      <c r="AS12" s="5" t="s">
        <v>1058</v>
      </c>
      <c r="AT12" s="5" t="s">
        <v>367</v>
      </c>
      <c r="AU12" s="149" t="s">
        <v>2946</v>
      </c>
      <c r="AV12" s="107">
        <v>1.9923050550455072E-2</v>
      </c>
      <c r="AW12" s="107">
        <v>8.5549789166396328E-2</v>
      </c>
      <c r="AX12" s="107">
        <v>1.2715033657442201E-3</v>
      </c>
      <c r="AY12" s="107">
        <v>4.1480038948393361E-2</v>
      </c>
      <c r="AZ12" s="107">
        <v>0.17877967035489631</v>
      </c>
      <c r="BA12" s="107">
        <v>-7.9704864274002807E-3</v>
      </c>
      <c r="BB12" s="107">
        <v>-0.1565929696198505</v>
      </c>
      <c r="BC12" s="108">
        <v>0.91373296971626572</v>
      </c>
      <c r="BD12" s="5" t="s">
        <v>1110</v>
      </c>
      <c r="BF12" s="5" t="s">
        <v>2561</v>
      </c>
      <c r="BG12" s="5" t="s">
        <v>2520</v>
      </c>
      <c r="BH12" s="5" t="s">
        <v>111</v>
      </c>
      <c r="BI12" s="149" t="s">
        <v>3367</v>
      </c>
      <c r="BJ12" s="16">
        <v>4.8476454293628901E-3</v>
      </c>
      <c r="BK12" s="16">
        <v>6.7649609713791303E-3</v>
      </c>
      <c r="BL12" s="16">
        <v>4.8476454293628901E-3</v>
      </c>
      <c r="BM12" s="16">
        <v>6.5486072680317253E-2</v>
      </c>
      <c r="BN12" s="16" t="s">
        <v>3505</v>
      </c>
      <c r="BO12" s="16" t="s">
        <v>3505</v>
      </c>
      <c r="BP12" s="16">
        <v>-2.085661080074485E-2</v>
      </c>
      <c r="BQ12" s="108">
        <v>2.3479606178322472</v>
      </c>
      <c r="BR12" s="5"/>
      <c r="BT12" s="5" t="s">
        <v>2272</v>
      </c>
      <c r="BU12" s="5" t="s">
        <v>471</v>
      </c>
      <c r="BV12" s="5" t="s">
        <v>1972</v>
      </c>
      <c r="BW12" s="149" t="s">
        <v>2924</v>
      </c>
      <c r="BX12" s="107">
        <v>5.1927217461054109E-3</v>
      </c>
      <c r="BY12" s="107">
        <v>2.74445499266418E-2</v>
      </c>
      <c r="BZ12" s="107">
        <v>0.11095558044046271</v>
      </c>
      <c r="CA12" s="107">
        <v>4.5208485735186647E-2</v>
      </c>
      <c r="CB12" s="107">
        <v>-1.711245326430821E-2</v>
      </c>
      <c r="CC12" s="107">
        <v>4.3099999999999923E-2</v>
      </c>
      <c r="CD12" s="107">
        <v>-8.9015151515151589E-2</v>
      </c>
      <c r="CE12" s="108">
        <v>1.3027656063208</v>
      </c>
      <c r="CF12" s="5" t="s">
        <v>301</v>
      </c>
    </row>
    <row r="13" spans="2:84" ht="13.95" customHeight="1" x14ac:dyDescent="0.35">
      <c r="B13" s="5" t="s">
        <v>829</v>
      </c>
      <c r="C13" s="5" t="s">
        <v>282</v>
      </c>
      <c r="D13" s="5" t="s">
        <v>89</v>
      </c>
      <c r="E13" s="149" t="s">
        <v>3143</v>
      </c>
      <c r="F13" s="107">
        <v>8.0063473744949043E-3</v>
      </c>
      <c r="G13" s="107">
        <v>6.0479587190772399E-2</v>
      </c>
      <c r="H13" s="107">
        <v>-3.5342030786222223E-2</v>
      </c>
      <c r="I13" s="107">
        <v>5.5826834778806227E-2</v>
      </c>
      <c r="J13" s="107">
        <v>-8.3678375851475861E-2</v>
      </c>
      <c r="K13" s="107">
        <v>0.30112165660051771</v>
      </c>
      <c r="L13" s="107">
        <v>-0.24883130759983971</v>
      </c>
      <c r="M13" s="108">
        <v>0.58654499864927079</v>
      </c>
      <c r="N13" s="108" t="s">
        <v>1110</v>
      </c>
      <c r="P13" s="5" t="s">
        <v>430</v>
      </c>
      <c r="Q13" s="5" t="s">
        <v>432</v>
      </c>
      <c r="R13" s="5" t="s">
        <v>90</v>
      </c>
      <c r="S13" s="149" t="s">
        <v>2886</v>
      </c>
      <c r="T13" s="107">
        <v>3.608380279097156E-3</v>
      </c>
      <c r="U13" s="107">
        <v>5.0568510310271542E-2</v>
      </c>
      <c r="V13" s="107">
        <v>-9.4331472620946322E-2</v>
      </c>
      <c r="W13" s="107">
        <v>8.9369095450102964E-2</v>
      </c>
      <c r="X13" s="107">
        <v>-5.1270604395604269E-2</v>
      </c>
      <c r="Y13" s="107">
        <v>0.39169266532085389</v>
      </c>
      <c r="Z13" s="107">
        <v>-0.29194421963518641</v>
      </c>
      <c r="AA13" s="108">
        <v>1.0440352807234721</v>
      </c>
      <c r="AB13" s="5" t="s">
        <v>301</v>
      </c>
      <c r="AD13" s="5" t="s">
        <v>2101</v>
      </c>
      <c r="AE13" s="5" t="s">
        <v>2070</v>
      </c>
      <c r="AF13" s="5" t="s">
        <v>110</v>
      </c>
      <c r="AG13" s="149" t="s">
        <v>3294</v>
      </c>
      <c r="AH13" s="107">
        <v>1.006634637382753E-2</v>
      </c>
      <c r="AI13" s="107">
        <v>3.3473782771535447E-2</v>
      </c>
      <c r="AJ13" s="107">
        <v>1.393248105335676E-2</v>
      </c>
      <c r="AK13" s="107">
        <v>0.15366952221142791</v>
      </c>
      <c r="AL13" s="107" t="s">
        <v>3505</v>
      </c>
      <c r="AM13" s="107" t="s">
        <v>3505</v>
      </c>
      <c r="AN13" s="107">
        <v>-5.8645651974708918E-2</v>
      </c>
      <c r="AO13" s="108">
        <v>1.657685195103431</v>
      </c>
      <c r="AP13" s="5" t="s">
        <v>301</v>
      </c>
      <c r="AR13" s="5" t="s">
        <v>1853</v>
      </c>
      <c r="AS13" s="5" t="s">
        <v>1866</v>
      </c>
      <c r="AT13" s="5" t="s">
        <v>367</v>
      </c>
      <c r="AU13" s="149" t="s">
        <v>3244</v>
      </c>
      <c r="AV13" s="15">
        <v>1.9607843137255051E-2</v>
      </c>
      <c r="AW13" s="15">
        <v>3.6512667660208553E-2</v>
      </c>
      <c r="AX13" s="15">
        <v>2.6966292134833481E-4</v>
      </c>
      <c r="AY13" s="15">
        <v>7.2430964237211182E-3</v>
      </c>
      <c r="AZ13" s="15">
        <v>4.1489863272041523E-2</v>
      </c>
      <c r="BA13" s="15" t="s">
        <v>3505</v>
      </c>
      <c r="BB13" s="15">
        <v>-0.1113928477747661</v>
      </c>
      <c r="BC13" s="108">
        <v>0.6346575487170637</v>
      </c>
      <c r="BD13" s="5" t="s">
        <v>301</v>
      </c>
      <c r="BF13" s="5" t="s">
        <v>2286</v>
      </c>
      <c r="BG13" s="5" t="s">
        <v>2212</v>
      </c>
      <c r="BH13" s="5" t="s">
        <v>111</v>
      </c>
      <c r="BI13" s="149" t="s">
        <v>3324</v>
      </c>
      <c r="BJ13" s="107">
        <v>3.45283996086776E-3</v>
      </c>
      <c r="BK13" s="107">
        <v>4.493346390921138E-3</v>
      </c>
      <c r="BL13" s="107">
        <v>1.665900735294157E-3</v>
      </c>
      <c r="BM13" s="107">
        <v>2.969359990535891E-2</v>
      </c>
      <c r="BN13" s="107">
        <v>8.9655172413793061E-2</v>
      </c>
      <c r="BO13" s="107">
        <v>0.10168288006816729</v>
      </c>
      <c r="BP13" s="107">
        <v>-6.3964113640139528E-2</v>
      </c>
      <c r="BQ13" s="108">
        <v>2.017356997933208</v>
      </c>
      <c r="BR13" s="5"/>
      <c r="BT13" s="5" t="s">
        <v>2262</v>
      </c>
      <c r="BU13" s="5" t="s">
        <v>2143</v>
      </c>
      <c r="BV13" s="5" t="s">
        <v>1972</v>
      </c>
      <c r="BW13" s="149" t="s">
        <v>3115</v>
      </c>
      <c r="BX13" s="107">
        <v>2.065831152733955E-3</v>
      </c>
      <c r="BY13" s="107">
        <v>2.6306509626913051E-2</v>
      </c>
      <c r="BZ13" s="107">
        <v>-1.8519788737224601E-3</v>
      </c>
      <c r="CA13" s="107">
        <v>6.9625825385179807E-2</v>
      </c>
      <c r="CB13" s="107">
        <v>8.4069036824942156E-2</v>
      </c>
      <c r="CC13" s="107">
        <v>0.11068904593639579</v>
      </c>
      <c r="CD13" s="107">
        <v>-2.816997943797131E-2</v>
      </c>
      <c r="CE13" s="108">
        <v>3.4744323484401169</v>
      </c>
      <c r="CF13" s="5" t="s">
        <v>1110</v>
      </c>
    </row>
    <row r="14" spans="2:84" ht="13.95" customHeight="1" x14ac:dyDescent="0.35">
      <c r="B14" s="5" t="s">
        <v>391</v>
      </c>
      <c r="C14" s="105" t="s">
        <v>1279</v>
      </c>
      <c r="D14" s="5" t="s">
        <v>89</v>
      </c>
      <c r="E14" s="149" t="s">
        <v>2870</v>
      </c>
      <c r="F14" s="16">
        <v>7.7297034516286001E-3</v>
      </c>
      <c r="G14" s="16">
        <v>2.781634272114264E-2</v>
      </c>
      <c r="H14" s="16">
        <v>-9.0274730097428146E-2</v>
      </c>
      <c r="I14" s="16">
        <v>2.1991555242786291E-3</v>
      </c>
      <c r="J14" s="16">
        <v>-2.916435372987736E-2</v>
      </c>
      <c r="K14" s="16">
        <v>0.26037349981163538</v>
      </c>
      <c r="L14" s="16">
        <v>-0.31502380863109752</v>
      </c>
      <c r="M14" s="108">
        <v>0.89822765322374554</v>
      </c>
      <c r="N14" s="108" t="s">
        <v>1110</v>
      </c>
      <c r="P14" s="5" t="s">
        <v>2461</v>
      </c>
      <c r="Q14" s="105" t="s">
        <v>2307</v>
      </c>
      <c r="R14" s="5" t="s">
        <v>90</v>
      </c>
      <c r="S14" s="149" t="s">
        <v>3334</v>
      </c>
      <c r="T14" s="16">
        <v>1.9091890097120421E-3</v>
      </c>
      <c r="U14" s="16">
        <v>7.7197679607318159E-2</v>
      </c>
      <c r="V14" s="16">
        <v>-9.4378334017233279E-3</v>
      </c>
      <c r="W14" s="16">
        <v>0.2197197197197196</v>
      </c>
      <c r="X14" s="107" t="s">
        <v>3505</v>
      </c>
      <c r="Y14" s="16" t="s">
        <v>3505</v>
      </c>
      <c r="Z14" s="16">
        <v>-0.2344287199168465</v>
      </c>
      <c r="AA14" s="108">
        <v>0.85657359459796256</v>
      </c>
      <c r="AB14" s="5" t="s">
        <v>301</v>
      </c>
      <c r="AD14" s="186" t="s">
        <v>395</v>
      </c>
      <c r="AE14" s="186" t="s">
        <v>459</v>
      </c>
      <c r="AF14" s="186" t="s">
        <v>110</v>
      </c>
      <c r="AG14" s="149" t="s">
        <v>2910</v>
      </c>
      <c r="AH14" s="15">
        <v>8.4385695739408462E-3</v>
      </c>
      <c r="AI14" s="15">
        <v>2.4397554250090051E-2</v>
      </c>
      <c r="AJ14" s="15">
        <v>-3.6149495656230268E-3</v>
      </c>
      <c r="AK14" s="15">
        <v>8.3586050037907533E-2</v>
      </c>
      <c r="AL14" s="107">
        <v>7.5783320872697457E-2</v>
      </c>
      <c r="AM14" s="15">
        <v>0.13675345746735701</v>
      </c>
      <c r="AN14" s="15">
        <v>-5.7078935291418158E-2</v>
      </c>
      <c r="AO14" s="187">
        <v>2.3026778552659368</v>
      </c>
      <c r="AP14" s="5" t="s">
        <v>1110</v>
      </c>
      <c r="AR14" s="5" t="s">
        <v>353</v>
      </c>
      <c r="AS14" s="5" t="s">
        <v>85</v>
      </c>
      <c r="AT14" s="5" t="s">
        <v>367</v>
      </c>
      <c r="AU14" s="149" t="s">
        <v>2941</v>
      </c>
      <c r="AV14" s="107">
        <v>1.9189105540080579E-2</v>
      </c>
      <c r="AW14" s="107">
        <v>6.1915511125443468E-2</v>
      </c>
      <c r="AX14" s="107">
        <v>2.419756158248321E-2</v>
      </c>
      <c r="AY14" s="107">
        <v>-2.9695799130854739E-2</v>
      </c>
      <c r="AZ14" s="107">
        <v>5.6700044645704439E-2</v>
      </c>
      <c r="BA14" s="107">
        <v>8.0788584821120724E-2</v>
      </c>
      <c r="BB14" s="107">
        <v>-0.1484044598231449</v>
      </c>
      <c r="BC14" s="108">
        <v>0.88931157993043164</v>
      </c>
      <c r="BD14" s="5" t="s">
        <v>301</v>
      </c>
      <c r="BF14" s="5" t="s">
        <v>2283</v>
      </c>
      <c r="BG14" s="5" t="s">
        <v>1712</v>
      </c>
      <c r="BH14" s="5" t="s">
        <v>111</v>
      </c>
      <c r="BI14" s="149" t="s">
        <v>3188</v>
      </c>
      <c r="BJ14" s="107">
        <v>2.946954813359381E-3</v>
      </c>
      <c r="BK14" s="107">
        <v>4.7922639168200831E-3</v>
      </c>
      <c r="BL14" s="107">
        <v>4.1282369634622278E-2</v>
      </c>
      <c r="BM14" s="107">
        <v>4.5380800074166672E-2</v>
      </c>
      <c r="BN14" s="107">
        <v>8.1895687061183553E-2</v>
      </c>
      <c r="BO14" s="107">
        <v>7.7604842196281831E-2</v>
      </c>
      <c r="BP14" s="107">
        <v>-6.7703445502078014E-3</v>
      </c>
      <c r="BQ14" s="108">
        <v>2.9458629844148101</v>
      </c>
      <c r="BR14" s="5"/>
      <c r="BT14" s="5" t="s">
        <v>1579</v>
      </c>
      <c r="BU14" s="5" t="s">
        <v>1592</v>
      </c>
      <c r="BV14" s="5" t="s">
        <v>1972</v>
      </c>
      <c r="BW14" s="149" t="s">
        <v>2906</v>
      </c>
      <c r="BX14" s="16">
        <v>1.530541255043705E-3</v>
      </c>
      <c r="BY14" s="16">
        <v>6.0097833682739576E-3</v>
      </c>
      <c r="BZ14" s="16">
        <v>2.0197009425271029E-2</v>
      </c>
      <c r="CA14" s="16">
        <v>7.6025621473234883E-2</v>
      </c>
      <c r="CB14" s="16">
        <v>7.987483530961792E-2</v>
      </c>
      <c r="CC14" s="16">
        <v>0.1345291479820627</v>
      </c>
      <c r="CD14" s="16">
        <v>-2.3506449422946229E-2</v>
      </c>
      <c r="CE14" s="108">
        <v>2.7858530772800529</v>
      </c>
      <c r="CF14" s="5" t="s">
        <v>301</v>
      </c>
    </row>
    <row r="15" spans="2:84" ht="13.95" customHeight="1" x14ac:dyDescent="0.25">
      <c r="B15" s="5" t="s">
        <v>2462</v>
      </c>
      <c r="C15" s="5" t="s">
        <v>11</v>
      </c>
      <c r="D15" s="5" t="s">
        <v>89</v>
      </c>
      <c r="E15" s="149" t="s">
        <v>3228</v>
      </c>
      <c r="F15" s="107">
        <v>7.6937167979482801E-3</v>
      </c>
      <c r="G15" s="107">
        <v>6.309788385351256E-2</v>
      </c>
      <c r="H15" s="107">
        <v>1.382233689642476E-2</v>
      </c>
      <c r="I15" s="107">
        <v>0.15594375798892199</v>
      </c>
      <c r="J15" s="107">
        <v>-6.1293870612938783E-2</v>
      </c>
      <c r="K15" s="107">
        <v>0.25016849199663033</v>
      </c>
      <c r="L15" s="107">
        <v>-0.1951569506726458</v>
      </c>
      <c r="M15" s="108">
        <v>0.35248621223235349</v>
      </c>
      <c r="N15" s="108" t="s">
        <v>301</v>
      </c>
      <c r="P15" s="5" t="s">
        <v>2723</v>
      </c>
      <c r="Q15" s="5" t="s">
        <v>2690</v>
      </c>
      <c r="R15" s="5" t="s">
        <v>90</v>
      </c>
      <c r="S15" s="149" t="s">
        <v>3405</v>
      </c>
      <c r="T15" s="107">
        <v>-4.844769626260792E-3</v>
      </c>
      <c r="U15" s="107">
        <v>4.4303797468354437E-2</v>
      </c>
      <c r="V15" s="107">
        <v>-3.6934264663668559E-2</v>
      </c>
      <c r="W15" s="107">
        <v>5.8865248226950273E-2</v>
      </c>
      <c r="X15" s="107" t="s">
        <v>3505</v>
      </c>
      <c r="Y15" s="107" t="s">
        <v>3505</v>
      </c>
      <c r="Z15" s="107">
        <v>-0.25505780346820811</v>
      </c>
      <c r="AA15" s="108">
        <v>0.1217052133695412</v>
      </c>
      <c r="AB15" s="5" t="s">
        <v>301</v>
      </c>
      <c r="AD15" s="5" t="s">
        <v>2093</v>
      </c>
      <c r="AE15" s="5" t="s">
        <v>1958</v>
      </c>
      <c r="AF15" s="5" t="s">
        <v>110</v>
      </c>
      <c r="AG15" s="149" t="s">
        <v>3265</v>
      </c>
      <c r="AH15" s="107">
        <v>8.3156821212835297E-3</v>
      </c>
      <c r="AI15" s="107">
        <v>1.500434336255241E-2</v>
      </c>
      <c r="AJ15" s="107">
        <v>-2.7024981074943111E-2</v>
      </c>
      <c r="AK15" s="107">
        <v>0.1214873928177265</v>
      </c>
      <c r="AL15" s="107" t="s">
        <v>3505</v>
      </c>
      <c r="AM15" s="107" t="s">
        <v>3505</v>
      </c>
      <c r="AN15" s="107">
        <v>-9.5061188811188857E-2</v>
      </c>
      <c r="AO15" s="108">
        <v>1.3993636023428979</v>
      </c>
      <c r="AP15" s="5" t="s">
        <v>301</v>
      </c>
      <c r="AR15" s="5" t="s">
        <v>2165</v>
      </c>
      <c r="AS15" s="5" t="s">
        <v>2167</v>
      </c>
      <c r="AT15" s="5" t="s">
        <v>367</v>
      </c>
      <c r="AU15" s="149" t="s">
        <v>3314</v>
      </c>
      <c r="AV15" s="107">
        <v>1.7708165132676701E-2</v>
      </c>
      <c r="AW15" s="107">
        <v>1.864023273354154E-2</v>
      </c>
      <c r="AX15" s="107">
        <v>-2.0006219550119161E-2</v>
      </c>
      <c r="AY15" s="107">
        <v>1.381955756397457E-2</v>
      </c>
      <c r="AZ15" s="107">
        <v>0.1262946085103864</v>
      </c>
      <c r="BA15" s="107">
        <v>0.1166402326196139</v>
      </c>
      <c r="BB15" s="107">
        <v>-9.1745363800949151E-2</v>
      </c>
      <c r="BC15" s="108">
        <v>1.4307746652666691</v>
      </c>
      <c r="BD15" s="5" t="s">
        <v>301</v>
      </c>
      <c r="BF15" s="5" t="s">
        <v>1579</v>
      </c>
      <c r="BG15" s="5" t="s">
        <v>1669</v>
      </c>
      <c r="BH15" s="5" t="s">
        <v>111</v>
      </c>
      <c r="BI15" s="149" t="s">
        <v>3179</v>
      </c>
      <c r="BJ15" s="107">
        <v>2.919352876779024E-3</v>
      </c>
      <c r="BK15" s="107">
        <v>9.4270323212537477E-3</v>
      </c>
      <c r="BL15" s="107">
        <v>4.7649301143583227E-2</v>
      </c>
      <c r="BM15" s="107">
        <v>9.3055555555555669E-2</v>
      </c>
      <c r="BN15" s="107">
        <v>0.29066953482118851</v>
      </c>
      <c r="BO15" s="107" t="s">
        <v>3505</v>
      </c>
      <c r="BP15" s="107">
        <v>-5.2485640720935653E-3</v>
      </c>
      <c r="BQ15" s="108">
        <v>5.748521368952539</v>
      </c>
      <c r="BR15" s="5"/>
      <c r="BT15" s="5" t="s">
        <v>2276</v>
      </c>
      <c r="BU15" s="5" t="s">
        <v>2215</v>
      </c>
      <c r="BV15" s="5" t="s">
        <v>1972</v>
      </c>
      <c r="BW15" s="149" t="s">
        <v>3256</v>
      </c>
      <c r="BX15" s="107">
        <v>1.29607128392073E-3</v>
      </c>
      <c r="BY15" s="107">
        <v>5.2045214279905494E-3</v>
      </c>
      <c r="BZ15" s="107">
        <v>-7.9454253611557224E-3</v>
      </c>
      <c r="CA15" s="107">
        <v>5.2898428257562857E-2</v>
      </c>
      <c r="CB15" s="107">
        <v>5.8781426142972222E-2</v>
      </c>
      <c r="CC15" s="107">
        <v>0.1190428514217059</v>
      </c>
      <c r="CD15" s="107">
        <v>-3.4594680177327468E-2</v>
      </c>
      <c r="CE15" s="108">
        <v>2.2529360458838421</v>
      </c>
      <c r="CF15" s="5" t="s">
        <v>1110</v>
      </c>
    </row>
    <row r="16" spans="2:84" ht="13.95" customHeight="1" x14ac:dyDescent="0.35">
      <c r="B16" s="5" t="s">
        <v>2096</v>
      </c>
      <c r="C16" s="5" t="s">
        <v>299</v>
      </c>
      <c r="D16" s="5" t="s">
        <v>89</v>
      </c>
      <c r="E16" s="149" t="s">
        <v>3263</v>
      </c>
      <c r="F16" s="107">
        <v>6.8700192360537926E-3</v>
      </c>
      <c r="G16" s="107">
        <v>5.0007164350193589E-2</v>
      </c>
      <c r="H16" s="107">
        <v>1.976064569997216E-2</v>
      </c>
      <c r="I16" s="107">
        <v>9.9449204406364844E-2</v>
      </c>
      <c r="J16" s="107">
        <v>1.1921350054187929E-2</v>
      </c>
      <c r="K16" s="107">
        <v>0.30882966037811799</v>
      </c>
      <c r="L16" s="107">
        <v>-0.18787833495254469</v>
      </c>
      <c r="M16" s="108">
        <v>0.88316682555855042</v>
      </c>
      <c r="N16" s="108" t="s">
        <v>1110</v>
      </c>
      <c r="P16" s="5" t="s">
        <v>2296</v>
      </c>
      <c r="Q16" s="5" t="s">
        <v>1834</v>
      </c>
      <c r="R16" s="5" t="s">
        <v>90</v>
      </c>
      <c r="S16" s="149" t="s">
        <v>3235</v>
      </c>
      <c r="T16" s="107">
        <v>-5.8033841420780394E-3</v>
      </c>
      <c r="U16" s="107">
        <v>4.1608673357263148E-2</v>
      </c>
      <c r="V16" s="107">
        <v>-5.8032461079827853E-2</v>
      </c>
      <c r="W16" s="107">
        <v>0.12910464507442601</v>
      </c>
      <c r="X16" s="107" t="s">
        <v>3505</v>
      </c>
      <c r="Y16" s="107" t="s">
        <v>3505</v>
      </c>
      <c r="Z16" s="107">
        <v>-0.26917773878164952</v>
      </c>
      <c r="AA16" s="108">
        <v>1.022424025749173</v>
      </c>
      <c r="AB16" s="5" t="s">
        <v>301</v>
      </c>
      <c r="AD16" s="5" t="s">
        <v>2244</v>
      </c>
      <c r="AE16" s="5" t="s">
        <v>1290</v>
      </c>
      <c r="AF16" s="5" t="s">
        <v>110</v>
      </c>
      <c r="AG16" s="149" t="s">
        <v>3084</v>
      </c>
      <c r="AH16" s="107">
        <v>8.1094422114096343E-3</v>
      </c>
      <c r="AI16" s="107">
        <v>1.0389426814615851E-2</v>
      </c>
      <c r="AJ16" s="107">
        <v>2.774982027318473E-2</v>
      </c>
      <c r="AK16" s="107">
        <v>8.9271730618637468E-2</v>
      </c>
      <c r="AL16" s="107">
        <v>4.9560286019561188E-2</v>
      </c>
      <c r="AM16" s="107">
        <v>0.13234062354583509</v>
      </c>
      <c r="AN16" s="107">
        <v>-1.9356361633488049E-2</v>
      </c>
      <c r="AO16" s="108">
        <v>3.2844520328891491</v>
      </c>
      <c r="AP16" s="5" t="s">
        <v>301</v>
      </c>
      <c r="AR16" s="186" t="s">
        <v>1131</v>
      </c>
      <c r="AS16" s="186" t="s">
        <v>329</v>
      </c>
      <c r="AT16" s="186" t="s">
        <v>367</v>
      </c>
      <c r="AU16" s="188" t="s">
        <v>2923</v>
      </c>
      <c r="AV16" s="189">
        <v>1.7366309359841962E-2</v>
      </c>
      <c r="AW16" s="189">
        <v>4.7281469609172788E-2</v>
      </c>
      <c r="AX16" s="189">
        <v>7.7110148881902596E-3</v>
      </c>
      <c r="AY16" s="189">
        <v>-1.8341679282636639E-2</v>
      </c>
      <c r="AZ16" s="107">
        <v>6.1630710267664091E-2</v>
      </c>
      <c r="BA16" s="189">
        <v>9.0535256842388945E-2</v>
      </c>
      <c r="BB16" s="189">
        <v>-0.17556058645968081</v>
      </c>
      <c r="BC16" s="187">
        <v>0.9506548996365185</v>
      </c>
      <c r="BD16" s="5" t="s">
        <v>1110</v>
      </c>
      <c r="BF16" s="5" t="s">
        <v>1222</v>
      </c>
      <c r="BG16" s="5" t="s">
        <v>1224</v>
      </c>
      <c r="BH16" s="5" t="s">
        <v>111</v>
      </c>
      <c r="BI16" s="149" t="s">
        <v>3067</v>
      </c>
      <c r="BJ16" s="15">
        <v>2.3233669777185111E-3</v>
      </c>
      <c r="BK16" s="15">
        <v>6.5404475043029384E-3</v>
      </c>
      <c r="BL16" s="15">
        <v>1.394775371811674E-2</v>
      </c>
      <c r="BM16" s="15">
        <v>4.7968989744003883E-2</v>
      </c>
      <c r="BN16" s="16">
        <v>7.1935595567866883E-2</v>
      </c>
      <c r="BO16" s="15">
        <v>9.2801059502412242E-2</v>
      </c>
      <c r="BP16" s="15">
        <v>-3.3592943605142207E-2</v>
      </c>
      <c r="BQ16" s="108">
        <v>3.3346101765487131</v>
      </c>
      <c r="BR16" s="5"/>
      <c r="BT16" s="5" t="s">
        <v>1693</v>
      </c>
      <c r="BU16" s="5" t="s">
        <v>1694</v>
      </c>
      <c r="BV16" s="5" t="s">
        <v>1972</v>
      </c>
      <c r="BW16" s="149" t="s">
        <v>3185</v>
      </c>
      <c r="BX16" s="107">
        <v>1.1760862463248149E-3</v>
      </c>
      <c r="BY16" s="107">
        <v>3.2737510639690992E-3</v>
      </c>
      <c r="BZ16" s="107">
        <v>4.1035396426387649E-2</v>
      </c>
      <c r="CA16" s="107">
        <v>6.0523092441818527E-2</v>
      </c>
      <c r="CB16" s="107">
        <v>4.3298504096820123E-2</v>
      </c>
      <c r="CC16" s="107">
        <v>6.9458959723450509E-2</v>
      </c>
      <c r="CD16" s="107">
        <v>-1.7987533392698131E-2</v>
      </c>
      <c r="CE16" s="108">
        <v>2.1360563760496971</v>
      </c>
      <c r="CF16" s="5" t="s">
        <v>301</v>
      </c>
    </row>
    <row r="17" spans="2:84" ht="13.95" customHeight="1" x14ac:dyDescent="0.35">
      <c r="B17" s="5" t="s">
        <v>351</v>
      </c>
      <c r="C17" s="5" t="s">
        <v>1955</v>
      </c>
      <c r="D17" s="5" t="s">
        <v>89</v>
      </c>
      <c r="E17" s="149" t="s">
        <v>2867</v>
      </c>
      <c r="F17" s="107">
        <v>4.6263345195729499E-3</v>
      </c>
      <c r="G17" s="107">
        <v>4.054552156284541E-2</v>
      </c>
      <c r="H17" s="107">
        <v>-8.4927066450567246E-2</v>
      </c>
      <c r="I17" s="107">
        <v>0.12673484295105911</v>
      </c>
      <c r="J17" s="107">
        <v>-9.2175066312997322E-2</v>
      </c>
      <c r="K17" s="107" t="s">
        <v>3505</v>
      </c>
      <c r="L17" s="107">
        <v>-0.28737573246243758</v>
      </c>
      <c r="M17" s="108">
        <v>0.51878514306358647</v>
      </c>
      <c r="N17" s="108" t="s">
        <v>301</v>
      </c>
      <c r="P17" s="5" t="s">
        <v>2101</v>
      </c>
      <c r="Q17" s="105" t="s">
        <v>2069</v>
      </c>
      <c r="R17" s="5" t="s">
        <v>90</v>
      </c>
      <c r="S17" s="149" t="s">
        <v>3293</v>
      </c>
      <c r="T17" s="16">
        <v>-6.3353261354511803E-3</v>
      </c>
      <c r="U17" s="16">
        <v>5.4845126456379401E-2</v>
      </c>
      <c r="V17" s="16">
        <v>-3.2157135407613557E-2</v>
      </c>
      <c r="W17" s="107">
        <v>0.13853156540668921</v>
      </c>
      <c r="X17" s="107" t="s">
        <v>3505</v>
      </c>
      <c r="Y17" s="16" t="s">
        <v>3505</v>
      </c>
      <c r="Z17" s="16">
        <v>-0.2263685821149268</v>
      </c>
      <c r="AA17" s="108">
        <v>0.4321036903884618</v>
      </c>
      <c r="AB17" s="5" t="s">
        <v>301</v>
      </c>
      <c r="AD17" s="5" t="s">
        <v>2461</v>
      </c>
      <c r="AE17" s="5" t="s">
        <v>2305</v>
      </c>
      <c r="AF17" s="5" t="s">
        <v>110</v>
      </c>
      <c r="AG17" s="149" t="s">
        <v>3320</v>
      </c>
      <c r="AH17" s="107">
        <v>8.0926825112872525E-3</v>
      </c>
      <c r="AI17" s="107">
        <v>4.8927495124977849E-2</v>
      </c>
      <c r="AJ17" s="107">
        <v>4.4299329332862618E-2</v>
      </c>
      <c r="AK17" s="107">
        <v>0.17442221991916251</v>
      </c>
      <c r="AL17" s="107" t="s">
        <v>3505</v>
      </c>
      <c r="AM17" s="107" t="s">
        <v>3505</v>
      </c>
      <c r="AN17" s="107">
        <v>-5.0881133379405627E-2</v>
      </c>
      <c r="AO17" s="108">
        <v>1.809130450191192</v>
      </c>
      <c r="AP17" s="5" t="s">
        <v>301</v>
      </c>
      <c r="AR17" s="5" t="s">
        <v>2101</v>
      </c>
      <c r="AS17" s="5" t="s">
        <v>2071</v>
      </c>
      <c r="AT17" s="5" t="s">
        <v>367</v>
      </c>
      <c r="AU17" s="149" t="s">
        <v>3295</v>
      </c>
      <c r="AV17" s="107">
        <v>1.6599343600101069E-2</v>
      </c>
      <c r="AW17" s="107">
        <v>3.8491295938104519E-2</v>
      </c>
      <c r="AX17" s="107">
        <v>-1.9957407970794039E-2</v>
      </c>
      <c r="AY17" s="107">
        <v>0.14665457336217111</v>
      </c>
      <c r="AZ17" s="107">
        <v>5.9114756521096552E-2</v>
      </c>
      <c r="BA17" s="107">
        <v>1.8284424379232389E-2</v>
      </c>
      <c r="BB17" s="107">
        <v>-8.8312210822772172E-2</v>
      </c>
      <c r="BC17" s="108">
        <v>1.0290214571816181</v>
      </c>
      <c r="BD17" s="5" t="s">
        <v>301</v>
      </c>
      <c r="BF17" s="5" t="s">
        <v>2646</v>
      </c>
      <c r="BG17" s="5" t="s">
        <v>2474</v>
      </c>
      <c r="BH17" s="5" t="s">
        <v>111</v>
      </c>
      <c r="BI17" s="149" t="s">
        <v>2918</v>
      </c>
      <c r="BJ17" s="107">
        <v>2.1961932650071958E-3</v>
      </c>
      <c r="BK17" s="107">
        <v>1.107828655834564E-2</v>
      </c>
      <c r="BL17" s="107">
        <v>4.0273556231003038E-2</v>
      </c>
      <c r="BM17" s="107">
        <v>3.0540328895849681E-2</v>
      </c>
      <c r="BN17" s="107">
        <v>3.4008097165991742E-2</v>
      </c>
      <c r="BO17" s="107">
        <v>9.1954022988505857E-2</v>
      </c>
      <c r="BP17" s="107">
        <v>-9.066183136899374E-3</v>
      </c>
      <c r="BQ17" s="108">
        <v>2.4111507605896061</v>
      </c>
      <c r="BR17" s="5"/>
      <c r="BT17" s="5" t="s">
        <v>2270</v>
      </c>
      <c r="BU17" s="5" t="s">
        <v>2146</v>
      </c>
      <c r="BV17" s="5" t="s">
        <v>1972</v>
      </c>
      <c r="BW17" s="149" t="s">
        <v>3307</v>
      </c>
      <c r="BX17" s="107">
        <v>9.7680097680097333E-4</v>
      </c>
      <c r="BY17" s="107">
        <v>6.6306483300588859E-3</v>
      </c>
      <c r="BZ17" s="107">
        <v>-1.8668831168830999E-3</v>
      </c>
      <c r="CA17" s="107">
        <v>2.8552345967607359E-2</v>
      </c>
      <c r="CB17" s="107">
        <v>1.3624439367013521E-2</v>
      </c>
      <c r="CC17" s="107">
        <v>0.107497656982193</v>
      </c>
      <c r="CD17" s="107">
        <v>-3.3541967581447653E-2</v>
      </c>
      <c r="CE17" s="108">
        <v>1.6674013347565031</v>
      </c>
      <c r="CF17" s="5" t="s">
        <v>1110</v>
      </c>
    </row>
    <row r="18" spans="2:84" ht="13.95" customHeight="1" x14ac:dyDescent="0.25">
      <c r="B18" s="5" t="s">
        <v>400</v>
      </c>
      <c r="C18" s="5" t="s">
        <v>403</v>
      </c>
      <c r="D18" s="5" t="s">
        <v>89</v>
      </c>
      <c r="E18" s="149" t="s">
        <v>2874</v>
      </c>
      <c r="F18" s="107">
        <v>3.7753175858374899E-3</v>
      </c>
      <c r="G18" s="107">
        <v>3.7382684804386779E-2</v>
      </c>
      <c r="H18" s="107">
        <v>-0.1306557087310003</v>
      </c>
      <c r="I18" s="107">
        <v>3.8117517545066759E-2</v>
      </c>
      <c r="J18" s="107">
        <v>-0.11761848868741651</v>
      </c>
      <c r="K18" s="107">
        <v>0.47030916004832762</v>
      </c>
      <c r="L18" s="107">
        <v>-0.32714269235205901</v>
      </c>
      <c r="M18" s="108">
        <v>0.5956390863061346</v>
      </c>
      <c r="N18" s="108" t="s">
        <v>1110</v>
      </c>
      <c r="P18" s="5" t="s">
        <v>408</v>
      </c>
      <c r="Q18" s="5" t="s">
        <v>1245</v>
      </c>
      <c r="R18" s="5" t="s">
        <v>90</v>
      </c>
      <c r="S18" s="149" t="s">
        <v>2889</v>
      </c>
      <c r="T18" s="107">
        <v>-8.1687153909594246E-3</v>
      </c>
      <c r="U18" s="107">
        <v>3.5380452607412183E-2</v>
      </c>
      <c r="V18" s="107">
        <v>-3.4816173660475402E-2</v>
      </c>
      <c r="W18" s="107">
        <v>0.14361888111888119</v>
      </c>
      <c r="X18" s="107">
        <v>-3.695597272497686E-2</v>
      </c>
      <c r="Y18" s="107">
        <v>0.47757326921721188</v>
      </c>
      <c r="Z18" s="107">
        <v>-0.21809351705443861</v>
      </c>
      <c r="AA18" s="108">
        <v>0.83922476139356394</v>
      </c>
      <c r="AB18" s="5" t="s">
        <v>301</v>
      </c>
      <c r="AD18" s="5" t="s">
        <v>2095</v>
      </c>
      <c r="AE18" s="5" t="s">
        <v>1956</v>
      </c>
      <c r="AF18" s="5" t="s">
        <v>110</v>
      </c>
      <c r="AG18" s="149" t="s">
        <v>3264</v>
      </c>
      <c r="AH18" s="107">
        <v>7.4228717234980923E-3</v>
      </c>
      <c r="AI18" s="107">
        <v>3.4458118300912943E-2</v>
      </c>
      <c r="AJ18" s="107">
        <v>-3.0291753498064899E-2</v>
      </c>
      <c r="AK18" s="107">
        <v>0.121442283615725</v>
      </c>
      <c r="AL18" s="107">
        <v>0.1377967711301045</v>
      </c>
      <c r="AM18" s="107" t="s">
        <v>3505</v>
      </c>
      <c r="AN18" s="107">
        <v>-0.12203757225433511</v>
      </c>
      <c r="AO18" s="108">
        <v>1.101512815895457</v>
      </c>
      <c r="AP18" s="5" t="s">
        <v>301</v>
      </c>
      <c r="AR18" s="5" t="s">
        <v>340</v>
      </c>
      <c r="AS18" s="5" t="s">
        <v>332</v>
      </c>
      <c r="AT18" s="5" t="s">
        <v>367</v>
      </c>
      <c r="AU18" s="149" t="s">
        <v>2940</v>
      </c>
      <c r="AV18" s="107">
        <v>1.48192822987121E-2</v>
      </c>
      <c r="AW18" s="107">
        <v>8.4177098674521389E-2</v>
      </c>
      <c r="AX18" s="107">
        <v>2.1862664295319689E-2</v>
      </c>
      <c r="AY18" s="107">
        <v>0.1176670222049838</v>
      </c>
      <c r="AZ18" s="107">
        <v>9.2131737795192237E-2</v>
      </c>
      <c r="BA18" s="107">
        <v>0.10703399765533431</v>
      </c>
      <c r="BB18" s="107">
        <v>-7.7733532437365291E-2</v>
      </c>
      <c r="BC18" s="108">
        <v>1.526761939314605</v>
      </c>
      <c r="BD18" s="5" t="s">
        <v>301</v>
      </c>
      <c r="BF18" s="5" t="s">
        <v>2293</v>
      </c>
      <c r="BG18" s="5" t="s">
        <v>1795</v>
      </c>
      <c r="BH18" s="5" t="s">
        <v>111</v>
      </c>
      <c r="BI18" s="149" t="s">
        <v>3219</v>
      </c>
      <c r="BJ18" s="107">
        <v>2.1229544449359321E-3</v>
      </c>
      <c r="BK18" s="107">
        <v>2.0343180612063532E-3</v>
      </c>
      <c r="BL18" s="107">
        <v>1.8520183403757828E-2</v>
      </c>
      <c r="BM18" s="107">
        <v>4.7560745903183273E-2</v>
      </c>
      <c r="BN18" s="107" t="s">
        <v>3505</v>
      </c>
      <c r="BO18" s="107" t="s">
        <v>3505</v>
      </c>
      <c r="BP18" s="107">
        <v>-5.9732625391106216E-3</v>
      </c>
      <c r="BQ18" s="108">
        <v>5.2768228258664296</v>
      </c>
      <c r="BR18" s="5"/>
      <c r="BT18" s="5" t="s">
        <v>1935</v>
      </c>
      <c r="BU18" s="5" t="s">
        <v>1937</v>
      </c>
      <c r="BV18" s="5" t="s">
        <v>1972</v>
      </c>
      <c r="BW18" s="149" t="s">
        <v>3258</v>
      </c>
      <c r="BX18" s="107">
        <v>9.5177664974621656E-4</v>
      </c>
      <c r="BY18" s="107">
        <v>7.7457478240039457E-3</v>
      </c>
      <c r="BZ18" s="107">
        <v>2.2690437601296631E-2</v>
      </c>
      <c r="CA18" s="107">
        <v>4.4877222692633278E-2</v>
      </c>
      <c r="CB18" s="107">
        <v>0.17629482071713151</v>
      </c>
      <c r="CC18" s="107" t="s">
        <v>3505</v>
      </c>
      <c r="CD18" s="107">
        <v>-3.0858244937319219E-2</v>
      </c>
      <c r="CE18" s="108">
        <v>2.3246432157855872</v>
      </c>
      <c r="CF18" s="5" t="s">
        <v>1110</v>
      </c>
    </row>
    <row r="19" spans="2:84" ht="13.95" customHeight="1" x14ac:dyDescent="0.35">
      <c r="B19" s="5" t="s">
        <v>395</v>
      </c>
      <c r="C19" s="186" t="s">
        <v>276</v>
      </c>
      <c r="D19" s="186" t="s">
        <v>89</v>
      </c>
      <c r="E19" s="149" t="s">
        <v>2849</v>
      </c>
      <c r="F19" s="15">
        <v>3.6115843270869701E-3</v>
      </c>
      <c r="G19" s="15">
        <v>3.7329201295957182E-2</v>
      </c>
      <c r="H19" s="15">
        <v>-1.3561160835368069E-3</v>
      </c>
      <c r="I19" s="15">
        <v>1.780538302277446E-2</v>
      </c>
      <c r="J19" s="107">
        <v>-7.3410922112802202E-2</v>
      </c>
      <c r="K19" s="15">
        <v>0.1927098602560344</v>
      </c>
      <c r="L19" s="15">
        <v>-0.22930766842595471</v>
      </c>
      <c r="M19" s="187">
        <v>0.73966480755540698</v>
      </c>
      <c r="N19" s="108" t="s">
        <v>1110</v>
      </c>
      <c r="P19" s="5" t="s">
        <v>351</v>
      </c>
      <c r="Q19" s="5" t="s">
        <v>428</v>
      </c>
      <c r="R19" s="5" t="s">
        <v>90</v>
      </c>
      <c r="S19" s="149" t="s">
        <v>2884</v>
      </c>
      <c r="T19" s="107">
        <v>-1.0148321623731469E-2</v>
      </c>
      <c r="U19" s="107">
        <v>5.1991150442477707E-2</v>
      </c>
      <c r="V19" s="107">
        <v>-0.14956405097250169</v>
      </c>
      <c r="W19" s="107">
        <v>0.1694117647058824</v>
      </c>
      <c r="X19" s="107">
        <v>0.1048526863084922</v>
      </c>
      <c r="Y19" s="107">
        <v>0.6879570941004387</v>
      </c>
      <c r="Z19" s="107">
        <v>-0.29775033083370078</v>
      </c>
      <c r="AA19" s="108">
        <v>0.69022441200479578</v>
      </c>
      <c r="AB19" s="5" t="s">
        <v>301</v>
      </c>
      <c r="AD19" s="5" t="s">
        <v>1126</v>
      </c>
      <c r="AE19" s="5" t="s">
        <v>2442</v>
      </c>
      <c r="AF19" s="5" t="s">
        <v>110</v>
      </c>
      <c r="AG19" s="149" t="s">
        <v>2916</v>
      </c>
      <c r="AH19" s="15">
        <v>6.4161319890008173E-3</v>
      </c>
      <c r="AI19" s="15">
        <v>1.291512915129123E-2</v>
      </c>
      <c r="AJ19" s="15">
        <v>1.011959521619166E-2</v>
      </c>
      <c r="AK19" s="15">
        <v>7.1282851021787996E-2</v>
      </c>
      <c r="AL19" s="107">
        <v>8.8210383514079949E-2</v>
      </c>
      <c r="AM19" s="15">
        <v>0.1081081081081081</v>
      </c>
      <c r="AN19" s="15">
        <v>-5.075690115761379E-2</v>
      </c>
      <c r="AO19" s="108">
        <v>2.5028327305126221</v>
      </c>
      <c r="AP19" s="5" t="s">
        <v>301</v>
      </c>
      <c r="AR19" s="5" t="s">
        <v>1130</v>
      </c>
      <c r="AS19" s="5" t="s">
        <v>326</v>
      </c>
      <c r="AT19" s="5" t="s">
        <v>367</v>
      </c>
      <c r="AU19" s="149" t="s">
        <v>2932</v>
      </c>
      <c r="AV19" s="107">
        <v>7.3889796524579943E-3</v>
      </c>
      <c r="AW19" s="107">
        <v>3.848003848003767E-3</v>
      </c>
      <c r="AX19" s="107">
        <v>2.134467700647491E-2</v>
      </c>
      <c r="AY19" s="107">
        <v>-4.4426058491312648E-2</v>
      </c>
      <c r="AZ19" s="107">
        <v>6.0423421705130709E-2</v>
      </c>
      <c r="BA19" s="107">
        <v>0.1953530110219619</v>
      </c>
      <c r="BB19" s="107">
        <v>-8.3257602236980213E-2</v>
      </c>
      <c r="BC19" s="108">
        <v>1.4524115333180789</v>
      </c>
      <c r="BD19" s="5" t="s">
        <v>1110</v>
      </c>
      <c r="BF19" s="5" t="s">
        <v>1482</v>
      </c>
      <c r="BG19" s="5" t="s">
        <v>1894</v>
      </c>
      <c r="BH19" s="5" t="s">
        <v>420</v>
      </c>
      <c r="BI19" s="149" t="s">
        <v>3146</v>
      </c>
      <c r="BJ19" s="107">
        <v>2.1204138019661478E-3</v>
      </c>
      <c r="BK19" s="107">
        <v>5.6744905855043992E-3</v>
      </c>
      <c r="BL19" s="107">
        <v>1.010362694300526E-2</v>
      </c>
      <c r="BM19" s="107">
        <v>9.3484419263456076E-2</v>
      </c>
      <c r="BN19" s="107">
        <v>0.1368760064412238</v>
      </c>
      <c r="BO19" s="107">
        <v>5.6122448979591948E-2</v>
      </c>
      <c r="BP19" s="107">
        <v>-2.091112770724423E-2</v>
      </c>
      <c r="BQ19" s="108">
        <v>1.369214978575154</v>
      </c>
      <c r="BR19" s="5"/>
      <c r="BT19" s="5" t="s">
        <v>2207</v>
      </c>
      <c r="BU19" s="5" t="s">
        <v>2208</v>
      </c>
      <c r="BV19" s="5" t="s">
        <v>1972</v>
      </c>
      <c r="BW19" s="149" t="s">
        <v>3258</v>
      </c>
      <c r="BX19" s="107">
        <v>8.6058519793463795E-4</v>
      </c>
      <c r="BY19" s="107">
        <v>2.4669603524229089E-2</v>
      </c>
      <c r="BZ19" s="107">
        <v>1.042571676802773E-2</v>
      </c>
      <c r="CA19" s="107">
        <v>9.3067426400759823E-2</v>
      </c>
      <c r="CB19" s="107">
        <v>5.2999999999999943E-2</v>
      </c>
      <c r="CC19" s="107" t="s">
        <v>3505</v>
      </c>
      <c r="CD19" s="107">
        <v>-2.811621368322402E-2</v>
      </c>
      <c r="CE19" s="108">
        <v>1.925530263826293</v>
      </c>
      <c r="CF19" s="5" t="s">
        <v>1110</v>
      </c>
    </row>
    <row r="20" spans="2:84" ht="13.95" customHeight="1" x14ac:dyDescent="0.35">
      <c r="B20" s="5" t="s">
        <v>2115</v>
      </c>
      <c r="C20" s="5" t="s">
        <v>1440</v>
      </c>
      <c r="D20" s="5" t="s">
        <v>89</v>
      </c>
      <c r="E20" s="149" t="s">
        <v>2879</v>
      </c>
      <c r="F20" s="107">
        <v>3.285044967418882E-3</v>
      </c>
      <c r="G20" s="107">
        <v>1.6089446413962479E-2</v>
      </c>
      <c r="H20" s="107">
        <v>5.0465181843811553E-2</v>
      </c>
      <c r="I20" s="107">
        <v>2.3960739030023159E-2</v>
      </c>
      <c r="J20" s="107">
        <v>-0.11470047025148231</v>
      </c>
      <c r="K20" s="107">
        <v>0.3984375</v>
      </c>
      <c r="L20" s="107">
        <v>-0.23801770631932431</v>
      </c>
      <c r="M20" s="108">
        <v>0.96220390601174866</v>
      </c>
      <c r="N20" s="108" t="s">
        <v>301</v>
      </c>
      <c r="P20" s="5" t="s">
        <v>2099</v>
      </c>
      <c r="Q20" s="105" t="s">
        <v>1929</v>
      </c>
      <c r="R20" s="5" t="s">
        <v>90</v>
      </c>
      <c r="S20" s="149" t="s">
        <v>3254</v>
      </c>
      <c r="T20" s="16">
        <v>-1.113791146424525E-2</v>
      </c>
      <c r="U20" s="16">
        <v>3.205982526284612E-2</v>
      </c>
      <c r="V20" s="16">
        <v>-2.6130091525186971E-2</v>
      </c>
      <c r="W20" s="107">
        <v>7.8110876770111526E-2</v>
      </c>
      <c r="X20" s="107">
        <v>-0.1041230852284231</v>
      </c>
      <c r="Y20" s="16" t="s">
        <v>3505</v>
      </c>
      <c r="Z20" s="16">
        <v>-0.2676242801350367</v>
      </c>
      <c r="AA20" s="108">
        <v>0.68568498586672488</v>
      </c>
      <c r="AB20" s="5" t="s">
        <v>301</v>
      </c>
      <c r="AD20" s="105" t="s">
        <v>1127</v>
      </c>
      <c r="AE20" s="105" t="s">
        <v>1682</v>
      </c>
      <c r="AF20" s="5" t="s">
        <v>110</v>
      </c>
      <c r="AG20" s="149" t="s">
        <v>2909</v>
      </c>
      <c r="AH20" s="16">
        <v>5.8115400581153498E-3</v>
      </c>
      <c r="AI20" s="16">
        <v>2.6632770413413279E-2</v>
      </c>
      <c r="AJ20" s="16">
        <v>1.837286100270186E-2</v>
      </c>
      <c r="AK20" s="16">
        <v>9.2274396642182621E-2</v>
      </c>
      <c r="AL20" s="16">
        <v>6.0066740823136788E-2</v>
      </c>
      <c r="AM20" s="16">
        <v>0.2011691022964508</v>
      </c>
      <c r="AN20" s="16">
        <v>-8.8566408537775684E-2</v>
      </c>
      <c r="AO20" s="108">
        <v>1.929356805689683</v>
      </c>
      <c r="AP20" s="5" t="s">
        <v>301</v>
      </c>
      <c r="AR20" s="5" t="s">
        <v>2258</v>
      </c>
      <c r="AS20" s="5" t="s">
        <v>2013</v>
      </c>
      <c r="AT20" s="5" t="s">
        <v>367</v>
      </c>
      <c r="AU20" s="149" t="s">
        <v>3280</v>
      </c>
      <c r="AV20" s="16">
        <v>5.7931714532231124E-3</v>
      </c>
      <c r="AW20" s="16">
        <v>-8.6560364464692841E-3</v>
      </c>
      <c r="AX20" s="16">
        <v>-4.7118584690839072E-2</v>
      </c>
      <c r="AY20" s="16">
        <v>0.32741716721565578</v>
      </c>
      <c r="AZ20" s="16">
        <v>0.60199900670474293</v>
      </c>
      <c r="BA20" s="16">
        <v>2.749250494354771E-2</v>
      </c>
      <c r="BB20" s="16">
        <v>-0.1744667074355192</v>
      </c>
      <c r="BC20" s="108">
        <v>0.87296784863577737</v>
      </c>
      <c r="BD20" s="5" t="s">
        <v>1110</v>
      </c>
      <c r="BF20" s="186" t="s">
        <v>1494</v>
      </c>
      <c r="BG20" s="186" t="s">
        <v>1638</v>
      </c>
      <c r="BH20" s="186" t="s">
        <v>111</v>
      </c>
      <c r="BI20" s="188" t="s">
        <v>3130</v>
      </c>
      <c r="BJ20" s="189">
        <v>1.5855250886029899E-3</v>
      </c>
      <c r="BK20" s="189">
        <v>1.8493930197268641E-2</v>
      </c>
      <c r="BL20" s="189">
        <v>-2.1592565597667531E-2</v>
      </c>
      <c r="BM20" s="189">
        <v>5.5232418401192078E-2</v>
      </c>
      <c r="BN20" s="16">
        <v>3.621239290695355E-2</v>
      </c>
      <c r="BO20" s="189">
        <v>0.2159166616195265</v>
      </c>
      <c r="BP20" s="189">
        <v>-6.837066473988429E-2</v>
      </c>
      <c r="BQ20" s="187">
        <v>2.0005276868258841</v>
      </c>
      <c r="BR20" s="5"/>
      <c r="BT20" s="5" t="s">
        <v>2274</v>
      </c>
      <c r="BU20" s="5" t="s">
        <v>2152</v>
      </c>
      <c r="BV20" s="5" t="s">
        <v>1972</v>
      </c>
      <c r="BW20" s="149" t="s">
        <v>3309</v>
      </c>
      <c r="BX20" s="107">
        <v>4.3401208000282132E-4</v>
      </c>
      <c r="BY20" s="107">
        <v>1.6350676072898199E-2</v>
      </c>
      <c r="BZ20" s="107">
        <v>4.3063463931520829E-2</v>
      </c>
      <c r="CA20" s="107">
        <v>5.2007299270073082E-2</v>
      </c>
      <c r="CB20" s="107">
        <v>5.4286909242994508E-2</v>
      </c>
      <c r="CC20" s="107">
        <v>3.8616914990660778E-2</v>
      </c>
      <c r="CD20" s="107">
        <v>-3.0365821497193239E-2</v>
      </c>
      <c r="CE20" s="108">
        <v>2.9043438684385401</v>
      </c>
      <c r="CF20" s="5" t="s">
        <v>301</v>
      </c>
    </row>
    <row r="21" spans="2:84" ht="13.95" customHeight="1" x14ac:dyDescent="0.25">
      <c r="B21" s="5" t="s">
        <v>408</v>
      </c>
      <c r="C21" s="5" t="s">
        <v>2304</v>
      </c>
      <c r="D21" s="5" t="s">
        <v>89</v>
      </c>
      <c r="E21" s="149" t="s">
        <v>2876</v>
      </c>
      <c r="F21" s="107">
        <v>3.0875408645114621E-3</v>
      </c>
      <c r="G21" s="107">
        <v>3.7231794919949213E-2</v>
      </c>
      <c r="H21" s="107">
        <v>2.9882056780569769E-2</v>
      </c>
      <c r="I21" s="107">
        <v>0.1130078347947905</v>
      </c>
      <c r="J21" s="107">
        <v>-1.6031040996579371E-2</v>
      </c>
      <c r="K21" s="107" t="s">
        <v>3505</v>
      </c>
      <c r="L21" s="107">
        <v>-0.1813048933500627</v>
      </c>
      <c r="M21" s="108">
        <v>0.8212484816970711</v>
      </c>
      <c r="N21" s="108" t="s">
        <v>301</v>
      </c>
      <c r="P21" s="5" t="s">
        <v>1598</v>
      </c>
      <c r="Q21" s="5" t="s">
        <v>2035</v>
      </c>
      <c r="R21" s="5" t="s">
        <v>90</v>
      </c>
      <c r="S21" s="149" t="s">
        <v>3285</v>
      </c>
      <c r="T21" s="107">
        <v>-1.1736485907650199E-2</v>
      </c>
      <c r="U21" s="107">
        <v>3.5826524198617322E-2</v>
      </c>
      <c r="V21" s="107">
        <v>-3.3593030074558161E-2</v>
      </c>
      <c r="W21" s="107">
        <v>0.15411389345451029</v>
      </c>
      <c r="X21" s="107">
        <v>3.419658034196571E-2</v>
      </c>
      <c r="Y21" s="107" t="s">
        <v>3505</v>
      </c>
      <c r="Z21" s="107">
        <v>-0.25965106181416281</v>
      </c>
      <c r="AA21" s="108">
        <v>0.40988529658738643</v>
      </c>
      <c r="AB21" s="5" t="s">
        <v>301</v>
      </c>
      <c r="AD21" s="5" t="s">
        <v>408</v>
      </c>
      <c r="AE21" s="5" t="s">
        <v>2104</v>
      </c>
      <c r="AF21" s="5" t="s">
        <v>1111</v>
      </c>
      <c r="AG21" s="149" t="s">
        <v>2918</v>
      </c>
      <c r="AH21" s="107">
        <v>4.2036431574030697E-3</v>
      </c>
      <c r="AI21" s="107">
        <v>2.862610637110263E-2</v>
      </c>
      <c r="AJ21" s="107">
        <v>2.299762093576518E-2</v>
      </c>
      <c r="AK21" s="107">
        <v>0.13470709979303419</v>
      </c>
      <c r="AL21" s="107">
        <v>0.110966709987004</v>
      </c>
      <c r="AM21" s="107">
        <v>9.8671116539875703E-2</v>
      </c>
      <c r="AN21" s="107">
        <v>-7.8680598877105434E-2</v>
      </c>
      <c r="AO21" s="108">
        <v>2.1046507931992822</v>
      </c>
      <c r="AP21" s="5" t="s">
        <v>301</v>
      </c>
      <c r="AR21" s="5" t="s">
        <v>2022</v>
      </c>
      <c r="AS21" s="5" t="s">
        <v>2024</v>
      </c>
      <c r="AT21" s="5" t="s">
        <v>367</v>
      </c>
      <c r="AU21" s="149" t="s">
        <v>2861</v>
      </c>
      <c r="AV21" s="107">
        <v>5.5726364335126899E-3</v>
      </c>
      <c r="AW21" s="107">
        <v>1.106119886006862E-2</v>
      </c>
      <c r="AX21" s="107">
        <v>-6.408126453695373E-3</v>
      </c>
      <c r="AY21" s="107">
        <v>0.1308712222878308</v>
      </c>
      <c r="AZ21" s="107">
        <v>0.8629</v>
      </c>
      <c r="BA21" s="107" t="s">
        <v>3505</v>
      </c>
      <c r="BB21" s="107">
        <v>-0.1840965176857691</v>
      </c>
      <c r="BC21" s="108">
        <v>1.5796794267869541</v>
      </c>
      <c r="BD21" s="5"/>
      <c r="BF21" s="5" t="s">
        <v>2288</v>
      </c>
      <c r="BG21" s="5" t="s">
        <v>1643</v>
      </c>
      <c r="BH21" s="5" t="s">
        <v>111</v>
      </c>
      <c r="BI21" s="149" t="s">
        <v>3168</v>
      </c>
      <c r="BJ21" s="107">
        <v>1.5559157212317041E-3</v>
      </c>
      <c r="BK21" s="107">
        <v>3.6380172805821061E-3</v>
      </c>
      <c r="BL21" s="107">
        <v>4.660930831244503E-2</v>
      </c>
      <c r="BM21" s="107">
        <v>2.018107678485026E-2</v>
      </c>
      <c r="BN21" s="107">
        <v>0.10661567877629061</v>
      </c>
      <c r="BO21" s="107">
        <v>9.7172107073928204E-2</v>
      </c>
      <c r="BP21" s="107">
        <v>-2.614023144996595E-2</v>
      </c>
      <c r="BQ21" s="108">
        <v>4.5321303124136323</v>
      </c>
      <c r="BR21" s="5"/>
      <c r="BT21" s="5" t="s">
        <v>2264</v>
      </c>
      <c r="BU21" s="5" t="s">
        <v>1709</v>
      </c>
      <c r="BV21" s="5" t="s">
        <v>1972</v>
      </c>
      <c r="BW21" s="149" t="s">
        <v>3187</v>
      </c>
      <c r="BX21" s="107">
        <v>1.4646292047082449E-4</v>
      </c>
      <c r="BY21" s="107">
        <v>2.2014578543125829E-3</v>
      </c>
      <c r="BZ21" s="107">
        <v>3.4071980213012942E-2</v>
      </c>
      <c r="CA21" s="107">
        <v>0.1235821234119783</v>
      </c>
      <c r="CB21" s="107">
        <v>0.14821568116697059</v>
      </c>
      <c r="CC21" s="107">
        <v>8.9464349059950488E-2</v>
      </c>
      <c r="CD21" s="107">
        <v>-6.7996373526745301E-3</v>
      </c>
      <c r="CE21" s="108">
        <v>3.520197824022004</v>
      </c>
      <c r="CF21" s="5" t="s">
        <v>1110</v>
      </c>
    </row>
    <row r="22" spans="2:84" ht="13.95" customHeight="1" x14ac:dyDescent="0.35">
      <c r="B22" s="5" t="s">
        <v>2094</v>
      </c>
      <c r="C22" s="5" t="s">
        <v>1971</v>
      </c>
      <c r="D22" s="5" t="s">
        <v>89</v>
      </c>
      <c r="E22" s="149" t="s">
        <v>3246</v>
      </c>
      <c r="F22" s="107">
        <v>-6.5051227841916859E-4</v>
      </c>
      <c r="G22" s="107">
        <v>2.2377506031112441E-2</v>
      </c>
      <c r="H22" s="107">
        <v>-6.823351023502644E-2</v>
      </c>
      <c r="I22" s="107">
        <v>6.1313163823624173E-2</v>
      </c>
      <c r="J22" s="107">
        <v>3.3857416188337153E-2</v>
      </c>
      <c r="K22" s="107" t="s">
        <v>3505</v>
      </c>
      <c r="L22" s="107">
        <v>-0.23013660440479511</v>
      </c>
      <c r="M22" s="108">
        <v>0.53484362014378994</v>
      </c>
      <c r="N22" s="108" t="s">
        <v>301</v>
      </c>
      <c r="P22" s="5" t="s">
        <v>2097</v>
      </c>
      <c r="Q22" s="5" t="s">
        <v>1777</v>
      </c>
      <c r="R22" s="5" t="s">
        <v>90</v>
      </c>
      <c r="S22" s="149" t="s">
        <v>3212</v>
      </c>
      <c r="T22" s="107">
        <v>-1.193250675864632E-2</v>
      </c>
      <c r="U22" s="107">
        <v>3.2135553607946399E-2</v>
      </c>
      <c r="V22" s="107">
        <v>-4.6952765517888073E-3</v>
      </c>
      <c r="W22" s="107">
        <v>4.4019607843137187E-2</v>
      </c>
      <c r="X22" s="107">
        <v>-2.578796561604579E-2</v>
      </c>
      <c r="Y22" s="107" t="s">
        <v>3505</v>
      </c>
      <c r="Z22" s="107">
        <v>-0.21977077363896849</v>
      </c>
      <c r="AA22" s="108">
        <v>0.1723474756262032</v>
      </c>
      <c r="AB22" s="5" t="s">
        <v>301</v>
      </c>
      <c r="AD22" s="5" t="s">
        <v>2250</v>
      </c>
      <c r="AE22" s="5" t="s">
        <v>2655</v>
      </c>
      <c r="AF22" s="5" t="s">
        <v>2106</v>
      </c>
      <c r="AG22" s="149" t="s">
        <v>3394</v>
      </c>
      <c r="AH22" s="107">
        <v>3.2133676092545031E-3</v>
      </c>
      <c r="AI22" s="107">
        <v>1.335435407586005E-2</v>
      </c>
      <c r="AJ22" s="107">
        <v>1.504876915931264E-2</v>
      </c>
      <c r="AK22" s="107">
        <v>7.7685453999399412E-2</v>
      </c>
      <c r="AL22" s="107" t="s">
        <v>3505</v>
      </c>
      <c r="AM22" s="107" t="s">
        <v>3505</v>
      </c>
      <c r="AN22" s="107">
        <v>-1.6329137018792211E-2</v>
      </c>
      <c r="AO22" s="108">
        <v>2.3181854962270161</v>
      </c>
      <c r="AP22" s="5" t="s">
        <v>301</v>
      </c>
      <c r="AR22" s="5" t="s">
        <v>2448</v>
      </c>
      <c r="AS22" s="5" t="s">
        <v>2750</v>
      </c>
      <c r="AT22" s="5" t="s">
        <v>367</v>
      </c>
      <c r="AU22" s="149" t="s">
        <v>3295</v>
      </c>
      <c r="AV22" s="107">
        <v>4.872107186357999E-3</v>
      </c>
      <c r="AW22" s="107">
        <v>3.1249999999999781E-2</v>
      </c>
      <c r="AX22" s="107">
        <v>5.3639846743295028E-2</v>
      </c>
      <c r="AY22" s="107">
        <v>-6.9752694990488076E-3</v>
      </c>
      <c r="AZ22" s="107">
        <v>0.10279720279720279</v>
      </c>
      <c r="BA22" s="107">
        <v>7.5187969924811915E-2</v>
      </c>
      <c r="BB22" s="107">
        <v>-5.4174067495559461E-2</v>
      </c>
      <c r="BC22" s="108">
        <v>1.3333636469714201</v>
      </c>
      <c r="BD22" s="5"/>
      <c r="BF22" s="5" t="s">
        <v>1684</v>
      </c>
      <c r="BG22" s="5" t="s">
        <v>2309</v>
      </c>
      <c r="BH22" s="5" t="s">
        <v>111</v>
      </c>
      <c r="BI22" s="149" t="s">
        <v>3328</v>
      </c>
      <c r="BJ22" s="107">
        <v>1.4609667788858529E-3</v>
      </c>
      <c r="BK22" s="107">
        <v>1.356477017036317E-2</v>
      </c>
      <c r="BL22" s="107">
        <v>2.8306809287764301E-2</v>
      </c>
      <c r="BM22" s="107">
        <v>7.8351385567590359E-2</v>
      </c>
      <c r="BN22" s="107">
        <v>8.8001224364860686E-2</v>
      </c>
      <c r="BO22" s="107">
        <v>0.107457627118644</v>
      </c>
      <c r="BP22" s="107">
        <v>-5.9574468085107366E-3</v>
      </c>
      <c r="BQ22" s="108">
        <v>1.835380691498143</v>
      </c>
      <c r="BR22" s="5"/>
      <c r="BT22" s="5" t="s">
        <v>2169</v>
      </c>
      <c r="BU22" s="5" t="s">
        <v>2209</v>
      </c>
      <c r="BV22" s="5" t="s">
        <v>1972</v>
      </c>
      <c r="BW22" s="149" t="s">
        <v>3323</v>
      </c>
      <c r="BX22" s="15" t="s">
        <v>3505</v>
      </c>
      <c r="BY22" s="15">
        <v>7.1934484285083311E-3</v>
      </c>
      <c r="BZ22" s="15">
        <v>1.812283253160318E-2</v>
      </c>
      <c r="CA22" s="15">
        <v>0.12313104661389621</v>
      </c>
      <c r="CB22" s="15">
        <v>-1.9887937934856211E-2</v>
      </c>
      <c r="CC22" s="15">
        <v>6.9683198313903683E-2</v>
      </c>
      <c r="CD22" s="15">
        <v>-4.2614331132306109E-2</v>
      </c>
      <c r="CE22" s="108">
        <v>1.8390685320362841</v>
      </c>
      <c r="CF22" s="5" t="s">
        <v>1110</v>
      </c>
    </row>
    <row r="23" spans="2:84" ht="13.95" customHeight="1" x14ac:dyDescent="0.35">
      <c r="B23" s="5" t="s">
        <v>1959</v>
      </c>
      <c r="C23" s="5" t="s">
        <v>259</v>
      </c>
      <c r="D23" s="5" t="s">
        <v>89</v>
      </c>
      <c r="E23" s="149" t="s">
        <v>3266</v>
      </c>
      <c r="F23" s="107">
        <v>-1.9690095026110299E-3</v>
      </c>
      <c r="G23" s="107">
        <v>3.2229502390649811E-2</v>
      </c>
      <c r="H23" s="107">
        <v>0.1111322912695387</v>
      </c>
      <c r="I23" s="107">
        <v>5.1829573934836892E-2</v>
      </c>
      <c r="J23" s="107">
        <v>-1.266950410769074E-2</v>
      </c>
      <c r="K23" s="107">
        <v>0.27875055168706991</v>
      </c>
      <c r="L23" s="107">
        <v>-0.2156967431927389</v>
      </c>
      <c r="M23" s="108">
        <v>0.41230636229355039</v>
      </c>
      <c r="N23" s="108"/>
      <c r="P23" s="5" t="s">
        <v>2248</v>
      </c>
      <c r="Q23" s="5" t="s">
        <v>2401</v>
      </c>
      <c r="R23" s="5" t="s">
        <v>90</v>
      </c>
      <c r="S23" s="149" t="s">
        <v>3346</v>
      </c>
      <c r="T23" s="107">
        <v>-1.2060301507537671E-2</v>
      </c>
      <c r="U23" s="107">
        <v>3.3467671280883238E-2</v>
      </c>
      <c r="V23" s="107">
        <v>-2.1992894603281021E-3</v>
      </c>
      <c r="W23" s="107">
        <v>0.17514910536779321</v>
      </c>
      <c r="X23" s="107">
        <v>6.0000000000000053E-3</v>
      </c>
      <c r="Y23" s="107" t="s">
        <v>3505</v>
      </c>
      <c r="Z23" s="107">
        <v>-0.23165833265021721</v>
      </c>
      <c r="AA23" s="108">
        <v>0.47093096012625091</v>
      </c>
      <c r="AB23" s="5" t="s">
        <v>1110</v>
      </c>
      <c r="AD23" s="5" t="s">
        <v>2252</v>
      </c>
      <c r="AE23" s="5" t="s">
        <v>1680</v>
      </c>
      <c r="AF23" s="5" t="s">
        <v>2106</v>
      </c>
      <c r="AG23" s="149" t="s">
        <v>2857</v>
      </c>
      <c r="AH23" s="107">
        <v>3.0163518018733182E-3</v>
      </c>
      <c r="AI23" s="107">
        <v>4.8775315449050014E-3</v>
      </c>
      <c r="AJ23" s="107">
        <v>7.5483733786945173E-3</v>
      </c>
      <c r="AK23" s="107">
        <v>4.2562624695189573E-2</v>
      </c>
      <c r="AL23" s="107">
        <v>9.2450202821335647E-2</v>
      </c>
      <c r="AM23" s="107">
        <v>0.19627725066994989</v>
      </c>
      <c r="AN23" s="107">
        <v>-2.8740838343078261E-2</v>
      </c>
      <c r="AO23" s="108">
        <v>2.9334325036176931</v>
      </c>
      <c r="AP23" s="5" t="s">
        <v>301</v>
      </c>
      <c r="AR23" s="5" t="s">
        <v>2297</v>
      </c>
      <c r="AS23" s="5" t="s">
        <v>2229</v>
      </c>
      <c r="AT23" s="5" t="s">
        <v>367</v>
      </c>
      <c r="AU23" s="149" t="s">
        <v>3266</v>
      </c>
      <c r="AV23" s="15">
        <v>7.8254064863925166E-4</v>
      </c>
      <c r="AW23" s="15">
        <v>5.0949598246895711E-2</v>
      </c>
      <c r="AX23" s="15">
        <v>6.0536257256058379E-2</v>
      </c>
      <c r="AY23" s="15">
        <v>5.491835147744939E-2</v>
      </c>
      <c r="AZ23" s="15">
        <v>3.5010060362173023E-2</v>
      </c>
      <c r="BA23" s="15" t="s">
        <v>3505</v>
      </c>
      <c r="BB23" s="15">
        <v>-0.1229677535255546</v>
      </c>
      <c r="BC23" s="108">
        <v>0.72376002280070495</v>
      </c>
      <c r="BD23" s="5"/>
      <c r="BF23" s="5" t="s">
        <v>1495</v>
      </c>
      <c r="BG23" s="5" t="s">
        <v>1490</v>
      </c>
      <c r="BH23" s="5" t="s">
        <v>111</v>
      </c>
      <c r="BI23" s="149" t="s">
        <v>3128</v>
      </c>
      <c r="BJ23" s="107">
        <v>6.497725795973075E-4</v>
      </c>
      <c r="BK23" s="107">
        <v>1.249178172255094E-2</v>
      </c>
      <c r="BL23" s="107">
        <v>-4.7619047619047561E-2</v>
      </c>
      <c r="BM23" s="107">
        <v>4.7279792746113943E-2</v>
      </c>
      <c r="BN23" s="107">
        <v>5.3206002728513058E-2</v>
      </c>
      <c r="BO23" s="107">
        <v>9.8950524737630996E-2</v>
      </c>
      <c r="BP23" s="107">
        <v>-6.926406926406932E-2</v>
      </c>
      <c r="BQ23" s="108">
        <v>2.7133775663240201</v>
      </c>
      <c r="BR23" s="5"/>
      <c r="BT23" s="105" t="s">
        <v>2268</v>
      </c>
      <c r="BU23" s="105" t="s">
        <v>1886</v>
      </c>
      <c r="BV23" s="5" t="s">
        <v>1972</v>
      </c>
      <c r="BW23" s="149" t="s">
        <v>3246</v>
      </c>
      <c r="BX23" s="16">
        <v>-1.059753811037623E-3</v>
      </c>
      <c r="BY23" s="16">
        <v>2.946472417744372E-3</v>
      </c>
      <c r="BZ23" s="16">
        <v>8.3936800526662747E-3</v>
      </c>
      <c r="CA23" s="16">
        <v>5.52275095519279E-2</v>
      </c>
      <c r="CB23" s="16">
        <v>0.13603630265364491</v>
      </c>
      <c r="CC23" s="16" t="s">
        <v>3505</v>
      </c>
      <c r="CD23" s="16">
        <v>-1.4789647246927081E-2</v>
      </c>
      <c r="CE23" s="108">
        <v>3.8579038473343372</v>
      </c>
      <c r="CF23" s="5" t="s">
        <v>301</v>
      </c>
    </row>
    <row r="24" spans="2:84" ht="13.95" customHeight="1" x14ac:dyDescent="0.25">
      <c r="B24" s="5" t="s">
        <v>1598</v>
      </c>
      <c r="C24" s="5" t="s">
        <v>1982</v>
      </c>
      <c r="D24" s="5" t="s">
        <v>89</v>
      </c>
      <c r="E24" s="149" t="s">
        <v>2859</v>
      </c>
      <c r="F24" s="107">
        <v>-3.118076639041401E-3</v>
      </c>
      <c r="G24" s="107">
        <v>2.7356137161219429E-2</v>
      </c>
      <c r="H24" s="107">
        <v>2.0795698021257799E-2</v>
      </c>
      <c r="I24" s="107">
        <v>0.1579587468379062</v>
      </c>
      <c r="J24" s="107">
        <v>-2.2260273972602659E-2</v>
      </c>
      <c r="K24" s="107">
        <v>0.35022542831379622</v>
      </c>
      <c r="L24" s="107">
        <v>-0.21696491365163709</v>
      </c>
      <c r="M24" s="108">
        <v>1.247881141610572</v>
      </c>
      <c r="N24" s="108" t="s">
        <v>301</v>
      </c>
      <c r="P24" s="5" t="s">
        <v>1573</v>
      </c>
      <c r="Q24" s="5" t="s">
        <v>1815</v>
      </c>
      <c r="R24" s="5" t="s">
        <v>90</v>
      </c>
      <c r="S24" s="149" t="s">
        <v>3229</v>
      </c>
      <c r="T24" s="107">
        <v>-1.243339253996445E-2</v>
      </c>
      <c r="U24" s="107">
        <v>2.8571428571428688E-2</v>
      </c>
      <c r="V24" s="107">
        <v>-0.1351538195644659</v>
      </c>
      <c r="W24" s="107">
        <v>0.1186440677966101</v>
      </c>
      <c r="X24" s="107">
        <v>-6.9222002279407335E-2</v>
      </c>
      <c r="Y24" s="107" t="s">
        <v>3505</v>
      </c>
      <c r="Z24" s="107">
        <v>-0.2728298268373851</v>
      </c>
      <c r="AA24" s="108">
        <v>0.1841383758668228</v>
      </c>
      <c r="AB24" s="5" t="s">
        <v>301</v>
      </c>
      <c r="AD24" s="5" t="s">
        <v>2248</v>
      </c>
      <c r="AE24" s="5" t="s">
        <v>1590</v>
      </c>
      <c r="AF24" s="5" t="s">
        <v>110</v>
      </c>
      <c r="AG24" s="149" t="s">
        <v>3153</v>
      </c>
      <c r="AH24" s="107">
        <v>1.062699256110466E-3</v>
      </c>
      <c r="AI24" s="107">
        <v>9.5630667765869148E-3</v>
      </c>
      <c r="AJ24" s="107">
        <v>4.7587791270100599E-3</v>
      </c>
      <c r="AK24" s="107">
        <v>0.13092697411153381</v>
      </c>
      <c r="AL24" s="107">
        <v>-1.7682982408166899E-2</v>
      </c>
      <c r="AM24" s="107">
        <v>9.0881972755294749E-2</v>
      </c>
      <c r="AN24" s="107">
        <v>-6.0418482999128088E-2</v>
      </c>
      <c r="AO24" s="108">
        <v>1.4428977173292861</v>
      </c>
      <c r="AP24" s="5" t="s">
        <v>1110</v>
      </c>
      <c r="AR24" s="5" t="s">
        <v>2660</v>
      </c>
      <c r="AS24" s="5" t="s">
        <v>2482</v>
      </c>
      <c r="AT24" s="5" t="s">
        <v>367</v>
      </c>
      <c r="AU24" s="149" t="s">
        <v>3253</v>
      </c>
      <c r="AV24" s="107">
        <v>6.8493150684934001E-4</v>
      </c>
      <c r="AW24" s="107">
        <v>3.4702549575071018E-2</v>
      </c>
      <c r="AX24" s="107">
        <v>1.882845188284521E-2</v>
      </c>
      <c r="AY24" s="107">
        <v>0.14081145584725549</v>
      </c>
      <c r="AZ24" s="107">
        <v>0.12836624775583469</v>
      </c>
      <c r="BA24" s="107">
        <v>5.4151624548737232E-3</v>
      </c>
      <c r="BB24" s="107">
        <v>-7.7306733167082267E-2</v>
      </c>
      <c r="BC24" s="108">
        <v>1.5078097398424171</v>
      </c>
      <c r="BD24" s="5"/>
      <c r="BF24" s="5" t="s">
        <v>1180</v>
      </c>
      <c r="BG24" s="5" t="s">
        <v>2556</v>
      </c>
      <c r="BH24" s="5" t="s">
        <v>111</v>
      </c>
      <c r="BI24" s="149" t="s">
        <v>3375</v>
      </c>
      <c r="BJ24" s="107">
        <v>5.3864799353631199E-4</v>
      </c>
      <c r="BK24" s="107">
        <v>1.887810140237312E-3</v>
      </c>
      <c r="BL24" s="107">
        <v>1.0792671866497461E-2</v>
      </c>
      <c r="BM24" s="107">
        <v>4.2253521126760507E-2</v>
      </c>
      <c r="BN24" s="16" t="s">
        <v>3505</v>
      </c>
      <c r="BO24" s="107" t="s">
        <v>3505</v>
      </c>
      <c r="BP24" s="107">
        <v>-5.3999999999999604E-3</v>
      </c>
      <c r="BQ24" s="108">
        <v>5.7700583580431086</v>
      </c>
      <c r="BR24" s="5"/>
      <c r="BT24" s="5" t="s">
        <v>2299</v>
      </c>
      <c r="BU24" s="5" t="s">
        <v>2134</v>
      </c>
      <c r="BV24" s="5" t="s">
        <v>1972</v>
      </c>
      <c r="BW24" s="149" t="s">
        <v>3304</v>
      </c>
      <c r="BX24" s="107">
        <v>-2.6326286398086212E-3</v>
      </c>
      <c r="BY24" s="107">
        <v>4.0009602304547093E-4</v>
      </c>
      <c r="BZ24" s="107">
        <v>2.2825820175079729E-2</v>
      </c>
      <c r="CA24" s="107">
        <v>1.9602936269602859E-2</v>
      </c>
      <c r="CB24" s="107">
        <v>-5.0455445544554389E-2</v>
      </c>
      <c r="CC24" s="107">
        <v>5.7635921923431248E-2</v>
      </c>
      <c r="CD24" s="107">
        <v>-8.7567987567987587E-2</v>
      </c>
      <c r="CE24" s="108">
        <v>0.88146239921824476</v>
      </c>
      <c r="CF24" s="5" t="s">
        <v>1110</v>
      </c>
    </row>
    <row r="25" spans="2:84" ht="13.95" customHeight="1" x14ac:dyDescent="0.25">
      <c r="B25" s="5" t="s">
        <v>1128</v>
      </c>
      <c r="C25" s="5" t="s">
        <v>399</v>
      </c>
      <c r="D25" s="5" t="s">
        <v>89</v>
      </c>
      <c r="E25" s="149" t="s">
        <v>2850</v>
      </c>
      <c r="F25" s="107">
        <v>-3.9635354736425876E-3</v>
      </c>
      <c r="G25" s="107">
        <v>3.118588428395563E-2</v>
      </c>
      <c r="H25" s="107">
        <v>-3.6426380368098199E-2</v>
      </c>
      <c r="I25" s="107">
        <v>7.6796036333608653E-2</v>
      </c>
      <c r="J25" s="107">
        <v>-8.3270249810749375E-2</v>
      </c>
      <c r="K25" s="107">
        <v>0.29756315857079518</v>
      </c>
      <c r="L25" s="107">
        <v>-0.28968880950745352</v>
      </c>
      <c r="M25" s="108">
        <v>1.151035724539508</v>
      </c>
      <c r="N25" s="108" t="s">
        <v>301</v>
      </c>
      <c r="P25" s="5" t="s">
        <v>344</v>
      </c>
      <c r="Q25" s="5" t="s">
        <v>1296</v>
      </c>
      <c r="R25" s="5" t="s">
        <v>90</v>
      </c>
      <c r="S25" s="149" t="s">
        <v>2888</v>
      </c>
      <c r="T25" s="107">
        <v>-1.420741185132657E-2</v>
      </c>
      <c r="U25" s="107">
        <v>3.7094414321370277E-2</v>
      </c>
      <c r="V25" s="107">
        <v>-3.9815134532125603E-2</v>
      </c>
      <c r="W25" s="107">
        <v>0.1051457422138726</v>
      </c>
      <c r="X25" s="107">
        <v>-1.008310571279125E-2</v>
      </c>
      <c r="Y25" s="107">
        <v>0.65658996822951754</v>
      </c>
      <c r="Z25" s="107">
        <v>-0.26140522707356051</v>
      </c>
      <c r="AA25" s="108">
        <v>1.3746806545915411</v>
      </c>
      <c r="AB25" s="5" t="s">
        <v>301</v>
      </c>
      <c r="AD25" s="5" t="s">
        <v>1959</v>
      </c>
      <c r="AE25" s="5" t="s">
        <v>1961</v>
      </c>
      <c r="AF25" s="5" t="s">
        <v>110</v>
      </c>
      <c r="AG25" s="149" t="s">
        <v>3267</v>
      </c>
      <c r="AH25" s="107">
        <v>9.7795832392999493E-4</v>
      </c>
      <c r="AI25" s="107">
        <v>2.5747764415664509E-2</v>
      </c>
      <c r="AJ25" s="107">
        <v>0.1127278809165413</v>
      </c>
      <c r="AK25" s="107">
        <v>7.2081764389456682E-2</v>
      </c>
      <c r="AL25" s="107">
        <v>0.1125074805505686</v>
      </c>
      <c r="AM25" s="107" t="s">
        <v>3505</v>
      </c>
      <c r="AN25" s="107">
        <v>-2.964521373242817E-2</v>
      </c>
      <c r="AO25" s="108">
        <v>2.3151878326487019</v>
      </c>
      <c r="AP25" s="5" t="s">
        <v>301</v>
      </c>
      <c r="AR25" s="5" t="s">
        <v>2162</v>
      </c>
      <c r="AS25" s="5" t="s">
        <v>2164</v>
      </c>
      <c r="AT25" s="5" t="s">
        <v>367</v>
      </c>
      <c r="AU25" s="149" t="s">
        <v>3313</v>
      </c>
      <c r="AV25" s="107">
        <v>-9.3341630367149708E-4</v>
      </c>
      <c r="AW25" s="107">
        <v>2.2285896211397649E-2</v>
      </c>
      <c r="AX25" s="107">
        <v>1.6702287659304819E-2</v>
      </c>
      <c r="AY25" s="107">
        <v>9.0461804056970241E-2</v>
      </c>
      <c r="AZ25" s="107">
        <v>4.2472779627463542E-2</v>
      </c>
      <c r="BA25" s="107" t="s">
        <v>3505</v>
      </c>
      <c r="BB25" s="107">
        <v>-0.1025182778229083</v>
      </c>
      <c r="BC25" s="108">
        <v>1.10451167119338</v>
      </c>
      <c r="BD25" s="5"/>
      <c r="BF25" s="5" t="s">
        <v>2290</v>
      </c>
      <c r="BG25" s="5" t="s">
        <v>2243</v>
      </c>
      <c r="BH25" s="5" t="s">
        <v>420</v>
      </c>
      <c r="BI25" s="149" t="s">
        <v>3333</v>
      </c>
      <c r="BJ25" s="107">
        <v>2.6109660574413768E-4</v>
      </c>
      <c r="BK25" s="107">
        <v>1.2196184336614731E-3</v>
      </c>
      <c r="BL25" s="107">
        <v>2.0925974365681999E-3</v>
      </c>
      <c r="BM25" s="107">
        <v>8.6182403636708038E-2</v>
      </c>
      <c r="BN25" s="107" t="s">
        <v>3505</v>
      </c>
      <c r="BO25" s="107" t="s">
        <v>3505</v>
      </c>
      <c r="BP25" s="107">
        <v>-1.243523316062174E-2</v>
      </c>
      <c r="BQ25" s="108">
        <v>3.3524989507012268</v>
      </c>
      <c r="BR25" s="5"/>
      <c r="BT25" s="5" t="s">
        <v>2147</v>
      </c>
      <c r="BU25" s="5" t="s">
        <v>2149</v>
      </c>
      <c r="BV25" s="5" t="s">
        <v>1972</v>
      </c>
      <c r="BW25" s="149" t="s">
        <v>3308</v>
      </c>
      <c r="BX25" s="107">
        <v>-3.3063091625525902E-3</v>
      </c>
      <c r="BY25" s="107">
        <v>-4.7487675817465824E-3</v>
      </c>
      <c r="BZ25" s="107">
        <v>-4.5251420885938587E-2</v>
      </c>
      <c r="CA25" s="107">
        <v>6.1774461028192507E-2</v>
      </c>
      <c r="CB25" s="107">
        <v>-4.9048819619529338E-3</v>
      </c>
      <c r="CC25" s="107">
        <v>7.0149619818494102E-2</v>
      </c>
      <c r="CD25" s="107">
        <v>-5.3836499761976922E-2</v>
      </c>
      <c r="CE25" s="108">
        <v>1.6028440676259159</v>
      </c>
      <c r="CF25" s="5" t="s">
        <v>1110</v>
      </c>
    </row>
    <row r="26" spans="2:84" ht="13.95" customHeight="1" x14ac:dyDescent="0.35">
      <c r="B26" s="5" t="s">
        <v>344</v>
      </c>
      <c r="C26" s="5" t="s">
        <v>1960</v>
      </c>
      <c r="D26" s="5" t="s">
        <v>89</v>
      </c>
      <c r="E26" s="149" t="s">
        <v>2871</v>
      </c>
      <c r="F26" s="107">
        <v>-4.3859649122807154E-3</v>
      </c>
      <c r="G26" s="107">
        <v>3.7097953216374213E-2</v>
      </c>
      <c r="H26" s="107">
        <v>-5.1479191041283623E-2</v>
      </c>
      <c r="I26" s="107">
        <v>6.5728535803348809E-2</v>
      </c>
      <c r="J26" s="107">
        <v>-5.4213416894100308E-2</v>
      </c>
      <c r="K26" s="107" t="s">
        <v>3505</v>
      </c>
      <c r="L26" s="107">
        <v>-0.24294857363393699</v>
      </c>
      <c r="M26" s="108">
        <v>0.90349746621270544</v>
      </c>
      <c r="N26" s="108" t="s">
        <v>301</v>
      </c>
      <c r="P26" s="5" t="s">
        <v>2507</v>
      </c>
      <c r="Q26" s="105" t="s">
        <v>2673</v>
      </c>
      <c r="R26" s="5" t="s">
        <v>90</v>
      </c>
      <c r="S26" s="149" t="s">
        <v>3327</v>
      </c>
      <c r="T26" s="16">
        <v>-1.5105443845022101E-2</v>
      </c>
      <c r="U26" s="16">
        <v>2.86855854932897E-2</v>
      </c>
      <c r="V26" s="16">
        <v>-2.191700759789594E-2</v>
      </c>
      <c r="W26" s="16">
        <v>4.9371358478994098E-2</v>
      </c>
      <c r="X26" s="16">
        <v>-7.1469248291571863E-2</v>
      </c>
      <c r="Y26" s="16" t="s">
        <v>3505</v>
      </c>
      <c r="Z26" s="16">
        <v>-0.28167501789549032</v>
      </c>
      <c r="AA26" s="108">
        <v>0.11056928266288719</v>
      </c>
      <c r="AB26" s="5"/>
      <c r="AD26" s="5" t="s">
        <v>2507</v>
      </c>
      <c r="AE26" s="5" t="s">
        <v>1289</v>
      </c>
      <c r="AF26" s="5" t="s">
        <v>110</v>
      </c>
      <c r="AG26" s="149" t="s">
        <v>3083</v>
      </c>
      <c r="AH26" s="107">
        <v>5.7607373743828738E-4</v>
      </c>
      <c r="AI26" s="107">
        <v>8.3209701348125886E-3</v>
      </c>
      <c r="AJ26" s="107">
        <v>1.5460569052877741E-2</v>
      </c>
      <c r="AK26" s="107">
        <v>0.1053349608673799</v>
      </c>
      <c r="AL26" s="107">
        <v>2.8202288667404929E-2</v>
      </c>
      <c r="AM26" s="107">
        <v>6.586402266288971E-2</v>
      </c>
      <c r="AN26" s="107">
        <v>-2.0737913486005059E-2</v>
      </c>
      <c r="AO26" s="108">
        <v>2.80649046073794</v>
      </c>
      <c r="AP26" s="5" t="s">
        <v>301</v>
      </c>
      <c r="AR26" s="5" t="s">
        <v>351</v>
      </c>
      <c r="AS26" s="5" t="s">
        <v>330</v>
      </c>
      <c r="AT26" s="5" t="s">
        <v>367</v>
      </c>
      <c r="AU26" s="149" t="s">
        <v>2937</v>
      </c>
      <c r="AV26" s="107">
        <v>-1.345832559866311E-3</v>
      </c>
      <c r="AW26" s="107">
        <v>1.4138272303124481E-2</v>
      </c>
      <c r="AX26" s="107">
        <v>1.682181165241237E-2</v>
      </c>
      <c r="AY26" s="107">
        <v>0.10011956126215101</v>
      </c>
      <c r="AZ26" s="107">
        <v>-7.9418286834098684E-3</v>
      </c>
      <c r="BA26" s="107">
        <v>0.1404840366935787</v>
      </c>
      <c r="BB26" s="107">
        <v>-8.8834951456310707E-2</v>
      </c>
      <c r="BC26" s="108">
        <v>1.316587668706892</v>
      </c>
      <c r="BD26" s="5"/>
      <c r="BF26" s="105" t="s">
        <v>1489</v>
      </c>
      <c r="BG26" s="105" t="s">
        <v>1228</v>
      </c>
      <c r="BH26" s="5" t="s">
        <v>111</v>
      </c>
      <c r="BI26" s="149" t="s">
        <v>3068</v>
      </c>
      <c r="BJ26" s="16">
        <v>-2.8544243577545152E-3</v>
      </c>
      <c r="BK26" s="16">
        <v>3.387833259684836E-3</v>
      </c>
      <c r="BL26" s="16">
        <v>-2.4383257545919971E-2</v>
      </c>
      <c r="BM26" s="16">
        <v>9.7191121587114404E-2</v>
      </c>
      <c r="BN26" s="107">
        <v>4.2169907881269182E-2</v>
      </c>
      <c r="BO26" s="16">
        <v>0.14434970014992499</v>
      </c>
      <c r="BP26" s="16">
        <v>-4.9472366302986973E-2</v>
      </c>
      <c r="BQ26" s="108">
        <v>2.2396484092966928</v>
      </c>
      <c r="BR26" s="5"/>
      <c r="BT26" s="5" t="s">
        <v>2123</v>
      </c>
      <c r="BU26" s="5" t="s">
        <v>2125</v>
      </c>
      <c r="BV26" s="5" t="s">
        <v>1972</v>
      </c>
      <c r="BW26" s="149" t="s">
        <v>3301</v>
      </c>
      <c r="BX26" s="107">
        <v>-4.4583620826921244E-3</v>
      </c>
      <c r="BY26" s="107">
        <v>9.3633966528547941E-3</v>
      </c>
      <c r="BZ26" s="107">
        <v>2.335097386655027E-2</v>
      </c>
      <c r="CA26" s="107">
        <v>-2.7329654001273629E-2</v>
      </c>
      <c r="CB26" s="107">
        <v>0.41069022308728842</v>
      </c>
      <c r="CC26" s="107" t="s">
        <v>3505</v>
      </c>
      <c r="CD26" s="107">
        <v>-0.1116867882105675</v>
      </c>
      <c r="CE26" s="108">
        <v>2.3148834377137901</v>
      </c>
      <c r="CF26" s="5" t="s">
        <v>1110</v>
      </c>
    </row>
    <row r="27" spans="2:84" ht="13.95" customHeight="1" x14ac:dyDescent="0.35">
      <c r="B27" s="5" t="s">
        <v>2091</v>
      </c>
      <c r="C27" s="5" t="s">
        <v>1303</v>
      </c>
      <c r="D27" s="5" t="s">
        <v>89</v>
      </c>
      <c r="E27" s="149" t="s">
        <v>2873</v>
      </c>
      <c r="F27" s="107">
        <v>-5.1861381362064973E-3</v>
      </c>
      <c r="G27" s="107">
        <v>3.082691106019575E-2</v>
      </c>
      <c r="H27" s="107">
        <v>-3.021633484872244E-2</v>
      </c>
      <c r="I27" s="107">
        <v>9.0893544249679437E-2</v>
      </c>
      <c r="J27" s="107">
        <v>-6.6342008622066073E-2</v>
      </c>
      <c r="K27" s="107">
        <v>0.24002790284735889</v>
      </c>
      <c r="L27" s="107">
        <v>-0.21654849901945999</v>
      </c>
      <c r="M27" s="108">
        <v>0.68630594113791432</v>
      </c>
      <c r="N27" s="108" t="s">
        <v>301</v>
      </c>
      <c r="P27" s="186" t="s">
        <v>384</v>
      </c>
      <c r="Q27" s="5" t="s">
        <v>1589</v>
      </c>
      <c r="R27" s="5" t="s">
        <v>90</v>
      </c>
      <c r="S27" s="149" t="s">
        <v>3152</v>
      </c>
      <c r="T27" s="15">
        <v>-1.5776157166245031E-2</v>
      </c>
      <c r="U27" s="15">
        <v>3.2958450484223738E-2</v>
      </c>
      <c r="V27" s="15">
        <v>-6.7672353024108345E-2</v>
      </c>
      <c r="W27" s="15">
        <v>7.591960561243849E-2</v>
      </c>
      <c r="X27" s="15">
        <v>-8.0608046858656968E-2</v>
      </c>
      <c r="Y27" s="15">
        <v>0.43928141308711371</v>
      </c>
      <c r="Z27" s="15">
        <v>-0.28080041851948723</v>
      </c>
      <c r="AA27" s="108">
        <v>0.53255477717112776</v>
      </c>
      <c r="AB27" s="5"/>
      <c r="AD27" s="5" t="s">
        <v>1598</v>
      </c>
      <c r="AE27" s="5" t="s">
        <v>1602</v>
      </c>
      <c r="AF27" s="5" t="s">
        <v>110</v>
      </c>
      <c r="AG27" s="149" t="s">
        <v>3159</v>
      </c>
      <c r="AH27" s="107">
        <v>-6.5533185276889228E-4</v>
      </c>
      <c r="AI27" s="107">
        <v>2.1244140189002E-2</v>
      </c>
      <c r="AJ27" s="107">
        <v>1.6441399740788839E-2</v>
      </c>
      <c r="AK27" s="107">
        <v>0.16290586512789579</v>
      </c>
      <c r="AL27" s="107">
        <v>0.1044946492271106</v>
      </c>
      <c r="AM27" s="107">
        <v>6.1279087375700307E-2</v>
      </c>
      <c r="AN27" s="107">
        <v>-7.8878558977338781E-2</v>
      </c>
      <c r="AO27" s="108">
        <v>1.935636643678214</v>
      </c>
      <c r="AP27" s="5" t="s">
        <v>301</v>
      </c>
      <c r="AR27" s="5" t="s">
        <v>2260</v>
      </c>
      <c r="AS27" s="5" t="s">
        <v>2190</v>
      </c>
      <c r="AT27" s="5" t="s">
        <v>367</v>
      </c>
      <c r="AU27" s="149" t="s">
        <v>2948</v>
      </c>
      <c r="AV27" s="107">
        <v>-1.396508728179424E-3</v>
      </c>
      <c r="AW27" s="107">
        <v>2.5349516054693488E-2</v>
      </c>
      <c r="AX27" s="107">
        <v>4.2703885011978082E-2</v>
      </c>
      <c r="AY27" s="107">
        <v>0.17342947934490341</v>
      </c>
      <c r="AZ27" s="107">
        <v>9.1006067071138119E-2</v>
      </c>
      <c r="BA27" s="107">
        <v>9.0439840058160748E-2</v>
      </c>
      <c r="BB27" s="107">
        <v>-8.3794328306061913E-2</v>
      </c>
      <c r="BC27" s="108">
        <v>1.8377860841025171</v>
      </c>
      <c r="BD27" s="5"/>
      <c r="BF27" s="5" t="s">
        <v>2022</v>
      </c>
      <c r="BG27" s="5" t="s">
        <v>2026</v>
      </c>
      <c r="BH27" s="5" t="s">
        <v>111</v>
      </c>
      <c r="BI27" s="149" t="s">
        <v>3283</v>
      </c>
      <c r="BJ27" s="107">
        <v>-4.0425531914892732E-3</v>
      </c>
      <c r="BK27" s="107">
        <v>-2.4152873481564359E-3</v>
      </c>
      <c r="BL27" s="107">
        <v>-1.216938660664035E-2</v>
      </c>
      <c r="BM27" s="107">
        <v>1.2319304991810659E-2</v>
      </c>
      <c r="BN27" s="107">
        <v>6.4912413740805475E-2</v>
      </c>
      <c r="BO27" s="107">
        <v>0.22328385899814451</v>
      </c>
      <c r="BP27" s="107">
        <v>-0.1370431893687708</v>
      </c>
      <c r="BQ27" s="108">
        <v>0.75306795916910496</v>
      </c>
      <c r="BR27" s="5"/>
      <c r="BT27" s="5" t="s">
        <v>2448</v>
      </c>
      <c r="BU27" s="5" t="s">
        <v>2659</v>
      </c>
      <c r="BV27" s="5" t="s">
        <v>1972</v>
      </c>
      <c r="BW27" s="149" t="s">
        <v>3145</v>
      </c>
      <c r="BX27" s="15">
        <v>-6.8049903262392686E-3</v>
      </c>
      <c r="BY27" s="15">
        <v>1.7427556041552661E-2</v>
      </c>
      <c r="BZ27" s="15">
        <v>3.9087038458853751E-2</v>
      </c>
      <c r="CA27" s="15">
        <v>8.6860870884539532E-2</v>
      </c>
      <c r="CB27" s="15">
        <v>1.9726154560222749E-2</v>
      </c>
      <c r="CC27" s="15">
        <v>2.9219745222929919E-2</v>
      </c>
      <c r="CD27" s="15">
        <v>-5.7640647785708772E-2</v>
      </c>
      <c r="CE27" s="108">
        <v>2.0712203660519068</v>
      </c>
      <c r="CF27" s="5" t="s">
        <v>301</v>
      </c>
    </row>
    <row r="28" spans="2:84" ht="13.95" customHeight="1" x14ac:dyDescent="0.35">
      <c r="B28" s="6" t="s">
        <v>2102</v>
      </c>
      <c r="C28" s="6" t="s">
        <v>1600</v>
      </c>
      <c r="D28" s="6" t="s">
        <v>89</v>
      </c>
      <c r="E28" s="149" t="s">
        <v>3292</v>
      </c>
      <c r="F28" s="56">
        <v>-7.4650322175074946E-3</v>
      </c>
      <c r="G28" s="56">
        <v>1.983182611454914E-3</v>
      </c>
      <c r="H28" s="56">
        <v>-5.5202333757199518E-2</v>
      </c>
      <c r="I28" s="56">
        <v>5.5419594221204793E-2</v>
      </c>
      <c r="J28" s="16">
        <v>-4.6949063275900982E-2</v>
      </c>
      <c r="K28" s="56">
        <v>0.39973368841544588</v>
      </c>
      <c r="L28" s="56">
        <v>-0.21613490064371671</v>
      </c>
      <c r="M28" s="110">
        <v>0.45848244526578052</v>
      </c>
      <c r="N28" s="110" t="s">
        <v>301</v>
      </c>
      <c r="P28" s="6" t="s">
        <v>2798</v>
      </c>
      <c r="Q28" s="5" t="s">
        <v>2675</v>
      </c>
      <c r="R28" s="5" t="s">
        <v>90</v>
      </c>
      <c r="S28" s="149" t="s">
        <v>3397</v>
      </c>
      <c r="T28" s="107">
        <v>-1.698444006136313E-2</v>
      </c>
      <c r="U28" s="107">
        <v>1.7350873213880739E-2</v>
      </c>
      <c r="V28" s="107">
        <v>-2.0526258325144649E-2</v>
      </c>
      <c r="W28" s="107" t="s">
        <v>3505</v>
      </c>
      <c r="X28" s="107" t="s">
        <v>3506</v>
      </c>
      <c r="Y28" s="107" t="s">
        <v>3505</v>
      </c>
      <c r="Z28" s="107">
        <v>-0.31471741417232479</v>
      </c>
      <c r="AA28" s="108">
        <v>-0.2848331383493492</v>
      </c>
      <c r="AB28" s="6"/>
      <c r="AD28" s="6" t="s">
        <v>384</v>
      </c>
      <c r="AE28" s="6" t="s">
        <v>2472</v>
      </c>
      <c r="AF28" s="6" t="s">
        <v>110</v>
      </c>
      <c r="AG28" s="149" t="s">
        <v>3217</v>
      </c>
      <c r="AH28" s="109">
        <v>-1.3180054184667169E-3</v>
      </c>
      <c r="AI28" s="109">
        <v>1.344924951701576E-2</v>
      </c>
      <c r="AJ28" s="109">
        <v>-3.9101028603635402E-2</v>
      </c>
      <c r="AK28" s="109">
        <v>7.3026912609615913E-2</v>
      </c>
      <c r="AL28" s="107">
        <v>2.5029058504455689E-2</v>
      </c>
      <c r="AM28" s="109">
        <v>0.1712652023960792</v>
      </c>
      <c r="AN28" s="109">
        <v>-8.4084292250104095E-2</v>
      </c>
      <c r="AO28" s="110">
        <v>1.119399926266883</v>
      </c>
      <c r="AP28" s="6" t="s">
        <v>301</v>
      </c>
      <c r="AR28" s="7" t="s">
        <v>2050</v>
      </c>
      <c r="AS28" s="7" t="s">
        <v>1791</v>
      </c>
      <c r="AT28" s="6" t="s">
        <v>367</v>
      </c>
      <c r="AU28" s="150" t="s">
        <v>3218</v>
      </c>
      <c r="AV28" s="56">
        <v>-8.0221703617270324E-3</v>
      </c>
      <c r="AW28" s="56">
        <v>-4.7802546217259323E-3</v>
      </c>
      <c r="AX28" s="56">
        <v>-8.6005830903790326E-3</v>
      </c>
      <c r="AY28" s="56">
        <v>0.1181136585895903</v>
      </c>
      <c r="AZ28" s="16">
        <v>4.4726983766602217E-2</v>
      </c>
      <c r="BA28" s="56">
        <v>0.29496508636530677</v>
      </c>
      <c r="BB28" s="56">
        <v>-4.7147195141441597E-2</v>
      </c>
      <c r="BC28" s="110">
        <v>3.6436007820457821</v>
      </c>
      <c r="BD28" s="6"/>
      <c r="BF28" s="6" t="s">
        <v>2050</v>
      </c>
      <c r="BG28" s="6" t="s">
        <v>1789</v>
      </c>
      <c r="BH28" s="6" t="s">
        <v>111</v>
      </c>
      <c r="BI28" s="150" t="s">
        <v>3217</v>
      </c>
      <c r="BJ28" s="55">
        <v>-7.3544862366042851E-3</v>
      </c>
      <c r="BK28" s="55">
        <v>1.342471560799918E-3</v>
      </c>
      <c r="BL28" s="55">
        <v>-6.728343145500415E-3</v>
      </c>
      <c r="BM28" s="55">
        <v>3.9562841530054627E-2</v>
      </c>
      <c r="BN28" s="107">
        <v>5.2772877195673917E-2</v>
      </c>
      <c r="BO28" s="55">
        <v>0.1069881973337863</v>
      </c>
      <c r="BP28" s="55">
        <v>-5.0170482221139831E-2</v>
      </c>
      <c r="BQ28" s="110">
        <v>1.989210851493233</v>
      </c>
      <c r="BR28" s="6"/>
      <c r="BT28" s="6" t="s">
        <v>2800</v>
      </c>
      <c r="BU28" s="6" t="s">
        <v>2784</v>
      </c>
      <c r="BV28" s="6" t="s">
        <v>1972</v>
      </c>
      <c r="BW28" s="150" t="s">
        <v>3154</v>
      </c>
      <c r="BX28" s="109">
        <v>-8.7177316969953011E-3</v>
      </c>
      <c r="BY28" s="109">
        <v>-2.2044088176352731E-2</v>
      </c>
      <c r="BZ28" s="109">
        <v>0.13929961089494161</v>
      </c>
      <c r="CA28" s="109">
        <v>-1.0967866076582729E-2</v>
      </c>
      <c r="CB28" s="107">
        <v>0.1045696068012754</v>
      </c>
      <c r="CC28" s="109" t="s">
        <v>3505</v>
      </c>
      <c r="CD28" s="109">
        <v>-0.19353462981917441</v>
      </c>
      <c r="CE28" s="110">
        <v>0.39699684251174527</v>
      </c>
      <c r="CF28" s="6" t="s">
        <v>301</v>
      </c>
    </row>
    <row r="29" spans="2:84" ht="13.95" customHeight="1" x14ac:dyDescent="0.25">
      <c r="B29" s="41" t="s">
        <v>166</v>
      </c>
      <c r="C29" s="41"/>
      <c r="D29" s="41"/>
      <c r="E29" s="41"/>
      <c r="F29" s="141">
        <v>3.4035119038103969E-3</v>
      </c>
      <c r="G29" s="141">
        <v>3.5528907702085243E-2</v>
      </c>
      <c r="H29" s="141">
        <v>-2.5535924291690687E-2</v>
      </c>
      <c r="I29" s="141">
        <v>6.4339856460640971E-2</v>
      </c>
      <c r="J29" s="141">
        <v>-5.9830590446763268E-2</v>
      </c>
      <c r="K29" s="141">
        <v>0.26659672894162634</v>
      </c>
      <c r="L29" s="141" t="s">
        <v>2463</v>
      </c>
      <c r="M29" s="111" t="s">
        <v>54</v>
      </c>
      <c r="N29" s="108"/>
      <c r="P29" s="41" t="s">
        <v>166</v>
      </c>
      <c r="Q29" s="41"/>
      <c r="R29" s="41"/>
      <c r="S29" s="41"/>
      <c r="T29" s="141">
        <v>-6.0117429891712038E-3</v>
      </c>
      <c r="U29" s="141">
        <v>4.298484396619371E-2</v>
      </c>
      <c r="V29" s="141">
        <v>-4.6013294975745217E-2</v>
      </c>
      <c r="W29" s="141">
        <v>0.10025439871792126</v>
      </c>
      <c r="X29" s="141">
        <v>-1.0428618706679018E-2</v>
      </c>
      <c r="Y29" s="141">
        <v>0.16689845688407295</v>
      </c>
      <c r="Z29" s="141"/>
      <c r="AA29" s="111"/>
      <c r="AB29" s="41"/>
      <c r="AD29" s="41" t="s">
        <v>166</v>
      </c>
      <c r="AE29" s="41"/>
      <c r="AF29" s="41"/>
      <c r="AG29" s="41"/>
      <c r="AH29" s="141">
        <v>6.4533024396182248E-3</v>
      </c>
      <c r="AI29" s="141">
        <v>2.4610726985715248E-2</v>
      </c>
      <c r="AJ29" s="141">
        <v>2.1289435311754357E-2</v>
      </c>
      <c r="AK29" s="141">
        <v>0.10840085624990436</v>
      </c>
      <c r="AL29" s="141">
        <v>5.0705462442827788E-2</v>
      </c>
      <c r="AM29" s="141">
        <v>7.815065301743529E-2</v>
      </c>
      <c r="AN29" s="141"/>
      <c r="AO29" s="111"/>
      <c r="AP29" s="41"/>
      <c r="AR29" s="41" t="s">
        <v>166</v>
      </c>
      <c r="AS29" s="41"/>
      <c r="AT29" s="41"/>
      <c r="AU29" s="41"/>
      <c r="AV29" s="141">
        <v>1.1402248210790772E-2</v>
      </c>
      <c r="AW29" s="141">
        <v>3.6575668131339528E-2</v>
      </c>
      <c r="AX29" s="141">
        <v>1.3947859694025105E-2</v>
      </c>
      <c r="AY29" s="141">
        <v>6.8775359557204513E-2</v>
      </c>
      <c r="AZ29" s="141">
        <v>0.15186031121920265</v>
      </c>
      <c r="BA29" s="141">
        <v>8.0038437089994779E-2</v>
      </c>
      <c r="BB29" s="141"/>
      <c r="BC29" s="111"/>
      <c r="BD29" s="41"/>
      <c r="BF29" s="41" t="s">
        <v>166</v>
      </c>
      <c r="BG29" s="41"/>
      <c r="BH29" s="41"/>
      <c r="BI29" s="41"/>
      <c r="BJ29" s="141">
        <v>2.005665361033243E-3</v>
      </c>
      <c r="BK29" s="141">
        <v>7.42226540518417E-3</v>
      </c>
      <c r="BL29" s="141">
        <v>1.325147168172788E-2</v>
      </c>
      <c r="BM29" s="141">
        <v>5.7031210957164014E-2</v>
      </c>
      <c r="BN29" s="141">
        <v>6.1587154553280697E-2</v>
      </c>
      <c r="BO29" s="141">
        <v>7.0714196538327237E-2</v>
      </c>
      <c r="BP29" s="141"/>
      <c r="BQ29" s="111"/>
      <c r="BR29" s="41"/>
      <c r="BT29" s="41" t="s">
        <v>166</v>
      </c>
      <c r="BU29" s="41"/>
      <c r="BV29" s="41"/>
      <c r="BW29" s="41"/>
      <c r="BX29" s="141">
        <v>6.3665604061592359E-4</v>
      </c>
      <c r="BY29" s="141">
        <v>8.5460786197866737E-3</v>
      </c>
      <c r="BZ29" s="141">
        <v>2.2504908324495605E-2</v>
      </c>
      <c r="CA29" s="141">
        <v>5.5283056568947872E-2</v>
      </c>
      <c r="CB29" s="141">
        <v>6.5642589048518094E-2</v>
      </c>
      <c r="CC29" s="141">
        <v>5.2117122405738306E-2</v>
      </c>
      <c r="CD29" s="141"/>
      <c r="CE29" s="111"/>
      <c r="CF29" s="41"/>
    </row>
    <row r="30" spans="2:84" ht="13.95" customHeight="1" x14ac:dyDescent="0.25">
      <c r="B30" s="6" t="s">
        <v>184</v>
      </c>
      <c r="C30" s="6" t="s">
        <v>177</v>
      </c>
      <c r="D30" s="6"/>
      <c r="E30" s="6"/>
      <c r="F30" s="109">
        <v>-1.8516256910305891E-3</v>
      </c>
      <c r="G30" s="109">
        <v>-8.2780444317265278E-4</v>
      </c>
      <c r="H30" s="109">
        <v>-1.006282881281406E-2</v>
      </c>
      <c r="I30" s="109">
        <v>-7.4216140600947167E-2</v>
      </c>
      <c r="J30" s="109">
        <v>-0.2031327299075262</v>
      </c>
      <c r="K30" s="109">
        <v>0.15584570336558559</v>
      </c>
      <c r="L30" s="109" t="s">
        <v>54</v>
      </c>
      <c r="M30" s="110" t="s">
        <v>54</v>
      </c>
      <c r="N30" s="108"/>
      <c r="P30" s="6" t="s">
        <v>185</v>
      </c>
      <c r="Q30" s="6" t="s">
        <v>178</v>
      </c>
      <c r="R30" s="6"/>
      <c r="S30" s="6"/>
      <c r="T30" s="109">
        <v>-1.6969327174140458E-2</v>
      </c>
      <c r="U30" s="109">
        <v>1.8324344771435189E-2</v>
      </c>
      <c r="V30" s="109">
        <v>-6.5618002338958648E-2</v>
      </c>
      <c r="W30" s="109">
        <v>-6.2784097652247683E-2</v>
      </c>
      <c r="X30" s="109">
        <v>-0.21580933653927969</v>
      </c>
      <c r="Y30" s="109">
        <v>0.2051990427705761</v>
      </c>
      <c r="Z30" s="109"/>
      <c r="AA30" s="110"/>
      <c r="AB30" s="5"/>
      <c r="AD30" s="6" t="s">
        <v>223</v>
      </c>
      <c r="AE30" s="6" t="s">
        <v>2490</v>
      </c>
      <c r="AF30" s="6"/>
      <c r="AG30" s="6"/>
      <c r="AH30" s="109">
        <v>6.7541460335571726E-3</v>
      </c>
      <c r="AI30" s="109">
        <v>2.0047290835783601E-2</v>
      </c>
      <c r="AJ30" s="109">
        <v>-1.3857074530589261E-2</v>
      </c>
      <c r="AK30" s="109">
        <v>5.4030570143276391E-2</v>
      </c>
      <c r="AL30" s="109">
        <v>8.8802096716174006E-3</v>
      </c>
      <c r="AM30" s="109">
        <v>6.6521002496700454E-2</v>
      </c>
      <c r="AN30" s="109"/>
      <c r="AO30" s="110"/>
      <c r="AP30" s="5"/>
      <c r="AR30" s="6" t="s">
        <v>223</v>
      </c>
      <c r="AS30" s="6" t="s">
        <v>2486</v>
      </c>
      <c r="AT30" s="6"/>
      <c r="AU30" s="6"/>
      <c r="AV30" s="109">
        <v>8.5529230607479523E-3</v>
      </c>
      <c r="AW30" s="109">
        <v>2.6853674732376209E-2</v>
      </c>
      <c r="AX30" s="109">
        <v>1.920674056139382E-2</v>
      </c>
      <c r="AY30" s="109">
        <v>1.2449019490185179E-2</v>
      </c>
      <c r="AZ30" s="109">
        <v>1.793822559912894E-2</v>
      </c>
      <c r="BA30" s="109">
        <v>7.707200637420919E-2</v>
      </c>
      <c r="BB30" s="109"/>
      <c r="BC30" s="110"/>
      <c r="BD30" s="5"/>
      <c r="BF30" s="6" t="s">
        <v>223</v>
      </c>
      <c r="BG30" s="6" t="s">
        <v>2484</v>
      </c>
      <c r="BH30" s="6"/>
      <c r="BI30" s="6"/>
      <c r="BJ30" s="109">
        <v>1.5378138598545199E-3</v>
      </c>
      <c r="BK30" s="109">
        <v>1.140276159146336E-2</v>
      </c>
      <c r="BL30" s="109">
        <v>-1.4843752549966731E-3</v>
      </c>
      <c r="BM30" s="109">
        <v>3.4474190210768578E-2</v>
      </c>
      <c r="BN30" s="109">
        <v>2.2756895295063421E-2</v>
      </c>
      <c r="BO30" s="109">
        <v>7.3570927976835288E-2</v>
      </c>
      <c r="BP30" s="109"/>
      <c r="BQ30" s="110"/>
      <c r="BR30" s="6"/>
      <c r="BT30" s="6" t="s">
        <v>223</v>
      </c>
      <c r="BU30" s="6" t="s">
        <v>2484</v>
      </c>
      <c r="BV30" s="6"/>
      <c r="BW30" s="6"/>
      <c r="BX30" s="109">
        <v>1.5378138598545199E-3</v>
      </c>
      <c r="BY30" s="109">
        <v>1.140276159146336E-2</v>
      </c>
      <c r="BZ30" s="109">
        <v>-1.4843752549966731E-3</v>
      </c>
      <c r="CA30" s="109">
        <v>3.4474190210768578E-2</v>
      </c>
      <c r="CB30" s="109">
        <v>2.2756895295063421E-2</v>
      </c>
      <c r="CC30" s="109">
        <v>7.3570927976835288E-2</v>
      </c>
      <c r="CD30" s="109"/>
      <c r="CE30" s="110"/>
      <c r="CF30" s="6"/>
    </row>
    <row r="31" spans="2:84" ht="13.9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P31" s="5"/>
      <c r="Q31" s="5"/>
      <c r="R31" s="5"/>
      <c r="S31" s="5"/>
      <c r="T31" s="107"/>
      <c r="U31" s="107"/>
      <c r="V31" s="107"/>
      <c r="W31" s="107"/>
      <c r="X31" s="107"/>
      <c r="Y31" s="107"/>
      <c r="Z31" s="107"/>
      <c r="AA31" s="108"/>
      <c r="AH31"/>
      <c r="AI31"/>
      <c r="AJ31"/>
      <c r="AK31"/>
      <c r="AL31"/>
      <c r="AM31"/>
      <c r="AN31"/>
      <c r="AO31"/>
      <c r="AV31"/>
      <c r="AW31"/>
      <c r="AX31"/>
      <c r="AY31"/>
      <c r="AZ31"/>
      <c r="BA31"/>
      <c r="BB31"/>
      <c r="BC31"/>
      <c r="BJ31"/>
      <c r="BK31"/>
      <c r="BL31"/>
      <c r="BM31"/>
      <c r="BN31"/>
      <c r="BO31"/>
      <c r="BP31"/>
      <c r="BQ31"/>
      <c r="BX31"/>
      <c r="BY31"/>
      <c r="BZ31"/>
      <c r="CA31"/>
      <c r="CB31"/>
      <c r="CC31"/>
      <c r="CD31"/>
      <c r="CE31"/>
    </row>
    <row r="32" spans="2:84" ht="13.9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H32"/>
      <c r="AI32"/>
      <c r="AJ32"/>
      <c r="AK32"/>
      <c r="AL32"/>
      <c r="AM32"/>
      <c r="AN32"/>
      <c r="AO32"/>
      <c r="AV32"/>
      <c r="AW32"/>
      <c r="AX32"/>
      <c r="AY32"/>
      <c r="AZ32"/>
      <c r="BA32"/>
      <c r="BB32"/>
      <c r="BC32"/>
      <c r="BJ32"/>
      <c r="BK32"/>
      <c r="BL32"/>
      <c r="BM32"/>
      <c r="BN32"/>
      <c r="BO32"/>
      <c r="BP32"/>
      <c r="BQ32"/>
      <c r="BX32"/>
      <c r="BY32"/>
      <c r="BZ32"/>
      <c r="CA32"/>
      <c r="CB32"/>
      <c r="CC32"/>
      <c r="CD32"/>
      <c r="CE32"/>
    </row>
    <row r="33" spans="2:84" ht="13.9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D33" s="5"/>
      <c r="AE33" s="5"/>
      <c r="AF33" s="5"/>
      <c r="AG33" s="5"/>
      <c r="AH33" s="107"/>
      <c r="AI33" s="107"/>
      <c r="AJ33" s="107"/>
      <c r="AK33" s="107"/>
      <c r="AL33" s="107"/>
      <c r="AM33" s="107"/>
      <c r="AN33" s="107"/>
      <c r="AO33" s="108"/>
      <c r="AP33" s="5"/>
      <c r="AR33" s="5"/>
      <c r="AS33" s="5"/>
      <c r="AT33" s="5"/>
      <c r="AU33" s="5"/>
      <c r="AV33" s="107"/>
      <c r="AW33" s="107"/>
      <c r="AX33" s="107"/>
      <c r="AY33" s="107"/>
      <c r="AZ33" s="107"/>
      <c r="BA33" s="107"/>
      <c r="BB33" s="107"/>
      <c r="BC33" s="108"/>
      <c r="BD33" s="5"/>
      <c r="BF33" s="5"/>
      <c r="BG33" s="5"/>
      <c r="BH33" s="5"/>
      <c r="BI33" s="5"/>
      <c r="BJ33" s="107"/>
      <c r="BK33" s="107"/>
      <c r="BL33" s="107"/>
      <c r="BM33" s="107"/>
      <c r="BN33" s="107"/>
      <c r="BO33" s="107"/>
      <c r="BP33" s="107"/>
      <c r="BQ33" s="108"/>
      <c r="BR33" s="5"/>
      <c r="BT33" s="5"/>
      <c r="BU33" s="5"/>
      <c r="BV33" s="5"/>
      <c r="BW33" s="5"/>
      <c r="BX33" s="107"/>
      <c r="BY33" s="107"/>
      <c r="BZ33" s="107"/>
      <c r="CA33" s="107"/>
      <c r="CB33" s="107"/>
      <c r="CC33" s="107"/>
      <c r="CD33" s="107"/>
      <c r="CE33" s="108"/>
      <c r="CF33" s="5"/>
    </row>
    <row r="34" spans="2:84" ht="13.9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P34" s="153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D34" s="5"/>
      <c r="AE34" s="5"/>
      <c r="AF34" s="5"/>
      <c r="AG34" s="5"/>
      <c r="AH34" s="107"/>
      <c r="AI34" s="107"/>
      <c r="AJ34" s="107"/>
      <c r="AK34" s="107"/>
      <c r="AL34" s="107"/>
      <c r="AM34" s="107"/>
      <c r="AN34" s="107"/>
      <c r="AO34" s="108"/>
      <c r="AP34" s="5"/>
      <c r="AR34" s="5"/>
      <c r="AS34" s="5"/>
      <c r="AT34" s="5"/>
      <c r="AU34" s="5"/>
      <c r="AV34" s="107"/>
      <c r="AW34" s="107"/>
      <c r="AX34" s="107"/>
      <c r="AY34" s="107"/>
      <c r="AZ34" s="107"/>
      <c r="BA34" s="107"/>
      <c r="BB34" s="107"/>
      <c r="BC34" s="108"/>
      <c r="BD34" s="5"/>
      <c r="BF34" s="5"/>
      <c r="BG34" s="5"/>
      <c r="BH34" s="5"/>
      <c r="BI34" s="5"/>
      <c r="BJ34" s="107"/>
      <c r="BK34" s="107"/>
      <c r="BL34" s="107"/>
      <c r="BM34" s="107"/>
      <c r="BN34" s="107"/>
      <c r="BO34" s="107"/>
      <c r="BP34" s="107"/>
      <c r="BQ34" s="108"/>
      <c r="BR34" s="5"/>
      <c r="BT34" s="5"/>
      <c r="BU34" s="5"/>
      <c r="BV34" s="5"/>
      <c r="BW34" s="5"/>
      <c r="BX34" s="107"/>
      <c r="BY34" s="107"/>
      <c r="BZ34" s="107"/>
      <c r="CA34" s="107"/>
      <c r="CB34" s="107"/>
      <c r="CC34" s="107"/>
      <c r="CD34" s="107"/>
      <c r="CE34" s="108"/>
      <c r="CF34" s="5"/>
    </row>
    <row r="35" spans="2:84" ht="13.95" customHeight="1" x14ac:dyDescent="0.25">
      <c r="B35" s="5"/>
      <c r="C35" s="5"/>
      <c r="D35" s="5"/>
      <c r="E35" s="5"/>
      <c r="F35" s="107"/>
      <c r="G35" s="107"/>
      <c r="H35" s="107"/>
      <c r="I35" s="107"/>
      <c r="J35" s="107"/>
      <c r="K35" s="107"/>
      <c r="L35" s="107"/>
      <c r="M35" s="108"/>
      <c r="N35" s="108"/>
      <c r="P35" s="153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D35" s="5"/>
      <c r="AE35" s="5"/>
      <c r="AF35" s="5"/>
      <c r="AG35" s="5"/>
      <c r="AH35" s="107"/>
      <c r="AI35" s="107"/>
      <c r="AJ35" s="107"/>
      <c r="AK35" s="107"/>
      <c r="AL35" s="107"/>
      <c r="AM35" s="107"/>
      <c r="AN35" s="107"/>
      <c r="AO35" s="108"/>
      <c r="AP35" s="5"/>
      <c r="AR35" s="5"/>
      <c r="AS35" s="5"/>
      <c r="AT35" s="5"/>
      <c r="AU35" s="5"/>
      <c r="AV35" s="107"/>
      <c r="AW35" s="107"/>
      <c r="AX35" s="107"/>
      <c r="AY35" s="107"/>
      <c r="AZ35" s="107"/>
      <c r="BA35" s="107"/>
      <c r="BB35" s="107"/>
      <c r="BC35" s="108"/>
      <c r="BD35" s="5"/>
      <c r="BF35" s="5"/>
      <c r="BG35" s="5"/>
      <c r="BH35" s="5"/>
      <c r="BI35" s="5"/>
      <c r="BJ35" s="107"/>
      <c r="BK35" s="107"/>
      <c r="BL35" s="107"/>
      <c r="BM35" s="107"/>
      <c r="BN35" s="107"/>
      <c r="BO35" s="107"/>
      <c r="BP35" s="107"/>
      <c r="BQ35" s="108"/>
      <c r="BR35" s="5"/>
      <c r="BT35" s="5"/>
      <c r="BU35" s="5"/>
      <c r="BV35" s="5"/>
      <c r="BW35" s="5"/>
      <c r="BX35" s="107"/>
      <c r="BY35" s="107"/>
      <c r="BZ35" s="107"/>
      <c r="CA35" s="107"/>
      <c r="CB35" s="107"/>
      <c r="CC35" s="107"/>
      <c r="CD35" s="107"/>
      <c r="CE35" s="108"/>
      <c r="CF35" s="5"/>
    </row>
    <row r="36" spans="2:84" ht="13.95" customHeight="1" x14ac:dyDescent="0.25">
      <c r="B36" s="5"/>
      <c r="C36" s="5"/>
      <c r="D36" s="5"/>
      <c r="E36" s="5"/>
      <c r="F36" s="107"/>
      <c r="G36" s="107"/>
      <c r="H36" s="107"/>
      <c r="I36" s="107"/>
      <c r="J36" s="107"/>
      <c r="K36" s="107"/>
      <c r="L36" s="107"/>
      <c r="M36" s="108"/>
      <c r="N36" s="10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D36" s="5"/>
      <c r="AE36" s="5"/>
      <c r="AF36" s="5"/>
      <c r="AG36" s="5"/>
      <c r="AH36" s="107"/>
      <c r="AI36" s="107"/>
      <c r="AJ36" s="107"/>
      <c r="AK36" s="107"/>
      <c r="AL36" s="107"/>
      <c r="AM36" s="107"/>
      <c r="AN36" s="107"/>
      <c r="AO36" s="108"/>
      <c r="AP36" s="5"/>
      <c r="AR36" s="5"/>
      <c r="AS36" s="5"/>
      <c r="AT36" s="5"/>
      <c r="AU36" s="5"/>
      <c r="AV36" s="107"/>
      <c r="AW36" s="107"/>
      <c r="AX36" s="107"/>
      <c r="AY36" s="107"/>
      <c r="AZ36" s="107"/>
      <c r="BA36" s="107"/>
      <c r="BB36" s="107"/>
      <c r="BC36" s="108"/>
      <c r="BD36" s="5"/>
      <c r="BF36" s="5"/>
      <c r="BG36" s="5"/>
      <c r="BH36" s="5"/>
      <c r="BI36" s="5"/>
      <c r="BJ36" s="107"/>
      <c r="BK36" s="152"/>
      <c r="BL36" s="107"/>
      <c r="BM36" s="107"/>
      <c r="BN36" s="107"/>
      <c r="BO36" s="107"/>
      <c r="BP36" s="107"/>
      <c r="BQ36" s="108"/>
      <c r="BR36" s="5"/>
      <c r="BT36" s="5"/>
      <c r="BU36" s="5"/>
      <c r="BV36" s="5"/>
      <c r="BW36" s="5"/>
      <c r="BX36" s="107"/>
      <c r="BY36" s="107"/>
      <c r="BZ36" s="107"/>
      <c r="CA36" s="107"/>
      <c r="CB36" s="107"/>
      <c r="CC36" s="107"/>
      <c r="CD36" s="107"/>
      <c r="CE36" s="108"/>
      <c r="CF36" s="5"/>
    </row>
    <row r="37" spans="2:84" ht="13.95" customHeight="1" x14ac:dyDescent="0.25">
      <c r="B37" s="5"/>
      <c r="C37" s="5"/>
      <c r="D37" s="5"/>
      <c r="E37" s="5"/>
      <c r="F37" s="107"/>
      <c r="G37" s="107"/>
      <c r="H37" s="107"/>
      <c r="I37" s="107"/>
      <c r="J37" s="107"/>
      <c r="K37" s="107"/>
      <c r="L37" s="107"/>
      <c r="M37" s="108"/>
      <c r="N37" s="108"/>
      <c r="P37" s="5"/>
      <c r="Q37" s="5"/>
      <c r="R37" s="5"/>
      <c r="S37" s="5"/>
      <c r="T37" s="107"/>
      <c r="U37" s="107"/>
      <c r="V37" s="107"/>
      <c r="W37" s="107"/>
      <c r="X37" s="107"/>
      <c r="Y37" s="107"/>
      <c r="Z37" s="107"/>
      <c r="AA37" s="108"/>
      <c r="AB37" s="5"/>
      <c r="AD37" s="5"/>
      <c r="AE37" s="5"/>
      <c r="AF37" s="5"/>
      <c r="AG37" s="5"/>
      <c r="AH37" s="107"/>
      <c r="AI37" s="107"/>
      <c r="AJ37" s="107"/>
      <c r="AK37" s="107"/>
      <c r="AL37" s="107"/>
      <c r="AM37" s="107"/>
      <c r="AN37" s="107"/>
      <c r="AO37" s="108"/>
      <c r="AP37" s="5"/>
      <c r="AR37" s="5"/>
      <c r="AS37" s="5"/>
      <c r="AT37" s="5"/>
      <c r="AU37" s="5"/>
      <c r="AV37" s="107"/>
      <c r="AW37" s="107"/>
      <c r="AX37" s="107"/>
      <c r="AY37" s="107"/>
      <c r="AZ37" s="107"/>
      <c r="BA37" s="107"/>
      <c r="BB37" s="107"/>
      <c r="BC37" s="108"/>
      <c r="BD37" s="5"/>
      <c r="BF37" s="5"/>
      <c r="BG37" s="5"/>
      <c r="BH37" s="5"/>
      <c r="BI37" s="5"/>
      <c r="BJ37" s="107"/>
      <c r="BK37" s="107"/>
      <c r="BL37" s="107"/>
      <c r="BM37" s="107"/>
      <c r="BN37" s="107"/>
      <c r="BO37" s="107"/>
      <c r="BP37" s="107"/>
      <c r="BQ37" s="108"/>
      <c r="BR37" s="5"/>
      <c r="BT37" s="5"/>
      <c r="BU37" s="5"/>
      <c r="BV37" s="5"/>
      <c r="BW37" s="5"/>
      <c r="BX37" s="107"/>
      <c r="BY37" s="107"/>
      <c r="BZ37" s="107"/>
      <c r="CA37" s="107"/>
      <c r="CB37" s="107"/>
      <c r="CC37" s="107"/>
      <c r="CD37" s="107"/>
      <c r="CE37" s="108"/>
      <c r="CF37" s="5"/>
    </row>
    <row r="38" spans="2:84" ht="13.95" customHeight="1" x14ac:dyDescent="0.25">
      <c r="B38" s="5"/>
      <c r="C38" s="5"/>
      <c r="D38" s="5"/>
      <c r="E38" s="5"/>
      <c r="F38" s="107"/>
      <c r="G38" s="107"/>
      <c r="H38" s="107"/>
      <c r="I38" s="107"/>
      <c r="J38" s="107"/>
      <c r="K38" s="107"/>
      <c r="L38" s="107"/>
      <c r="M38" s="108"/>
      <c r="N38" s="108"/>
      <c r="P38" s="5"/>
      <c r="Q38" s="5"/>
      <c r="R38" s="5"/>
      <c r="S38" s="5"/>
      <c r="T38" s="107"/>
      <c r="U38" s="107"/>
      <c r="V38" s="107"/>
      <c r="W38" s="107"/>
      <c r="X38" s="107"/>
      <c r="Y38" s="107"/>
      <c r="Z38" s="107"/>
      <c r="AA38" s="108"/>
      <c r="AB38" s="5"/>
      <c r="AD38" s="5"/>
      <c r="AE38" s="5"/>
      <c r="AF38" s="5"/>
      <c r="AG38" s="5"/>
      <c r="AH38" s="107"/>
      <c r="AI38" s="107"/>
      <c r="AJ38" s="107"/>
      <c r="AK38" s="107"/>
      <c r="AL38" s="107"/>
      <c r="AM38" s="107"/>
      <c r="AN38" s="107"/>
      <c r="AO38" s="108"/>
      <c r="AP38" s="5"/>
      <c r="AR38" s="5"/>
      <c r="AS38" s="5"/>
      <c r="AT38" s="5"/>
      <c r="AU38" s="5"/>
      <c r="AV38" s="107"/>
      <c r="AW38" s="107"/>
      <c r="AX38" s="107"/>
      <c r="AY38" s="107"/>
      <c r="AZ38" s="107"/>
      <c r="BA38" s="107"/>
      <c r="BB38" s="107"/>
      <c r="BC38" s="108"/>
      <c r="BD38" s="5"/>
      <c r="BF38" s="5"/>
      <c r="BG38" s="5"/>
      <c r="BH38" s="5"/>
      <c r="BI38" s="5"/>
      <c r="BJ38" s="107"/>
      <c r="BK38" s="107"/>
      <c r="BL38" s="107"/>
      <c r="BM38" s="107"/>
      <c r="BN38" s="151"/>
      <c r="BO38" s="107"/>
      <c r="BP38" s="107"/>
      <c r="BQ38" s="108"/>
      <c r="BR38" s="5"/>
      <c r="BT38" s="5"/>
      <c r="BU38" s="5"/>
      <c r="BV38" s="5"/>
      <c r="BW38" s="5"/>
      <c r="BX38" s="107"/>
      <c r="BY38" s="107"/>
      <c r="BZ38" s="107"/>
      <c r="CA38" s="107"/>
      <c r="CB38" s="107"/>
      <c r="CC38" s="107"/>
      <c r="CD38" s="107"/>
      <c r="CE38" s="108"/>
      <c r="CF38" s="5"/>
    </row>
    <row r="39" spans="2:84" ht="13.95" customHeight="1" x14ac:dyDescent="0.35">
      <c r="B39" s="5"/>
      <c r="C39" s="143"/>
      <c r="D39" s="5"/>
      <c r="E39" s="9"/>
      <c r="F39" s="15"/>
      <c r="G39" s="15"/>
      <c r="H39" s="15"/>
      <c r="I39" s="15"/>
      <c r="J39" s="15"/>
      <c r="K39" s="15"/>
      <c r="L39" s="15"/>
      <c r="M39" s="108"/>
      <c r="N39" s="108"/>
      <c r="P39" s="5"/>
      <c r="Q39" s="5"/>
      <c r="R39" s="5"/>
      <c r="S39" s="5"/>
      <c r="T39" s="107"/>
      <c r="U39" s="107"/>
      <c r="V39" s="107"/>
      <c r="W39" s="107"/>
      <c r="X39" s="107"/>
      <c r="Y39" s="107"/>
      <c r="Z39" s="107"/>
      <c r="AA39" s="108"/>
      <c r="AB39" s="5"/>
      <c r="AD39" s="5"/>
      <c r="AE39" s="143"/>
      <c r="AF39" s="5"/>
      <c r="AG39" s="9"/>
      <c r="AH39" s="15"/>
      <c r="AI39" s="15"/>
      <c r="AJ39" s="15"/>
      <c r="AK39" s="15"/>
      <c r="AL39" s="15"/>
      <c r="AM39" s="15"/>
      <c r="AN39" s="15"/>
      <c r="AO39" s="108"/>
      <c r="AP39" s="5"/>
      <c r="AR39" s="5"/>
      <c r="AS39" s="143"/>
      <c r="AT39" s="5"/>
      <c r="AU39" s="9"/>
      <c r="AV39" s="15"/>
      <c r="AW39" s="15"/>
      <c r="AX39" s="15"/>
      <c r="AY39" s="15"/>
      <c r="AZ39" s="15"/>
      <c r="BA39" s="15"/>
      <c r="BB39" s="15"/>
      <c r="BC39" s="108"/>
      <c r="BD39" s="5"/>
      <c r="BF39" s="5"/>
      <c r="BG39" s="143"/>
      <c r="BH39" s="5"/>
      <c r="BI39" s="9"/>
      <c r="BJ39" s="15"/>
      <c r="BK39" s="15"/>
      <c r="BL39" s="15"/>
      <c r="BM39" s="15"/>
      <c r="BN39" s="15"/>
      <c r="BO39" s="15"/>
      <c r="BP39" s="15"/>
      <c r="BQ39" s="108"/>
      <c r="BR39" s="5"/>
      <c r="BT39" s="5"/>
      <c r="BU39" s="143"/>
      <c r="BV39" s="5"/>
      <c r="BW39" s="9"/>
      <c r="BX39" s="15"/>
      <c r="BY39" s="15"/>
      <c r="BZ39" s="15"/>
      <c r="CA39" s="15"/>
      <c r="CB39" s="15"/>
      <c r="CC39" s="15"/>
      <c r="CD39" s="15"/>
      <c r="CE39" s="108"/>
      <c r="CF39" s="5"/>
    </row>
    <row r="40" spans="2:84" ht="13.95" customHeight="1" x14ac:dyDescent="0.25">
      <c r="B40" s="5"/>
      <c r="C40" s="5"/>
      <c r="D40" s="5"/>
      <c r="E40" s="5"/>
      <c r="F40" s="107"/>
      <c r="G40" s="107"/>
      <c r="H40" s="107"/>
      <c r="I40" s="107"/>
      <c r="J40" s="107"/>
      <c r="K40" s="107"/>
      <c r="L40" s="107"/>
      <c r="M40" s="108"/>
      <c r="N40" s="108"/>
      <c r="P40" s="5"/>
      <c r="Q40" s="5"/>
      <c r="R40" s="5"/>
      <c r="S40" s="5"/>
      <c r="T40" s="107"/>
      <c r="U40" s="107"/>
      <c r="V40" s="107"/>
      <c r="W40" s="107"/>
      <c r="X40" s="107"/>
      <c r="Y40" s="107"/>
      <c r="Z40" s="107"/>
      <c r="AA40" s="108"/>
      <c r="AB40" s="5"/>
      <c r="AD40" s="5"/>
      <c r="AE40" s="5"/>
      <c r="AF40" s="5"/>
      <c r="AG40" s="5"/>
      <c r="AH40" s="107"/>
      <c r="AI40" s="107"/>
      <c r="AJ40" s="107"/>
      <c r="AK40" s="107"/>
      <c r="AL40" s="107"/>
      <c r="AM40" s="107"/>
      <c r="AN40" s="107"/>
      <c r="AO40" s="108"/>
      <c r="AP40" s="5"/>
      <c r="AR40" s="5"/>
      <c r="AS40" s="5"/>
      <c r="AT40" s="5"/>
      <c r="AU40" s="5"/>
      <c r="AV40" s="107"/>
      <c r="AW40" s="107"/>
      <c r="AX40" s="107"/>
      <c r="AY40" s="107"/>
      <c r="AZ40" s="107"/>
      <c r="BA40" s="107"/>
      <c r="BB40" s="107"/>
      <c r="BC40" s="108"/>
      <c r="BD40" s="5"/>
      <c r="BF40" s="5"/>
      <c r="BG40" s="5"/>
      <c r="BH40" s="5"/>
      <c r="BI40" s="5"/>
      <c r="BJ40" s="107"/>
      <c r="BK40" s="107"/>
      <c r="BL40" s="107"/>
      <c r="BM40" s="107"/>
      <c r="BN40" s="107"/>
      <c r="BO40" s="107"/>
      <c r="BP40" s="107"/>
      <c r="BQ40" s="108"/>
      <c r="BR40" s="5"/>
      <c r="BT40" s="5"/>
      <c r="BU40" s="5"/>
      <c r="BV40" s="5"/>
      <c r="BW40" s="5"/>
      <c r="BX40" s="107"/>
      <c r="BY40" s="107"/>
      <c r="BZ40" s="107"/>
      <c r="CA40" s="107"/>
      <c r="CB40" s="107"/>
      <c r="CC40" s="107"/>
      <c r="CD40" s="107"/>
      <c r="CE40" s="108"/>
      <c r="CF40" s="5"/>
    </row>
    <row r="41" spans="2:84" ht="13.95" customHeight="1" x14ac:dyDescent="0.25">
      <c r="B41" s="153" t="s">
        <v>2657</v>
      </c>
      <c r="C41" s="5"/>
      <c r="D41" s="5"/>
      <c r="E41" s="5"/>
      <c r="F41" s="107"/>
      <c r="G41" s="107"/>
      <c r="H41" s="107"/>
      <c r="I41" s="107"/>
      <c r="J41" s="107"/>
      <c r="K41" s="107"/>
      <c r="L41" s="107"/>
      <c r="M41" s="108"/>
      <c r="N41" s="108"/>
      <c r="P41" s="5"/>
      <c r="Q41" s="5"/>
      <c r="R41" s="5"/>
      <c r="S41" s="5"/>
      <c r="T41" s="107"/>
      <c r="U41" s="107"/>
      <c r="V41" s="107"/>
      <c r="W41" s="107"/>
      <c r="X41" s="107"/>
      <c r="Y41" s="107"/>
      <c r="Z41" s="107"/>
      <c r="AA41" s="108"/>
      <c r="AB41" s="5"/>
      <c r="AD41" s="5"/>
      <c r="AE41" s="5"/>
      <c r="AF41" s="5"/>
      <c r="AG41" s="5"/>
      <c r="AH41" s="107"/>
      <c r="AI41" s="107"/>
      <c r="AJ41" s="107"/>
      <c r="AK41" s="107"/>
      <c r="AL41" s="107"/>
      <c r="AM41" s="107"/>
      <c r="AN41" s="107"/>
      <c r="AO41" s="108"/>
      <c r="AP41" s="5"/>
      <c r="AR41" s="5"/>
      <c r="AS41" s="5"/>
      <c r="AT41" s="5"/>
      <c r="AU41" s="5"/>
      <c r="AV41" s="107"/>
      <c r="AW41" s="107"/>
      <c r="AX41" s="107"/>
      <c r="AY41" s="107"/>
      <c r="AZ41" s="107"/>
      <c r="BA41" s="107"/>
      <c r="BB41" s="107"/>
      <c r="BC41" s="108"/>
      <c r="BD41" s="5"/>
      <c r="BF41" s="5"/>
      <c r="BG41" s="5"/>
      <c r="BH41" s="5"/>
      <c r="BI41" s="5"/>
      <c r="BJ41" s="107"/>
      <c r="BK41" s="107"/>
      <c r="BL41" s="107"/>
      <c r="BM41" s="107"/>
      <c r="BN41" s="107"/>
      <c r="BO41" s="107"/>
      <c r="BP41" s="107"/>
      <c r="BQ41" s="108"/>
      <c r="BR41" s="5"/>
      <c r="BT41" s="5"/>
      <c r="BU41" s="5"/>
      <c r="BV41" s="5"/>
      <c r="BW41" s="5"/>
      <c r="BX41" s="107"/>
      <c r="BY41" s="107"/>
      <c r="BZ41" s="107"/>
      <c r="CA41" s="107"/>
      <c r="CB41" s="107"/>
      <c r="CC41" s="107"/>
      <c r="CD41" s="107"/>
      <c r="CE41" s="108"/>
      <c r="CF41" s="5"/>
    </row>
    <row r="42" spans="2:84" ht="13.95" customHeight="1" x14ac:dyDescent="0.25">
      <c r="B42" s="5"/>
      <c r="C42" s="5"/>
      <c r="D42" s="5"/>
      <c r="E42" s="5"/>
      <c r="F42" s="107"/>
      <c r="G42" s="107"/>
      <c r="H42" s="107"/>
      <c r="I42" s="107"/>
      <c r="J42" s="107"/>
      <c r="K42" s="107"/>
      <c r="L42" s="107"/>
      <c r="M42" s="108"/>
      <c r="N42" s="108"/>
      <c r="P42" s="5"/>
      <c r="Q42" s="5"/>
      <c r="R42" s="5"/>
      <c r="S42" s="5"/>
      <c r="T42" s="107"/>
      <c r="U42" s="107"/>
      <c r="V42" s="107"/>
      <c r="W42" s="107"/>
      <c r="X42" s="107"/>
      <c r="Y42" s="107"/>
      <c r="Z42" s="107"/>
      <c r="AA42" s="108"/>
      <c r="AB42" s="5"/>
      <c r="AD42" s="5"/>
      <c r="AE42" s="5"/>
      <c r="AF42" s="5"/>
      <c r="AG42" s="5"/>
      <c r="AH42" s="107"/>
      <c r="AI42" s="107"/>
      <c r="AJ42" s="107"/>
      <c r="AK42" s="107"/>
      <c r="AL42" s="107"/>
      <c r="AM42" s="107"/>
      <c r="AN42" s="107"/>
      <c r="AO42" s="108"/>
      <c r="AP42" s="5"/>
      <c r="AR42" s="5"/>
      <c r="AS42" s="5"/>
      <c r="AT42" s="5"/>
      <c r="AU42" s="5"/>
      <c r="AV42" s="107"/>
      <c r="AW42" s="107"/>
      <c r="AX42" s="107"/>
      <c r="AY42" s="107"/>
      <c r="AZ42" s="107"/>
      <c r="BA42" s="107"/>
      <c r="BB42" s="107"/>
      <c r="BC42" s="108"/>
      <c r="BD42" s="5"/>
      <c r="BF42" s="5"/>
      <c r="BG42" s="5"/>
      <c r="BH42" s="5"/>
      <c r="BI42" s="5"/>
      <c r="BJ42" s="107"/>
      <c r="BK42" s="107"/>
      <c r="BL42" s="107"/>
      <c r="BM42" s="107"/>
      <c r="BN42" s="107"/>
      <c r="BO42" s="107"/>
      <c r="BP42" s="107"/>
      <c r="BQ42" s="108"/>
      <c r="BR42" s="5"/>
      <c r="BT42" s="5"/>
      <c r="BU42" s="5"/>
      <c r="BV42" s="5"/>
      <c r="BW42" s="5"/>
      <c r="BX42" s="107"/>
      <c r="BY42" s="107"/>
      <c r="BZ42" s="107"/>
      <c r="CA42" s="107"/>
      <c r="CB42" s="107"/>
      <c r="CC42" s="107"/>
      <c r="CD42" s="107"/>
      <c r="CE42" s="108"/>
      <c r="CF42" s="5"/>
    </row>
    <row r="43" spans="2:84" ht="13.95" customHeight="1" x14ac:dyDescent="0.35">
      <c r="B43" s="5"/>
      <c r="C43" s="5"/>
      <c r="D43" s="5"/>
      <c r="E43" s="5"/>
      <c r="F43" s="107"/>
      <c r="G43" s="107"/>
      <c r="H43" s="107"/>
      <c r="I43" s="107"/>
      <c r="J43" s="107"/>
      <c r="K43" s="107"/>
      <c r="L43" s="107"/>
      <c r="M43" s="108"/>
      <c r="N43" s="65"/>
      <c r="P43" s="5"/>
      <c r="Q43" s="143"/>
      <c r="R43" s="5"/>
      <c r="S43" s="9"/>
      <c r="T43" s="15"/>
      <c r="U43" s="15"/>
      <c r="V43" s="15"/>
      <c r="W43" s="15"/>
      <c r="X43" s="15"/>
      <c r="Y43" s="15"/>
      <c r="Z43" s="15"/>
      <c r="AA43" s="108"/>
      <c r="AB43" s="5"/>
      <c r="AD43" s="5"/>
      <c r="AE43" s="5"/>
      <c r="AF43" s="5"/>
      <c r="AG43" s="5"/>
      <c r="AH43" s="107"/>
      <c r="AI43" s="107"/>
      <c r="AJ43" s="107"/>
      <c r="AK43" s="107"/>
      <c r="AL43" s="107"/>
      <c r="AM43" s="107"/>
      <c r="AN43" s="107"/>
      <c r="AO43" s="108"/>
      <c r="AP43" s="5"/>
      <c r="AR43" s="5"/>
      <c r="AS43" s="5"/>
      <c r="AT43" s="5"/>
      <c r="AU43" s="5"/>
      <c r="AV43" s="107"/>
      <c r="AW43" s="107"/>
      <c r="AX43" s="107"/>
      <c r="AY43" s="107"/>
      <c r="AZ43" s="107"/>
      <c r="BA43" s="107"/>
      <c r="BB43" s="107"/>
      <c r="BC43" s="108"/>
      <c r="BD43" s="5"/>
      <c r="BF43" s="5"/>
      <c r="BG43" s="5"/>
      <c r="BH43" s="5"/>
      <c r="BI43" s="5"/>
      <c r="BJ43" s="107"/>
      <c r="BK43" s="107"/>
      <c r="BL43" s="107"/>
      <c r="BM43" s="107"/>
      <c r="BN43" s="107"/>
      <c r="BO43" s="107"/>
      <c r="BP43" s="107"/>
      <c r="BQ43" s="108"/>
      <c r="BR43" s="5"/>
      <c r="BT43" s="5"/>
      <c r="BU43" s="5"/>
      <c r="BV43" s="5"/>
      <c r="BW43" s="5"/>
      <c r="BX43" s="107"/>
      <c r="BY43" s="107"/>
      <c r="BZ43" s="107"/>
      <c r="CA43" s="107"/>
      <c r="CB43" s="107"/>
      <c r="CC43" s="107"/>
      <c r="CD43" s="107"/>
      <c r="CE43" s="108"/>
      <c r="CF43" s="5"/>
    </row>
    <row r="44" spans="2:84" ht="13.95" customHeight="1" x14ac:dyDescent="0.25">
      <c r="B44" s="5"/>
      <c r="C44" s="5"/>
      <c r="D44" s="5"/>
      <c r="E44" s="5"/>
      <c r="F44" s="107"/>
      <c r="G44" s="107"/>
      <c r="H44" s="107"/>
      <c r="I44" s="107"/>
      <c r="J44" s="107"/>
      <c r="K44" s="107"/>
      <c r="L44" s="107"/>
      <c r="M44" s="108"/>
      <c r="N44" s="108"/>
      <c r="P44" s="5"/>
      <c r="Q44" s="5"/>
      <c r="R44" s="5"/>
      <c r="S44" s="5"/>
      <c r="T44" s="107"/>
      <c r="U44" s="107"/>
      <c r="V44" s="107"/>
      <c r="W44" s="107"/>
      <c r="X44" s="107"/>
      <c r="Y44" s="107"/>
      <c r="Z44" s="107"/>
      <c r="AA44" s="108"/>
      <c r="AB44" s="5"/>
      <c r="AD44" s="5"/>
      <c r="AE44" s="5"/>
      <c r="AF44" s="5"/>
      <c r="AG44" s="5"/>
      <c r="AH44" s="107"/>
      <c r="AI44" s="107"/>
      <c r="AJ44" s="107"/>
      <c r="AK44" s="107"/>
      <c r="AL44" s="107"/>
      <c r="AM44" s="107"/>
      <c r="AN44" s="107"/>
      <c r="AO44" s="108"/>
      <c r="AP44" s="5"/>
      <c r="AR44" s="5"/>
      <c r="AS44" s="5"/>
      <c r="AT44" s="5"/>
      <c r="AU44" s="5"/>
      <c r="AV44" s="107"/>
      <c r="AW44" s="107"/>
      <c r="AX44" s="107"/>
      <c r="AY44" s="107"/>
      <c r="AZ44" s="107"/>
      <c r="BA44" s="107"/>
      <c r="BB44" s="107"/>
      <c r="BC44" s="108"/>
      <c r="BD44" s="5"/>
      <c r="BF44" s="5"/>
      <c r="BG44" s="5"/>
      <c r="BH44" s="5"/>
      <c r="BI44" s="5"/>
      <c r="BJ44" s="107"/>
      <c r="BK44" s="107"/>
      <c r="BL44" s="107"/>
      <c r="BM44" s="107"/>
      <c r="BN44" s="107"/>
      <c r="BO44" s="107"/>
      <c r="BP44" s="107"/>
      <c r="BQ44" s="108"/>
      <c r="BR44" s="5"/>
      <c r="BT44" s="5"/>
      <c r="BU44" s="5"/>
      <c r="BV44" s="5"/>
      <c r="BW44" s="5"/>
      <c r="BX44" s="107"/>
      <c r="BY44" s="107"/>
      <c r="BZ44" s="107"/>
      <c r="CA44" s="107"/>
      <c r="CB44" s="107"/>
      <c r="CC44" s="107"/>
      <c r="CD44" s="107"/>
      <c r="CE44" s="108"/>
      <c r="CF44" s="5"/>
    </row>
    <row r="45" spans="2:84" ht="13.95" customHeight="1" x14ac:dyDescent="0.25">
      <c r="B45" s="5"/>
      <c r="C45" s="5"/>
      <c r="D45" s="5"/>
      <c r="E45" s="5"/>
      <c r="F45" s="107"/>
      <c r="G45" s="107"/>
      <c r="H45" s="107"/>
      <c r="I45" s="107"/>
      <c r="J45" s="107"/>
      <c r="K45" s="107"/>
      <c r="L45" s="107"/>
      <c r="M45" s="108"/>
      <c r="N45" s="108"/>
      <c r="P45" s="5"/>
      <c r="Q45" s="5"/>
      <c r="R45" s="5"/>
      <c r="S45" s="5"/>
      <c r="T45" s="107"/>
      <c r="U45" s="107"/>
      <c r="V45" s="107"/>
      <c r="W45" s="107"/>
      <c r="X45" s="107"/>
      <c r="Y45" s="107"/>
      <c r="Z45" s="107"/>
      <c r="AA45" s="108"/>
      <c r="AB45" s="5"/>
      <c r="AD45" s="5"/>
      <c r="AE45" s="5"/>
      <c r="AF45" s="5"/>
      <c r="AG45" s="5"/>
      <c r="AH45" s="107"/>
      <c r="AI45" s="107"/>
      <c r="AJ45" s="107"/>
      <c r="AK45" s="107"/>
      <c r="AL45" s="107"/>
      <c r="AM45" s="107"/>
      <c r="AN45" s="107"/>
      <c r="AO45" s="108"/>
      <c r="AP45" s="5"/>
      <c r="AR45" s="5"/>
      <c r="AS45" s="5"/>
      <c r="AT45" s="5"/>
      <c r="AU45" s="5"/>
      <c r="AV45" s="107"/>
      <c r="AW45" s="107"/>
      <c r="AX45" s="107"/>
      <c r="AY45" s="107"/>
      <c r="AZ45" s="107"/>
      <c r="BA45" s="107"/>
      <c r="BB45" s="107"/>
      <c r="BC45" s="108"/>
      <c r="BD45" s="5"/>
      <c r="BF45" s="5"/>
      <c r="BG45" s="5"/>
      <c r="BH45" s="5"/>
      <c r="BI45" s="5"/>
      <c r="BJ45" s="107"/>
      <c r="BK45" s="107"/>
      <c r="BL45" s="107"/>
      <c r="BM45" s="107"/>
      <c r="BN45" s="107"/>
      <c r="BO45" s="107"/>
      <c r="BP45" s="107"/>
      <c r="BQ45" s="108"/>
      <c r="BR45" s="5"/>
      <c r="BT45" s="5"/>
      <c r="BU45" s="5"/>
      <c r="BV45" s="5"/>
      <c r="BW45" s="5"/>
      <c r="BX45" s="107"/>
      <c r="BY45" s="107"/>
      <c r="BZ45" s="107"/>
      <c r="CA45" s="107"/>
      <c r="CB45" s="107"/>
      <c r="CC45" s="107"/>
      <c r="CD45" s="107"/>
      <c r="CE45" s="108"/>
      <c r="CF45" s="5"/>
    </row>
    <row r="46" spans="2:84" ht="13.95" customHeight="1" x14ac:dyDescent="0.35">
      <c r="B46" s="92"/>
      <c r="C46" s="11"/>
      <c r="D46" s="11"/>
      <c r="E46" s="11"/>
      <c r="F46" s="15"/>
      <c r="G46" s="15"/>
      <c r="H46" s="15"/>
      <c r="I46" s="15"/>
      <c r="J46" s="15"/>
      <c r="K46" s="15"/>
      <c r="L46" s="15"/>
      <c r="M46" s="142"/>
      <c r="N46" s="108"/>
      <c r="P46" s="5"/>
      <c r="Q46" s="5"/>
      <c r="R46" s="5"/>
      <c r="S46" s="5"/>
      <c r="T46" s="107"/>
      <c r="U46" s="107"/>
      <c r="V46" s="107"/>
      <c r="W46" s="107"/>
      <c r="X46" s="107"/>
      <c r="Y46" s="107"/>
      <c r="Z46" s="107"/>
      <c r="AA46" s="108"/>
      <c r="AB46" s="92"/>
      <c r="AD46" s="92"/>
      <c r="AE46" s="11"/>
      <c r="AF46" s="11"/>
      <c r="AG46" s="11"/>
      <c r="AH46" s="15"/>
      <c r="AI46" s="15"/>
      <c r="AJ46" s="15"/>
      <c r="AK46" s="15"/>
      <c r="AL46" s="15"/>
      <c r="AM46" s="15"/>
      <c r="AN46" s="15"/>
      <c r="AO46" s="142"/>
      <c r="AP46" s="92"/>
      <c r="AR46" s="92"/>
      <c r="AS46" s="11"/>
      <c r="AT46" s="11"/>
      <c r="AU46" s="11"/>
      <c r="AV46" s="15"/>
      <c r="AW46" s="15"/>
      <c r="AX46" s="15"/>
      <c r="AY46" s="15"/>
      <c r="AZ46" s="15"/>
      <c r="BA46" s="15"/>
      <c r="BB46" s="15"/>
      <c r="BC46" s="142"/>
      <c r="BD46" s="92"/>
      <c r="BF46" s="92"/>
      <c r="BG46" s="11"/>
      <c r="BH46" s="11"/>
      <c r="BI46" s="11"/>
      <c r="BJ46" s="15"/>
      <c r="BK46" s="15"/>
      <c r="BL46" s="15"/>
      <c r="BM46" s="15"/>
      <c r="BN46" s="15"/>
      <c r="BO46" s="15"/>
      <c r="BP46" s="15"/>
      <c r="BQ46" s="142"/>
      <c r="BR46" s="92"/>
      <c r="BT46" s="92"/>
      <c r="BU46" s="11"/>
      <c r="BV46" s="11"/>
      <c r="BW46" s="11"/>
      <c r="BX46" s="15"/>
      <c r="BY46" s="15"/>
      <c r="BZ46" s="15"/>
      <c r="CA46" s="15"/>
      <c r="CB46" s="15"/>
      <c r="CC46" s="15"/>
      <c r="CD46" s="15"/>
      <c r="CE46" s="142"/>
      <c r="CF46" s="92"/>
    </row>
    <row r="47" spans="2:84" ht="13.95" customHeight="1" x14ac:dyDescent="0.25">
      <c r="B47" s="5"/>
      <c r="C47" s="5"/>
      <c r="D47" s="5"/>
      <c r="E47" s="5"/>
      <c r="F47" s="107"/>
      <c r="G47" s="107"/>
      <c r="H47" s="107"/>
      <c r="I47" s="107"/>
      <c r="J47" s="107"/>
      <c r="K47" s="107"/>
      <c r="L47" s="107"/>
      <c r="M47" s="108"/>
      <c r="N47" s="108"/>
      <c r="P47" s="5"/>
      <c r="Q47" s="5"/>
      <c r="R47" s="5"/>
      <c r="S47" s="5"/>
      <c r="T47" s="107"/>
      <c r="U47" s="107"/>
      <c r="V47" s="107"/>
      <c r="W47" s="107"/>
      <c r="X47" s="107"/>
      <c r="Y47" s="107"/>
      <c r="Z47" s="107"/>
      <c r="AA47" s="108"/>
      <c r="AB47" s="5"/>
      <c r="AD47" s="5"/>
      <c r="AE47" s="5"/>
      <c r="AF47" s="5"/>
      <c r="AG47" s="5"/>
      <c r="AH47" s="107"/>
      <c r="AI47" s="107"/>
      <c r="AJ47" s="107"/>
      <c r="AK47" s="107"/>
      <c r="AL47" s="107"/>
      <c r="AM47" s="107"/>
      <c r="AN47" s="107"/>
      <c r="AO47" s="108"/>
      <c r="AP47" s="5"/>
      <c r="AR47" s="5"/>
      <c r="AS47" s="5"/>
      <c r="AT47" s="5"/>
      <c r="AU47" s="5"/>
      <c r="AV47" s="107"/>
      <c r="AW47" s="107"/>
      <c r="AX47" s="107"/>
      <c r="AY47" s="107"/>
      <c r="AZ47" s="107"/>
      <c r="BA47" s="107"/>
      <c r="BB47" s="107"/>
      <c r="BC47" s="108"/>
      <c r="BD47" s="5"/>
      <c r="BF47" s="5"/>
      <c r="BG47" s="5"/>
      <c r="BH47" s="5"/>
      <c r="BI47" s="5"/>
      <c r="BJ47" s="107"/>
      <c r="BK47" s="107"/>
      <c r="BL47" s="107"/>
      <c r="BM47" s="107"/>
      <c r="BN47" s="107"/>
      <c r="BO47" s="107"/>
      <c r="BP47" s="107"/>
      <c r="BQ47" s="108"/>
      <c r="BR47" s="5"/>
      <c r="BT47" s="5"/>
      <c r="BU47" s="5"/>
      <c r="BV47" s="5"/>
      <c r="BW47" s="5"/>
      <c r="BX47" s="107"/>
      <c r="BY47" s="107"/>
      <c r="BZ47" s="107"/>
      <c r="CA47" s="107"/>
      <c r="CB47" s="107"/>
      <c r="CC47" s="107"/>
      <c r="CD47" s="107"/>
      <c r="CE47" s="108"/>
      <c r="CF47" s="5"/>
    </row>
    <row r="48" spans="2:84" ht="13.95" customHeight="1" x14ac:dyDescent="0.25">
      <c r="B48" s="41"/>
      <c r="C48" s="41"/>
      <c r="D48" s="41"/>
      <c r="E48" s="41"/>
      <c r="F48" s="141"/>
      <c r="G48" s="141"/>
      <c r="H48" s="141"/>
      <c r="I48" s="141"/>
      <c r="J48" s="141"/>
      <c r="K48" s="141"/>
      <c r="L48" s="141"/>
      <c r="M48" s="111"/>
      <c r="N48" s="108"/>
      <c r="P48" s="5"/>
      <c r="Q48" s="5"/>
      <c r="R48" s="5"/>
      <c r="S48" s="5"/>
      <c r="T48" s="107"/>
      <c r="U48" s="107"/>
      <c r="V48" s="107"/>
      <c r="W48" s="107"/>
      <c r="X48" s="107"/>
      <c r="Y48" s="107"/>
      <c r="Z48" s="107"/>
      <c r="AA48" s="108"/>
      <c r="AB48" s="41"/>
      <c r="AD48" s="41"/>
      <c r="AE48" s="41"/>
      <c r="AF48" s="41"/>
      <c r="AG48" s="41"/>
      <c r="AH48" s="141"/>
      <c r="AI48" s="141"/>
      <c r="AJ48" s="141"/>
      <c r="AK48" s="141"/>
      <c r="AL48" s="141"/>
      <c r="AM48" s="141"/>
      <c r="AN48" s="141"/>
      <c r="AO48" s="111"/>
      <c r="AP48" s="41"/>
      <c r="AR48" s="41"/>
      <c r="AS48" s="41"/>
      <c r="AT48" s="41"/>
      <c r="AU48" s="41"/>
      <c r="AV48" s="141"/>
      <c r="AW48" s="141"/>
      <c r="AX48" s="141"/>
      <c r="AY48" s="141"/>
      <c r="AZ48" s="141"/>
      <c r="BA48" s="141"/>
      <c r="BB48" s="141"/>
      <c r="BC48" s="111"/>
      <c r="BD48" s="41"/>
      <c r="BF48" s="41"/>
      <c r="BG48" s="41"/>
      <c r="BH48" s="41"/>
      <c r="BI48" s="41"/>
      <c r="BJ48" s="141"/>
      <c r="BK48" s="141"/>
      <c r="BL48" s="141"/>
      <c r="BM48" s="141"/>
      <c r="BN48" s="141"/>
      <c r="BO48" s="141"/>
      <c r="BP48" s="141"/>
      <c r="BQ48" s="111"/>
      <c r="BR48" s="41"/>
      <c r="BT48" s="41"/>
      <c r="BU48" s="41"/>
      <c r="BV48" s="41"/>
      <c r="BW48" s="41"/>
      <c r="BX48" s="141"/>
      <c r="BY48" s="141"/>
      <c r="BZ48" s="141"/>
      <c r="CA48" s="141"/>
      <c r="CB48" s="141"/>
      <c r="CC48" s="141"/>
      <c r="CD48" s="141"/>
      <c r="CE48" s="111"/>
      <c r="CF48" s="41"/>
    </row>
    <row r="49" spans="2:84" ht="13.95" customHeight="1" x14ac:dyDescent="0.25">
      <c r="B49" s="6"/>
      <c r="C49" s="6"/>
      <c r="D49" s="5"/>
      <c r="E49" s="6"/>
      <c r="F49" s="109"/>
      <c r="G49" s="109"/>
      <c r="H49" s="109"/>
      <c r="I49" s="109"/>
      <c r="J49" s="109"/>
      <c r="K49" s="109"/>
      <c r="L49" s="109"/>
      <c r="M49" s="110"/>
      <c r="N49" s="110"/>
      <c r="P49" s="5"/>
      <c r="Q49" s="5"/>
      <c r="R49" s="5"/>
      <c r="S49" s="5"/>
      <c r="T49" s="107"/>
      <c r="U49" s="107"/>
      <c r="V49" s="107"/>
      <c r="W49" s="107"/>
      <c r="X49" s="107"/>
      <c r="Y49" s="107"/>
      <c r="Z49" s="107"/>
      <c r="AA49" s="108"/>
      <c r="AB49" s="6"/>
      <c r="AD49" s="6"/>
      <c r="AE49" s="6"/>
      <c r="AF49" s="5"/>
      <c r="AG49" s="6"/>
      <c r="AH49" s="109"/>
      <c r="AI49" s="109"/>
      <c r="AJ49" s="109"/>
      <c r="AK49" s="109"/>
      <c r="AL49" s="109"/>
      <c r="AM49" s="109"/>
      <c r="AN49" s="109"/>
      <c r="AO49" s="110"/>
      <c r="AP49" s="6"/>
      <c r="AR49" s="6"/>
      <c r="AS49" s="6"/>
      <c r="AT49" s="5"/>
      <c r="AU49" s="6"/>
      <c r="AV49" s="109"/>
      <c r="AW49" s="109"/>
      <c r="AX49" s="109"/>
      <c r="AY49" s="109"/>
      <c r="AZ49" s="109"/>
      <c r="BA49" s="109"/>
      <c r="BB49" s="109"/>
      <c r="BC49" s="110"/>
      <c r="BD49" s="6"/>
      <c r="BF49" s="6"/>
      <c r="BG49" s="6"/>
      <c r="BH49" s="5"/>
      <c r="BI49" s="6"/>
      <c r="BJ49" s="109"/>
      <c r="BK49" s="109"/>
      <c r="BL49" s="109"/>
      <c r="BM49" s="109"/>
      <c r="BN49" s="109"/>
      <c r="BO49" s="109"/>
      <c r="BP49" s="109"/>
      <c r="BQ49" s="110"/>
      <c r="BR49" s="6"/>
      <c r="BT49" s="6"/>
      <c r="BU49" s="6"/>
      <c r="BV49" s="5"/>
      <c r="BW49" s="6"/>
      <c r="BX49" s="109"/>
      <c r="BY49" s="109"/>
      <c r="BZ49" s="109"/>
      <c r="CA49" s="109"/>
      <c r="CB49" s="109"/>
      <c r="CC49" s="109"/>
      <c r="CD49" s="109"/>
      <c r="CE49" s="110"/>
      <c r="CF49" s="6"/>
    </row>
    <row r="50" spans="2:84" ht="15" customHeight="1" x14ac:dyDescent="0.35"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P50" s="92"/>
      <c r="Q50" s="11"/>
      <c r="R50" s="11"/>
      <c r="S50" s="11"/>
      <c r="T50" s="15"/>
      <c r="U50" s="15"/>
      <c r="V50" s="15"/>
      <c r="W50" s="15"/>
      <c r="X50" s="15"/>
      <c r="Y50" s="15"/>
      <c r="Z50" s="15"/>
      <c r="AA50" s="142"/>
      <c r="AH50"/>
      <c r="AI50"/>
      <c r="AJ50"/>
      <c r="AK50"/>
      <c r="AL50"/>
      <c r="AM50"/>
      <c r="AN50"/>
      <c r="AO50"/>
      <c r="AV50"/>
      <c r="AW50"/>
      <c r="AX50"/>
      <c r="AY50"/>
      <c r="AZ50"/>
      <c r="BA50"/>
      <c r="BB50"/>
      <c r="BC50"/>
      <c r="BJ50"/>
      <c r="BK50"/>
      <c r="BL50"/>
      <c r="BM50"/>
      <c r="BN50"/>
      <c r="BO50"/>
      <c r="BP50"/>
      <c r="BQ50"/>
      <c r="BX50"/>
      <c r="BY50"/>
      <c r="BZ50"/>
      <c r="CA50"/>
      <c r="CB50"/>
      <c r="CC50"/>
      <c r="CD50"/>
      <c r="CE50"/>
    </row>
    <row r="51" spans="2:84" ht="15" customHeight="1" x14ac:dyDescent="0.25"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P51" s="5"/>
      <c r="Q51" s="5"/>
      <c r="R51" s="5"/>
      <c r="S51" s="5"/>
      <c r="T51" s="107"/>
      <c r="U51" s="107"/>
      <c r="V51" s="107"/>
      <c r="W51" s="107"/>
      <c r="X51" s="107"/>
      <c r="Y51" s="107"/>
      <c r="Z51" s="107"/>
      <c r="AA51" s="108"/>
      <c r="AH51"/>
      <c r="AI51"/>
      <c r="AJ51"/>
      <c r="AK51"/>
      <c r="AL51"/>
      <c r="AM51"/>
      <c r="AN51"/>
      <c r="AO51"/>
      <c r="AV51"/>
      <c r="AW51"/>
      <c r="AX51"/>
      <c r="AY51"/>
      <c r="AZ51"/>
      <c r="BA51"/>
      <c r="BB51"/>
      <c r="BC51"/>
      <c r="BJ51"/>
      <c r="BK51"/>
      <c r="BL51"/>
      <c r="BM51"/>
      <c r="BN51"/>
      <c r="BO51"/>
      <c r="BP51"/>
      <c r="BQ51"/>
      <c r="BX51"/>
      <c r="BY51"/>
      <c r="BZ51"/>
      <c r="CA51"/>
      <c r="CB51"/>
      <c r="CC51"/>
      <c r="CD51"/>
      <c r="CE51"/>
    </row>
    <row r="52" spans="2:84" ht="15" x14ac:dyDescent="0.25">
      <c r="B52" s="5"/>
      <c r="C52" s="5"/>
      <c r="D52" s="5"/>
      <c r="E52" s="5"/>
      <c r="F52" s="107"/>
      <c r="G52" s="107"/>
      <c r="H52" s="107"/>
      <c r="I52" s="107"/>
      <c r="J52" s="107"/>
      <c r="K52" s="107"/>
      <c r="L52" s="107"/>
      <c r="M52" s="108"/>
      <c r="N52" s="108"/>
      <c r="P52" s="41"/>
      <c r="Q52" s="41"/>
      <c r="R52" s="41"/>
      <c r="S52" s="41"/>
      <c r="T52" s="141"/>
      <c r="U52" s="141"/>
      <c r="V52" s="141"/>
      <c r="W52" s="141"/>
      <c r="X52" s="141"/>
      <c r="Y52" s="141"/>
      <c r="Z52" s="141"/>
      <c r="AA52" s="111"/>
      <c r="AB52" s="5"/>
      <c r="AD52" s="5"/>
      <c r="AE52" s="5"/>
      <c r="AF52" s="5"/>
      <c r="AG52" s="5"/>
      <c r="AH52" s="107"/>
      <c r="AI52" s="107"/>
      <c r="AJ52" s="107"/>
      <c r="AK52" s="107"/>
      <c r="AL52" s="107"/>
      <c r="AM52" s="107"/>
      <c r="AN52" s="107"/>
      <c r="AO52" s="108"/>
      <c r="AP52" s="5"/>
      <c r="AR52" s="5"/>
      <c r="AS52" s="5"/>
      <c r="AT52" s="5"/>
      <c r="AU52" s="5"/>
      <c r="AV52" s="107"/>
      <c r="AW52" s="107"/>
      <c r="AX52" s="107"/>
      <c r="AY52" s="107"/>
      <c r="AZ52" s="107"/>
      <c r="BA52" s="107"/>
      <c r="BB52" s="107"/>
      <c r="BC52" s="108"/>
      <c r="BD52" s="5"/>
      <c r="BF52" s="5"/>
      <c r="BG52" s="5"/>
      <c r="BH52" s="5"/>
      <c r="BI52" s="5"/>
      <c r="BJ52" s="107"/>
      <c r="BK52" s="107"/>
      <c r="BL52" s="107"/>
      <c r="BM52" s="107"/>
      <c r="BN52" s="107"/>
      <c r="BO52" s="107"/>
      <c r="BP52" s="107"/>
      <c r="BQ52" s="108"/>
      <c r="BR52" s="5"/>
      <c r="BT52" s="5"/>
      <c r="BU52" s="5"/>
      <c r="BV52" s="5"/>
      <c r="BW52" s="5"/>
      <c r="BX52" s="107"/>
      <c r="BY52" s="107"/>
      <c r="BZ52" s="107"/>
      <c r="CA52" s="107"/>
      <c r="CB52" s="107"/>
      <c r="CC52" s="107"/>
      <c r="CD52" s="107"/>
      <c r="CE52" s="108"/>
      <c r="CF52" s="5"/>
    </row>
    <row r="53" spans="2:84" ht="15" x14ac:dyDescent="0.25">
      <c r="B53" s="5"/>
      <c r="C53" s="5"/>
      <c r="D53" s="5"/>
      <c r="E53" s="5"/>
      <c r="F53" s="107"/>
      <c r="G53" s="107"/>
      <c r="H53" s="107"/>
      <c r="I53" s="107"/>
      <c r="J53" s="107"/>
      <c r="K53" s="107"/>
      <c r="L53" s="107"/>
      <c r="M53" s="108"/>
      <c r="N53" s="108"/>
      <c r="P53" s="6"/>
      <c r="Q53" s="6"/>
      <c r="R53" s="5"/>
      <c r="S53" s="6"/>
      <c r="T53" s="109"/>
      <c r="U53" s="109"/>
      <c r="V53" s="109"/>
      <c r="W53" s="109"/>
      <c r="X53" s="109"/>
      <c r="Y53" s="109"/>
      <c r="Z53" s="109"/>
      <c r="AA53" s="110"/>
      <c r="AB53" s="5"/>
      <c r="AD53" s="5"/>
      <c r="AE53" s="5"/>
      <c r="AF53" s="5"/>
      <c r="AG53" s="5"/>
      <c r="AH53" s="107"/>
      <c r="AI53" s="107"/>
      <c r="AJ53" s="107"/>
      <c r="AK53" s="107"/>
      <c r="AL53" s="107"/>
      <c r="AM53" s="107"/>
      <c r="AN53" s="107"/>
      <c r="AO53" s="108"/>
      <c r="AP53" s="5"/>
      <c r="AR53" s="5"/>
      <c r="AS53" s="5"/>
      <c r="AT53" s="5"/>
      <c r="AU53" s="5"/>
      <c r="AV53" s="107"/>
      <c r="AW53" s="107"/>
      <c r="AX53" s="107"/>
      <c r="AY53" s="107"/>
      <c r="AZ53" s="107"/>
      <c r="BA53" s="107"/>
      <c r="BB53" s="107"/>
      <c r="BC53" s="108"/>
      <c r="BD53" s="5"/>
      <c r="BF53" s="5"/>
      <c r="BG53" s="5"/>
      <c r="BH53" s="5"/>
      <c r="BI53" s="5"/>
      <c r="BJ53" s="107"/>
      <c r="BK53" s="107"/>
      <c r="BL53" s="107"/>
      <c r="BM53" s="107"/>
      <c r="BN53" s="107"/>
      <c r="BO53" s="107"/>
      <c r="BP53" s="107"/>
      <c r="BQ53" s="108"/>
      <c r="BR53" s="5"/>
      <c r="BT53" s="5"/>
      <c r="BU53" s="5"/>
      <c r="BV53" s="5"/>
      <c r="BW53" s="5"/>
      <c r="BX53" s="107"/>
      <c r="BY53" s="107"/>
      <c r="BZ53" s="107"/>
      <c r="CA53" s="107"/>
      <c r="CB53" s="107"/>
      <c r="CC53" s="107"/>
      <c r="CD53" s="107"/>
      <c r="CE53" s="108"/>
      <c r="CF53" s="5"/>
    </row>
    <row r="54" spans="2:84" ht="15" x14ac:dyDescent="0.25">
      <c r="B54" s="5"/>
      <c r="C54" s="5"/>
      <c r="D54" s="5"/>
      <c r="E54" s="5"/>
      <c r="F54" s="107"/>
      <c r="G54" s="107"/>
      <c r="H54" s="107"/>
      <c r="I54" s="107"/>
      <c r="J54" s="107"/>
      <c r="K54" s="107"/>
      <c r="L54" s="107"/>
      <c r="M54" s="108"/>
      <c r="N54" s="108"/>
      <c r="T54"/>
      <c r="U54"/>
      <c r="V54"/>
      <c r="W54"/>
      <c r="X54"/>
      <c r="Y54"/>
      <c r="Z54"/>
      <c r="AA54"/>
      <c r="AB54" s="5"/>
      <c r="AD54" s="5"/>
      <c r="AE54" s="5"/>
      <c r="AF54" s="5"/>
      <c r="AG54" s="5"/>
      <c r="AH54" s="107"/>
      <c r="AI54" s="107"/>
      <c r="AJ54" s="107"/>
      <c r="AK54" s="107"/>
      <c r="AL54" s="107"/>
      <c r="AM54" s="107"/>
      <c r="AN54" s="107"/>
      <c r="AO54" s="108"/>
      <c r="AP54" s="5"/>
      <c r="AR54" s="5"/>
      <c r="AS54" s="5"/>
      <c r="AT54" s="5"/>
      <c r="AU54" s="5"/>
      <c r="AV54" s="107"/>
      <c r="AW54" s="107"/>
      <c r="AX54" s="107"/>
      <c r="AY54" s="107"/>
      <c r="AZ54" s="107"/>
      <c r="BA54" s="107"/>
      <c r="BB54" s="107"/>
      <c r="BC54" s="108"/>
      <c r="BD54" s="5"/>
      <c r="BF54" s="5"/>
      <c r="BG54" s="5"/>
      <c r="BH54" s="5"/>
      <c r="BI54" s="5"/>
      <c r="BJ54" s="107"/>
      <c r="BK54" s="107"/>
      <c r="BL54" s="107"/>
      <c r="BM54" s="107"/>
      <c r="BN54" s="107"/>
      <c r="BO54" s="107"/>
      <c r="BP54" s="107"/>
      <c r="BQ54" s="108"/>
      <c r="BR54" s="5"/>
      <c r="BT54" s="5"/>
      <c r="BU54" s="5"/>
      <c r="BV54" s="5"/>
      <c r="BW54" s="5"/>
      <c r="BX54" s="107"/>
      <c r="BY54" s="107"/>
      <c r="BZ54" s="107"/>
      <c r="CA54" s="107"/>
      <c r="CB54" s="107"/>
      <c r="CC54" s="107"/>
      <c r="CD54" s="107"/>
      <c r="CE54" s="108"/>
      <c r="CF54" s="5"/>
    </row>
    <row r="55" spans="2:84" ht="15" x14ac:dyDescent="0.25">
      <c r="B55" s="5"/>
      <c r="C55" s="5"/>
      <c r="D55" s="5"/>
      <c r="E55" s="5"/>
      <c r="F55" s="107"/>
      <c r="G55" s="107"/>
      <c r="H55" s="107"/>
      <c r="I55" s="107"/>
      <c r="J55" s="107"/>
      <c r="K55" s="107"/>
      <c r="L55" s="107"/>
      <c r="M55" s="108"/>
      <c r="N55" s="108"/>
      <c r="T55"/>
      <c r="U55"/>
      <c r="V55"/>
      <c r="W55"/>
      <c r="X55"/>
      <c r="Y55"/>
      <c r="Z55"/>
      <c r="AA55"/>
      <c r="AB55" s="5"/>
      <c r="AD55" s="5"/>
      <c r="AE55" s="5"/>
      <c r="AF55" s="5"/>
      <c r="AG55" s="5"/>
      <c r="AH55" s="107"/>
      <c r="AI55" s="107"/>
      <c r="AJ55" s="107"/>
      <c r="AK55" s="107"/>
      <c r="AL55" s="107"/>
      <c r="AM55" s="107"/>
      <c r="AN55" s="107"/>
      <c r="AO55" s="108"/>
      <c r="AP55" s="5"/>
      <c r="AR55" s="5"/>
      <c r="AS55" s="5"/>
      <c r="AT55" s="5"/>
      <c r="AU55" s="5"/>
      <c r="AV55" s="107"/>
      <c r="AW55" s="107"/>
      <c r="AX55" s="107"/>
      <c r="AY55" s="107"/>
      <c r="AZ55" s="107"/>
      <c r="BA55" s="107"/>
      <c r="BB55" s="107"/>
      <c r="BC55" s="108"/>
      <c r="BD55" s="5"/>
      <c r="BF55" s="5"/>
      <c r="BG55" s="5"/>
      <c r="BH55" s="5"/>
      <c r="BI55" s="5"/>
      <c r="BJ55" s="107"/>
      <c r="BK55" s="107"/>
      <c r="BL55" s="107"/>
      <c r="BM55" s="107"/>
      <c r="BN55" s="107"/>
      <c r="BO55" s="107"/>
      <c r="BP55" s="107"/>
      <c r="BQ55" s="108"/>
      <c r="BR55" s="5"/>
      <c r="BT55" s="5"/>
      <c r="BU55" s="5"/>
      <c r="BV55" s="5"/>
      <c r="BW55" s="5"/>
      <c r="BX55" s="107"/>
      <c r="BY55" s="107"/>
      <c r="BZ55" s="107"/>
      <c r="CA55" s="107"/>
      <c r="CB55" s="107"/>
      <c r="CC55" s="107"/>
      <c r="CD55" s="107"/>
      <c r="CE55" s="108"/>
      <c r="CF55" s="5"/>
    </row>
    <row r="56" spans="2:84" ht="15" customHeight="1" x14ac:dyDescent="0.25">
      <c r="B56" s="158" t="s">
        <v>2081</v>
      </c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P56" s="158" t="s">
        <v>2082</v>
      </c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44"/>
      <c r="AD56" s="158" t="s">
        <v>181</v>
      </c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R56" s="158" t="s">
        <v>1060</v>
      </c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F56" s="158" t="s">
        <v>2108</v>
      </c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T56" s="158" t="s">
        <v>2116</v>
      </c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</row>
    <row r="57" spans="2:84" ht="15" customHeight="1" x14ac:dyDescent="0.25"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45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85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85"/>
    </row>
    <row r="58" spans="2:84" ht="13.95" customHeight="1" x14ac:dyDescent="0.25">
      <c r="B58" s="5"/>
      <c r="C58" s="5"/>
      <c r="D58" s="5"/>
      <c r="E58" s="5"/>
      <c r="F58" s="107"/>
      <c r="G58" s="107"/>
      <c r="H58" s="107"/>
      <c r="I58" s="107"/>
      <c r="J58" s="107"/>
      <c r="K58" s="107"/>
      <c r="L58" s="107"/>
      <c r="M58" s="108"/>
      <c r="N58" s="108"/>
      <c r="P58" s="5"/>
      <c r="Q58" s="5"/>
      <c r="R58" s="5"/>
      <c r="S58" s="5"/>
      <c r="T58" s="107"/>
      <c r="U58" s="107"/>
      <c r="V58" s="107"/>
      <c r="W58" s="107"/>
      <c r="X58" s="107"/>
      <c r="Y58" s="107"/>
      <c r="Z58" s="107"/>
      <c r="AA58" s="108"/>
      <c r="AB58" s="5"/>
      <c r="AD58" s="5"/>
      <c r="AE58" s="5"/>
      <c r="AF58" s="5"/>
      <c r="AG58" s="5"/>
      <c r="AH58" s="107"/>
      <c r="AI58" s="107"/>
      <c r="AJ58" s="107"/>
      <c r="AK58" s="107"/>
      <c r="AL58" s="107"/>
      <c r="AM58" s="107"/>
      <c r="AN58" s="107"/>
      <c r="AO58" s="108"/>
      <c r="AP58" s="5"/>
      <c r="AR58" s="5"/>
      <c r="AS58" s="5"/>
      <c r="AT58" s="5"/>
      <c r="AU58" s="5"/>
      <c r="AV58" s="107"/>
      <c r="AW58" s="107"/>
      <c r="AX58" s="107"/>
      <c r="AY58" s="107"/>
      <c r="AZ58" s="107"/>
      <c r="BA58" s="107"/>
      <c r="BB58" s="107"/>
      <c r="BC58" s="108"/>
      <c r="BD58" s="5"/>
      <c r="BF58" s="5"/>
      <c r="BG58" s="5"/>
      <c r="BH58" s="5"/>
      <c r="BI58" s="5"/>
      <c r="BJ58" s="107"/>
      <c r="BK58" s="107"/>
      <c r="BL58" s="107"/>
      <c r="BM58" s="107"/>
      <c r="BN58" s="107"/>
      <c r="BO58" s="107"/>
      <c r="BP58" s="107"/>
      <c r="BQ58" s="108"/>
      <c r="BR58" s="5"/>
      <c r="BT58" s="5"/>
      <c r="BU58" s="5"/>
      <c r="BV58" s="5"/>
      <c r="BW58" s="5"/>
      <c r="BX58" s="107"/>
      <c r="BY58" s="107"/>
      <c r="BZ58" s="107"/>
      <c r="CA58" s="107"/>
      <c r="CB58" s="107"/>
      <c r="CC58" s="107"/>
      <c r="CD58" s="107"/>
      <c r="CE58" s="108"/>
      <c r="CF58" s="5"/>
    </row>
    <row r="59" spans="2:84" ht="15" x14ac:dyDescent="0.25">
      <c r="B59" s="5"/>
      <c r="C59" s="5"/>
      <c r="D59" s="5"/>
      <c r="E59" s="5"/>
      <c r="F59" s="107"/>
      <c r="G59" s="107"/>
      <c r="H59" s="107"/>
      <c r="I59" s="107"/>
      <c r="J59" s="107"/>
      <c r="K59" s="107"/>
      <c r="L59" s="107"/>
      <c r="M59" s="108"/>
      <c r="N59" s="108"/>
      <c r="P59" s="5"/>
      <c r="Q59" s="5"/>
      <c r="R59" s="5"/>
      <c r="S59" s="5"/>
      <c r="T59" s="107"/>
      <c r="U59" s="107"/>
      <c r="V59" s="107"/>
      <c r="W59" s="107"/>
      <c r="X59" s="107"/>
      <c r="Y59" s="107"/>
      <c r="Z59" s="107"/>
      <c r="AA59" s="108"/>
      <c r="AB59" s="5"/>
      <c r="AD59" s="5"/>
      <c r="AE59" s="5"/>
      <c r="AF59" s="5"/>
      <c r="AG59" s="5"/>
      <c r="AH59" s="107"/>
      <c r="AI59" s="107"/>
      <c r="AJ59" s="107"/>
      <c r="AK59" s="107"/>
      <c r="AL59" s="107"/>
      <c r="AM59" s="107"/>
      <c r="AN59" s="107"/>
      <c r="AO59" s="108"/>
      <c r="AP59" s="5"/>
      <c r="AR59" s="5"/>
      <c r="AS59" s="5"/>
      <c r="AT59" s="5"/>
      <c r="AU59" s="5"/>
      <c r="AV59" s="107"/>
      <c r="AW59" s="107"/>
      <c r="AX59" s="107"/>
      <c r="AY59" s="107"/>
      <c r="AZ59" s="107"/>
      <c r="BA59" s="107"/>
      <c r="BB59" s="107"/>
      <c r="BC59" s="108"/>
      <c r="BD59" s="5"/>
      <c r="BF59" s="5"/>
      <c r="BG59" s="5"/>
      <c r="BH59" s="5"/>
      <c r="BI59" s="5"/>
      <c r="BJ59" s="107"/>
      <c r="BK59" s="107"/>
      <c r="BL59" s="107"/>
      <c r="BM59" s="107"/>
      <c r="BN59" s="107"/>
      <c r="BO59" s="107"/>
      <c r="BP59" s="107"/>
      <c r="BQ59" s="108"/>
      <c r="BR59" s="5"/>
      <c r="BT59" s="5"/>
      <c r="BU59" s="5"/>
      <c r="BV59" s="5"/>
      <c r="BW59" s="5"/>
      <c r="BX59" s="107"/>
      <c r="BY59" s="107"/>
      <c r="BZ59" s="107"/>
      <c r="CA59" s="107"/>
      <c r="CB59" s="107"/>
      <c r="CC59" s="107"/>
      <c r="CD59" s="107"/>
      <c r="CE59" s="108"/>
      <c r="CF59" s="5"/>
    </row>
    <row r="60" spans="2:84" ht="14.7" customHeight="1" x14ac:dyDescent="0.25">
      <c r="B60" s="5"/>
      <c r="C60" s="5"/>
      <c r="D60" s="5"/>
      <c r="E60" s="5"/>
      <c r="F60" s="107"/>
      <c r="G60" s="107"/>
      <c r="H60" s="107"/>
      <c r="I60" s="107"/>
      <c r="J60" s="107"/>
      <c r="K60" s="107"/>
      <c r="L60" s="107"/>
      <c r="M60" s="108"/>
      <c r="N60" s="108"/>
      <c r="P60" s="5"/>
      <c r="Q60" s="5"/>
      <c r="R60" s="5"/>
      <c r="S60" s="5"/>
      <c r="T60" s="107"/>
      <c r="U60" s="107"/>
      <c r="V60" s="107"/>
      <c r="W60" s="107"/>
      <c r="X60" s="107"/>
      <c r="Y60" s="107"/>
      <c r="Z60" s="107"/>
      <c r="AA60" s="108"/>
      <c r="AB60" s="5"/>
      <c r="AD60" s="5"/>
      <c r="AE60" s="5"/>
      <c r="AF60" s="5"/>
      <c r="AG60" s="5"/>
      <c r="AH60" s="107"/>
      <c r="AI60" s="107"/>
      <c r="AJ60" s="107"/>
      <c r="AK60" s="107"/>
      <c r="AL60" s="107"/>
      <c r="AM60" s="107"/>
      <c r="AN60" s="107"/>
      <c r="AO60" s="108"/>
      <c r="AP60" s="5"/>
      <c r="AR60" s="5"/>
      <c r="AS60" s="5"/>
      <c r="AT60" s="5"/>
      <c r="AU60" s="5"/>
      <c r="AV60" s="107"/>
      <c r="AW60" s="107"/>
      <c r="AX60" s="107"/>
      <c r="AY60" s="107"/>
      <c r="AZ60" s="107"/>
      <c r="BA60" s="107"/>
      <c r="BB60" s="107"/>
      <c r="BC60" s="108"/>
      <c r="BD60" s="5"/>
      <c r="BF60" s="5"/>
      <c r="BG60" s="5"/>
      <c r="BH60" s="5"/>
      <c r="BI60" s="5"/>
      <c r="BJ60" s="107"/>
      <c r="BK60" s="107"/>
      <c r="BL60" s="107"/>
      <c r="BM60" s="107"/>
      <c r="BN60" s="107"/>
      <c r="BO60" s="107"/>
      <c r="BP60" s="107"/>
      <c r="BQ60" s="108"/>
      <c r="BR60" s="5"/>
      <c r="BT60" s="5"/>
      <c r="BU60" s="5"/>
      <c r="BV60" s="5"/>
      <c r="BW60" s="5"/>
      <c r="BX60" s="107"/>
      <c r="BY60" s="107"/>
      <c r="BZ60" s="107"/>
      <c r="CA60" s="107"/>
      <c r="CB60" s="107"/>
      <c r="CC60" s="107"/>
      <c r="CD60" s="107"/>
      <c r="CE60" s="108"/>
      <c r="CF60" s="5"/>
    </row>
    <row r="61" spans="2:84" ht="13.95" customHeight="1" x14ac:dyDescent="0.25">
      <c r="B61" s="5"/>
      <c r="C61" s="5"/>
      <c r="D61" s="5"/>
      <c r="E61" s="5"/>
      <c r="F61" s="107"/>
      <c r="G61" s="107"/>
      <c r="H61" s="107"/>
      <c r="I61" s="107"/>
      <c r="J61" s="107"/>
      <c r="K61" s="107"/>
      <c r="L61" s="107"/>
      <c r="M61" s="108"/>
      <c r="N61" s="108"/>
      <c r="P61" s="5"/>
      <c r="Q61" s="5"/>
      <c r="R61" s="5"/>
      <c r="S61" s="5"/>
      <c r="T61" s="107"/>
      <c r="U61" s="107"/>
      <c r="V61" s="107"/>
      <c r="W61" s="107"/>
      <c r="X61" s="107"/>
      <c r="Y61" s="107"/>
      <c r="Z61" s="107"/>
      <c r="AA61" s="108"/>
      <c r="AB61" s="5"/>
      <c r="AD61" s="5"/>
      <c r="AE61" s="5"/>
      <c r="AF61" s="5"/>
      <c r="AG61" s="5"/>
      <c r="AH61" s="107"/>
      <c r="AI61" s="107"/>
      <c r="AJ61" s="107"/>
      <c r="AK61" s="107"/>
      <c r="AL61" s="107"/>
      <c r="AM61" s="107"/>
      <c r="AN61" s="107"/>
      <c r="AO61" s="108"/>
      <c r="AP61" s="5"/>
      <c r="AR61" s="5"/>
      <c r="AS61" s="5"/>
      <c r="AT61" s="5"/>
      <c r="AU61" s="5"/>
      <c r="AV61" s="107"/>
      <c r="AW61" s="107"/>
      <c r="AX61" s="107"/>
      <c r="AY61" s="107"/>
      <c r="AZ61" s="107"/>
      <c r="BA61" s="107"/>
      <c r="BB61" s="107"/>
      <c r="BC61" s="108"/>
      <c r="BD61" s="5"/>
      <c r="BF61" s="5"/>
      <c r="BG61" s="5"/>
      <c r="BH61" s="5"/>
      <c r="BI61" s="5"/>
      <c r="BJ61" s="107"/>
      <c r="BK61" s="107"/>
      <c r="BL61" s="107"/>
      <c r="BM61" s="107"/>
      <c r="BN61" s="107"/>
      <c r="BO61" s="107"/>
      <c r="BP61" s="107"/>
      <c r="BQ61" s="108"/>
      <c r="BR61" s="5"/>
      <c r="BT61" s="5"/>
      <c r="BU61" s="5"/>
      <c r="BV61" s="5"/>
      <c r="BW61" s="5"/>
      <c r="BX61" s="107"/>
      <c r="BY61" s="107"/>
      <c r="BZ61" s="107"/>
      <c r="CA61" s="107"/>
      <c r="CB61" s="107"/>
      <c r="CC61" s="107"/>
      <c r="CD61" s="107"/>
      <c r="CE61" s="108"/>
      <c r="CF61" s="5"/>
    </row>
    <row r="62" spans="2:84" ht="13.95" customHeight="1" x14ac:dyDescent="0.25">
      <c r="B62" s="5"/>
      <c r="C62" s="5"/>
      <c r="D62" s="5"/>
      <c r="E62" s="5"/>
      <c r="F62" s="107"/>
      <c r="G62" s="107"/>
      <c r="H62" s="107"/>
      <c r="I62" s="107"/>
      <c r="J62" s="107"/>
      <c r="K62" s="107"/>
      <c r="L62" s="107"/>
      <c r="M62" s="108"/>
      <c r="N62" s="108"/>
      <c r="P62" s="5"/>
      <c r="Q62" s="5"/>
      <c r="R62" s="5"/>
      <c r="S62" s="5"/>
      <c r="T62" s="107"/>
      <c r="U62" s="107"/>
      <c r="V62" s="107"/>
      <c r="W62" s="107"/>
      <c r="X62" s="107"/>
      <c r="Y62" s="107"/>
      <c r="Z62" s="107"/>
      <c r="AA62" s="108"/>
      <c r="AB62" s="5"/>
      <c r="AD62" s="5"/>
      <c r="AE62" s="5"/>
      <c r="AF62" s="5"/>
      <c r="AG62" s="5"/>
      <c r="AH62" s="107"/>
      <c r="AI62" s="107"/>
      <c r="AJ62" s="107"/>
      <c r="AK62" s="107"/>
      <c r="AL62" s="107"/>
      <c r="AM62" s="107"/>
      <c r="AN62" s="107"/>
      <c r="AO62" s="108"/>
      <c r="AP62" s="5"/>
      <c r="AR62" s="5"/>
      <c r="AS62" s="5"/>
      <c r="AT62" s="5"/>
      <c r="AU62" s="5"/>
      <c r="AV62" s="107"/>
      <c r="AW62" s="107"/>
      <c r="AX62" s="107"/>
      <c r="AY62" s="107"/>
      <c r="AZ62" s="107"/>
      <c r="BA62" s="107"/>
      <c r="BB62" s="107"/>
      <c r="BC62" s="108"/>
      <c r="BD62" s="5"/>
      <c r="BF62" s="5"/>
      <c r="BG62" s="5"/>
      <c r="BH62" s="5"/>
      <c r="BI62" s="5"/>
      <c r="BJ62" s="107"/>
      <c r="BK62" s="107"/>
      <c r="BL62" s="107"/>
      <c r="BM62" s="107"/>
      <c r="BN62" s="107"/>
      <c r="BO62" s="107"/>
      <c r="BP62" s="107"/>
      <c r="BQ62" s="108"/>
      <c r="BR62" s="5"/>
      <c r="BT62" s="5"/>
      <c r="BU62" s="5"/>
      <c r="BV62" s="5"/>
      <c r="BW62" s="5"/>
      <c r="BX62" s="107"/>
      <c r="BY62" s="107"/>
      <c r="BZ62" s="107"/>
      <c r="CA62" s="107"/>
      <c r="CB62" s="107"/>
      <c r="CC62" s="107"/>
      <c r="CD62" s="107"/>
      <c r="CE62" s="108"/>
      <c r="CF62" s="5"/>
    </row>
    <row r="63" spans="2:84" ht="13.95" customHeight="1" x14ac:dyDescent="0.25">
      <c r="B63" s="5"/>
      <c r="C63" s="5"/>
      <c r="D63" s="5"/>
      <c r="E63" s="5"/>
      <c r="F63" s="107"/>
      <c r="G63" s="107"/>
      <c r="H63" s="107"/>
      <c r="I63" s="107"/>
      <c r="J63" s="107"/>
      <c r="K63" s="107"/>
      <c r="L63" s="107"/>
      <c r="M63" s="108"/>
      <c r="N63" s="108"/>
      <c r="P63" s="5"/>
      <c r="Q63" s="5"/>
      <c r="R63" s="5"/>
      <c r="S63" s="5"/>
      <c r="T63" s="107"/>
      <c r="U63" s="107"/>
      <c r="V63" s="107"/>
      <c r="W63" s="107"/>
      <c r="X63" s="107"/>
      <c r="Y63" s="107"/>
      <c r="Z63" s="107"/>
      <c r="AA63" s="108"/>
      <c r="AB63" s="5"/>
      <c r="AD63" s="5"/>
      <c r="AE63" s="5"/>
      <c r="AF63" s="5"/>
      <c r="AG63" s="5"/>
      <c r="AH63" s="107"/>
      <c r="AI63" s="107"/>
      <c r="AJ63" s="107"/>
      <c r="AK63" s="107"/>
      <c r="AL63" s="107"/>
      <c r="AM63" s="107"/>
      <c r="AN63" s="107"/>
      <c r="AO63" s="108"/>
      <c r="AP63" s="5"/>
      <c r="AR63" s="5"/>
      <c r="AS63" s="5"/>
      <c r="AT63" s="5"/>
      <c r="AU63" s="5"/>
      <c r="AV63" s="107"/>
      <c r="AW63" s="107"/>
      <c r="AX63" s="107"/>
      <c r="AY63" s="107"/>
      <c r="AZ63" s="107"/>
      <c r="BA63" s="107"/>
      <c r="BB63" s="107"/>
      <c r="BC63" s="108"/>
      <c r="BD63" s="5"/>
      <c r="BF63" s="5"/>
      <c r="BG63" s="5"/>
      <c r="BH63" s="5"/>
      <c r="BI63" s="5"/>
      <c r="BJ63" s="107"/>
      <c r="BK63" s="107"/>
      <c r="BL63" s="107"/>
      <c r="BM63" s="107"/>
      <c r="BN63" s="107"/>
      <c r="BO63" s="107"/>
      <c r="BP63" s="107"/>
      <c r="BQ63" s="108"/>
      <c r="BR63" s="5"/>
      <c r="BT63" s="5"/>
      <c r="BU63" s="5"/>
      <c r="BV63" s="5"/>
      <c r="BW63" s="5"/>
      <c r="BX63" s="107"/>
      <c r="BY63" s="107"/>
      <c r="BZ63" s="107"/>
      <c r="CA63" s="107"/>
      <c r="CB63" s="107"/>
      <c r="CC63" s="107"/>
      <c r="CD63" s="107"/>
      <c r="CE63" s="108"/>
      <c r="CF63" s="5"/>
    </row>
    <row r="64" spans="2:84" ht="15" x14ac:dyDescent="0.25">
      <c r="B64" s="5"/>
      <c r="C64" s="5"/>
      <c r="D64" s="5"/>
      <c r="E64" s="5"/>
      <c r="F64" s="107"/>
      <c r="G64" s="107"/>
      <c r="H64" s="107"/>
      <c r="I64" s="107"/>
      <c r="J64" s="107"/>
      <c r="K64" s="107"/>
      <c r="L64" s="107"/>
      <c r="M64" s="108"/>
      <c r="N64" s="108"/>
      <c r="P64" s="5"/>
      <c r="Q64" s="5"/>
      <c r="R64" s="5"/>
      <c r="S64" s="5"/>
      <c r="T64" s="107"/>
      <c r="U64" s="107"/>
      <c r="V64" s="107"/>
      <c r="W64" s="107"/>
      <c r="X64" s="107"/>
      <c r="Y64" s="107"/>
      <c r="Z64" s="107"/>
      <c r="AA64" s="108"/>
      <c r="AB64" s="5"/>
      <c r="AD64" s="5"/>
      <c r="AE64" s="5"/>
      <c r="AF64" s="5"/>
      <c r="AG64" s="5"/>
      <c r="AH64" s="107"/>
      <c r="AI64" s="107"/>
      <c r="AJ64" s="107"/>
      <c r="AK64" s="107"/>
      <c r="AL64" s="107"/>
      <c r="AM64" s="107"/>
      <c r="AN64" s="107"/>
      <c r="AO64" s="108"/>
      <c r="AP64" s="5"/>
      <c r="AR64" s="5"/>
      <c r="AS64" s="5"/>
      <c r="AT64" s="5"/>
      <c r="AU64" s="5"/>
      <c r="AV64" s="107"/>
      <c r="AW64" s="107"/>
      <c r="AX64" s="107"/>
      <c r="AY64" s="107"/>
      <c r="AZ64" s="107"/>
      <c r="BA64" s="107"/>
      <c r="BB64" s="107"/>
      <c r="BC64" s="108"/>
      <c r="BD64" s="5"/>
      <c r="BF64" s="5"/>
      <c r="BG64" s="5"/>
      <c r="BH64" s="5"/>
      <c r="BI64" s="5"/>
      <c r="BJ64" s="107"/>
      <c r="BK64" s="107"/>
      <c r="BL64" s="107"/>
      <c r="BM64" s="107"/>
      <c r="BN64" s="107"/>
      <c r="BO64" s="107"/>
      <c r="BP64" s="107"/>
      <c r="BQ64" s="108"/>
      <c r="BR64" s="5"/>
      <c r="BT64" s="5"/>
      <c r="BU64" s="5"/>
      <c r="BV64" s="5"/>
      <c r="BW64" s="5"/>
      <c r="BX64" s="107"/>
      <c r="BY64" s="107"/>
      <c r="BZ64" s="107"/>
      <c r="CA64" s="107"/>
      <c r="CB64" s="107"/>
      <c r="CC64" s="107"/>
      <c r="CD64" s="107"/>
      <c r="CE64" s="108"/>
      <c r="CF64" s="5"/>
    </row>
    <row r="65" spans="2:84" ht="13.95" customHeight="1" x14ac:dyDescent="0.25">
      <c r="B65" s="5"/>
      <c r="C65" s="5"/>
      <c r="D65" s="5"/>
      <c r="E65" s="5"/>
      <c r="F65" s="107"/>
      <c r="G65" s="107"/>
      <c r="H65" s="107"/>
      <c r="I65" s="107"/>
      <c r="J65" s="107"/>
      <c r="K65" s="107"/>
      <c r="L65" s="107"/>
      <c r="M65" s="108"/>
      <c r="N65" s="108"/>
      <c r="P65" s="5"/>
      <c r="Q65" s="5"/>
      <c r="R65" s="5"/>
      <c r="S65" s="5"/>
      <c r="T65" s="107"/>
      <c r="U65" s="107"/>
      <c r="V65" s="107"/>
      <c r="W65" s="107"/>
      <c r="X65" s="107"/>
      <c r="Y65" s="107"/>
      <c r="Z65" s="107"/>
      <c r="AA65" s="108"/>
      <c r="AB65" s="5"/>
      <c r="AD65" s="5"/>
      <c r="AE65" s="5"/>
      <c r="AF65" s="5"/>
      <c r="AG65" s="5"/>
      <c r="AH65" s="107"/>
      <c r="AI65" s="107"/>
      <c r="AJ65" s="107"/>
      <c r="AK65" s="107"/>
      <c r="AL65" s="107"/>
      <c r="AM65" s="107"/>
      <c r="AN65" s="107"/>
      <c r="AO65" s="108"/>
      <c r="AP65" s="5"/>
      <c r="AR65" s="5"/>
      <c r="AS65" s="5"/>
      <c r="AT65" s="5"/>
      <c r="AU65" s="5"/>
      <c r="AV65" s="107"/>
      <c r="AW65" s="107"/>
      <c r="AX65" s="107"/>
      <c r="AY65" s="107"/>
      <c r="AZ65" s="107"/>
      <c r="BA65" s="107"/>
      <c r="BB65" s="107"/>
      <c r="BC65" s="108"/>
      <c r="BD65" s="5"/>
      <c r="BF65" s="5"/>
      <c r="BG65" s="5"/>
      <c r="BH65" s="5"/>
      <c r="BI65" s="5"/>
      <c r="BJ65" s="107"/>
      <c r="BK65" s="107"/>
      <c r="BL65" s="107"/>
      <c r="BM65" s="107"/>
      <c r="BN65" s="107"/>
      <c r="BO65" s="107"/>
      <c r="BP65" s="107"/>
      <c r="BQ65" s="108"/>
      <c r="BR65" s="5"/>
      <c r="BT65" s="5"/>
      <c r="BU65" s="5"/>
      <c r="BV65" s="5"/>
      <c r="BW65" s="5"/>
      <c r="BX65" s="107"/>
      <c r="BY65" s="107"/>
      <c r="BZ65" s="107"/>
      <c r="CA65" s="107"/>
      <c r="CB65" s="107"/>
      <c r="CC65" s="107"/>
      <c r="CD65" s="107"/>
      <c r="CE65" s="108"/>
      <c r="CF65" s="5"/>
    </row>
    <row r="66" spans="2:84" ht="15" x14ac:dyDescent="0.25">
      <c r="B66" s="5"/>
      <c r="C66" s="5"/>
      <c r="D66" s="5"/>
      <c r="E66" s="5"/>
      <c r="F66" s="107"/>
      <c r="G66" s="107"/>
      <c r="H66" s="107"/>
      <c r="I66" s="107"/>
      <c r="J66" s="107"/>
      <c r="K66" s="107"/>
      <c r="L66" s="107"/>
      <c r="M66" s="108"/>
      <c r="N66" s="108"/>
      <c r="P66" s="5"/>
      <c r="Q66" s="5"/>
      <c r="R66" s="5"/>
      <c r="S66" s="5"/>
      <c r="T66" s="107"/>
      <c r="U66" s="107"/>
      <c r="V66" s="107"/>
      <c r="W66" s="107"/>
      <c r="X66" s="107"/>
      <c r="Y66" s="107"/>
      <c r="Z66" s="107"/>
      <c r="AA66" s="108"/>
      <c r="AB66" s="5"/>
      <c r="AD66" s="5"/>
      <c r="AE66" s="5"/>
      <c r="AF66" s="5"/>
      <c r="AG66" s="5"/>
      <c r="AH66" s="107"/>
      <c r="AI66" s="107"/>
      <c r="AJ66" s="107"/>
      <c r="AK66" s="107"/>
      <c r="AL66" s="107"/>
      <c r="AM66" s="107"/>
      <c r="AN66" s="107"/>
      <c r="AO66" s="108"/>
      <c r="AP66" s="5"/>
      <c r="AR66" s="5"/>
      <c r="AS66" s="5"/>
      <c r="AT66" s="5"/>
      <c r="AU66" s="5"/>
      <c r="AV66" s="107"/>
      <c r="AW66" s="107"/>
      <c r="AX66" s="107"/>
      <c r="AY66" s="107"/>
      <c r="AZ66" s="107"/>
      <c r="BA66" s="107"/>
      <c r="BB66" s="107"/>
      <c r="BC66" s="108"/>
      <c r="BD66" s="5"/>
      <c r="BF66" s="5"/>
      <c r="BG66" s="5"/>
      <c r="BH66" s="5"/>
      <c r="BI66" s="5"/>
      <c r="BJ66" s="107"/>
      <c r="BK66" s="107"/>
      <c r="BL66" s="107"/>
      <c r="BM66" s="107"/>
      <c r="BN66" s="107"/>
      <c r="BO66" s="107"/>
      <c r="BP66" s="107"/>
      <c r="BQ66" s="108"/>
      <c r="BR66" s="5"/>
      <c r="BT66" s="5"/>
      <c r="BU66" s="5"/>
      <c r="BV66" s="5"/>
      <c r="BW66" s="5"/>
      <c r="BX66" s="107"/>
      <c r="BY66" s="107"/>
      <c r="BZ66" s="107"/>
      <c r="CA66" s="107"/>
      <c r="CB66" s="107"/>
      <c r="CC66" s="107"/>
      <c r="CD66" s="107"/>
      <c r="CE66" s="108"/>
      <c r="CF66" s="5"/>
    </row>
    <row r="67" spans="2:84" ht="15" x14ac:dyDescent="0.25">
      <c r="B67" s="5"/>
      <c r="C67" s="5"/>
      <c r="D67" s="5"/>
      <c r="E67" s="5"/>
      <c r="F67" s="107"/>
      <c r="G67" s="107"/>
      <c r="H67" s="107"/>
      <c r="I67" s="107"/>
      <c r="J67" s="107"/>
      <c r="K67" s="107"/>
      <c r="L67" s="107"/>
      <c r="M67" s="108"/>
      <c r="N67" s="108"/>
      <c r="P67" s="5"/>
      <c r="Q67" s="5"/>
      <c r="R67" s="5"/>
      <c r="S67" s="5"/>
      <c r="T67" s="107"/>
      <c r="U67" s="107"/>
      <c r="V67" s="107"/>
      <c r="W67" s="107"/>
      <c r="X67" s="107"/>
      <c r="Y67" s="107"/>
      <c r="Z67" s="107"/>
      <c r="AA67" s="108"/>
      <c r="AB67" s="5"/>
      <c r="AD67" s="5"/>
      <c r="AE67" s="5"/>
      <c r="AF67" s="5"/>
      <c r="AG67" s="5"/>
      <c r="AH67" s="107"/>
      <c r="AI67" s="107"/>
      <c r="AJ67" s="107"/>
      <c r="AK67" s="107"/>
      <c r="AL67" s="107"/>
      <c r="AM67" s="107"/>
      <c r="AN67" s="107"/>
      <c r="AO67" s="108"/>
      <c r="AP67" s="5"/>
      <c r="AR67" s="5"/>
      <c r="AS67" s="5"/>
      <c r="AT67" s="5"/>
      <c r="AU67" s="5"/>
      <c r="AV67" s="107"/>
      <c r="AW67" s="107"/>
      <c r="AX67" s="107"/>
      <c r="AY67" s="107"/>
      <c r="AZ67" s="107"/>
      <c r="BA67" s="107"/>
      <c r="BB67" s="107"/>
      <c r="BC67" s="108"/>
      <c r="BD67" s="5"/>
      <c r="BF67" s="5"/>
      <c r="BG67" s="5"/>
      <c r="BH67" s="5"/>
      <c r="BI67" s="5"/>
      <c r="BJ67" s="107"/>
      <c r="BK67" s="107"/>
      <c r="BL67" s="107"/>
      <c r="BM67" s="107"/>
      <c r="BN67" s="107"/>
      <c r="BO67" s="107"/>
      <c r="BP67" s="107"/>
      <c r="BQ67" s="108"/>
      <c r="BR67" s="5"/>
      <c r="BT67" s="5"/>
      <c r="BU67" s="5"/>
      <c r="BV67" s="5"/>
      <c r="BW67" s="5"/>
      <c r="BX67" s="107"/>
      <c r="BY67" s="107"/>
      <c r="BZ67" s="107"/>
      <c r="CA67" s="107"/>
      <c r="CB67" s="107"/>
      <c r="CC67" s="107"/>
      <c r="CD67" s="107"/>
      <c r="CE67" s="108"/>
      <c r="CF67" s="5"/>
    </row>
    <row r="68" spans="2:84" ht="13.95" customHeight="1" x14ac:dyDescent="0.25">
      <c r="B68" s="5"/>
      <c r="C68" s="5"/>
      <c r="D68" s="5"/>
      <c r="E68" s="5"/>
      <c r="F68" s="107"/>
      <c r="G68" s="107"/>
      <c r="H68" s="107"/>
      <c r="I68" s="107"/>
      <c r="J68" s="107"/>
      <c r="K68" s="107"/>
      <c r="L68" s="107"/>
      <c r="M68" s="108"/>
      <c r="N68" s="108"/>
      <c r="P68" s="5"/>
      <c r="Q68" s="5"/>
      <c r="R68" s="5"/>
      <c r="S68" s="5"/>
      <c r="T68" s="107"/>
      <c r="U68" s="107"/>
      <c r="V68" s="107"/>
      <c r="W68" s="107"/>
      <c r="X68" s="107"/>
      <c r="Y68" s="107"/>
      <c r="Z68" s="107"/>
      <c r="AA68" s="108"/>
      <c r="AB68" s="5"/>
      <c r="AD68" s="5"/>
      <c r="AE68" s="5"/>
      <c r="AF68" s="5"/>
      <c r="AG68" s="5"/>
      <c r="AH68" s="107"/>
      <c r="AI68" s="107"/>
      <c r="AJ68" s="107"/>
      <c r="AK68" s="107"/>
      <c r="AL68" s="107"/>
      <c r="AM68" s="107"/>
      <c r="AN68" s="107"/>
      <c r="AO68" s="108"/>
      <c r="AP68" s="5"/>
      <c r="AR68" s="5"/>
      <c r="AS68" s="5"/>
      <c r="AT68" s="5"/>
      <c r="AU68" s="5"/>
      <c r="AV68" s="107"/>
      <c r="AW68" s="107"/>
      <c r="AX68" s="107"/>
      <c r="AY68" s="107"/>
      <c r="AZ68" s="107"/>
      <c r="BA68" s="107"/>
      <c r="BB68" s="107"/>
      <c r="BC68" s="108"/>
      <c r="BD68" s="5"/>
      <c r="BF68" s="5"/>
      <c r="BG68" s="5"/>
      <c r="BH68" s="5"/>
      <c r="BI68" s="5"/>
      <c r="BJ68" s="107"/>
      <c r="BK68" s="107"/>
      <c r="BL68" s="107"/>
      <c r="BM68" s="107"/>
      <c r="BN68" s="107"/>
      <c r="BO68" s="107"/>
      <c r="BP68" s="107"/>
      <c r="BQ68" s="108"/>
      <c r="BR68" s="5"/>
      <c r="BT68" s="5"/>
      <c r="BU68" s="5"/>
      <c r="BV68" s="5"/>
      <c r="BW68" s="5"/>
      <c r="BX68" s="107"/>
      <c r="BY68" s="107"/>
      <c r="BZ68" s="107"/>
      <c r="CA68" s="107"/>
      <c r="CB68" s="107"/>
      <c r="CC68" s="107"/>
      <c r="CD68" s="107"/>
      <c r="CE68" s="108"/>
      <c r="CF68" s="5"/>
    </row>
    <row r="69" spans="2:84" ht="13.95" customHeight="1" x14ac:dyDescent="0.25">
      <c r="B69" s="5"/>
      <c r="C69" s="5"/>
      <c r="D69" s="5"/>
      <c r="E69" s="5"/>
      <c r="F69" s="107"/>
      <c r="G69" s="107"/>
      <c r="H69" s="107"/>
      <c r="I69" s="107"/>
      <c r="J69" s="107"/>
      <c r="K69" s="107"/>
      <c r="L69" s="107"/>
      <c r="M69" s="108"/>
      <c r="N69" s="108"/>
      <c r="P69" s="5"/>
      <c r="Q69" s="5"/>
      <c r="R69" s="5"/>
      <c r="S69" s="5"/>
      <c r="T69" s="107"/>
      <c r="U69" s="107"/>
      <c r="V69" s="107"/>
      <c r="W69" s="107"/>
      <c r="X69" s="107"/>
      <c r="Y69" s="107"/>
      <c r="Z69" s="107"/>
      <c r="AA69" s="108"/>
      <c r="AB69" s="5"/>
      <c r="AD69" s="5"/>
      <c r="AE69" s="5"/>
      <c r="AF69" s="5"/>
      <c r="AG69" s="5"/>
      <c r="AH69" s="107"/>
      <c r="AI69" s="107"/>
      <c r="AJ69" s="107"/>
      <c r="AK69" s="107"/>
      <c r="AL69" s="107"/>
      <c r="AM69" s="107"/>
      <c r="AN69" s="107"/>
      <c r="AO69" s="108"/>
      <c r="AP69" s="5"/>
      <c r="AR69" s="5"/>
      <c r="AS69" s="5"/>
      <c r="AT69" s="5"/>
      <c r="AU69" s="5"/>
      <c r="AV69" s="107"/>
      <c r="AW69" s="107"/>
      <c r="AX69" s="107"/>
      <c r="AY69" s="107"/>
      <c r="AZ69" s="107"/>
      <c r="BA69" s="107"/>
      <c r="BB69" s="107"/>
      <c r="BC69" s="108"/>
      <c r="BD69" s="5"/>
      <c r="BF69" s="5"/>
      <c r="BG69" s="5"/>
      <c r="BH69" s="5"/>
      <c r="BI69" s="5"/>
      <c r="BJ69" s="107"/>
      <c r="BK69" s="107"/>
      <c r="BL69" s="107"/>
      <c r="BM69" s="107"/>
      <c r="BN69" s="107"/>
      <c r="BO69" s="107"/>
      <c r="BP69" s="107"/>
      <c r="BQ69" s="108"/>
      <c r="BR69" s="5"/>
      <c r="BT69" s="5"/>
      <c r="BU69" s="5"/>
      <c r="BV69" s="5"/>
      <c r="BW69" s="5"/>
      <c r="BX69" s="107"/>
      <c r="BY69" s="107"/>
      <c r="BZ69" s="107"/>
      <c r="CA69" s="107"/>
      <c r="CB69" s="107"/>
      <c r="CC69" s="107"/>
      <c r="CD69" s="107"/>
      <c r="CE69" s="108"/>
      <c r="CF69" s="5"/>
    </row>
    <row r="70" spans="2:84" ht="15" x14ac:dyDescent="0.25">
      <c r="B70" s="5"/>
      <c r="C70" s="5"/>
      <c r="D70" s="5"/>
      <c r="E70" s="5"/>
      <c r="F70" s="107"/>
      <c r="G70" s="107"/>
      <c r="H70" s="107"/>
      <c r="I70" s="107"/>
      <c r="J70" s="107"/>
      <c r="K70" s="107"/>
      <c r="L70" s="107"/>
      <c r="M70" s="108"/>
      <c r="N70" s="108"/>
      <c r="P70" s="5"/>
      <c r="Q70" s="5"/>
      <c r="R70" s="5"/>
      <c r="S70" s="5"/>
      <c r="T70" s="107"/>
      <c r="U70" s="107"/>
      <c r="V70" s="107"/>
      <c r="W70" s="107"/>
      <c r="X70" s="107"/>
      <c r="Y70" s="107"/>
      <c r="Z70" s="107"/>
      <c r="AA70" s="108"/>
      <c r="AB70" s="5"/>
      <c r="AD70" s="5"/>
      <c r="AE70" s="5"/>
      <c r="AF70" s="5"/>
      <c r="AG70" s="5"/>
      <c r="AH70" s="107"/>
      <c r="AI70" s="107"/>
      <c r="AJ70" s="107"/>
      <c r="AK70" s="107"/>
      <c r="AL70" s="107"/>
      <c r="AM70" s="107"/>
      <c r="AN70" s="107"/>
      <c r="AO70" s="108"/>
      <c r="AP70" s="5"/>
      <c r="AR70" s="5"/>
      <c r="AS70" s="5"/>
      <c r="AT70" s="5"/>
      <c r="AU70" s="5"/>
      <c r="AV70" s="107"/>
      <c r="AW70" s="107"/>
      <c r="AX70" s="107"/>
      <c r="AY70" s="107"/>
      <c r="AZ70" s="107"/>
      <c r="BA70" s="107"/>
      <c r="BB70" s="107"/>
      <c r="BC70" s="108"/>
      <c r="BD70" s="5"/>
      <c r="BF70" s="5"/>
      <c r="BG70" s="5"/>
      <c r="BH70" s="5"/>
      <c r="BI70" s="5"/>
      <c r="BJ70" s="107"/>
      <c r="BK70" s="107"/>
      <c r="BL70" s="107"/>
      <c r="BM70" s="107"/>
      <c r="BN70" s="107"/>
      <c r="BO70" s="107"/>
      <c r="BP70" s="107"/>
      <c r="BQ70" s="108"/>
      <c r="BR70" s="5"/>
      <c r="BT70" s="5"/>
      <c r="BU70" s="5"/>
      <c r="BV70" s="5"/>
      <c r="BW70" s="5"/>
      <c r="BX70" s="107"/>
      <c r="BY70" s="107"/>
      <c r="BZ70" s="107"/>
      <c r="CA70" s="107"/>
      <c r="CB70" s="107"/>
      <c r="CC70" s="107"/>
      <c r="CD70" s="107"/>
      <c r="CE70" s="108"/>
      <c r="CF70" s="5"/>
    </row>
    <row r="71" spans="2:84" ht="15" x14ac:dyDescent="0.25">
      <c r="B71" s="5"/>
      <c r="C71" s="5"/>
      <c r="D71" s="5"/>
      <c r="E71" s="5"/>
      <c r="F71" s="107"/>
      <c r="G71" s="107"/>
      <c r="H71" s="107"/>
      <c r="I71" s="107"/>
      <c r="J71" s="107"/>
      <c r="K71" s="107"/>
      <c r="L71" s="107"/>
      <c r="M71" s="108"/>
      <c r="N71" s="108"/>
      <c r="P71" s="5"/>
      <c r="Q71" s="5"/>
      <c r="R71" s="5"/>
      <c r="S71" s="5"/>
      <c r="T71" s="107"/>
      <c r="U71" s="107"/>
      <c r="V71" s="107"/>
      <c r="W71" s="107"/>
      <c r="X71" s="107"/>
      <c r="Y71" s="107"/>
      <c r="Z71" s="107"/>
      <c r="AA71" s="108"/>
      <c r="AB71" s="5"/>
      <c r="AD71" s="5"/>
      <c r="AE71" s="5"/>
      <c r="AF71" s="5"/>
      <c r="AG71" s="5"/>
      <c r="AH71" s="107"/>
      <c r="AI71" s="107"/>
      <c r="AJ71" s="107"/>
      <c r="AK71" s="107"/>
      <c r="AL71" s="107"/>
      <c r="AM71" s="107"/>
      <c r="AN71" s="107"/>
      <c r="AO71" s="108"/>
      <c r="AP71" s="5"/>
      <c r="AR71" s="5"/>
      <c r="AS71" s="5"/>
      <c r="AT71" s="5"/>
      <c r="AU71" s="5"/>
      <c r="AV71" s="107"/>
      <c r="AW71" s="107"/>
      <c r="AX71" s="107"/>
      <c r="AY71" s="107"/>
      <c r="AZ71" s="107"/>
      <c r="BA71" s="107"/>
      <c r="BB71" s="107"/>
      <c r="BC71" s="108"/>
      <c r="BD71" s="5"/>
      <c r="BF71" s="5"/>
      <c r="BG71" s="5"/>
      <c r="BH71" s="5"/>
      <c r="BI71" s="5"/>
      <c r="BJ71" s="107"/>
      <c r="BK71" s="107"/>
      <c r="BL71" s="107"/>
      <c r="BM71" s="107"/>
      <c r="BN71" s="107"/>
      <c r="BO71" s="107"/>
      <c r="BP71" s="107"/>
      <c r="BQ71" s="108"/>
      <c r="BR71" s="5"/>
      <c r="BT71" s="5"/>
      <c r="BU71" s="5"/>
      <c r="BV71" s="5"/>
      <c r="BW71" s="5"/>
      <c r="BX71" s="107"/>
      <c r="BY71" s="107"/>
      <c r="BZ71" s="107"/>
      <c r="CA71" s="107"/>
      <c r="CB71" s="107"/>
      <c r="CC71" s="107"/>
      <c r="CD71" s="107"/>
      <c r="CE71" s="108"/>
      <c r="CF71" s="5"/>
    </row>
    <row r="72" spans="2:84" ht="13.95" customHeight="1" x14ac:dyDescent="0.25">
      <c r="B72" s="41"/>
      <c r="C72" s="41"/>
      <c r="D72" s="41"/>
      <c r="E72" s="41"/>
      <c r="F72" s="141"/>
      <c r="G72" s="141"/>
      <c r="H72" s="141"/>
      <c r="I72" s="141"/>
      <c r="J72" s="141"/>
      <c r="K72" s="141"/>
      <c r="L72" s="141"/>
      <c r="M72" s="111"/>
      <c r="N72" s="110"/>
      <c r="P72" s="5"/>
      <c r="Q72" s="5"/>
      <c r="R72" s="5"/>
      <c r="S72" s="5"/>
      <c r="T72" s="107"/>
      <c r="U72" s="107"/>
      <c r="V72" s="107"/>
      <c r="W72" s="107"/>
      <c r="X72" s="107"/>
      <c r="Y72" s="107"/>
      <c r="Z72" s="107"/>
      <c r="AA72" s="108"/>
      <c r="AB72" s="41"/>
      <c r="AD72" s="41"/>
      <c r="AE72" s="41"/>
      <c r="AF72" s="41"/>
      <c r="AG72" s="41"/>
      <c r="AH72" s="141"/>
      <c r="AI72" s="141"/>
      <c r="AJ72" s="141"/>
      <c r="AK72" s="141"/>
      <c r="AL72" s="141"/>
      <c r="AM72" s="141"/>
      <c r="AN72" s="141"/>
      <c r="AO72" s="111"/>
      <c r="AP72" s="41"/>
      <c r="AR72" s="41"/>
      <c r="AS72" s="41"/>
      <c r="AT72" s="41"/>
      <c r="AU72" s="41"/>
      <c r="AV72" s="141"/>
      <c r="AW72" s="141"/>
      <c r="AX72" s="141"/>
      <c r="AY72" s="141"/>
      <c r="AZ72" s="141"/>
      <c r="BA72" s="141"/>
      <c r="BB72" s="141"/>
      <c r="BC72" s="111"/>
      <c r="BD72" s="41"/>
      <c r="BF72" s="41"/>
      <c r="BG72" s="41"/>
      <c r="BH72" s="41"/>
      <c r="BI72" s="41"/>
      <c r="BJ72" s="141"/>
      <c r="BK72" s="141"/>
      <c r="BL72" s="141"/>
      <c r="BM72" s="141"/>
      <c r="BN72" s="141"/>
      <c r="BO72" s="141"/>
      <c r="BP72" s="141"/>
      <c r="BQ72" s="111"/>
      <c r="BR72" s="41"/>
      <c r="BT72" s="41"/>
      <c r="BU72" s="41"/>
      <c r="BV72" s="41"/>
      <c r="BW72" s="41"/>
      <c r="BX72" s="141"/>
      <c r="BY72" s="141"/>
      <c r="BZ72" s="141"/>
      <c r="CA72" s="141"/>
      <c r="CB72" s="141"/>
      <c r="CC72" s="141"/>
      <c r="CD72" s="141"/>
      <c r="CE72" s="111"/>
      <c r="CF72" s="41"/>
    </row>
    <row r="73" spans="2:84" ht="14.7" customHeight="1" x14ac:dyDescent="0.35">
      <c r="B73" s="92"/>
      <c r="C73" s="11"/>
      <c r="D73" s="5"/>
      <c r="E73" s="5"/>
      <c r="F73" s="15"/>
      <c r="G73" s="15"/>
      <c r="H73" s="15"/>
      <c r="I73" s="15"/>
      <c r="J73" s="15"/>
      <c r="K73" s="15"/>
      <c r="L73" s="15"/>
      <c r="M73" s="108"/>
      <c r="N73" s="112"/>
      <c r="P73" s="5"/>
      <c r="Q73" s="5"/>
      <c r="R73" s="5"/>
      <c r="S73" s="5"/>
      <c r="T73" s="107"/>
      <c r="U73" s="107"/>
      <c r="V73" s="107"/>
      <c r="W73" s="107"/>
      <c r="X73" s="107"/>
      <c r="Y73" s="107"/>
      <c r="Z73" s="107"/>
      <c r="AA73" s="108"/>
      <c r="AB73" s="92"/>
      <c r="AD73" s="92"/>
      <c r="AE73" s="11"/>
      <c r="AF73" s="5"/>
      <c r="AG73" s="5"/>
      <c r="AH73" s="15"/>
      <c r="AI73" s="15"/>
      <c r="AJ73" s="15"/>
      <c r="AK73" s="15"/>
      <c r="AL73" s="15"/>
      <c r="AM73" s="15"/>
      <c r="AN73" s="15"/>
      <c r="AO73" s="108"/>
      <c r="AP73" s="92"/>
      <c r="AR73" s="92"/>
      <c r="AS73" s="11"/>
      <c r="AT73" s="5"/>
      <c r="AU73" s="5"/>
      <c r="AV73" s="15"/>
      <c r="AW73" s="15"/>
      <c r="AX73" s="15"/>
      <c r="AY73" s="15"/>
      <c r="AZ73" s="15"/>
      <c r="BA73" s="15"/>
      <c r="BB73" s="15"/>
      <c r="BC73" s="108"/>
      <c r="BD73" s="92"/>
      <c r="BF73" s="92"/>
      <c r="BG73" s="11"/>
      <c r="BH73" s="5"/>
      <c r="BI73" s="5"/>
      <c r="BJ73" s="15"/>
      <c r="BK73" s="15"/>
      <c r="BL73" s="15"/>
      <c r="BM73" s="15"/>
      <c r="BN73" s="15"/>
      <c r="BO73" s="15"/>
      <c r="BP73" s="15"/>
      <c r="BQ73" s="108"/>
      <c r="BR73" s="92"/>
      <c r="BT73" s="92"/>
      <c r="BU73" s="11"/>
      <c r="BV73" s="5"/>
      <c r="BW73" s="5"/>
      <c r="BX73" s="15"/>
      <c r="BY73" s="15"/>
      <c r="BZ73" s="15"/>
      <c r="CA73" s="15"/>
      <c r="CB73" s="15"/>
      <c r="CC73" s="15"/>
      <c r="CD73" s="15"/>
      <c r="CE73" s="108"/>
      <c r="CF73" s="92"/>
    </row>
    <row r="74" spans="2:84" ht="15" customHeight="1" x14ac:dyDescent="0.25"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P74" s="5"/>
      <c r="Q74" s="5"/>
      <c r="R74" s="5"/>
      <c r="S74" s="5"/>
      <c r="T74" s="107"/>
      <c r="U74" s="107"/>
      <c r="V74" s="107"/>
      <c r="W74" s="107"/>
      <c r="X74" s="107"/>
      <c r="Y74" s="107"/>
      <c r="Z74" s="107"/>
      <c r="AA74" s="108"/>
      <c r="AH74"/>
      <c r="AI74"/>
      <c r="AJ74"/>
      <c r="AK74"/>
      <c r="AL74"/>
      <c r="AM74"/>
      <c r="AN74"/>
      <c r="AO74"/>
      <c r="AV74"/>
      <c r="AW74"/>
      <c r="AX74"/>
      <c r="AY74"/>
      <c r="AZ74"/>
      <c r="BA74"/>
      <c r="BB74"/>
      <c r="BC74"/>
      <c r="BJ74"/>
      <c r="BK74"/>
      <c r="BL74"/>
      <c r="BM74"/>
      <c r="BN74"/>
      <c r="BO74"/>
      <c r="BP74"/>
      <c r="BQ74"/>
      <c r="BX74"/>
      <c r="BY74"/>
      <c r="BZ74"/>
      <c r="CA74"/>
      <c r="CB74"/>
      <c r="CC74"/>
      <c r="CD74"/>
      <c r="CE74"/>
    </row>
    <row r="75" spans="2:84" ht="15" customHeight="1" x14ac:dyDescent="0.25"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P75" s="5"/>
      <c r="Q75" s="5"/>
      <c r="R75" s="5"/>
      <c r="S75" s="5"/>
      <c r="T75" s="107"/>
      <c r="U75" s="107"/>
      <c r="V75" s="107"/>
      <c r="W75" s="107"/>
      <c r="X75" s="107"/>
      <c r="Y75" s="107"/>
      <c r="Z75" s="107"/>
      <c r="AA75" s="108"/>
      <c r="AH75"/>
      <c r="AI75"/>
      <c r="AJ75"/>
      <c r="AK75"/>
      <c r="AL75"/>
      <c r="AM75"/>
      <c r="AN75"/>
      <c r="AO75"/>
      <c r="AV75"/>
      <c r="AW75"/>
      <c r="AX75"/>
      <c r="AY75"/>
      <c r="AZ75"/>
      <c r="BA75"/>
      <c r="BB75"/>
      <c r="BC75"/>
      <c r="BJ75"/>
      <c r="BK75"/>
      <c r="BL75"/>
      <c r="BM75"/>
      <c r="BN75"/>
      <c r="BO75"/>
      <c r="BP75"/>
      <c r="BQ75"/>
      <c r="BX75"/>
      <c r="BY75"/>
      <c r="BZ75"/>
      <c r="CA75"/>
      <c r="CB75"/>
      <c r="CC75"/>
      <c r="CD75"/>
      <c r="CE75"/>
    </row>
    <row r="76" spans="2:84" ht="15" x14ac:dyDescent="0.25">
      <c r="B76" s="5"/>
      <c r="C76" s="5"/>
      <c r="D76" s="5"/>
      <c r="E76" s="5"/>
      <c r="F76" s="107"/>
      <c r="G76" s="107"/>
      <c r="H76" s="107"/>
      <c r="I76" s="107"/>
      <c r="J76" s="107"/>
      <c r="K76" s="107"/>
      <c r="L76" s="107"/>
      <c r="M76" s="108"/>
      <c r="N76" s="108"/>
      <c r="P76" s="41"/>
      <c r="Q76" s="41"/>
      <c r="R76" s="41"/>
      <c r="S76" s="41"/>
      <c r="T76" s="141"/>
      <c r="U76" s="141"/>
      <c r="V76" s="141"/>
      <c r="W76" s="141"/>
      <c r="X76" s="141"/>
      <c r="Y76" s="141"/>
      <c r="Z76" s="141"/>
      <c r="AA76" s="111"/>
      <c r="AB76" s="5"/>
      <c r="AD76" s="5"/>
      <c r="AE76" s="5"/>
      <c r="AF76" s="5"/>
      <c r="AG76" s="5"/>
      <c r="AH76" s="107"/>
      <c r="AI76" s="107"/>
      <c r="AJ76" s="107"/>
      <c r="AK76" s="107"/>
      <c r="AL76" s="107"/>
      <c r="AM76" s="107"/>
      <c r="AN76" s="107"/>
      <c r="AO76" s="108"/>
      <c r="AP76" s="5"/>
      <c r="AR76" s="5"/>
      <c r="AS76" s="5"/>
      <c r="AT76" s="5"/>
      <c r="AU76" s="5"/>
      <c r="AV76" s="107"/>
      <c r="AW76" s="107"/>
      <c r="AX76" s="107"/>
      <c r="AY76" s="107"/>
      <c r="AZ76" s="107"/>
      <c r="BA76" s="107"/>
      <c r="BB76" s="107"/>
      <c r="BC76" s="108"/>
      <c r="BD76" s="5"/>
      <c r="BF76" s="5"/>
      <c r="BG76" s="5"/>
      <c r="BH76" s="5"/>
      <c r="BI76" s="5"/>
      <c r="BJ76" s="107"/>
      <c r="BK76" s="107"/>
      <c r="BL76" s="107"/>
      <c r="BM76" s="107"/>
      <c r="BN76" s="107"/>
      <c r="BO76" s="107"/>
      <c r="BP76" s="107"/>
      <c r="BQ76" s="108"/>
      <c r="BR76" s="5"/>
      <c r="BT76" s="5"/>
      <c r="BU76" s="5"/>
      <c r="BV76" s="5"/>
      <c r="BW76" s="5"/>
      <c r="BX76" s="107"/>
      <c r="BY76" s="107"/>
      <c r="BZ76" s="107"/>
      <c r="CA76" s="107"/>
      <c r="CB76" s="107"/>
      <c r="CC76" s="107"/>
      <c r="CD76" s="107"/>
      <c r="CE76" s="108"/>
      <c r="CF76" s="5"/>
    </row>
    <row r="77" spans="2:84" ht="15" x14ac:dyDescent="0.35">
      <c r="B77" s="5"/>
      <c r="C77" s="5"/>
      <c r="D77" s="5"/>
      <c r="E77" s="5"/>
      <c r="F77" s="107"/>
      <c r="G77" s="107"/>
      <c r="H77" s="107"/>
      <c r="I77" s="107"/>
      <c r="J77" s="107"/>
      <c r="K77" s="107"/>
      <c r="L77" s="107"/>
      <c r="M77" s="108"/>
      <c r="N77" s="108"/>
      <c r="P77" s="92"/>
      <c r="Q77" s="11"/>
      <c r="R77" s="5"/>
      <c r="S77" s="5"/>
      <c r="T77" s="15"/>
      <c r="U77" s="15"/>
      <c r="V77" s="15"/>
      <c r="W77" s="15"/>
      <c r="X77" s="15"/>
      <c r="Y77" s="15"/>
      <c r="Z77" s="15"/>
      <c r="AA77" s="108"/>
      <c r="AB77" s="5"/>
      <c r="AD77" s="5"/>
      <c r="AE77" s="5"/>
      <c r="AF77" s="5"/>
      <c r="AG77" s="5"/>
      <c r="AH77" s="107"/>
      <c r="AI77" s="107"/>
      <c r="AJ77" s="107"/>
      <c r="AK77" s="107"/>
      <c r="AL77" s="107"/>
      <c r="AM77" s="107"/>
      <c r="AN77" s="107"/>
      <c r="AO77" s="108"/>
      <c r="AP77" s="5"/>
      <c r="AR77" s="5"/>
      <c r="AS77" s="5"/>
      <c r="AT77" s="5"/>
      <c r="AU77" s="5"/>
      <c r="AV77" s="107"/>
      <c r="AW77" s="107"/>
      <c r="AX77" s="107"/>
      <c r="AY77" s="107"/>
      <c r="AZ77" s="107"/>
      <c r="BA77" s="107"/>
      <c r="BB77" s="107"/>
      <c r="BC77" s="108"/>
      <c r="BD77" s="5"/>
      <c r="BF77" s="5"/>
      <c r="BG77" s="5"/>
      <c r="BH77" s="5"/>
      <c r="BI77" s="5"/>
      <c r="BJ77" s="107"/>
      <c r="BK77" s="107"/>
      <c r="BL77" s="107"/>
      <c r="BM77" s="107"/>
      <c r="BN77" s="107"/>
      <c r="BO77" s="107"/>
      <c r="BP77" s="107"/>
      <c r="BQ77" s="108"/>
      <c r="BR77" s="5"/>
      <c r="BT77" s="5"/>
      <c r="BU77" s="5"/>
      <c r="BV77" s="5"/>
      <c r="BW77" s="5"/>
      <c r="BX77" s="107"/>
      <c r="BY77" s="107"/>
      <c r="BZ77" s="107"/>
      <c r="CA77" s="107"/>
      <c r="CB77" s="107"/>
      <c r="CC77" s="107"/>
      <c r="CD77" s="107"/>
      <c r="CE77" s="108"/>
      <c r="CF77" s="5"/>
    </row>
    <row r="78" spans="2:84" ht="15" x14ac:dyDescent="0.25">
      <c r="B78" s="5"/>
      <c r="C78" s="5"/>
      <c r="D78" s="5"/>
      <c r="E78" s="5"/>
      <c r="F78" s="107"/>
      <c r="G78" s="107"/>
      <c r="H78" s="107"/>
      <c r="I78" s="107"/>
      <c r="J78" s="107"/>
      <c r="K78" s="107"/>
      <c r="L78" s="107"/>
      <c r="M78" s="108"/>
      <c r="N78" s="108"/>
      <c r="T78"/>
      <c r="U78"/>
      <c r="V78"/>
      <c r="W78"/>
      <c r="X78"/>
      <c r="Y78"/>
      <c r="Z78"/>
      <c r="AA78"/>
      <c r="AB78" s="5"/>
      <c r="AD78" s="5"/>
      <c r="AE78" s="5"/>
      <c r="AF78" s="5"/>
      <c r="AG78" s="5"/>
      <c r="AH78" s="107"/>
      <c r="AI78" s="107"/>
      <c r="AJ78" s="107"/>
      <c r="AK78" s="107"/>
      <c r="AL78" s="107"/>
      <c r="AM78" s="107"/>
      <c r="AN78" s="107"/>
      <c r="AO78" s="108"/>
      <c r="AP78" s="5"/>
      <c r="AR78" s="5"/>
      <c r="AS78" s="5"/>
      <c r="AT78" s="5"/>
      <c r="AU78" s="5"/>
      <c r="AV78" s="107"/>
      <c r="AW78" s="107"/>
      <c r="AX78" s="107"/>
      <c r="AY78" s="107"/>
      <c r="AZ78" s="107"/>
      <c r="BA78" s="107"/>
      <c r="BB78" s="107"/>
      <c r="BC78" s="108"/>
      <c r="BD78" s="5"/>
      <c r="BF78" s="5"/>
      <c r="BG78" s="5"/>
      <c r="BH78" s="5"/>
      <c r="BI78" s="5"/>
      <c r="BJ78" s="107"/>
      <c r="BK78" s="107"/>
      <c r="BL78" s="107"/>
      <c r="BM78" s="107"/>
      <c r="BN78" s="107"/>
      <c r="BO78" s="107"/>
      <c r="BP78" s="107"/>
      <c r="BQ78" s="108"/>
      <c r="BR78" s="5"/>
      <c r="BT78" s="5"/>
      <c r="BU78" s="5"/>
      <c r="BV78" s="5"/>
      <c r="BW78" s="5"/>
      <c r="BX78" s="107"/>
      <c r="BY78" s="107"/>
      <c r="BZ78" s="107"/>
      <c r="CA78" s="107"/>
      <c r="CB78" s="107"/>
      <c r="CC78" s="107"/>
      <c r="CD78" s="107"/>
      <c r="CE78" s="108"/>
      <c r="CF78" s="5"/>
    </row>
    <row r="79" spans="2:84" ht="15" x14ac:dyDescent="0.25">
      <c r="B79" s="5"/>
      <c r="C79" s="5"/>
      <c r="D79" s="5"/>
      <c r="E79" s="5"/>
      <c r="F79" s="107"/>
      <c r="G79" s="107"/>
      <c r="H79" s="107"/>
      <c r="I79" s="107"/>
      <c r="J79" s="107"/>
      <c r="K79" s="107"/>
      <c r="L79" s="107"/>
      <c r="M79" s="108"/>
      <c r="N79" s="108"/>
      <c r="T79"/>
      <c r="U79"/>
      <c r="V79"/>
      <c r="W79"/>
      <c r="X79"/>
      <c r="Y79"/>
      <c r="Z79"/>
      <c r="AA79"/>
      <c r="AB79" s="5"/>
      <c r="AD79" s="5"/>
      <c r="AE79" s="5"/>
      <c r="AF79" s="5"/>
      <c r="AG79" s="5"/>
      <c r="AH79" s="107"/>
      <c r="AI79" s="107"/>
      <c r="AJ79" s="107"/>
      <c r="AK79" s="107"/>
      <c r="AL79" s="107"/>
      <c r="AM79" s="107"/>
      <c r="AN79" s="107"/>
      <c r="AO79" s="108"/>
      <c r="AP79" s="5"/>
      <c r="AR79" s="5"/>
      <c r="AS79" s="5"/>
      <c r="AT79" s="5"/>
      <c r="AU79" s="5"/>
      <c r="AV79" s="107"/>
      <c r="AW79" s="107"/>
      <c r="AX79" s="107"/>
      <c r="AY79" s="107"/>
      <c r="AZ79" s="107"/>
      <c r="BA79" s="107"/>
      <c r="BB79" s="107"/>
      <c r="BC79" s="108"/>
      <c r="BD79" s="5"/>
      <c r="BF79" s="5"/>
      <c r="BG79" s="5"/>
      <c r="BH79" s="5"/>
      <c r="BI79" s="5"/>
      <c r="BJ79" s="107"/>
      <c r="BK79" s="107"/>
      <c r="BL79" s="107"/>
      <c r="BM79" s="107"/>
      <c r="BN79" s="107"/>
      <c r="BO79" s="107"/>
      <c r="BP79" s="107"/>
      <c r="BQ79" s="108"/>
      <c r="BR79" s="5"/>
      <c r="BT79" s="5"/>
      <c r="BU79" s="5"/>
      <c r="BV79" s="5"/>
      <c r="BW79" s="5"/>
      <c r="BX79" s="107"/>
      <c r="BY79" s="107"/>
      <c r="BZ79" s="107"/>
      <c r="CA79" s="107"/>
      <c r="CB79" s="107"/>
      <c r="CC79" s="107"/>
      <c r="CD79" s="107"/>
      <c r="CE79" s="108"/>
      <c r="CF79" s="5"/>
    </row>
    <row r="80" spans="2:84" ht="15" x14ac:dyDescent="0.25">
      <c r="B80" s="5"/>
      <c r="C80" s="5"/>
      <c r="D80" s="5"/>
      <c r="E80" s="5"/>
      <c r="F80" s="107"/>
      <c r="G80" s="107"/>
      <c r="H80" s="107"/>
      <c r="I80" s="107"/>
      <c r="J80" s="107"/>
      <c r="K80" s="107"/>
      <c r="L80" s="107"/>
      <c r="M80" s="108"/>
      <c r="N80" s="108"/>
      <c r="P80" s="5"/>
      <c r="Q80" s="5"/>
      <c r="R80" s="5"/>
      <c r="S80" s="5"/>
      <c r="T80" s="107"/>
      <c r="U80" s="107"/>
      <c r="V80" s="107"/>
      <c r="W80" s="107"/>
      <c r="X80" s="107"/>
      <c r="Y80" s="107"/>
      <c r="Z80" s="107"/>
      <c r="AA80" s="108"/>
      <c r="AB80" s="5"/>
      <c r="AD80" s="5"/>
      <c r="AE80" s="5"/>
      <c r="AF80" s="5"/>
      <c r="AG80" s="5"/>
      <c r="AH80" s="107"/>
      <c r="AI80" s="107"/>
      <c r="AJ80" s="107"/>
      <c r="AK80" s="107"/>
      <c r="AL80" s="107"/>
      <c r="AM80" s="107"/>
      <c r="AN80" s="107"/>
      <c r="AO80" s="108"/>
      <c r="AP80" s="5"/>
      <c r="AR80" s="5"/>
      <c r="AS80" s="5"/>
      <c r="AT80" s="5"/>
      <c r="AU80" s="5"/>
      <c r="AV80" s="107"/>
      <c r="AW80" s="107"/>
      <c r="AX80" s="107"/>
      <c r="AY80" s="107"/>
      <c r="AZ80" s="107"/>
      <c r="BA80" s="107"/>
      <c r="BB80" s="107"/>
      <c r="BC80" s="108"/>
      <c r="BD80" s="5"/>
      <c r="BF80" s="5"/>
      <c r="BG80" s="5"/>
      <c r="BH80" s="5"/>
      <c r="BI80" s="5"/>
      <c r="BJ80" s="107"/>
      <c r="BK80" s="107"/>
      <c r="BL80" s="107"/>
      <c r="BM80" s="107"/>
      <c r="BN80" s="107"/>
      <c r="BO80" s="107"/>
      <c r="BP80" s="107"/>
      <c r="BQ80" s="108"/>
      <c r="BR80" s="5"/>
      <c r="BT80" s="5"/>
      <c r="BU80" s="5"/>
      <c r="BV80" s="5"/>
      <c r="BW80" s="5"/>
      <c r="BX80" s="107"/>
      <c r="BY80" s="107"/>
      <c r="BZ80" s="107"/>
      <c r="CA80" s="107"/>
      <c r="CB80" s="107"/>
      <c r="CC80" s="107"/>
      <c r="CD80" s="107"/>
      <c r="CE80" s="108"/>
      <c r="CF80" s="5"/>
    </row>
    <row r="81" spans="2:84" ht="15" x14ac:dyDescent="0.25">
      <c r="B81" s="5"/>
      <c r="C81" s="5"/>
      <c r="D81" s="5"/>
      <c r="E81" s="5"/>
      <c r="F81" s="107"/>
      <c r="G81" s="107"/>
      <c r="H81" s="107"/>
      <c r="I81" s="107"/>
      <c r="J81" s="107"/>
      <c r="K81" s="107"/>
      <c r="L81" s="107"/>
      <c r="M81" s="108"/>
      <c r="N81" s="108"/>
      <c r="P81" s="5"/>
      <c r="Q81" s="5"/>
      <c r="R81" s="5"/>
      <c r="S81" s="5"/>
      <c r="T81" s="107"/>
      <c r="U81" s="107"/>
      <c r="V81" s="107"/>
      <c r="W81" s="107"/>
      <c r="X81" s="107"/>
      <c r="Y81" s="107"/>
      <c r="Z81" s="107"/>
      <c r="AA81" s="108"/>
      <c r="AB81" s="5"/>
      <c r="AD81" s="5"/>
      <c r="AE81" s="5"/>
      <c r="AF81" s="5"/>
      <c r="AG81" s="5"/>
      <c r="AH81" s="107"/>
      <c r="AI81" s="107"/>
      <c r="AJ81" s="107"/>
      <c r="AK81" s="107"/>
      <c r="AL81" s="107"/>
      <c r="AM81" s="107"/>
      <c r="AN81" s="107"/>
      <c r="AO81" s="108"/>
      <c r="AP81" s="5"/>
      <c r="AR81" s="5"/>
      <c r="AS81" s="5"/>
      <c r="AT81" s="5"/>
      <c r="AU81" s="5"/>
      <c r="AV81" s="107"/>
      <c r="AW81" s="107"/>
      <c r="AX81" s="107"/>
      <c r="AY81" s="107"/>
      <c r="AZ81" s="107"/>
      <c r="BA81" s="107"/>
      <c r="BB81" s="107"/>
      <c r="BC81" s="108"/>
      <c r="BD81" s="5"/>
      <c r="BF81" s="5"/>
      <c r="BG81" s="5"/>
      <c r="BH81" s="5"/>
      <c r="BI81" s="5"/>
      <c r="BJ81" s="107"/>
      <c r="BK81" s="107"/>
      <c r="BL81" s="107"/>
      <c r="BM81" s="107"/>
      <c r="BN81" s="107"/>
      <c r="BO81" s="107"/>
      <c r="BP81" s="107"/>
      <c r="BQ81" s="108"/>
      <c r="BR81" s="5"/>
      <c r="BT81" s="5"/>
      <c r="BU81" s="5"/>
      <c r="BV81" s="5"/>
      <c r="BW81" s="5"/>
      <c r="BX81" s="107"/>
      <c r="BY81" s="107"/>
      <c r="BZ81" s="107"/>
      <c r="CA81" s="107"/>
      <c r="CB81" s="107"/>
      <c r="CC81" s="107"/>
      <c r="CD81" s="107"/>
      <c r="CE81" s="108"/>
      <c r="CF81" s="5"/>
    </row>
    <row r="82" spans="2:84" ht="15" x14ac:dyDescent="0.25">
      <c r="B82" s="5"/>
      <c r="C82" s="5"/>
      <c r="D82" s="5"/>
      <c r="E82" s="5"/>
      <c r="F82" s="107"/>
      <c r="G82" s="107"/>
      <c r="H82" s="107"/>
      <c r="I82" s="107"/>
      <c r="J82" s="107"/>
      <c r="K82" s="107"/>
      <c r="L82" s="107"/>
      <c r="M82" s="108"/>
      <c r="N82" s="108"/>
      <c r="P82" s="5"/>
      <c r="Q82" s="5"/>
      <c r="R82" s="5"/>
      <c r="S82" s="5"/>
      <c r="T82" s="107"/>
      <c r="U82" s="107"/>
      <c r="V82" s="107"/>
      <c r="W82" s="107"/>
      <c r="X82" s="107"/>
      <c r="Y82" s="107"/>
      <c r="Z82" s="107"/>
      <c r="AA82" s="108"/>
      <c r="AB82" s="5"/>
      <c r="AD82" s="5"/>
      <c r="AE82" s="5"/>
      <c r="AF82" s="5"/>
      <c r="AG82" s="5"/>
      <c r="AH82" s="107"/>
      <c r="AI82" s="107"/>
      <c r="AJ82" s="107"/>
      <c r="AK82" s="107"/>
      <c r="AL82" s="107"/>
      <c r="AM82" s="107"/>
      <c r="AN82" s="107"/>
      <c r="AO82" s="108"/>
      <c r="AP82" s="5"/>
      <c r="AR82" s="5"/>
      <c r="AS82" s="5"/>
      <c r="AT82" s="5"/>
      <c r="AU82" s="5"/>
      <c r="AV82" s="107"/>
      <c r="AW82" s="107"/>
      <c r="AX82" s="107"/>
      <c r="AY82" s="107"/>
      <c r="AZ82" s="107"/>
      <c r="BA82" s="107"/>
      <c r="BB82" s="107"/>
      <c r="BC82" s="108"/>
      <c r="BD82" s="5"/>
      <c r="BF82" s="5"/>
      <c r="BG82" s="5"/>
      <c r="BH82" s="5"/>
      <c r="BI82" s="5"/>
      <c r="BJ82" s="107"/>
      <c r="BK82" s="107"/>
      <c r="BL82" s="107"/>
      <c r="BM82" s="107"/>
      <c r="BN82" s="107"/>
      <c r="BO82" s="107"/>
      <c r="BP82" s="107"/>
      <c r="BQ82" s="108"/>
      <c r="BR82" s="5"/>
      <c r="BT82" s="5"/>
      <c r="BU82" s="5"/>
      <c r="BV82" s="5"/>
      <c r="BW82" s="5"/>
      <c r="BX82" s="107"/>
      <c r="BY82" s="107"/>
      <c r="BZ82" s="107"/>
      <c r="CA82" s="107"/>
      <c r="CB82" s="107"/>
      <c r="CC82" s="107"/>
      <c r="CD82" s="107"/>
      <c r="CE82" s="108"/>
      <c r="CF82" s="5"/>
    </row>
    <row r="83" spans="2:84" ht="15" x14ac:dyDescent="0.25">
      <c r="B83" s="5"/>
      <c r="C83" s="5"/>
      <c r="D83" s="5"/>
      <c r="E83" s="5"/>
      <c r="F83" s="107"/>
      <c r="G83" s="107"/>
      <c r="H83" s="107"/>
      <c r="I83" s="107"/>
      <c r="J83" s="107"/>
      <c r="K83" s="107"/>
      <c r="L83" s="107"/>
      <c r="M83" s="108"/>
      <c r="N83" s="108"/>
      <c r="P83" s="5"/>
      <c r="Q83" s="5"/>
      <c r="R83" s="5"/>
      <c r="S83" s="5"/>
      <c r="T83" s="107"/>
      <c r="U83" s="107"/>
      <c r="V83" s="107"/>
      <c r="W83" s="107"/>
      <c r="X83" s="107"/>
      <c r="Y83" s="107"/>
      <c r="Z83" s="107"/>
      <c r="AA83" s="108"/>
      <c r="AB83" s="5"/>
      <c r="AD83" s="5"/>
      <c r="AE83" s="5"/>
      <c r="AF83" s="5"/>
      <c r="AG83" s="5"/>
      <c r="AH83" s="107"/>
      <c r="AI83" s="107"/>
      <c r="AJ83" s="107"/>
      <c r="AK83" s="107"/>
      <c r="AL83" s="107"/>
      <c r="AM83" s="107"/>
      <c r="AN83" s="107"/>
      <c r="AO83" s="108"/>
      <c r="AP83" s="5"/>
      <c r="AR83" s="5"/>
      <c r="AS83" s="5"/>
      <c r="AT83" s="5"/>
      <c r="AU83" s="5"/>
      <c r="AV83" s="107"/>
      <c r="AW83" s="107"/>
      <c r="AX83" s="107"/>
      <c r="AY83" s="107"/>
      <c r="AZ83" s="107"/>
      <c r="BA83" s="107"/>
      <c r="BB83" s="107"/>
      <c r="BC83" s="108"/>
      <c r="BD83" s="5"/>
      <c r="BF83" s="5"/>
      <c r="BG83" s="5"/>
      <c r="BH83" s="5"/>
      <c r="BI83" s="5"/>
      <c r="BJ83" s="107"/>
      <c r="BK83" s="107"/>
      <c r="BL83" s="107"/>
      <c r="BM83" s="107"/>
      <c r="BN83" s="107"/>
      <c r="BO83" s="107"/>
      <c r="BP83" s="107"/>
      <c r="BQ83" s="108"/>
      <c r="BR83" s="5"/>
      <c r="BT83" s="5"/>
      <c r="BU83" s="5"/>
      <c r="BV83" s="5"/>
      <c r="BW83" s="5"/>
      <c r="BX83" s="107"/>
      <c r="BY83" s="107"/>
      <c r="BZ83" s="107"/>
      <c r="CA83" s="107"/>
      <c r="CB83" s="107"/>
      <c r="CC83" s="107"/>
      <c r="CD83" s="107"/>
      <c r="CE83" s="108"/>
      <c r="CF83" s="5"/>
    </row>
    <row r="84" spans="2:84" ht="15" x14ac:dyDescent="0.25">
      <c r="B84" s="5"/>
      <c r="C84" s="5"/>
      <c r="D84" s="5"/>
      <c r="E84" s="5"/>
      <c r="F84" s="107"/>
      <c r="G84" s="107"/>
      <c r="H84" s="107"/>
      <c r="I84" s="107"/>
      <c r="J84" s="107"/>
      <c r="K84" s="107"/>
      <c r="L84" s="107"/>
      <c r="M84" s="108"/>
      <c r="N84" s="108"/>
      <c r="P84" s="5"/>
      <c r="Q84" s="5"/>
      <c r="R84" s="5"/>
      <c r="S84" s="5"/>
      <c r="T84" s="107"/>
      <c r="U84" s="107"/>
      <c r="V84" s="107"/>
      <c r="W84" s="107"/>
      <c r="X84" s="107"/>
      <c r="Y84" s="107"/>
      <c r="Z84" s="107"/>
      <c r="AA84" s="108"/>
      <c r="AB84" s="5"/>
      <c r="AD84" s="5"/>
      <c r="AE84" s="5"/>
      <c r="AF84" s="5"/>
      <c r="AG84" s="5"/>
      <c r="AH84" s="107"/>
      <c r="AI84" s="107"/>
      <c r="AJ84" s="107"/>
      <c r="AK84" s="107"/>
      <c r="AL84" s="107"/>
      <c r="AM84" s="107"/>
      <c r="AN84" s="107"/>
      <c r="AO84" s="108"/>
      <c r="AP84" s="5"/>
      <c r="AR84" s="5"/>
      <c r="AS84" s="5"/>
      <c r="AT84" s="5"/>
      <c r="AU84" s="5"/>
      <c r="AV84" s="107"/>
      <c r="AW84" s="107"/>
      <c r="AX84" s="107"/>
      <c r="AY84" s="107"/>
      <c r="AZ84" s="107"/>
      <c r="BA84" s="107"/>
      <c r="BB84" s="107"/>
      <c r="BC84" s="108"/>
      <c r="BD84" s="5"/>
      <c r="BF84" s="5"/>
      <c r="BG84" s="5"/>
      <c r="BH84" s="5"/>
      <c r="BI84" s="5"/>
      <c r="BJ84" s="107"/>
      <c r="BK84" s="107"/>
      <c r="BL84" s="107"/>
      <c r="BM84" s="107"/>
      <c r="BN84" s="107"/>
      <c r="BO84" s="107"/>
      <c r="BP84" s="107"/>
      <c r="BQ84" s="108"/>
      <c r="BR84" s="5"/>
      <c r="BT84" s="5"/>
      <c r="BU84" s="5"/>
      <c r="BV84" s="5"/>
      <c r="BW84" s="5"/>
      <c r="BX84" s="107"/>
      <c r="BY84" s="107"/>
      <c r="BZ84" s="107"/>
      <c r="CA84" s="107"/>
      <c r="CB84" s="107"/>
      <c r="CC84" s="107"/>
      <c r="CD84" s="107"/>
      <c r="CE84" s="108"/>
      <c r="CF84" s="5"/>
    </row>
    <row r="85" spans="2:84" ht="13.95" customHeight="1" x14ac:dyDescent="0.25">
      <c r="B85" s="5"/>
      <c r="C85" s="5"/>
      <c r="D85" s="5"/>
      <c r="E85" s="5"/>
      <c r="F85" s="107"/>
      <c r="G85" s="107"/>
      <c r="H85" s="107"/>
      <c r="I85" s="107"/>
      <c r="J85" s="107"/>
      <c r="K85" s="107"/>
      <c r="L85" s="107"/>
      <c r="M85" s="108"/>
      <c r="N85" s="108"/>
      <c r="P85" s="5"/>
      <c r="Q85" s="5"/>
      <c r="R85" s="5"/>
      <c r="S85" s="5"/>
      <c r="T85" s="107"/>
      <c r="U85" s="107"/>
      <c r="V85" s="107"/>
      <c r="W85" s="107"/>
      <c r="X85" s="107"/>
      <c r="Y85" s="107"/>
      <c r="Z85" s="107"/>
      <c r="AA85" s="108"/>
      <c r="AB85" s="5"/>
      <c r="AD85" s="5"/>
      <c r="AE85" s="5"/>
      <c r="AF85" s="5"/>
      <c r="AG85" s="5"/>
      <c r="AH85" s="107"/>
      <c r="AI85" s="107"/>
      <c r="AJ85" s="107"/>
      <c r="AK85" s="107"/>
      <c r="AL85" s="107"/>
      <c r="AM85" s="107"/>
      <c r="AN85" s="107"/>
      <c r="AO85" s="108"/>
      <c r="AP85" s="5"/>
      <c r="AR85" s="5"/>
      <c r="AS85" s="5"/>
      <c r="AT85" s="5"/>
      <c r="AU85" s="5"/>
      <c r="AV85" s="107"/>
      <c r="AW85" s="107"/>
      <c r="AX85" s="107"/>
      <c r="AY85" s="107"/>
      <c r="AZ85" s="107"/>
      <c r="BA85" s="107"/>
      <c r="BB85" s="107"/>
      <c r="BC85" s="108"/>
      <c r="BD85" s="5"/>
      <c r="BF85" s="5"/>
      <c r="BG85" s="5"/>
      <c r="BH85" s="5"/>
      <c r="BI85" s="5"/>
      <c r="BJ85" s="107"/>
      <c r="BK85" s="107"/>
      <c r="BL85" s="107"/>
      <c r="BM85" s="107"/>
      <c r="BN85" s="107"/>
      <c r="BO85" s="107"/>
      <c r="BP85" s="107"/>
      <c r="BQ85" s="108"/>
      <c r="BR85" s="5"/>
      <c r="BT85" s="5"/>
      <c r="BU85" s="5"/>
      <c r="BV85" s="5"/>
      <c r="BW85" s="5"/>
      <c r="BX85" s="107"/>
      <c r="BY85" s="107"/>
      <c r="BZ85" s="107"/>
      <c r="CA85" s="107"/>
      <c r="CB85" s="107"/>
      <c r="CC85" s="107"/>
      <c r="CD85" s="107"/>
      <c r="CE85" s="108"/>
      <c r="CF85" s="5"/>
    </row>
    <row r="86" spans="2:84" ht="15" x14ac:dyDescent="0.25">
      <c r="B86" s="5"/>
      <c r="C86" s="5"/>
      <c r="D86" s="5"/>
      <c r="E86" s="5"/>
      <c r="F86" s="107"/>
      <c r="G86" s="107"/>
      <c r="H86" s="107"/>
      <c r="I86" s="107"/>
      <c r="J86" s="107"/>
      <c r="K86" s="107"/>
      <c r="L86" s="107"/>
      <c r="M86" s="108"/>
      <c r="N86" s="108"/>
      <c r="P86" s="5"/>
      <c r="Q86" s="5"/>
      <c r="R86" s="5"/>
      <c r="S86" s="5"/>
      <c r="T86" s="107"/>
      <c r="U86" s="107"/>
      <c r="V86" s="107"/>
      <c r="W86" s="107"/>
      <c r="X86" s="107"/>
      <c r="Y86" s="107"/>
      <c r="Z86" s="107"/>
      <c r="AA86" s="108"/>
      <c r="AB86" s="5"/>
      <c r="AD86" s="5"/>
      <c r="AE86" s="5"/>
      <c r="AF86" s="5"/>
      <c r="AG86" s="5"/>
      <c r="AH86" s="107"/>
      <c r="AI86" s="107"/>
      <c r="AJ86" s="107"/>
      <c r="AK86" s="107"/>
      <c r="AL86" s="107"/>
      <c r="AM86" s="107"/>
      <c r="AN86" s="107"/>
      <c r="AO86" s="108"/>
      <c r="AP86" s="5"/>
      <c r="AR86" s="5"/>
      <c r="AS86" s="5"/>
      <c r="AT86" s="5"/>
      <c r="AU86" s="5"/>
      <c r="AV86" s="107"/>
      <c r="AW86" s="107"/>
      <c r="AX86" s="107"/>
      <c r="AY86" s="107"/>
      <c r="AZ86" s="107"/>
      <c r="BA86" s="107"/>
      <c r="BB86" s="107"/>
      <c r="BC86" s="108"/>
      <c r="BD86" s="5"/>
      <c r="BF86" s="5"/>
      <c r="BG86" s="5"/>
      <c r="BH86" s="5"/>
      <c r="BI86" s="5"/>
      <c r="BJ86" s="107"/>
      <c r="BK86" s="107"/>
      <c r="BL86" s="107"/>
      <c r="BM86" s="107"/>
      <c r="BN86" s="107"/>
      <c r="BO86" s="107"/>
      <c r="BP86" s="107"/>
      <c r="BQ86" s="108"/>
      <c r="BR86" s="5"/>
      <c r="BT86" s="5"/>
      <c r="BU86" s="5"/>
      <c r="BV86" s="5"/>
      <c r="BW86" s="5"/>
      <c r="BX86" s="107"/>
      <c r="BY86" s="107"/>
      <c r="BZ86" s="107"/>
      <c r="CA86" s="107"/>
      <c r="CB86" s="107"/>
      <c r="CC86" s="107"/>
      <c r="CD86" s="107"/>
      <c r="CE86" s="108"/>
      <c r="CF86" s="5"/>
    </row>
    <row r="87" spans="2:84" ht="15" x14ac:dyDescent="0.25">
      <c r="B87" s="5"/>
      <c r="C87" s="5"/>
      <c r="D87" s="5"/>
      <c r="E87" s="5"/>
      <c r="F87" s="107"/>
      <c r="G87" s="107"/>
      <c r="H87" s="107"/>
      <c r="I87" s="107"/>
      <c r="J87" s="107"/>
      <c r="K87" s="107"/>
      <c r="L87" s="107"/>
      <c r="M87" s="108"/>
      <c r="N87" s="108"/>
      <c r="P87" s="5"/>
      <c r="Q87" s="5"/>
      <c r="R87" s="5"/>
      <c r="S87" s="5"/>
      <c r="T87" s="107"/>
      <c r="U87" s="107"/>
      <c r="V87" s="107"/>
      <c r="W87" s="107"/>
      <c r="X87" s="107"/>
      <c r="Y87" s="107"/>
      <c r="Z87" s="107"/>
      <c r="AA87" s="108"/>
      <c r="AB87" s="5"/>
      <c r="AD87" s="5"/>
      <c r="AE87" s="5"/>
      <c r="AF87" s="5"/>
      <c r="AG87" s="5"/>
      <c r="AH87" s="107"/>
      <c r="AI87" s="107"/>
      <c r="AJ87" s="107"/>
      <c r="AK87" s="107"/>
      <c r="AL87" s="107"/>
      <c r="AM87" s="107"/>
      <c r="AN87" s="107"/>
      <c r="AO87" s="108"/>
      <c r="AP87" s="5"/>
      <c r="AR87" s="5"/>
      <c r="AS87" s="5"/>
      <c r="AT87" s="5"/>
      <c r="AU87" s="5"/>
      <c r="AV87" s="107"/>
      <c r="AW87" s="107"/>
      <c r="AX87" s="107"/>
      <c r="AY87" s="107"/>
      <c r="AZ87" s="107"/>
      <c r="BA87" s="107"/>
      <c r="BB87" s="107"/>
      <c r="BC87" s="108"/>
      <c r="BD87" s="5"/>
      <c r="BF87" s="5"/>
      <c r="BG87" s="5"/>
      <c r="BH87" s="5"/>
      <c r="BI87" s="5"/>
      <c r="BJ87" s="107"/>
      <c r="BK87" s="107"/>
      <c r="BL87" s="107"/>
      <c r="BM87" s="107"/>
      <c r="BN87" s="107"/>
      <c r="BO87" s="107"/>
      <c r="BP87" s="107"/>
      <c r="BQ87" s="108"/>
      <c r="BR87" s="5"/>
      <c r="BT87" s="5"/>
      <c r="BU87" s="5"/>
      <c r="BV87" s="5"/>
      <c r="BW87" s="5"/>
      <c r="BX87" s="107"/>
      <c r="BY87" s="107"/>
      <c r="BZ87" s="107"/>
      <c r="CA87" s="107"/>
      <c r="CB87" s="107"/>
      <c r="CC87" s="107"/>
      <c r="CD87" s="107"/>
      <c r="CE87" s="108"/>
      <c r="CF87" s="5"/>
    </row>
    <row r="88" spans="2:84" ht="14.7" customHeight="1" x14ac:dyDescent="0.25">
      <c r="B88" s="5"/>
      <c r="C88" s="5"/>
      <c r="D88" s="5"/>
      <c r="E88" s="5"/>
      <c r="F88" s="107"/>
      <c r="G88" s="107"/>
      <c r="H88" s="107"/>
      <c r="I88" s="107"/>
      <c r="J88" s="107"/>
      <c r="K88" s="107"/>
      <c r="L88" s="107"/>
      <c r="M88" s="108"/>
      <c r="N88" s="137"/>
      <c r="P88" s="5"/>
      <c r="Q88" s="5"/>
      <c r="R88" s="5"/>
      <c r="S88" s="5"/>
      <c r="T88" s="107"/>
      <c r="U88" s="107"/>
      <c r="V88" s="107"/>
      <c r="W88" s="107"/>
      <c r="X88" s="107"/>
      <c r="Y88" s="107"/>
      <c r="Z88" s="107"/>
      <c r="AA88" s="108"/>
      <c r="AB88" s="5"/>
      <c r="AD88" s="5"/>
      <c r="AE88" s="5"/>
      <c r="AF88" s="5"/>
      <c r="AG88" s="5"/>
      <c r="AH88" s="107"/>
      <c r="AI88" s="107"/>
      <c r="AJ88" s="107"/>
      <c r="AK88" s="107"/>
      <c r="AL88" s="107"/>
      <c r="AM88" s="107"/>
      <c r="AN88" s="107"/>
      <c r="AO88" s="108"/>
      <c r="AP88" s="5"/>
      <c r="AR88" s="5"/>
      <c r="AS88" s="5"/>
      <c r="AT88" s="5"/>
      <c r="AU88" s="5"/>
      <c r="AV88" s="107"/>
      <c r="AW88" s="107"/>
      <c r="AX88" s="107"/>
      <c r="AY88" s="107"/>
      <c r="AZ88" s="107"/>
      <c r="BA88" s="107"/>
      <c r="BB88" s="107"/>
      <c r="BC88" s="108"/>
      <c r="BD88" s="5"/>
      <c r="BF88" s="5"/>
      <c r="BG88" s="5"/>
      <c r="BH88" s="5"/>
      <c r="BI88" s="5"/>
      <c r="BJ88" s="107"/>
      <c r="BK88" s="107"/>
      <c r="BL88" s="107"/>
      <c r="BM88" s="107"/>
      <c r="BN88" s="107"/>
      <c r="BO88" s="107"/>
      <c r="BP88" s="107"/>
      <c r="BQ88" s="108"/>
      <c r="BR88" s="5"/>
      <c r="BT88" s="5"/>
      <c r="BU88" s="5"/>
      <c r="BV88" s="5"/>
      <c r="BW88" s="5"/>
      <c r="BX88" s="107"/>
      <c r="BY88" s="107"/>
      <c r="BZ88" s="107"/>
      <c r="CA88" s="107"/>
      <c r="CB88" s="107"/>
      <c r="CC88" s="107"/>
      <c r="CD88" s="107"/>
      <c r="CE88" s="108"/>
      <c r="CF88" s="5"/>
    </row>
    <row r="89" spans="2:84" ht="15.6" x14ac:dyDescent="0.25">
      <c r="B89" s="5"/>
      <c r="C89" s="5"/>
      <c r="D89" s="5"/>
      <c r="E89" s="5"/>
      <c r="F89" s="107"/>
      <c r="G89" s="107"/>
      <c r="H89" s="107"/>
      <c r="I89" s="107"/>
      <c r="J89" s="107"/>
      <c r="K89" s="107"/>
      <c r="L89" s="107"/>
      <c r="M89" s="108"/>
      <c r="N89" s="58"/>
      <c r="P89" s="5"/>
      <c r="Q89" s="5"/>
      <c r="R89" s="5"/>
      <c r="S89" s="5"/>
      <c r="T89" s="107"/>
      <c r="U89" s="107"/>
      <c r="V89" s="107"/>
      <c r="W89" s="107"/>
      <c r="X89" s="107"/>
      <c r="Y89" s="107"/>
      <c r="Z89" s="107"/>
      <c r="AA89" s="108"/>
      <c r="AB89" s="5"/>
      <c r="AD89" s="5"/>
      <c r="AE89" s="5"/>
      <c r="AF89" s="5"/>
      <c r="AG89" s="5"/>
      <c r="AH89" s="107"/>
      <c r="AI89" s="107"/>
      <c r="AJ89" s="107"/>
      <c r="AK89" s="107"/>
      <c r="AL89" s="107"/>
      <c r="AM89" s="107"/>
      <c r="AN89" s="107"/>
      <c r="AO89" s="108"/>
      <c r="AP89" s="5"/>
      <c r="AR89" s="5"/>
      <c r="AS89" s="5"/>
      <c r="AT89" s="5"/>
      <c r="AU89" s="5"/>
      <c r="AV89" s="107"/>
      <c r="AW89" s="107"/>
      <c r="AX89" s="107"/>
      <c r="AY89" s="107"/>
      <c r="AZ89" s="107"/>
      <c r="BA89" s="107"/>
      <c r="BB89" s="107"/>
      <c r="BC89" s="108"/>
      <c r="BD89" s="5"/>
      <c r="BF89" s="5"/>
      <c r="BG89" s="5"/>
      <c r="BH89" s="5"/>
      <c r="BI89" s="5"/>
      <c r="BJ89" s="107"/>
      <c r="BK89" s="107"/>
      <c r="BL89" s="107"/>
      <c r="BM89" s="107"/>
      <c r="BN89" s="107"/>
      <c r="BO89" s="107"/>
      <c r="BP89" s="107"/>
      <c r="BQ89" s="108"/>
      <c r="BR89" s="5"/>
      <c r="BT89" s="5"/>
      <c r="BU89" s="5"/>
      <c r="BV89" s="5"/>
      <c r="BW89" s="5"/>
      <c r="BX89" s="107"/>
      <c r="BY89" s="107"/>
      <c r="BZ89" s="107"/>
      <c r="CA89" s="107"/>
      <c r="CB89" s="107"/>
      <c r="CC89" s="107"/>
      <c r="CD89" s="107"/>
      <c r="CE89" s="108"/>
      <c r="CF89" s="5"/>
    </row>
    <row r="90" spans="2:84" ht="15" x14ac:dyDescent="0.25">
      <c r="B90" s="5"/>
      <c r="C90" s="5"/>
      <c r="D90" s="5"/>
      <c r="E90" s="5"/>
      <c r="F90" s="107"/>
      <c r="G90" s="107"/>
      <c r="H90" s="107"/>
      <c r="I90" s="107"/>
      <c r="J90" s="107"/>
      <c r="K90" s="107"/>
      <c r="L90" s="107"/>
      <c r="M90" s="108"/>
      <c r="P90" s="5"/>
      <c r="Q90" s="5"/>
      <c r="R90" s="5"/>
      <c r="S90" s="5"/>
      <c r="T90" s="107"/>
      <c r="U90" s="107"/>
      <c r="V90" s="107"/>
      <c r="W90" s="107"/>
      <c r="X90" s="107"/>
      <c r="Y90" s="107"/>
      <c r="Z90" s="107"/>
      <c r="AA90" s="108"/>
      <c r="AB90" s="5"/>
      <c r="AD90" s="5"/>
      <c r="AE90" s="5"/>
      <c r="AF90" s="5"/>
      <c r="AG90" s="5"/>
      <c r="AH90" s="107"/>
      <c r="AI90" s="107"/>
      <c r="AJ90" s="107"/>
      <c r="AK90" s="107"/>
      <c r="AL90" s="107"/>
      <c r="AM90" s="107"/>
      <c r="AN90" s="107"/>
      <c r="AO90" s="108"/>
      <c r="AP90" s="5"/>
      <c r="AR90" s="5"/>
      <c r="AS90" s="5"/>
      <c r="AT90" s="5"/>
      <c r="AU90" s="5"/>
      <c r="AV90" s="107"/>
      <c r="AW90" s="107"/>
      <c r="AX90" s="107"/>
      <c r="AY90" s="107"/>
      <c r="AZ90" s="107"/>
      <c r="BA90" s="107"/>
      <c r="BB90" s="107"/>
      <c r="BC90" s="108"/>
      <c r="BD90" s="5"/>
      <c r="BF90" s="5"/>
      <c r="BG90" s="5"/>
      <c r="BH90" s="5"/>
      <c r="BI90" s="5"/>
      <c r="BJ90" s="107"/>
      <c r="BK90" s="107"/>
      <c r="BL90" s="107"/>
      <c r="BM90" s="107"/>
      <c r="BN90" s="107"/>
      <c r="BO90" s="107"/>
      <c r="BP90" s="107"/>
      <c r="BQ90" s="108"/>
      <c r="BR90" s="5"/>
      <c r="BT90" s="5"/>
      <c r="BU90" s="5"/>
      <c r="BV90" s="5"/>
      <c r="BW90" s="5"/>
      <c r="BX90" s="107"/>
      <c r="BY90" s="107"/>
      <c r="BZ90" s="107"/>
      <c r="CA90" s="107"/>
      <c r="CB90" s="107"/>
      <c r="CC90" s="107"/>
      <c r="CD90" s="107"/>
      <c r="CE90" s="108"/>
      <c r="CF90" s="5"/>
    </row>
    <row r="91" spans="2:84" ht="15" x14ac:dyDescent="0.25">
      <c r="B91" s="5"/>
      <c r="C91" s="5"/>
      <c r="D91" s="5"/>
      <c r="E91" s="5"/>
      <c r="F91" s="107"/>
      <c r="G91" s="107"/>
      <c r="H91" s="107"/>
      <c r="I91" s="107"/>
      <c r="J91" s="107"/>
      <c r="K91" s="107"/>
      <c r="L91" s="107"/>
      <c r="M91" s="108"/>
      <c r="P91" s="5"/>
      <c r="Q91" s="5"/>
      <c r="R91" s="5"/>
      <c r="S91" s="5"/>
      <c r="T91" s="107"/>
      <c r="U91" s="107"/>
      <c r="V91" s="107"/>
      <c r="W91" s="107"/>
      <c r="X91" s="107"/>
      <c r="Y91" s="107"/>
      <c r="Z91" s="107"/>
      <c r="AA91" s="108"/>
      <c r="AB91" s="5"/>
      <c r="AD91" s="5"/>
      <c r="AE91" s="5"/>
      <c r="AF91" s="5"/>
      <c r="AG91" s="5"/>
      <c r="AH91" s="107"/>
      <c r="AI91" s="107"/>
      <c r="AJ91" s="107"/>
      <c r="AK91" s="107"/>
      <c r="AL91" s="107"/>
      <c r="AM91" s="107"/>
      <c r="AN91" s="107"/>
      <c r="AO91" s="108"/>
      <c r="AP91" s="5"/>
      <c r="AR91" s="5"/>
      <c r="AS91" s="5"/>
      <c r="AT91" s="5"/>
      <c r="AU91" s="5"/>
      <c r="AV91" s="107"/>
      <c r="AW91" s="107"/>
      <c r="AX91" s="107"/>
      <c r="AY91" s="107"/>
      <c r="AZ91" s="107"/>
      <c r="BA91" s="107"/>
      <c r="BB91" s="107"/>
      <c r="BC91" s="108"/>
      <c r="BD91" s="5"/>
      <c r="BF91" s="5"/>
      <c r="BG91" s="5"/>
      <c r="BH91" s="5"/>
      <c r="BI91" s="5"/>
      <c r="BJ91" s="107"/>
      <c r="BK91" s="107"/>
      <c r="BL91" s="107"/>
      <c r="BM91" s="107"/>
      <c r="BN91" s="107"/>
      <c r="BO91" s="107"/>
      <c r="BP91" s="107"/>
      <c r="BQ91" s="108"/>
      <c r="BR91" s="5"/>
      <c r="BT91" s="5"/>
      <c r="BU91" s="5"/>
      <c r="BV91" s="5"/>
      <c r="BW91" s="5"/>
      <c r="BX91" s="107"/>
      <c r="BY91" s="107"/>
      <c r="BZ91" s="107"/>
      <c r="CA91" s="107"/>
      <c r="CB91" s="107"/>
      <c r="CC91" s="107"/>
      <c r="CD91" s="107"/>
      <c r="CE91" s="108"/>
      <c r="CF91" s="5"/>
    </row>
    <row r="92" spans="2:84" ht="13.95" customHeight="1" x14ac:dyDescent="0.25">
      <c r="B92" s="5"/>
      <c r="C92" s="5"/>
      <c r="D92" s="5"/>
      <c r="E92" s="5"/>
      <c r="F92" s="107"/>
      <c r="G92" s="107"/>
      <c r="H92" s="107"/>
      <c r="I92" s="107"/>
      <c r="J92" s="107"/>
      <c r="K92" s="107"/>
      <c r="L92" s="107"/>
      <c r="M92" s="108"/>
      <c r="P92" s="5"/>
      <c r="Q92" s="5"/>
      <c r="R92" s="5"/>
      <c r="S92" s="5"/>
      <c r="T92" s="107"/>
      <c r="U92" s="107"/>
      <c r="V92" s="107"/>
      <c r="W92" s="107"/>
      <c r="X92" s="107"/>
      <c r="Y92" s="107"/>
      <c r="Z92" s="107"/>
      <c r="AA92" s="108"/>
      <c r="AB92" s="5"/>
      <c r="AD92" s="5"/>
      <c r="AE92" s="5"/>
      <c r="AF92" s="5"/>
      <c r="AG92" s="5"/>
      <c r="AH92" s="107"/>
      <c r="AI92" s="107"/>
      <c r="AJ92" s="107"/>
      <c r="AK92" s="107"/>
      <c r="AL92" s="107"/>
      <c r="AM92" s="107"/>
      <c r="AN92" s="107"/>
      <c r="AO92" s="108"/>
      <c r="AP92" s="5"/>
      <c r="AR92" s="5"/>
      <c r="AS92" s="5"/>
      <c r="AT92" s="5"/>
      <c r="AU92" s="5"/>
      <c r="AV92" s="107"/>
      <c r="AW92" s="107"/>
      <c r="AX92" s="107"/>
      <c r="AY92" s="107"/>
      <c r="AZ92" s="107"/>
      <c r="BA92" s="107"/>
      <c r="BB92" s="107"/>
      <c r="BC92" s="108"/>
      <c r="BD92" s="5"/>
      <c r="BF92" s="5"/>
      <c r="BG92" s="5"/>
      <c r="BH92" s="5"/>
      <c r="BI92" s="5"/>
      <c r="BJ92" s="107"/>
      <c r="BK92" s="107"/>
      <c r="BL92" s="107"/>
      <c r="BM92" s="107"/>
      <c r="BN92" s="107"/>
      <c r="BO92" s="107"/>
      <c r="BP92" s="107"/>
      <c r="BQ92" s="108"/>
      <c r="BR92" s="5"/>
      <c r="BT92" s="5"/>
      <c r="BU92" s="5"/>
      <c r="BV92" s="5"/>
      <c r="BW92" s="5"/>
      <c r="BX92" s="107"/>
      <c r="BY92" s="107"/>
      <c r="BZ92" s="107"/>
      <c r="CA92" s="107"/>
      <c r="CB92" s="107"/>
      <c r="CC92" s="107"/>
      <c r="CD92" s="107"/>
      <c r="CE92" s="108"/>
      <c r="CF92" s="5"/>
    </row>
    <row r="93" spans="2:84" ht="15" x14ac:dyDescent="0.25">
      <c r="B93" s="5"/>
      <c r="C93" s="5"/>
      <c r="D93" s="5"/>
      <c r="E93" s="5"/>
      <c r="F93" s="107"/>
      <c r="G93" s="107"/>
      <c r="H93" s="107"/>
      <c r="I93" s="107"/>
      <c r="J93" s="107"/>
      <c r="K93" s="107"/>
      <c r="L93" s="107"/>
      <c r="M93" s="108"/>
      <c r="P93" s="5"/>
      <c r="Q93" s="5"/>
      <c r="R93" s="5"/>
      <c r="S93" s="5"/>
      <c r="T93" s="107"/>
      <c r="U93" s="107"/>
      <c r="V93" s="107"/>
      <c r="W93" s="107"/>
      <c r="X93" s="107"/>
      <c r="Y93" s="107"/>
      <c r="Z93" s="107"/>
      <c r="AA93" s="108"/>
      <c r="AB93" s="5"/>
      <c r="AD93" s="5"/>
      <c r="AE93" s="5"/>
      <c r="AF93" s="5"/>
      <c r="AG93" s="5"/>
      <c r="AH93" s="107"/>
      <c r="AI93" s="107"/>
      <c r="AJ93" s="107"/>
      <c r="AK93" s="107"/>
      <c r="AL93" s="107"/>
      <c r="AM93" s="107"/>
      <c r="AN93" s="107"/>
      <c r="AO93" s="108"/>
      <c r="AP93" s="5"/>
      <c r="AR93" s="5"/>
      <c r="AS93" s="5"/>
      <c r="AT93" s="5"/>
      <c r="AU93" s="5"/>
      <c r="AV93" s="107"/>
      <c r="AW93" s="107"/>
      <c r="AX93" s="107"/>
      <c r="AY93" s="107"/>
      <c r="AZ93" s="107"/>
      <c r="BA93" s="107"/>
      <c r="BB93" s="107"/>
      <c r="BC93" s="108"/>
      <c r="BD93" s="5"/>
      <c r="BF93" s="5"/>
      <c r="BG93" s="5"/>
      <c r="BH93" s="5"/>
      <c r="BI93" s="5"/>
      <c r="BJ93" s="107"/>
      <c r="BK93" s="107"/>
      <c r="BL93" s="107"/>
      <c r="BM93" s="107"/>
      <c r="BN93" s="107"/>
      <c r="BO93" s="107"/>
      <c r="BP93" s="107"/>
      <c r="BQ93" s="108"/>
      <c r="BR93" s="5"/>
      <c r="BT93" s="5"/>
      <c r="BU93" s="5"/>
      <c r="BV93" s="5"/>
      <c r="BW93" s="5"/>
      <c r="BX93" s="107"/>
      <c r="BY93" s="107"/>
      <c r="BZ93" s="107"/>
      <c r="CA93" s="107"/>
      <c r="CB93" s="107"/>
      <c r="CC93" s="107"/>
      <c r="CD93" s="107"/>
      <c r="CE93" s="108"/>
      <c r="CF93" s="5"/>
    </row>
    <row r="94" spans="2:84" ht="15" x14ac:dyDescent="0.25">
      <c r="B94" s="5"/>
      <c r="C94" s="5"/>
      <c r="D94" s="5"/>
      <c r="E94" s="5"/>
      <c r="F94" s="107"/>
      <c r="G94" s="107"/>
      <c r="H94" s="107"/>
      <c r="I94" s="107"/>
      <c r="J94" s="107"/>
      <c r="K94" s="107"/>
      <c r="L94" s="107"/>
      <c r="M94" s="108"/>
      <c r="P94" s="5"/>
      <c r="Q94" s="5"/>
      <c r="R94" s="5"/>
      <c r="S94" s="5"/>
      <c r="T94" s="107"/>
      <c r="U94" s="107"/>
      <c r="V94" s="107"/>
      <c r="W94" s="107"/>
      <c r="X94" s="107"/>
      <c r="Y94" s="107"/>
      <c r="Z94" s="107"/>
      <c r="AA94" s="108"/>
      <c r="AB94" s="5"/>
      <c r="AD94" s="5"/>
      <c r="AE94" s="5"/>
      <c r="AF94" s="5"/>
      <c r="AG94" s="5"/>
      <c r="AH94" s="107"/>
      <c r="AI94" s="107"/>
      <c r="AJ94" s="107"/>
      <c r="AK94" s="107"/>
      <c r="AL94" s="107"/>
      <c r="AM94" s="107"/>
      <c r="AN94" s="107"/>
      <c r="AO94" s="108"/>
      <c r="AP94" s="5"/>
      <c r="AR94" s="5"/>
      <c r="AS94" s="5"/>
      <c r="AT94" s="5"/>
      <c r="AU94" s="5"/>
      <c r="AV94" s="107"/>
      <c r="AW94" s="107"/>
      <c r="AX94" s="107"/>
      <c r="AY94" s="107"/>
      <c r="AZ94" s="107"/>
      <c r="BA94" s="107"/>
      <c r="BB94" s="107"/>
      <c r="BC94" s="108"/>
      <c r="BD94" s="5"/>
      <c r="BF94" s="5"/>
      <c r="BG94" s="5"/>
      <c r="BH94" s="5"/>
      <c r="BI94" s="5"/>
      <c r="BJ94" s="107"/>
      <c r="BK94" s="107"/>
      <c r="BL94" s="107"/>
      <c r="BM94" s="107"/>
      <c r="BN94" s="107"/>
      <c r="BO94" s="107"/>
      <c r="BP94" s="107"/>
      <c r="BQ94" s="108"/>
      <c r="BR94" s="5"/>
      <c r="BT94" s="5"/>
      <c r="BU94" s="5"/>
      <c r="BV94" s="5"/>
      <c r="BW94" s="5"/>
      <c r="BX94" s="107"/>
      <c r="BY94" s="107"/>
      <c r="BZ94" s="107"/>
      <c r="CA94" s="107"/>
      <c r="CB94" s="107"/>
      <c r="CC94" s="107"/>
      <c r="CD94" s="107"/>
      <c r="CE94" s="108"/>
      <c r="CF94" s="5"/>
    </row>
    <row r="95" spans="2:84" ht="15" x14ac:dyDescent="0.25">
      <c r="B95" s="5"/>
      <c r="C95" s="5"/>
      <c r="D95" s="5"/>
      <c r="E95" s="5"/>
      <c r="F95" s="107"/>
      <c r="G95" s="107"/>
      <c r="H95" s="107"/>
      <c r="I95" s="107"/>
      <c r="J95" s="107"/>
      <c r="K95" s="107"/>
      <c r="L95" s="107"/>
      <c r="M95" s="108"/>
      <c r="P95" s="5"/>
      <c r="Q95" s="5"/>
      <c r="R95" s="5"/>
      <c r="S95" s="5"/>
      <c r="T95" s="107"/>
      <c r="U95" s="107"/>
      <c r="V95" s="107"/>
      <c r="W95" s="107"/>
      <c r="X95" s="107"/>
      <c r="Y95" s="107"/>
      <c r="Z95" s="107"/>
      <c r="AA95" s="108"/>
      <c r="AB95" s="5"/>
      <c r="AD95" s="5"/>
      <c r="AE95" s="5"/>
      <c r="AF95" s="5"/>
      <c r="AG95" s="5"/>
      <c r="AH95" s="107"/>
      <c r="AI95" s="107"/>
      <c r="AJ95" s="107"/>
      <c r="AK95" s="107"/>
      <c r="AL95" s="107"/>
      <c r="AM95" s="107"/>
      <c r="AN95" s="107"/>
      <c r="AO95" s="108"/>
      <c r="AP95" s="5"/>
      <c r="AR95" s="5"/>
      <c r="AS95" s="5"/>
      <c r="AT95" s="5"/>
      <c r="AU95" s="5"/>
      <c r="AV95" s="107"/>
      <c r="AW95" s="107"/>
      <c r="AX95" s="107"/>
      <c r="AY95" s="107"/>
      <c r="AZ95" s="107"/>
      <c r="BA95" s="107"/>
      <c r="BB95" s="107"/>
      <c r="BC95" s="108"/>
      <c r="BD95" s="5"/>
      <c r="BF95" s="5"/>
      <c r="BG95" s="5"/>
      <c r="BH95" s="5"/>
      <c r="BI95" s="5"/>
      <c r="BJ95" s="107"/>
      <c r="BK95" s="107"/>
      <c r="BL95" s="107"/>
      <c r="BM95" s="107"/>
      <c r="BN95" s="107"/>
      <c r="BO95" s="107"/>
      <c r="BP95" s="107"/>
      <c r="BQ95" s="108"/>
      <c r="BR95" s="5"/>
      <c r="BT95" s="5"/>
      <c r="BU95" s="5"/>
      <c r="BV95" s="5"/>
      <c r="BW95" s="5"/>
      <c r="BX95" s="107"/>
      <c r="BY95" s="107"/>
      <c r="BZ95" s="107"/>
      <c r="CA95" s="107"/>
      <c r="CB95" s="107"/>
      <c r="CC95" s="107"/>
      <c r="CD95" s="107"/>
      <c r="CE95" s="108"/>
      <c r="CF95" s="5"/>
    </row>
    <row r="96" spans="2:84" ht="15" x14ac:dyDescent="0.25">
      <c r="B96" s="41"/>
      <c r="C96" s="41"/>
      <c r="D96" s="41"/>
      <c r="E96" s="41"/>
      <c r="F96" s="141"/>
      <c r="G96" s="141"/>
      <c r="H96" s="141"/>
      <c r="I96" s="141"/>
      <c r="J96" s="141"/>
      <c r="K96" s="141"/>
      <c r="L96" s="141"/>
      <c r="M96" s="111"/>
      <c r="P96" s="5"/>
      <c r="Q96" s="5"/>
      <c r="R96" s="5"/>
      <c r="S96" s="5"/>
      <c r="T96" s="107"/>
      <c r="U96" s="107"/>
      <c r="V96" s="107"/>
      <c r="W96" s="107"/>
      <c r="X96" s="107"/>
      <c r="Y96" s="107"/>
      <c r="Z96" s="107"/>
      <c r="AA96" s="108"/>
      <c r="AB96" s="41"/>
      <c r="AD96" s="41"/>
      <c r="AE96" s="41"/>
      <c r="AF96" s="41"/>
      <c r="AG96" s="41"/>
      <c r="AH96" s="141"/>
      <c r="AI96" s="141"/>
      <c r="AJ96" s="141"/>
      <c r="AK96" s="141"/>
      <c r="AL96" s="141"/>
      <c r="AM96" s="141"/>
      <c r="AN96" s="141"/>
      <c r="AO96" s="111"/>
      <c r="AP96" s="41"/>
      <c r="AR96" s="41"/>
      <c r="AS96" s="41"/>
      <c r="AT96" s="41"/>
      <c r="AU96" s="41"/>
      <c r="AV96" s="141"/>
      <c r="AW96" s="141"/>
      <c r="AX96" s="141"/>
      <c r="AY96" s="141"/>
      <c r="AZ96" s="141"/>
      <c r="BA96" s="141"/>
      <c r="BB96" s="141"/>
      <c r="BC96" s="111"/>
      <c r="BD96" s="41"/>
      <c r="BF96" s="41"/>
      <c r="BG96" s="41"/>
      <c r="BH96" s="41"/>
      <c r="BI96" s="41"/>
      <c r="BJ96" s="141"/>
      <c r="BK96" s="141"/>
      <c r="BL96" s="141"/>
      <c r="BM96" s="141"/>
      <c r="BN96" s="141"/>
      <c r="BO96" s="141"/>
      <c r="BP96" s="141"/>
      <c r="BQ96" s="111"/>
      <c r="BR96" s="41"/>
      <c r="BT96" s="41"/>
      <c r="BU96" s="41"/>
      <c r="BV96" s="41"/>
      <c r="BW96" s="41"/>
      <c r="BX96" s="141"/>
      <c r="BY96" s="141"/>
      <c r="BZ96" s="141"/>
      <c r="CA96" s="141"/>
      <c r="CB96" s="141"/>
      <c r="CC96" s="141"/>
      <c r="CD96" s="141"/>
      <c r="CE96" s="111"/>
      <c r="CF96" s="41"/>
    </row>
    <row r="97" spans="2:84" ht="13.95" customHeight="1" x14ac:dyDescent="0.35">
      <c r="B97" s="99"/>
      <c r="C97" s="13"/>
      <c r="D97" s="6"/>
      <c r="E97" s="6"/>
      <c r="F97" s="55"/>
      <c r="G97" s="55"/>
      <c r="H97" s="55"/>
      <c r="I97" s="55"/>
      <c r="J97" s="55"/>
      <c r="K97" s="55"/>
      <c r="L97" s="55"/>
      <c r="M97" s="110"/>
      <c r="P97" s="5"/>
      <c r="Q97" s="5"/>
      <c r="R97" s="5"/>
      <c r="S97" s="5"/>
      <c r="T97" s="107"/>
      <c r="U97" s="107"/>
      <c r="V97" s="107"/>
      <c r="W97" s="107"/>
      <c r="X97" s="107"/>
      <c r="Y97" s="107"/>
      <c r="Z97" s="107"/>
      <c r="AA97" s="108"/>
      <c r="AB97" s="99"/>
      <c r="AD97" s="99"/>
      <c r="AE97" s="13"/>
      <c r="AF97" s="6"/>
      <c r="AG97" s="6"/>
      <c r="AH97" s="55"/>
      <c r="AI97" s="55"/>
      <c r="AJ97" s="55"/>
      <c r="AK97" s="55"/>
      <c r="AL97" s="55"/>
      <c r="AM97" s="55"/>
      <c r="AN97" s="55"/>
      <c r="AO97" s="110"/>
      <c r="AP97" s="99"/>
      <c r="AR97" s="99"/>
      <c r="AS97" s="13"/>
      <c r="AT97" s="6"/>
      <c r="AU97" s="6"/>
      <c r="AV97" s="55"/>
      <c r="AW97" s="55"/>
      <c r="AX97" s="55"/>
      <c r="AY97" s="55"/>
      <c r="AZ97" s="55"/>
      <c r="BA97" s="55"/>
      <c r="BB97" s="55"/>
      <c r="BC97" s="110"/>
      <c r="BD97" s="99"/>
      <c r="BF97" s="99"/>
      <c r="BG97" s="13"/>
      <c r="BH97" s="6"/>
      <c r="BI97" s="6"/>
      <c r="BJ97" s="55"/>
      <c r="BK97" s="55"/>
      <c r="BL97" s="55"/>
      <c r="BM97" s="55"/>
      <c r="BN97" s="55"/>
      <c r="BO97" s="55"/>
      <c r="BP97" s="55"/>
      <c r="BQ97" s="110"/>
      <c r="BR97" s="99"/>
      <c r="BT97" s="99"/>
      <c r="BU97" s="13"/>
      <c r="BV97" s="6"/>
      <c r="BW97" s="6"/>
      <c r="BX97" s="55"/>
      <c r="BY97" s="55"/>
      <c r="BZ97" s="55"/>
      <c r="CA97" s="55"/>
      <c r="CB97" s="55"/>
      <c r="CC97" s="55"/>
      <c r="CD97" s="55"/>
      <c r="CE97" s="110"/>
      <c r="CF97" s="99"/>
    </row>
    <row r="98" spans="2:84" ht="15" x14ac:dyDescent="0.25">
      <c r="P98" s="5"/>
      <c r="Q98" s="5"/>
      <c r="R98" s="5"/>
      <c r="S98" s="5"/>
      <c r="T98" s="107"/>
      <c r="U98" s="107"/>
      <c r="V98" s="107"/>
      <c r="W98" s="107"/>
      <c r="X98" s="107"/>
      <c r="Y98" s="107"/>
      <c r="Z98" s="107"/>
      <c r="AA98" s="108"/>
    </row>
    <row r="99" spans="2:84" ht="15" x14ac:dyDescent="0.25">
      <c r="P99" s="5"/>
      <c r="Q99" s="5"/>
      <c r="R99" s="5"/>
      <c r="S99" s="5"/>
      <c r="T99" s="107"/>
      <c r="U99" s="107"/>
      <c r="V99" s="107"/>
      <c r="W99" s="107"/>
      <c r="X99" s="107"/>
      <c r="Y99" s="107"/>
      <c r="Z99" s="107"/>
      <c r="AA99" s="108"/>
    </row>
    <row r="100" spans="2:84" ht="15" x14ac:dyDescent="0.25">
      <c r="P100" s="41"/>
      <c r="Q100" s="41"/>
      <c r="R100" s="41"/>
      <c r="S100" s="41"/>
      <c r="T100" s="141"/>
      <c r="U100" s="141"/>
      <c r="V100" s="141"/>
      <c r="W100" s="141"/>
      <c r="X100" s="141"/>
      <c r="Y100" s="141"/>
      <c r="Z100" s="141"/>
      <c r="AA100" s="111"/>
    </row>
    <row r="101" spans="2:84" ht="15" x14ac:dyDescent="0.35">
      <c r="P101" s="99"/>
      <c r="Q101" s="13"/>
      <c r="R101" s="6"/>
      <c r="S101" s="6"/>
      <c r="T101" s="55"/>
      <c r="U101" s="55"/>
      <c r="V101" s="55"/>
      <c r="W101" s="55"/>
      <c r="X101" s="55"/>
      <c r="Y101" s="55"/>
      <c r="Z101" s="55"/>
      <c r="AA101" s="110"/>
    </row>
  </sheetData>
  <sortState xmlns:xlrd2="http://schemas.microsoft.com/office/spreadsheetml/2017/richdata2" ref="BT9:CE28">
    <sortCondition descending="1" ref="BX9:BX28"/>
  </sortState>
  <mergeCells count="28">
    <mergeCell ref="AD6:AO7"/>
    <mergeCell ref="P6:AA7"/>
    <mergeCell ref="BT56:CE57"/>
    <mergeCell ref="CF56:CF57"/>
    <mergeCell ref="CF6:CF7"/>
    <mergeCell ref="BT6:CE7"/>
    <mergeCell ref="BF6:BQ7"/>
    <mergeCell ref="BT2:CF5"/>
    <mergeCell ref="P2:AB5"/>
    <mergeCell ref="AD2:AP5"/>
    <mergeCell ref="AR2:BD5"/>
    <mergeCell ref="BF2:BR5"/>
    <mergeCell ref="BR6:BR7"/>
    <mergeCell ref="B2:N5"/>
    <mergeCell ref="B6:N7"/>
    <mergeCell ref="B50:N51"/>
    <mergeCell ref="B74:N75"/>
    <mergeCell ref="B56:N57"/>
    <mergeCell ref="P56:AA57"/>
    <mergeCell ref="AD56:AO57"/>
    <mergeCell ref="AP56:AP57"/>
    <mergeCell ref="AR56:BC57"/>
    <mergeCell ref="BD56:BD57"/>
    <mergeCell ref="BF56:BQ57"/>
    <mergeCell ref="BR56:BR57"/>
    <mergeCell ref="BD6:BD7"/>
    <mergeCell ref="AR6:BC7"/>
    <mergeCell ref="AP6:AP7"/>
  </mergeCells>
  <phoneticPr fontId="5" type="noConversion"/>
  <conditionalFormatting sqref="F9:F28"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:F47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55 F58:F69"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55 F58:F71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5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I71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8"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47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55 G62:G71 G58:G60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55 G58:G71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5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28">
    <cfRule type="colorScale" priority="1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H47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H55 G62:H69 G58:H60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H55 G62:H71 G58:H60"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H61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H80 G85:H86 G82:H83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H81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I84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I95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28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H47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55 H62:H71 H58:H60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55 H58:H71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5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28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:I28 I9:I23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47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5 I58:I69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5 I58:I71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5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5:I86 I76:I83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J24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1 J16:J17 J21:J23 J25:J28 J19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2 J25:J28 J14:J23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28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16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J28 J9:J23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4 J42 J44:J47 J36:J40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4 J46:J47 J36:J40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45 J42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47 J42 J33:J40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55 J60:J68 J70:J71 J58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55 J58:J7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5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K20 J9:J12 J25:K28 J14:J23"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0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8">
    <cfRule type="colorScale" priority="1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6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8 K9:K10 K20 K15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8 K20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8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28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47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37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 K39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7 K34 K38:K39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5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7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55 K58:K71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5 K58:K71"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77 K79:K95"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5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"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8"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98">
      <colorScale>
        <cfvo type="min"/>
        <cfvo type="max"/>
        <color rgb="FF63BE7B"/>
        <color rgb="FFFCFCFF"/>
      </colorScale>
    </cfRule>
  </conditionalFormatting>
  <conditionalFormatting sqref="L33:L47">
    <cfRule type="colorScale" priority="1286">
      <colorScale>
        <cfvo type="min"/>
        <cfvo type="max"/>
        <color rgb="FF63BE7B"/>
        <color rgb="FFFCFCFF"/>
      </colorScale>
    </cfRule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max"/>
        <color rgb="FF63BE7B"/>
        <color rgb="FFFCFCFF"/>
      </colorScale>
    </cfRule>
  </conditionalFormatting>
  <conditionalFormatting sqref="L52:L55 L58:L71">
    <cfRule type="colorScale" priority="1878">
      <colorScale>
        <cfvo type="min"/>
        <cfvo type="max"/>
        <color rgb="FF63BE7B"/>
        <color rgb="FFFCFCFF"/>
      </colorScale>
    </cfRule>
  </conditionalFormatting>
  <conditionalFormatting sqref="L76:L95">
    <cfRule type="colorScale" priority="1211">
      <colorScale>
        <cfvo type="min"/>
        <cfvo type="max"/>
        <color rgb="FF63BE7B"/>
        <color rgb="FFFCFCFF"/>
      </colorScale>
    </cfRule>
    <cfRule type="colorScale" priority="15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9:M28">
    <cfRule type="colorScale" priority="12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:M47">
    <cfRule type="colorScale" priority="12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2:M55 M58:M71">
    <cfRule type="colorScale" priority="11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6:M95">
    <cfRule type="colorScale" priority="13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9:T28 T31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T28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7:T5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3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5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99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4:W75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U28 U31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U2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7:U51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4 U66:U75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75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4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:U99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V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V31 U9:V27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:V5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V64 U66:V73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V64 U66:V75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:V65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:V84 U89:V90 U86:V87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:V85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8:W88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W99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V28 V31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V2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7:V5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4 V66:V75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75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4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0:V99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 W31 W12:W28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2:W28 W9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7:W51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8:W73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8:W75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0:W99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9:W90 W80:W87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X11 X9 X12:X28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9:X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2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X1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X22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 X9 W10:X11 X12:X28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 X9 X19 W10:X11 X21:X28 X16:X17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38 X46 X48:X51 X40:X44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38 X50:X51 X40:X44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49 X46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51 X46 X37:X4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X62 X64:X72 X74:X75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X75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9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Y31 X20:Y20 X9 W10:X11 X21:X28 X12:X19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10 Y31 Y20 Y15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10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28 Y31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Y14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Y19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:Y28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 Y20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Y5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9:Y41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2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 Y38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4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51 Y38 Y42:Y43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6:Y49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0:Y51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8:Y75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8:Y75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Y81 Y83:Y99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Y99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2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Z28 Z31">
    <cfRule type="colorScale" priority="1141">
      <colorScale>
        <cfvo type="min"/>
        <cfvo type="max"/>
        <color rgb="FF63BE7B"/>
        <color rgb="FFFCFCFF"/>
      </colorScale>
    </cfRule>
  </conditionalFormatting>
  <conditionalFormatting sqref="Z9:Z2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7:Z51">
    <cfRule type="colorScale" priority="1053">
      <colorScale>
        <cfvo type="min"/>
        <cfvo type="max"/>
        <color rgb="FF63BE7B"/>
        <color rgb="FFFCFCFF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max"/>
        <color rgb="FF63BE7B"/>
        <color rgb="FFFCFCFF"/>
      </colorScale>
    </cfRule>
  </conditionalFormatting>
  <conditionalFormatting sqref="Z58:Z75">
    <cfRule type="colorScale" priority="1137">
      <colorScale>
        <cfvo type="min"/>
        <cfvo type="max"/>
        <color rgb="FF63BE7B"/>
        <color rgb="FFFCFCFF"/>
      </colorScale>
    </cfRule>
  </conditionalFormatting>
  <conditionalFormatting sqref="Z80:Z99">
    <cfRule type="colorScale" priority="1004">
      <colorScale>
        <cfvo type="min"/>
        <cfvo type="max"/>
        <color rgb="FF63BE7B"/>
        <color rgb="FFFCFCFF"/>
      </colorScale>
    </cfRule>
    <cfRule type="colorScale" priority="1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:AA28 AA31">
    <cfRule type="colorScale" priority="10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:AA28">
    <cfRule type="colorScale" priority="20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7:AA51">
    <cfRule type="colorScale" priority="10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58:AA75">
    <cfRule type="colorScale" priority="9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80:AA99">
    <cfRule type="colorScale" priority="10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:AH28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3:AH47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 AH58:AH69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 AH58:AH71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5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0:AK71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28"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3:AI47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I55 AI62:AI71 AI58:AI60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I55 AI58:AI71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5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J28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47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5 AI62:AJ69 AI58:AJ6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5 AI62:AJ71 AI58:AJ60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80 AI85:AJ86 AI82:AJ83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K84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K95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:AJ28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33:AJ47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2:AJ55 AJ62:AJ71 AJ58:AJ60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2:AJ55 AJ58:AJ71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0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95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:AK28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5:AK28 AK9:AK23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3:AK47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:AK55 AK58:AK69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:AK55 AK58:AK71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95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5:AK86 AK76:AK83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4:AL24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10 AL14:AL1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12 AL14:AL19 AL21:AL28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12 AL14:AL28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:AL1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0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1:AL22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4:AL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3:AL34 AL42 AL44:AL47 AL36:AL40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3:AL34 AL46:AL47 AL36:AL40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5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1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3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4:AL45 AL42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4:AL47 AL42 AL33:AL40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L55 AL60:AL68 AL70:AL71 AL58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L55 AL58:AL71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9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9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0:AM20 AL25:AM28 AL9:AL12 AL14:AL19 AL21:AL25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:AM10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:AM28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:AM14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19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1:AM24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6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8 AM9:AM10 AM20 AM15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8 AM20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8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7:AM28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3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3:AM47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4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5:AM37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8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4 AM39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9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1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1:AM47 AM34 AM38:AM39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2:AM45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6:AM47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2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2:AM55 AM58:AM71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3:AM55 AM58:AM71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77 AM79:AM95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5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8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:AN28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9">
      <colorScale>
        <cfvo type="min"/>
        <cfvo type="max"/>
        <color rgb="FF63BE7B"/>
        <color rgb="FFFCFCFF"/>
      </colorScale>
    </cfRule>
  </conditionalFormatting>
  <conditionalFormatting sqref="AN33:AN47">
    <cfRule type="colorScale" priority="871">
      <colorScale>
        <cfvo type="min"/>
        <cfvo type="max"/>
        <color rgb="FF63BE7B"/>
        <color rgb="FFFCFCFF"/>
      </colorScale>
    </cfRule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4">
      <colorScale>
        <cfvo type="min"/>
        <cfvo type="max"/>
        <color rgb="FF63BE7B"/>
        <color rgb="FFFCFCFF"/>
      </colorScale>
    </cfRule>
  </conditionalFormatting>
  <conditionalFormatting sqref="AN52:AN55 AN58:AN71">
    <cfRule type="colorScale" priority="955">
      <colorScale>
        <cfvo type="min"/>
        <cfvo type="max"/>
        <color rgb="FF63BE7B"/>
        <color rgb="FFFCFCFF"/>
      </colorScale>
    </cfRule>
  </conditionalFormatting>
  <conditionalFormatting sqref="AN76:AN95">
    <cfRule type="colorScale" priority="822">
      <colorScale>
        <cfvo type="min"/>
        <cfvo type="max"/>
        <color rgb="FF63BE7B"/>
        <color rgb="FFFCFCFF"/>
      </colorScale>
    </cfRule>
    <cfRule type="colorScale" priority="9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9:AO28">
    <cfRule type="colorScale" priority="8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3:AO47">
    <cfRule type="colorScale" priority="8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52:AO55 AO58:AO71">
    <cfRule type="colorScale" priority="8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76:AO95">
    <cfRule type="colorScale" priority="9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9:AV28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3:AV47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2:AV55 AV58:AV69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2:AV55 AV58:AV71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6:AV95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0:AY71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:AW28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3:AW47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W55 AW62:AW71 AW58:AW60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W55 AW58:AW71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0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6:AW95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:AX28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3:AX47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X55 AW62:AX69 AW58:AX60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X55 AW62:AX71 AW58:AX60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1:AX6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6:AX80 AW85:AX86 AW82:AX8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1:AX81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4:AY84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7:AY95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9:AX27"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9:AX28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33:AX47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52:AX55 AX62:AX71 AX58:AX60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52:AX55 AX58:AX71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0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6:AX95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:AY28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5:AY28 AY9:AY23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3:AY47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2:AY55 AY58:AY69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2:AY55 AY58:AY71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76:AY95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5:AY86 AY76:AY8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4:AZ24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:AZ11 AZ19 AZ16:AZ17 AZ21:AZ23 AZ25:AZ28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:AZ12 AZ25:AZ28 AZ14:AZ23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:AZ28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2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3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5:AZ16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6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8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1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5:AZ28 AZ9:AZ23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8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3:AZ34 AZ42 AZ44:AZ47 AZ36:AZ40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3:AZ34 AZ46:AZ47 AZ36:AZ40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5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1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3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4:AZ45 AZ42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4:AZ47 AZ42 AZ33:AZ40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2:AZ55 AZ60:AZ68 AZ70:AZ71 AZ58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2:AZ55 AZ58:AZ7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9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9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6:AZ95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A20 AZ9:AZ12 AZ25:BA28 AZ14:AZ19 AZ21:AZ23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:BA10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:BA28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1:BA14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5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6:BA19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0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1:BA24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6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8 BA9:BA10 BA20 BA15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8 BA20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8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7:BA28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3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3:BA47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4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5:BA37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8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4 BA39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9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0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1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1:BA47 BA34 BA38:BA39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2:BA45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6:BA47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2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2:BA55 BA58:BA7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3:BA55 BA58:BA71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77 BA79:BA95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95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8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:BB28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6">
      <colorScale>
        <cfvo type="min"/>
        <cfvo type="max"/>
        <color rgb="FF63BE7B"/>
        <color rgb="FFFCFCFF"/>
      </colorScale>
    </cfRule>
  </conditionalFormatting>
  <conditionalFormatting sqref="BB33:BB47">
    <cfRule type="colorScale" priority="698">
      <colorScale>
        <cfvo type="min"/>
        <cfvo type="max"/>
        <color rgb="FF63BE7B"/>
        <color rgb="FFFCFCFF"/>
      </colorScale>
    </cfRule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1">
      <colorScale>
        <cfvo type="min"/>
        <cfvo type="max"/>
        <color rgb="FF63BE7B"/>
        <color rgb="FFFCFCFF"/>
      </colorScale>
    </cfRule>
  </conditionalFormatting>
  <conditionalFormatting sqref="BB52:BB55 BB58:BB71">
    <cfRule type="colorScale" priority="782">
      <colorScale>
        <cfvo type="min"/>
        <cfvo type="max"/>
        <color rgb="FF63BE7B"/>
        <color rgb="FFFCFCFF"/>
      </colorScale>
    </cfRule>
  </conditionalFormatting>
  <conditionalFormatting sqref="BB76:BB95">
    <cfRule type="colorScale" priority="649">
      <colorScale>
        <cfvo type="min"/>
        <cfvo type="max"/>
        <color rgb="FF63BE7B"/>
        <color rgb="FFFCFCFF"/>
      </colorScale>
    </cfRule>
    <cfRule type="colorScale" priority="7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9:BC28">
    <cfRule type="colorScale" priority="6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33:BC47">
    <cfRule type="colorScale" priority="6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2:BC55 BC58:BC71">
    <cfRule type="colorScale" priority="6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76:BC95">
    <cfRule type="colorScale" priority="7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9:BJ28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3:BJ47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52:BJ55 BJ58:BJ69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52:BJ55 BJ58:BJ71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6:BJ95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0:BM71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9:BK28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33:BK35 BK37:BK47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K55 BK62:BK71 BK58:BK60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K55 BK58:BK71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0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6:BK95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9:BL28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3:BL35 BK37:BL47 BL36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L55 BK62:BL69 BK58:BL60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L55 BK62:BL71 BK58:BL60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61:BL61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6:BL80 BK85:BL86 BK82:BL8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81:BL81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84:BM84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87:BM95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9:BL28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33:BL47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52:BL55 BL62:BL71 BL58:BL60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52:BL55 BL58:BL71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70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76:BL95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9:BM28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25:BM28 BM9:BM23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3:BM47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52:BM55 BM58:BM69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52:BM55 BM58:BM71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76:BM95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85:BM86 BM76:BM83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4:BN24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:BN11 BN16:BN17 BN19:BN28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:BN12 BN14:BN28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:BN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:BN17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6:BN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8:BN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1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3:BN34 BN42 BN44:BN47 BN36:BN37 BN39:BN40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3:BN34 BN46:BN47 BN36:BN37 BN39:BN40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5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3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4:BN45 BN42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4:BN47 BN42 BN33:BN37 BN39:BN40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2:BN55 BN60:BN68 BN70:BN71 BN58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2:BN55 BN58:BN71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9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9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6:BN95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0:BO20 BN9:BN12 BN25:BO28 BN14:BN2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9:BO10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9:BO28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1:BO14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5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6:BO19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0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1:BO24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6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8 BO9:BO10 BO20 BO15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8 BO20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8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7:BO28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3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3:BO47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4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5:BO3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8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9 BO34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9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0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1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1:BO47 BO34 BO38:BO39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2:BO4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6:BO47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52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52:BO55 BO58:BO71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53:BO55 BO58:BO71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76:BO77 BO79:BO95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76:BO95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78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9:BP28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0">
      <colorScale>
        <cfvo type="min"/>
        <cfvo type="max"/>
        <color rgb="FF63BE7B"/>
        <color rgb="FFFCFCFF"/>
      </colorScale>
    </cfRule>
  </conditionalFormatting>
  <conditionalFormatting sqref="BP33:BP47">
    <cfRule type="colorScale" priority="472">
      <colorScale>
        <cfvo type="min"/>
        <cfvo type="max"/>
        <color rgb="FF63BE7B"/>
        <color rgb="FFFCFCFF"/>
      </colorScale>
    </cfRule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5">
      <colorScale>
        <cfvo type="min"/>
        <cfvo type="max"/>
        <color rgb="FF63BE7B"/>
        <color rgb="FFFCFCFF"/>
      </colorScale>
    </cfRule>
  </conditionalFormatting>
  <conditionalFormatting sqref="BP52:BP55 BP58:BP71">
    <cfRule type="colorScale" priority="556">
      <colorScale>
        <cfvo type="min"/>
        <cfvo type="max"/>
        <color rgb="FF63BE7B"/>
        <color rgb="FFFCFCFF"/>
      </colorScale>
    </cfRule>
  </conditionalFormatting>
  <conditionalFormatting sqref="BP76:BP95">
    <cfRule type="colorScale" priority="423">
      <colorScale>
        <cfvo type="min"/>
        <cfvo type="max"/>
        <color rgb="FF63BE7B"/>
        <color rgb="FFFCFCFF"/>
      </colorScale>
    </cfRule>
    <cfRule type="colorScale" priority="5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9:BQ28">
    <cfRule type="colorScale" priority="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3:BQ47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52:BQ55 BQ58:BQ71">
    <cfRule type="colorScale" priority="4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76:BQ95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9:BX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33:BX4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52:BX55 BX58:BX6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52:BX55 BX58:BX7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76:BX9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70:CA71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9:BY28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3:BY4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Y55 BY62:BY71 BY58:BY6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Y55 BY58:BY7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7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76:BY9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9:BZ2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33:BZ4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Z55 BY62:BZ69 BY58:BZ60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Z55 BY62:BZ71 BY58:BZ60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61:BZ6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76:BZ80 BY85:BZ86 BY82:BZ83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81:BZ8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84:CA84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87:CA9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9:BZ28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33:BZ4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52:BZ55 BZ62:BZ71 BZ58:BZ6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52:BZ55 BZ58:BZ7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7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76:BZ9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9:CA28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5:CA28 CA9:CA23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33:CA4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52:CA55 CA58:CA69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52:CA55 CA58:CA7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76:CA9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85:CA86 CA76:CA8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4:CB2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:CB11 CB19 CB16:CB17 CB21:CB23 CB25:CB28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:CB12 CB25:CB28 CB14:CB2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:CB28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12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4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5:CB16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5:CB28 CB9:CB23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8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3:CB34 CB42 CB44:CB47 CB36:CB40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3:CB34 CB46:CB47 CB36:CB4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4:CB45 CB42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4:CB47 CB42 CB33:CB4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2:CB55 CB60:CB68 CB70:CB71 CB58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2:CB55 CB58:CB7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76:CB9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0:CC20 CB9:CB12 CB25:CC28 CB14:CB19 CB21:CB2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9:CC10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9:CC2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1:CC1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CC1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1:CC2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8 CC9:CC10 CC20 CC1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8 CC20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8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7:CC2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3:CC4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5:CC3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9 CC34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9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1:CC47 CC34 CC38:CC3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2:CC4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CC47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2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2:CC55 CC58:CC7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3:CC55 CC58:CC71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76:CC77 CC79:CC95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76:CC9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78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9:CD28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4">
      <colorScale>
        <cfvo type="min"/>
        <cfvo type="max"/>
        <color rgb="FF63BE7B"/>
        <color rgb="FFFCFCFF"/>
      </colorScale>
    </cfRule>
  </conditionalFormatting>
  <conditionalFormatting sqref="CD33:CD47">
    <cfRule type="colorScale" priority="246">
      <colorScale>
        <cfvo type="min"/>
        <cfvo type="max"/>
        <color rgb="FF63BE7B"/>
        <color rgb="FFFCFCFF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">
      <colorScale>
        <cfvo type="min"/>
        <cfvo type="max"/>
        <color rgb="FF63BE7B"/>
        <color rgb="FFFCFCFF"/>
      </colorScale>
    </cfRule>
  </conditionalFormatting>
  <conditionalFormatting sqref="CD52:CD55 CD58:CD71">
    <cfRule type="colorScale" priority="330">
      <colorScale>
        <cfvo type="min"/>
        <cfvo type="max"/>
        <color rgb="FF63BE7B"/>
        <color rgb="FFFCFCFF"/>
      </colorScale>
    </cfRule>
  </conditionalFormatting>
  <conditionalFormatting sqref="CD76:CD95">
    <cfRule type="colorScale" priority="197">
      <colorScale>
        <cfvo type="min"/>
        <cfvo type="max"/>
        <color rgb="FF63BE7B"/>
        <color rgb="FFFCFCFF"/>
      </colorScale>
    </cfRule>
    <cfRule type="colorScale" priority="3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9:CE28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33:CE47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52:CE55 CE58:CE71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76:CE95">
    <cfRule type="colorScale" priority="2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0EB0-3C78-4313-B2A8-2FEFD5E4E0AF}">
  <sheetPr codeName="Sheet9"/>
  <dimension ref="A1:Q177"/>
  <sheetViews>
    <sheetView workbookViewId="0">
      <selection activeCell="K12" sqref="K12"/>
    </sheetView>
  </sheetViews>
  <sheetFormatPr defaultRowHeight="14.4" x14ac:dyDescent="0.25"/>
  <cols>
    <col min="1" max="1" width="10.109375" bestFit="1" customWidth="1"/>
    <col min="2" max="2" width="15.21875" customWidth="1"/>
    <col min="3" max="3" width="31.77734375" bestFit="1" customWidth="1"/>
    <col min="6" max="6" width="9.88671875" customWidth="1"/>
    <col min="8" max="8" width="11" customWidth="1"/>
    <col min="11" max="11" width="10" customWidth="1"/>
    <col min="15" max="15" width="10.109375" bestFit="1" customWidth="1"/>
    <col min="16" max="17" width="11.109375" bestFit="1" customWidth="1"/>
  </cols>
  <sheetData>
    <row r="1" spans="1:17" x14ac:dyDescent="0.25">
      <c r="O1" s="100">
        <v>44281</v>
      </c>
      <c r="P1" s="100">
        <v>44196</v>
      </c>
      <c r="Q1" s="100">
        <v>43830</v>
      </c>
    </row>
    <row r="2" spans="1:17" ht="13.5" customHeight="1" x14ac:dyDescent="0.25">
      <c r="B2" s="159" t="s">
        <v>321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1:17" ht="13.5" customHeight="1" x14ac:dyDescent="0.25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</row>
    <row r="4" spans="1:17" ht="13.5" customHeight="1" x14ac:dyDescent="0.25"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5" spans="1:17" ht="13.5" customHeight="1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17" ht="35.25" customHeight="1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322</v>
      </c>
      <c r="I6" s="2" t="s">
        <v>6</v>
      </c>
      <c r="J6" s="2" t="s">
        <v>7</v>
      </c>
      <c r="K6" s="2" t="s">
        <v>773</v>
      </c>
      <c r="L6" s="2" t="s">
        <v>774</v>
      </c>
      <c r="M6" s="2" t="s">
        <v>122</v>
      </c>
    </row>
    <row r="7" spans="1:17" ht="13.5" customHeight="1" x14ac:dyDescent="0.25">
      <c r="B7" s="158" t="s">
        <v>119</v>
      </c>
      <c r="C7" s="158" t="s">
        <v>121</v>
      </c>
      <c r="D7" s="158"/>
      <c r="E7" s="158"/>
      <c r="F7" s="158"/>
      <c r="G7" s="158"/>
      <c r="H7" s="38"/>
      <c r="I7" s="38"/>
      <c r="J7" s="38"/>
      <c r="K7" s="38"/>
      <c r="L7" s="38"/>
      <c r="M7" s="38"/>
    </row>
    <row r="8" spans="1:17" ht="13.5" customHeight="1" x14ac:dyDescent="0.25">
      <c r="B8" s="161"/>
      <c r="C8" s="161"/>
      <c r="D8" s="161"/>
      <c r="E8" s="161"/>
      <c r="F8" s="161"/>
      <c r="G8" s="161"/>
      <c r="H8" s="39"/>
      <c r="I8" s="39"/>
      <c r="J8" s="39"/>
      <c r="K8" s="39"/>
      <c r="L8" s="39"/>
      <c r="M8" s="39"/>
    </row>
    <row r="9" spans="1:17" ht="15" x14ac:dyDescent="0.25">
      <c r="A9">
        <v>210066</v>
      </c>
      <c r="B9" s="5" t="s">
        <v>340</v>
      </c>
      <c r="C9" s="5" t="s">
        <v>87</v>
      </c>
      <c r="D9" s="5"/>
      <c r="E9" s="5"/>
      <c r="F9" s="87" t="str">
        <f>VLOOKUP($A9,原始数据!$A:$X,12,0)</f>
        <v>2024-04-03T00:00:00.000000000</v>
      </c>
      <c r="G9" s="87">
        <f>VLOOKUP($A9,原始数据!$A:$X,14,0)</f>
        <v>0</v>
      </c>
      <c r="H9" s="87">
        <f>VLOOKUP($A9,原始数据!$A:$X,17,0)</f>
        <v>0</v>
      </c>
      <c r="I9" s="87">
        <f>VLOOKUP($A9,原始数据!$A:$X,18,0)</f>
        <v>0</v>
      </c>
      <c r="J9" s="87">
        <f>VLOOKUP($A9,原始数据!$A:$X,19,0)</f>
        <v>0</v>
      </c>
      <c r="K9" s="87">
        <f>VLOOKUP($A9,原始数据!$A:$X,21,0)</f>
        <v>0</v>
      </c>
      <c r="L9" s="88">
        <f>VLOOKUP($A9,原始数据!$A:$X,23,0)</f>
        <v>6.3445901833936835E-2</v>
      </c>
    </row>
    <row r="10" spans="1:17" ht="15" x14ac:dyDescent="0.25">
      <c r="A10">
        <v>383808</v>
      </c>
      <c r="B10" s="5" t="s">
        <v>359</v>
      </c>
      <c r="C10" s="5" t="s">
        <v>71</v>
      </c>
      <c r="D10" s="5"/>
      <c r="E10" s="5"/>
      <c r="F10" s="87" t="str">
        <f>VLOOKUP($A10,原始数据!$A:$X,12,0)</f>
        <v>2024-04-03T00:00:00.000000000</v>
      </c>
      <c r="G10" s="87">
        <f>VLOOKUP($A10,原始数据!$A:$X,14,0)</f>
        <v>5.6607310215557316E-3</v>
      </c>
      <c r="H10" s="87">
        <f>VLOOKUP($A10,原始数据!$A:$X,17,0)</f>
        <v>-1.5740231150247589E-2</v>
      </c>
      <c r="I10" s="87">
        <f>VLOOKUP($A10,原始数据!$A:$X,18,0)</f>
        <v>3.0580099884748298E-2</v>
      </c>
      <c r="J10" s="87">
        <f>VLOOKUP($A10,原始数据!$A:$X,19,0)</f>
        <v>-2.9520295202952181E-2</v>
      </c>
      <c r="K10" s="87">
        <f>VLOOKUP($A10,原始数据!$A:$X,21,0)</f>
        <v>-8.4655054977133437E-2</v>
      </c>
      <c r="L10" s="88">
        <f>VLOOKUP($A10,原始数据!$A:$X,23,0)</f>
        <v>0.1200048949804202</v>
      </c>
    </row>
    <row r="11" spans="1:17" ht="15" x14ac:dyDescent="0.25">
      <c r="A11">
        <v>208291</v>
      </c>
      <c r="B11" s="5" t="s">
        <v>343</v>
      </c>
      <c r="C11" s="5" t="s">
        <v>324</v>
      </c>
      <c r="D11" s="5"/>
      <c r="E11" s="5"/>
      <c r="F11" s="87" t="str">
        <f>VLOOKUP($A11,原始数据!$A:$X,12,0)</f>
        <v>2024-04-03T00:00:00.000000000</v>
      </c>
      <c r="G11" s="87">
        <f>VLOOKUP($A11,原始数据!$A:$X,14,0)</f>
        <v>-1.95499211974548E-3</v>
      </c>
      <c r="H11" s="87">
        <f>VLOOKUP($A11,原始数据!$A:$X,17,0)</f>
        <v>-2.3624568202881498E-2</v>
      </c>
      <c r="I11" s="87">
        <f>VLOOKUP($A11,原始数据!$A:$X,18,0)</f>
        <v>-0.11028023032629559</v>
      </c>
      <c r="J11" s="87">
        <f>VLOOKUP($A11,原始数据!$A:$X,19,0)</f>
        <v>1.0854057944934321</v>
      </c>
      <c r="K11" s="87">
        <f>VLOOKUP($A11,原始数据!$A:$X,21,0)</f>
        <v>-4.7147760706113151E-2</v>
      </c>
      <c r="L11" s="88">
        <f>VLOOKUP($A11,原始数据!$A:$X,23,0)</f>
        <v>1.312675337923999</v>
      </c>
    </row>
    <row r="12" spans="1:17" ht="15" x14ac:dyDescent="0.25">
      <c r="A12">
        <v>106445</v>
      </c>
      <c r="B12" s="5" t="s">
        <v>344</v>
      </c>
      <c r="C12" s="5" t="s">
        <v>325</v>
      </c>
      <c r="D12" s="5"/>
      <c r="E12" s="5"/>
      <c r="F12" s="87" t="str">
        <f>VLOOKUP($A12,原始数据!$A:$X,12,0)</f>
        <v>2024-04-03T00:00:00.000000000</v>
      </c>
      <c r="G12" s="87">
        <f>VLOOKUP($A12,原始数据!$A:$X,14,0)</f>
        <v>-5.3246603730139341E-4</v>
      </c>
      <c r="H12" s="87">
        <f>VLOOKUP($A12,原始数据!$A:$X,17,0)</f>
        <v>6.3942889532300873E-2</v>
      </c>
      <c r="I12" s="87">
        <f>VLOOKUP($A12,原始数据!$A:$X,18,0)</f>
        <v>0</v>
      </c>
      <c r="J12" s="87">
        <f>VLOOKUP($A12,原始数据!$A:$X,19,0)</f>
        <v>0.5559762518203204</v>
      </c>
      <c r="K12" s="87">
        <f>VLOOKUP($A12,原始数据!$A:$X,21,0)</f>
        <v>0.13865784652301499</v>
      </c>
      <c r="L12" s="88">
        <f>VLOOKUP($A12,原始数据!$A:$X,23,0)</f>
        <v>0.59939977491559326</v>
      </c>
    </row>
    <row r="13" spans="1:17" ht="15" x14ac:dyDescent="0.25">
      <c r="A13">
        <v>371360</v>
      </c>
      <c r="B13" s="5" t="s">
        <v>360</v>
      </c>
      <c r="C13" s="5" t="s">
        <v>326</v>
      </c>
      <c r="D13" s="5"/>
      <c r="E13" s="5"/>
      <c r="F13" s="87" t="str">
        <f>VLOOKUP($A13,原始数据!$A:$X,12,0)</f>
        <v>2024-04-03T00:00:00.000000000</v>
      </c>
      <c r="G13" s="87">
        <f>VLOOKUP($A13,原始数据!$A:$X,14,0)</f>
        <v>-1.839520253118065E-3</v>
      </c>
      <c r="H13" s="87">
        <f>VLOOKUP($A13,原始数据!$A:$X,17,0)</f>
        <v>1.728533933258336E-2</v>
      </c>
      <c r="I13" s="87">
        <f>VLOOKUP($A13,原始数据!$A:$X,18,0)</f>
        <v>-3.5822168520558639E-2</v>
      </c>
      <c r="J13" s="87">
        <f>VLOOKUP($A13,原始数据!$A:$X,19,0)</f>
        <v>0.21669133144984071</v>
      </c>
      <c r="K13" s="87">
        <f>VLOOKUP($A13,原始数据!$A:$X,21,0)</f>
        <v>-4.4426058491312648E-2</v>
      </c>
      <c r="L13" s="88">
        <f>VLOOKUP($A13,原始数据!$A:$X,23,0)</f>
        <v>0.1953530110219619</v>
      </c>
    </row>
    <row r="14" spans="1:17" ht="15" x14ac:dyDescent="0.25">
      <c r="A14">
        <v>429096</v>
      </c>
      <c r="B14" s="5" t="s">
        <v>361</v>
      </c>
      <c r="C14" s="5" t="s">
        <v>327</v>
      </c>
      <c r="D14" s="5"/>
      <c r="E14" s="5"/>
      <c r="F14" s="87" t="str">
        <f>VLOOKUP($A14,原始数据!$A:$X,12,0)</f>
        <v>2024-04-03T00:00:00.000000000</v>
      </c>
      <c r="G14" s="87">
        <f>VLOOKUP($A14,原始数据!$A:$X,14,0)</f>
        <v>5.8522311631310497E-3</v>
      </c>
      <c r="H14" s="87">
        <f>VLOOKUP($A14,原始数据!$A:$X,17,0)</f>
        <v>-0.1003516807066327</v>
      </c>
      <c r="I14" s="87">
        <f>VLOOKUP($A14,原始数据!$A:$X,18,0)</f>
        <v>-0.1460953268126067</v>
      </c>
      <c r="J14" s="87">
        <f>VLOOKUP($A14,原始数据!$A:$X,19,0)</f>
        <v>-0.28497139885595407</v>
      </c>
      <c r="K14" s="87">
        <f>VLOOKUP($A14,原始数据!$A:$X,21,0)</f>
        <v>-0.12901079402631979</v>
      </c>
      <c r="L14" s="88">
        <f>VLOOKUP($A14,原始数据!$A:$X,23,0)</f>
        <v>6.7260213930431911E-2</v>
      </c>
    </row>
    <row r="15" spans="1:17" ht="15" x14ac:dyDescent="0.25">
      <c r="A15">
        <v>329836</v>
      </c>
      <c r="B15" s="5" t="s">
        <v>347</v>
      </c>
      <c r="C15" s="5" t="s">
        <v>69</v>
      </c>
      <c r="D15" s="5"/>
      <c r="E15" s="5"/>
      <c r="F15" s="87" t="str">
        <f>VLOOKUP($A15,原始数据!$A:$X,12,0)</f>
        <v>2024-04-03T00:00:00.000000000</v>
      </c>
      <c r="G15" s="87">
        <f>VLOOKUP($A15,原始数据!$A:$X,14,0)</f>
        <v>3.6909318276554533E-2</v>
      </c>
      <c r="H15" s="87">
        <f>VLOOKUP($A15,原始数据!$A:$X,17,0)</f>
        <v>0.10669362992922141</v>
      </c>
      <c r="I15" s="87">
        <f>VLOOKUP($A15,原始数据!$A:$X,18,0)</f>
        <v>0.17141144740785119</v>
      </c>
      <c r="J15" s="87">
        <f>VLOOKUP($A15,原始数据!$A:$X,19,0)</f>
        <v>0.25219659527732019</v>
      </c>
      <c r="K15" s="87">
        <f>VLOOKUP($A15,原始数据!$A:$X,21,0)</f>
        <v>-3.6758878363588487E-2</v>
      </c>
      <c r="L15" s="88">
        <f>VLOOKUP($A15,原始数据!$A:$X,23,0)</f>
        <v>0.18126547936544959</v>
      </c>
    </row>
    <row r="16" spans="1:17" ht="15" x14ac:dyDescent="0.25">
      <c r="A16">
        <v>371665</v>
      </c>
      <c r="B16" s="5" t="s">
        <v>348</v>
      </c>
      <c r="C16" s="5" t="s">
        <v>73</v>
      </c>
      <c r="D16" s="5"/>
      <c r="E16" s="5"/>
      <c r="F16" s="87" t="str">
        <f>VLOOKUP($A16,原始数据!$A:$X,12,0)</f>
        <v>2024-04-03T00:00:00.000000000</v>
      </c>
      <c r="G16" s="87">
        <f>VLOOKUP($A16,原始数据!$A:$X,14,0)</f>
        <v>0</v>
      </c>
      <c r="H16" s="87">
        <f>VLOOKUP($A16,原始数据!$A:$X,17,0)</f>
        <v>0</v>
      </c>
      <c r="I16" s="87">
        <f>VLOOKUP($A16,原始数据!$A:$X,18,0)</f>
        <v>0</v>
      </c>
      <c r="J16" s="87">
        <f>VLOOKUP($A16,原始数据!$A:$X,19,0)</f>
        <v>0</v>
      </c>
      <c r="K16" s="87">
        <f>VLOOKUP($A16,原始数据!$A:$X,21,0)</f>
        <v>3.3876500857632941E-2</v>
      </c>
      <c r="L16" s="88">
        <f>VLOOKUP($A16,原始数据!$A:$X,23,0)</f>
        <v>5.5205047318612088E-2</v>
      </c>
    </row>
    <row r="17" spans="1:13" ht="15" x14ac:dyDescent="0.25">
      <c r="A17">
        <v>428076</v>
      </c>
      <c r="B17" s="5" t="s">
        <v>349</v>
      </c>
      <c r="C17" s="5" t="s">
        <v>328</v>
      </c>
      <c r="D17" s="5"/>
      <c r="E17" s="5"/>
      <c r="F17" s="87" t="str">
        <f>VLOOKUP($A17,原始数据!$A:$X,12,0)</f>
        <v>2024-04-03T00:00:00.000000000</v>
      </c>
      <c r="G17" s="87">
        <f>VLOOKUP($A17,原始数据!$A:$X,14,0)</f>
        <v>3.3325583197705289E-3</v>
      </c>
      <c r="H17" s="87">
        <f>VLOOKUP($A17,原始数据!$A:$X,17,0)</f>
        <v>6.0539034979929518E-2</v>
      </c>
      <c r="I17" s="87">
        <f>VLOOKUP($A17,原始数据!$A:$X,18,0)</f>
        <v>7.1333995365773006E-2</v>
      </c>
      <c r="J17" s="87">
        <f>VLOOKUP($A17,原始数据!$A:$X,19,0)</f>
        <v>-4.3021880544056763E-2</v>
      </c>
      <c r="K17" s="87">
        <f>VLOOKUP($A17,原始数据!$A:$X,21,0)</f>
        <v>-7.935248373273085E-4</v>
      </c>
      <c r="L17" s="88">
        <f>VLOOKUP($A17,原始数据!$A:$X,23,0)</f>
        <v>-6.203059805285116E-2</v>
      </c>
    </row>
    <row r="18" spans="1:13" ht="15" x14ac:dyDescent="0.25">
      <c r="A18">
        <v>385347</v>
      </c>
      <c r="B18" s="5" t="s">
        <v>362</v>
      </c>
      <c r="C18" s="5" t="s">
        <v>329</v>
      </c>
      <c r="D18" s="5"/>
      <c r="E18" s="5"/>
      <c r="F18" s="87" t="str">
        <f>VLOOKUP($A18,原始数据!$A:$X,12,0)</f>
        <v>2024-04-03T00:00:00.000000000</v>
      </c>
      <c r="G18" s="87">
        <f>VLOOKUP($A18,原始数据!$A:$X,14,0)</f>
        <v>5.4447535065396124E-3</v>
      </c>
      <c r="H18" s="87">
        <f>VLOOKUP($A18,原始数据!$A:$X,17,0)</f>
        <v>4.4705448284343863E-2</v>
      </c>
      <c r="I18" s="87">
        <f>VLOOKUP($A18,原始数据!$A:$X,18,0)</f>
        <v>8.3136754861332429E-2</v>
      </c>
      <c r="J18" s="87">
        <f>VLOOKUP($A18,原始数据!$A:$X,19,0)</f>
        <v>0.1133757126941477</v>
      </c>
      <c r="K18" s="87">
        <f>VLOOKUP($A18,原始数据!$A:$X,21,0)</f>
        <v>-1.8341679282636639E-2</v>
      </c>
      <c r="L18" s="88">
        <f>VLOOKUP($A18,原始数据!$A:$X,23,0)</f>
        <v>9.0535256842388945E-2</v>
      </c>
    </row>
    <row r="19" spans="1:13" ht="15" x14ac:dyDescent="0.25">
      <c r="A19">
        <v>296183</v>
      </c>
      <c r="B19" s="5" t="s">
        <v>351</v>
      </c>
      <c r="C19" s="5" t="s">
        <v>330</v>
      </c>
      <c r="D19" s="5"/>
      <c r="E19" s="5"/>
      <c r="F19" s="87" t="str">
        <f>VLOOKUP($A19,原始数据!$A:$X,12,0)</f>
        <v>2024-04-03T00:00:00.000000000</v>
      </c>
      <c r="G19" s="87">
        <f>VLOOKUP($A19,原始数据!$A:$X,14,0)</f>
        <v>-3.7500000000001421E-3</v>
      </c>
      <c r="H19" s="87">
        <f>VLOOKUP($A19,原始数据!$A:$X,17,0)</f>
        <v>3.5961871750433312E-2</v>
      </c>
      <c r="I19" s="87">
        <f>VLOOKUP($A19,原始数据!$A:$X,18,0)</f>
        <v>3.8110859182787227E-2</v>
      </c>
      <c r="J19" s="87">
        <f>VLOOKUP($A19,原始数据!$A:$X,19,0)</f>
        <v>0.20615436354464431</v>
      </c>
      <c r="K19" s="87">
        <f>VLOOKUP($A19,原始数据!$A:$X,21,0)</f>
        <v>0.10011956126215101</v>
      </c>
      <c r="L19" s="88">
        <f>VLOOKUP($A19,原始数据!$A:$X,23,0)</f>
        <v>0.1404840366935787</v>
      </c>
    </row>
    <row r="20" spans="1:13" ht="15" x14ac:dyDescent="0.25">
      <c r="A20">
        <v>351714</v>
      </c>
      <c r="B20" s="5" t="s">
        <v>352</v>
      </c>
      <c r="C20" s="5" t="s">
        <v>331</v>
      </c>
      <c r="D20" s="5"/>
      <c r="E20" s="5"/>
      <c r="F20" s="87" t="str">
        <f>VLOOKUP($A20,原始数据!$A:$X,12,0)</f>
        <v>2022-04-22T00:00:00.000000000</v>
      </c>
      <c r="G20" s="87">
        <f>VLOOKUP($A20,原始数据!$A:$X,14,0)</f>
        <v>0</v>
      </c>
      <c r="H20" s="87">
        <f>VLOOKUP($A20,原始数据!$A:$X,17,0)</f>
        <v>0</v>
      </c>
      <c r="I20" s="87">
        <f>VLOOKUP($A20,原始数据!$A:$X,18,0)</f>
        <v>0</v>
      </c>
      <c r="J20" s="87">
        <f>VLOOKUP($A20,原始数据!$A:$X,19,0)</f>
        <v>0</v>
      </c>
      <c r="K20" s="87">
        <f>VLOOKUP($A20,原始数据!$A:$X,21,0)</f>
        <v>0</v>
      </c>
      <c r="L20" s="88">
        <f>VLOOKUP($A20,原始数据!$A:$X,23,0)</f>
        <v>0.1288068556361239</v>
      </c>
    </row>
    <row r="21" spans="1:13" ht="15" x14ac:dyDescent="0.25">
      <c r="A21">
        <v>252056</v>
      </c>
      <c r="B21" s="5" t="s">
        <v>340</v>
      </c>
      <c r="C21" s="5" t="s">
        <v>332</v>
      </c>
      <c r="D21" s="5"/>
      <c r="E21" s="5"/>
      <c r="F21" s="87" t="str">
        <f>VLOOKUP($A21,原始数据!$A:$X,12,0)</f>
        <v>2024-04-03T00:00:00.000000000</v>
      </c>
      <c r="G21" s="87">
        <f>VLOOKUP($A21,原始数据!$A:$X,14,0)</f>
        <v>1.272516228880982E-2</v>
      </c>
      <c r="H21" s="87">
        <f>VLOOKUP($A21,原始数据!$A:$X,17,0)</f>
        <v>7.0529425130652301E-2</v>
      </c>
      <c r="I21" s="87">
        <f>VLOOKUP($A21,原始数据!$A:$X,18,0)</f>
        <v>0.143488180185428</v>
      </c>
      <c r="J21" s="87">
        <f>VLOOKUP($A21,原始数据!$A:$X,19,0)</f>
        <v>0.39382285071889261</v>
      </c>
      <c r="K21" s="87">
        <f>VLOOKUP($A21,原始数据!$A:$X,21,0)</f>
        <v>0.1176670222049838</v>
      </c>
      <c r="L21" s="88">
        <f>VLOOKUP($A21,原始数据!$A:$X,23,0)</f>
        <v>0.10703399765533431</v>
      </c>
    </row>
    <row r="22" spans="1:13" ht="15" x14ac:dyDescent="0.25">
      <c r="A22">
        <v>345414</v>
      </c>
      <c r="B22" s="5" t="s">
        <v>353</v>
      </c>
      <c r="C22" s="5" t="s">
        <v>85</v>
      </c>
      <c r="D22" s="5"/>
      <c r="E22" s="5"/>
      <c r="F22" s="87" t="str">
        <f>VLOOKUP($A22,原始数据!$A:$X,12,0)</f>
        <v>2024-04-03T00:00:00.000000000</v>
      </c>
      <c r="G22" s="87">
        <f>VLOOKUP($A22,原始数据!$A:$X,14,0)</f>
        <v>4.2083434984143686E-3</v>
      </c>
      <c r="H22" s="87">
        <f>VLOOKUP($A22,原始数据!$A:$X,17,0)</f>
        <v>2.3751787601815622E-2</v>
      </c>
      <c r="I22" s="87">
        <f>VLOOKUP($A22,原始数据!$A:$X,18,0)</f>
        <v>4.5197740112994378E-2</v>
      </c>
      <c r="J22" s="87">
        <f>VLOOKUP($A22,原始数据!$A:$X,19,0)</f>
        <v>0.1191544317563893</v>
      </c>
      <c r="K22" s="87">
        <f>VLOOKUP($A22,原始数据!$A:$X,21,0)</f>
        <v>-2.9695799130854739E-2</v>
      </c>
      <c r="L22" s="88">
        <f>VLOOKUP($A22,原始数据!$A:$X,23,0)</f>
        <v>8.0788584821120724E-2</v>
      </c>
    </row>
    <row r="23" spans="1:13" ht="15" x14ac:dyDescent="0.25">
      <c r="A23">
        <v>331613</v>
      </c>
      <c r="B23" s="5" t="s">
        <v>363</v>
      </c>
      <c r="C23" s="5" t="s">
        <v>333</v>
      </c>
      <c r="D23" s="5"/>
      <c r="E23" s="5"/>
      <c r="F23" s="87" t="str">
        <f>VLOOKUP($A23,原始数据!$A:$X,12,0)</f>
        <v>2024-04-03T00:00:00.000000000</v>
      </c>
      <c r="G23" s="87">
        <f>VLOOKUP($A23,原始数据!$A:$X,14,0)</f>
        <v>1.902949571836343E-3</v>
      </c>
      <c r="H23" s="87">
        <f>VLOOKUP($A23,原始数据!$A:$X,17,0)</f>
        <v>-1.033834586466165E-2</v>
      </c>
      <c r="I23" s="87">
        <f>VLOOKUP($A23,原始数据!$A:$X,18,0)</f>
        <v>-9.4073377234242805E-3</v>
      </c>
      <c r="J23" s="87">
        <f>VLOOKUP($A23,原始数据!$A:$X,19,0)</f>
        <v>6.1542892803994047E-2</v>
      </c>
      <c r="K23" s="87">
        <f>VLOOKUP($A23,原始数据!$A:$X,21,0)</f>
        <v>-5.6390977443608881E-3</v>
      </c>
      <c r="L23" s="88">
        <f>VLOOKUP($A23,原始数据!$A:$X,23,0)</f>
        <v>3.1962799804209352E-2</v>
      </c>
    </row>
    <row r="24" spans="1:13" ht="15" x14ac:dyDescent="0.25">
      <c r="A24">
        <v>454743</v>
      </c>
      <c r="B24" s="5" t="s">
        <v>364</v>
      </c>
      <c r="C24" s="5" t="s">
        <v>334</v>
      </c>
      <c r="D24" s="5"/>
      <c r="E24" s="5"/>
      <c r="F24" s="87" t="str">
        <f>VLOOKUP($A24,原始数据!$A:$X,12,0)</f>
        <v>2024-04-03T00:00:00.000000000</v>
      </c>
      <c r="G24" s="87">
        <f>VLOOKUP($A24,原始数据!$A:$X,14,0)</f>
        <v>0</v>
      </c>
      <c r="H24" s="87">
        <f>VLOOKUP($A24,原始数据!$A:$X,17,0)</f>
        <v>0</v>
      </c>
      <c r="I24" s="87">
        <f>VLOOKUP($A24,原始数据!$A:$X,18,0)</f>
        <v>0</v>
      </c>
      <c r="J24" s="87">
        <f>VLOOKUP($A24,原始数据!$A:$X,19,0)</f>
        <v>0</v>
      </c>
      <c r="K24" s="87">
        <f>VLOOKUP($A24,原始数据!$A:$X,21,0)</f>
        <v>-7.2818837620797217E-3</v>
      </c>
      <c r="L24" s="88">
        <f>VLOOKUP($A24,原始数据!$A:$X,23,0)</f>
        <v>6.1222344618142348E-2</v>
      </c>
    </row>
    <row r="25" spans="1:13" ht="15" x14ac:dyDescent="0.25">
      <c r="A25">
        <v>350530</v>
      </c>
      <c r="B25" s="5" t="s">
        <v>365</v>
      </c>
      <c r="C25" s="5" t="s">
        <v>335</v>
      </c>
      <c r="D25" s="5"/>
      <c r="E25" s="5"/>
      <c r="F25" s="87" t="str">
        <f>VLOOKUP($A25,原始数据!$A:$X,12,0)</f>
        <v>2024-04-03T00:00:00.000000000</v>
      </c>
      <c r="G25" s="87">
        <f>VLOOKUP($A25,原始数据!$A:$X,14,0)</f>
        <v>0</v>
      </c>
      <c r="H25" s="87">
        <f>VLOOKUP($A25,原始数据!$A:$X,17,0)</f>
        <v>0</v>
      </c>
      <c r="I25" s="87">
        <f>VLOOKUP($A25,原始数据!$A:$X,18,0)</f>
        <v>0</v>
      </c>
      <c r="J25" s="87">
        <f>VLOOKUP($A25,原始数据!$A:$X,19,0)</f>
        <v>0</v>
      </c>
      <c r="K25" s="87">
        <f>VLOOKUP($A25,原始数据!$A:$X,21,0)</f>
        <v>0</v>
      </c>
      <c r="L25" s="88">
        <f>VLOOKUP($A25,原始数据!$A:$X,23,0)</f>
        <v>-5.9026584765331513E-4</v>
      </c>
    </row>
    <row r="26" spans="1:13" ht="15" x14ac:dyDescent="0.25">
      <c r="A26">
        <v>411888</v>
      </c>
      <c r="B26" s="5" t="s">
        <v>366</v>
      </c>
      <c r="C26" s="5" t="s">
        <v>336</v>
      </c>
      <c r="D26" s="5"/>
      <c r="E26" s="5"/>
      <c r="F26" s="87" t="str">
        <f>VLOOKUP($A26,原始数据!$A:$X,12,0)</f>
        <v>2024-04-03T00:00:00.000000000</v>
      </c>
      <c r="G26" s="87">
        <f>VLOOKUP($A26,原始数据!$A:$X,14,0)</f>
        <v>-5.8848770918898952E-3</v>
      </c>
      <c r="H26" s="87">
        <f>VLOOKUP($A26,原始数据!$A:$X,17,0)</f>
        <v>-2.594750435461601E-2</v>
      </c>
      <c r="I26" s="87">
        <f>VLOOKUP($A26,原始数据!$A:$X,18,0)</f>
        <v>-4.3188388695498348E-2</v>
      </c>
      <c r="J26" s="87">
        <f>VLOOKUP($A26,原始数据!$A:$X,19,0)</f>
        <v>-5.8848770918898952E-3</v>
      </c>
      <c r="K26" s="87">
        <f>VLOOKUP($A26,原始数据!$A:$X,21,0)</f>
        <v>-6.977394807520132E-2</v>
      </c>
      <c r="L26" s="88">
        <f>VLOOKUP($A26,原始数据!$A:$X,23,0)</f>
        <v>1.228841636046041E-2</v>
      </c>
    </row>
    <row r="27" spans="1:13" ht="15" x14ac:dyDescent="0.25">
      <c r="A27">
        <v>124963</v>
      </c>
      <c r="B27" s="5" t="s">
        <v>358</v>
      </c>
      <c r="C27" s="5" t="s">
        <v>339</v>
      </c>
      <c r="D27" s="5"/>
      <c r="E27" s="5"/>
      <c r="F27" s="87" t="str">
        <f>VLOOKUP($A27,原始数据!$A:$X,12,0)</f>
        <v>2024-04-03T00:00:00.000000000</v>
      </c>
      <c r="G27" s="87">
        <f>VLOOKUP($A27,原始数据!$A:$X,14,0)</f>
        <v>1.5742866513611009E-2</v>
      </c>
      <c r="H27" s="87">
        <f>VLOOKUP($A27,原始数据!$A:$X,17,0)</f>
        <v>-2.1639551413678682E-2</v>
      </c>
      <c r="I27" s="87">
        <f>VLOOKUP($A27,原始数据!$A:$X,18,0)</f>
        <v>1.291905151267381E-2</v>
      </c>
      <c r="J27" s="87">
        <f>VLOOKUP($A27,原始数据!$A:$X,19,0)</f>
        <v>6.2739490992279157E-2</v>
      </c>
      <c r="K27" s="87">
        <f>VLOOKUP($A27,原始数据!$A:$X,21,0)</f>
        <v>-3.6384192404542832E-2</v>
      </c>
      <c r="L27" s="88">
        <f>VLOOKUP($A27,原始数据!$A:$X,23,0)</f>
        <v>5.9583309934295503E-2</v>
      </c>
    </row>
    <row r="28" spans="1:13" ht="15.6" x14ac:dyDescent="0.35">
      <c r="B28" s="89" t="s">
        <v>167</v>
      </c>
      <c r="C28" s="3"/>
      <c r="D28" s="3"/>
      <c r="E28" s="54"/>
      <c r="F28" s="51">
        <v>-1.5479999999999999E-2</v>
      </c>
      <c r="G28" s="51">
        <v>4.9669999999999992E-2</v>
      </c>
      <c r="H28" s="51">
        <v>0.37918000000000002</v>
      </c>
      <c r="I28" s="51">
        <v>0.22585000000000002</v>
      </c>
      <c r="J28" s="51">
        <v>0.64938000000000007</v>
      </c>
      <c r="K28" s="51">
        <v>-4.9159999999999995E-2</v>
      </c>
      <c r="L28" s="71"/>
      <c r="M28" s="4"/>
    </row>
    <row r="29" spans="1:13" ht="15.6" x14ac:dyDescent="0.25">
      <c r="A29" s="94" t="s">
        <v>1005</v>
      </c>
      <c r="B29" s="6" t="s">
        <v>223</v>
      </c>
      <c r="C29" s="95" t="s">
        <v>1006</v>
      </c>
      <c r="E29" s="10"/>
      <c r="F29" s="101">
        <f>[4]!s_wq_pctchange($A$29,$O$1)/100</f>
        <v>-1.0177448642623155E-5</v>
      </c>
      <c r="G29" s="101">
        <f>[4]!s_mq_pctchange($A$29,$O$1)/100</f>
        <v>-6.7626931594261253E-3</v>
      </c>
      <c r="H29" s="101">
        <f>[4]!s_yq_pctchange($A$29,$O$1)/100</f>
        <v>0.17922376651859717</v>
      </c>
      <c r="I29" s="49">
        <v>7.8399999999999997E-2</v>
      </c>
      <c r="J29" s="49">
        <v>0.2341</v>
      </c>
      <c r="K29" s="49">
        <v>-3.0999999999999999E-3</v>
      </c>
      <c r="L29" s="58"/>
      <c r="M29" s="10"/>
    </row>
    <row r="30" spans="1:13" ht="16.95" customHeight="1" x14ac:dyDescent="0.25">
      <c r="B30" s="158" t="s">
        <v>142</v>
      </c>
      <c r="C30" s="158" t="s">
        <v>118</v>
      </c>
      <c r="D30" s="158"/>
      <c r="E30" s="158"/>
      <c r="F30" s="158"/>
      <c r="G30" s="158"/>
      <c r="H30" s="38"/>
      <c r="I30" s="38"/>
      <c r="J30" s="38"/>
      <c r="K30" s="38"/>
      <c r="L30" s="38"/>
      <c r="M30" s="38"/>
    </row>
    <row r="31" spans="1:13" ht="16.2" customHeight="1" x14ac:dyDescent="0.25">
      <c r="B31" s="161"/>
      <c r="C31" s="161"/>
      <c r="D31" s="161"/>
      <c r="E31" s="161"/>
      <c r="F31" s="161"/>
      <c r="G31" s="161"/>
      <c r="H31" s="39"/>
      <c r="I31" s="39"/>
      <c r="J31" s="39"/>
      <c r="K31" s="39"/>
      <c r="L31" s="39"/>
      <c r="M31" s="39"/>
    </row>
    <row r="32" spans="1:13" ht="15" x14ac:dyDescent="0.25">
      <c r="A32" s="77">
        <v>193999</v>
      </c>
      <c r="B32" s="5" t="s">
        <v>779</v>
      </c>
      <c r="C32" s="5" t="s">
        <v>778</v>
      </c>
      <c r="D32" s="5" t="s">
        <v>775</v>
      </c>
      <c r="E32" s="5"/>
      <c r="F32" s="87" t="str">
        <f>VLOOKUP($A32,原始数据!$A:$X,12,0)</f>
        <v>2024-04-03T00:00:00.000000000</v>
      </c>
      <c r="G32" s="87">
        <f>VLOOKUP($A32,原始数据!$A:$X,14,0)</f>
        <v>1.9935502785106921E-2</v>
      </c>
      <c r="H32" s="87">
        <f>VLOOKUP($A32,原始数据!$A:$X,17,0)</f>
        <v>-7.226666666666659E-2</v>
      </c>
      <c r="I32" s="87">
        <f>VLOOKUP($A32,原始数据!$A:$X,18,0)</f>
        <v>-0.1557874302353798</v>
      </c>
      <c r="J32" s="87">
        <f>VLOOKUP($A32,原始数据!$A:$X,19,0)</f>
        <v>9.9557522123893794E-2</v>
      </c>
      <c r="K32" s="87">
        <f>VLOOKUP($A32,原始数据!$A:$X,21,0)</f>
        <v>-1.218521527213645E-2</v>
      </c>
      <c r="L32" s="88">
        <f>VLOOKUP($A32,原始数据!$A:$X,23,0)</f>
        <v>0.36075322101090168</v>
      </c>
    </row>
    <row r="33" spans="1:12" ht="15" x14ac:dyDescent="0.25">
      <c r="A33" s="77">
        <v>261269</v>
      </c>
      <c r="B33" s="5" t="s">
        <v>825</v>
      </c>
      <c r="C33" s="5" t="s">
        <v>780</v>
      </c>
      <c r="D33" s="5" t="s">
        <v>775</v>
      </c>
      <c r="E33" s="5"/>
      <c r="F33" s="87" t="str">
        <f>VLOOKUP($A33,原始数据!$A:$X,12,0)</f>
        <v>2024-04-03T00:00:00.000000000</v>
      </c>
      <c r="G33" s="87">
        <f>VLOOKUP($A33,原始数据!$A:$X,14,0)</f>
        <v>1.236749116607783E-2</v>
      </c>
      <c r="H33" s="87">
        <f>VLOOKUP($A33,原始数据!$A:$X,17,0)</f>
        <v>-5.0659529726629682E-2</v>
      </c>
      <c r="I33" s="87">
        <f>VLOOKUP($A33,原始数据!$A:$X,18,0)</f>
        <v>-0.1167106394331959</v>
      </c>
      <c r="J33" s="87">
        <f>VLOOKUP($A33,原始数据!$A:$X,19,0)</f>
        <v>0.124122840111673</v>
      </c>
      <c r="K33" s="87">
        <f>VLOOKUP($A33,原始数据!$A:$X,21,0)</f>
        <v>-2.6746199730613759E-2</v>
      </c>
      <c r="L33" s="88">
        <f>VLOOKUP($A33,原始数据!$A:$X,23,0)</f>
        <v>0.34670077326152843</v>
      </c>
    </row>
    <row r="34" spans="1:12" ht="15" x14ac:dyDescent="0.25">
      <c r="A34" s="77">
        <v>268817</v>
      </c>
      <c r="B34" s="5" t="s">
        <v>826</v>
      </c>
      <c r="C34" s="5" t="s">
        <v>781</v>
      </c>
      <c r="D34" s="5" t="s">
        <v>775</v>
      </c>
      <c r="E34" s="5"/>
      <c r="F34" s="87" t="str">
        <f>VLOOKUP($A34,原始数据!$A:$X,12,0)</f>
        <v>2024-04-03T00:00:00.000000000</v>
      </c>
      <c r="G34" s="87">
        <f>VLOOKUP($A34,原始数据!$A:$X,14,0)</f>
        <v>1.5315096742888329E-2</v>
      </c>
      <c r="H34" s="87">
        <f>VLOOKUP($A34,原始数据!$A:$X,17,0)</f>
        <v>-9.4207407808230226E-2</v>
      </c>
      <c r="I34" s="87">
        <f>VLOOKUP($A34,原始数据!$A:$X,18,0)</f>
        <v>-0.13615956239033961</v>
      </c>
      <c r="J34" s="87">
        <f>VLOOKUP($A34,原始数据!$A:$X,19,0)</f>
        <v>6.2791657407701429E-2</v>
      </c>
      <c r="K34" s="87">
        <f>VLOOKUP($A34,原始数据!$A:$X,21,0)</f>
        <v>3.1890984609257211E-2</v>
      </c>
      <c r="L34" s="88">
        <f>VLOOKUP($A34,原始数据!$A:$X,23,0)</f>
        <v>0.1927098602560344</v>
      </c>
    </row>
    <row r="35" spans="1:12" ht="15" x14ac:dyDescent="0.25">
      <c r="A35" s="77">
        <v>297716</v>
      </c>
      <c r="B35" s="5" t="s">
        <v>783</v>
      </c>
      <c r="C35" s="5" t="s">
        <v>782</v>
      </c>
      <c r="D35" s="5" t="s">
        <v>775</v>
      </c>
      <c r="E35" s="5"/>
      <c r="F35" s="87" t="str">
        <f>VLOOKUP($A35,原始数据!$A:$X,12,0)</f>
        <v>2024-04-03T00:00:00.000000000</v>
      </c>
      <c r="G35" s="87">
        <f>VLOOKUP($A35,原始数据!$A:$X,14,0)</f>
        <v>1.3644524236983809E-2</v>
      </c>
      <c r="H35" s="87">
        <f>VLOOKUP($A35,原始数据!$A:$X,17,0)</f>
        <v>-7.4729596853490676E-2</v>
      </c>
      <c r="I35" s="87">
        <f>VLOOKUP($A35,原始数据!$A:$X,18,0)</f>
        <v>-0.10066900286715511</v>
      </c>
      <c r="J35" s="87">
        <f>VLOOKUP($A35,原始数据!$A:$X,19,0)</f>
        <v>0.13419043792687829</v>
      </c>
      <c r="K35" s="87">
        <f>VLOOKUP($A35,原始数据!$A:$X,21,0)</f>
        <v>0.12673484295105911</v>
      </c>
      <c r="L35" s="88">
        <f>VLOOKUP($A35,原始数据!$A:$X,23,0)</f>
        <v>0.30112165660051771</v>
      </c>
    </row>
    <row r="36" spans="1:12" ht="15" x14ac:dyDescent="0.25">
      <c r="A36" s="77">
        <v>302860</v>
      </c>
      <c r="B36" s="5" t="s">
        <v>785</v>
      </c>
      <c r="C36" s="5" t="s">
        <v>784</v>
      </c>
      <c r="D36" s="5" t="s">
        <v>775</v>
      </c>
      <c r="E36" s="5"/>
      <c r="F36" s="87" t="str">
        <f>VLOOKUP($A36,原始数据!$A:$X,12,0)</f>
        <v>2021-07-09T00:00:00.000000000</v>
      </c>
      <c r="G36" s="87">
        <f>VLOOKUP($A36,原始数据!$A:$X,14,0)</f>
        <v>0</v>
      </c>
      <c r="H36" s="87">
        <f>VLOOKUP($A36,原始数据!$A:$X,17,0)</f>
        <v>0</v>
      </c>
      <c r="I36" s="87">
        <f>VLOOKUP($A36,原始数据!$A:$X,18,0)</f>
        <v>0</v>
      </c>
      <c r="J36" s="87">
        <f>VLOOKUP($A36,原始数据!$A:$X,19,0)</f>
        <v>0</v>
      </c>
      <c r="K36" s="87">
        <f>VLOOKUP($A36,原始数据!$A:$X,21,0)</f>
        <v>0</v>
      </c>
      <c r="L36" s="88">
        <f>VLOOKUP($A36,原始数据!$A:$X,23,0)</f>
        <v>0</v>
      </c>
    </row>
    <row r="37" spans="1:12" ht="15" x14ac:dyDescent="0.25">
      <c r="A37" s="77">
        <v>311212</v>
      </c>
      <c r="B37" s="5" t="s">
        <v>787</v>
      </c>
      <c r="C37" s="5" t="s">
        <v>786</v>
      </c>
      <c r="D37" s="5" t="s">
        <v>775</v>
      </c>
      <c r="E37" s="5"/>
      <c r="F37" s="87" t="str">
        <f>VLOOKUP($A37,原始数据!$A:$X,12,0)</f>
        <v>2024-04-03T00:00:00.000000000</v>
      </c>
      <c r="G37" s="87">
        <f>VLOOKUP($A37,原始数据!$A:$X,14,0)</f>
        <v>1.259724502176862E-2</v>
      </c>
      <c r="H37" s="87">
        <f>VLOOKUP($A37,原始数据!$A:$X,17,0)</f>
        <v>-5.0495248293401129E-2</v>
      </c>
      <c r="I37" s="87">
        <f>VLOOKUP($A37,原始数据!$A:$X,18,0)</f>
        <v>-8.5208588561480392E-2</v>
      </c>
      <c r="J37" s="87">
        <f>VLOOKUP($A37,原始数据!$A:$X,19,0)</f>
        <v>0.25892896756732792</v>
      </c>
      <c r="K37" s="87">
        <f>VLOOKUP($A37,原始数据!$A:$X,21,0)</f>
        <v>6.5728535803348809E-2</v>
      </c>
      <c r="L37" s="88">
        <f>VLOOKUP($A37,原始数据!$A:$X,23,0)</f>
        <v>0.25016849199663033</v>
      </c>
    </row>
    <row r="38" spans="1:12" ht="15" x14ac:dyDescent="0.25">
      <c r="A38" s="77">
        <v>497672</v>
      </c>
      <c r="B38" s="5" t="s">
        <v>789</v>
      </c>
      <c r="C38" s="5" t="s">
        <v>788</v>
      </c>
      <c r="D38" s="5" t="s">
        <v>775</v>
      </c>
      <c r="E38" s="5"/>
      <c r="F38" s="87" t="str">
        <f>VLOOKUP($A38,原始数据!$A:$X,12,0)</f>
        <v>2024-04-03T00:00:00.000000000</v>
      </c>
      <c r="G38" s="87">
        <f>VLOOKUP($A38,原始数据!$A:$X,14,0)</f>
        <v>1.516404742211197E-2</v>
      </c>
      <c r="H38" s="87">
        <f>VLOOKUP($A38,原始数据!$A:$X,17,0)</f>
        <v>-1.7871432381968529E-2</v>
      </c>
      <c r="I38" s="87">
        <f>VLOOKUP($A38,原始数据!$A:$X,18,0)</f>
        <v>-8.5501397081651609E-2</v>
      </c>
      <c r="J38" s="87">
        <f>VLOOKUP($A38,原始数据!$A:$X,19,0)</f>
        <v>0.3095047568240421</v>
      </c>
      <c r="K38" s="87">
        <f>VLOOKUP($A38,原始数据!$A:$X,21,0)</f>
        <v>1.780538302277446E-2</v>
      </c>
      <c r="L38" s="88">
        <f>VLOOKUP($A38,原始数据!$A:$X,23,0)</f>
        <v>0.43837380426784422</v>
      </c>
    </row>
    <row r="39" spans="1:12" ht="15" x14ac:dyDescent="0.25">
      <c r="A39" s="77">
        <v>405531</v>
      </c>
      <c r="B39" s="5" t="s">
        <v>791</v>
      </c>
      <c r="C39" s="5" t="s">
        <v>790</v>
      </c>
      <c r="D39" s="5" t="s">
        <v>775</v>
      </c>
      <c r="E39" s="5"/>
      <c r="F39" s="87" t="e">
        <f>VLOOKUP($A39,原始数据!$A:$X,12,0)</f>
        <v>#N/A</v>
      </c>
      <c r="G39" s="87" t="e">
        <f>VLOOKUP($A39,原始数据!$A:$X,14,0)</f>
        <v>#N/A</v>
      </c>
      <c r="H39" s="87" t="e">
        <f>VLOOKUP($A39,原始数据!$A:$X,17,0)</f>
        <v>#N/A</v>
      </c>
      <c r="I39" s="87" t="e">
        <f>VLOOKUP($A39,原始数据!$A:$X,18,0)</f>
        <v>#N/A</v>
      </c>
      <c r="J39" s="87" t="e">
        <f>VLOOKUP($A39,原始数据!$A:$X,19,0)</f>
        <v>#N/A</v>
      </c>
      <c r="K39" s="87" t="e">
        <f>VLOOKUP($A39,原始数据!$A:$X,21,0)</f>
        <v>#N/A</v>
      </c>
      <c r="L39" s="88" t="e">
        <f>VLOOKUP($A39,原始数据!$A:$X,23,0)</f>
        <v>#N/A</v>
      </c>
    </row>
    <row r="40" spans="1:12" ht="15" x14ac:dyDescent="0.25">
      <c r="A40" s="77">
        <v>406158</v>
      </c>
      <c r="B40" s="5" t="s">
        <v>793</v>
      </c>
      <c r="C40" s="5" t="s">
        <v>792</v>
      </c>
      <c r="D40" s="5" t="s">
        <v>775</v>
      </c>
      <c r="E40" s="5"/>
      <c r="F40" s="87" t="str">
        <f>VLOOKUP($A40,原始数据!$A:$X,12,0)</f>
        <v>2024-04-03T00:00:00.000000000</v>
      </c>
      <c r="G40" s="87">
        <f>VLOOKUP($A40,原始数据!$A:$X,14,0)</f>
        <v>1.227244835344643E-2</v>
      </c>
      <c r="H40" s="87">
        <f>VLOOKUP($A40,原始数据!$A:$X,17,0)</f>
        <v>-3.738426826421859E-2</v>
      </c>
      <c r="I40" s="87">
        <f>VLOOKUP($A40,原始数据!$A:$X,18,0)</f>
        <v>-3.9737669292560951E-2</v>
      </c>
      <c r="J40" s="87">
        <f>VLOOKUP($A40,原始数据!$A:$X,19,0)</f>
        <v>0.30305423907319629</v>
      </c>
      <c r="K40" s="87">
        <f>VLOOKUP($A40,原始数据!$A:$X,21,0)</f>
        <v>9.0893544249679437E-2</v>
      </c>
      <c r="L40" s="88">
        <f>VLOOKUP($A40,原始数据!$A:$X,23,0)</f>
        <v>0.29756315857079518</v>
      </c>
    </row>
    <row r="41" spans="1:12" ht="15" x14ac:dyDescent="0.25">
      <c r="A41" s="77">
        <v>415527</v>
      </c>
      <c r="B41" s="5" t="s">
        <v>795</v>
      </c>
      <c r="C41" s="5" t="s">
        <v>794</v>
      </c>
      <c r="D41" s="5" t="s">
        <v>775</v>
      </c>
      <c r="E41" s="5"/>
      <c r="F41" s="87" t="str">
        <f>VLOOKUP($A41,原始数据!$A:$X,12,0)</f>
        <v>2024-04-03T00:00:00.000000000</v>
      </c>
      <c r="G41" s="87">
        <f>VLOOKUP($A41,原始数据!$A:$X,14,0)</f>
        <v>1.5169495898044619E-2</v>
      </c>
      <c r="H41" s="87">
        <f>VLOOKUP($A41,原始数据!$A:$X,17,0)</f>
        <v>-0.1390250306318922</v>
      </c>
      <c r="I41" s="87">
        <f>VLOOKUP($A41,原始数据!$A:$X,18,0)</f>
        <v>-0.17436005035669319</v>
      </c>
      <c r="J41" s="87">
        <f>VLOOKUP($A41,原始数据!$A:$X,19,0)</f>
        <v>4.2364230298079786E-3</v>
      </c>
      <c r="K41" s="87">
        <f>VLOOKUP($A41,原始数据!$A:$X,21,0)</f>
        <v>3.8117517545066759E-2</v>
      </c>
      <c r="L41" s="88">
        <f>VLOOKUP($A41,原始数据!$A:$X,23,0)</f>
        <v>0.30882966037811799</v>
      </c>
    </row>
    <row r="42" spans="1:12" ht="15" x14ac:dyDescent="0.25">
      <c r="A42" s="77">
        <v>426102</v>
      </c>
      <c r="B42" s="5" t="s">
        <v>827</v>
      </c>
      <c r="C42" s="5" t="s">
        <v>796</v>
      </c>
      <c r="D42" s="5" t="s">
        <v>775</v>
      </c>
      <c r="E42" s="5"/>
      <c r="F42" s="87" t="str">
        <f>VLOOKUP($A42,原始数据!$A:$X,12,0)</f>
        <v>2024-04-03T00:00:00.000000000</v>
      </c>
      <c r="G42" s="87">
        <f>VLOOKUP($A42,原始数据!$A:$X,14,0)</f>
        <v>1.0454362685967E-2</v>
      </c>
      <c r="H42" s="87">
        <f>VLOOKUP($A42,原始数据!$A:$X,17,0)</f>
        <v>-5.4196462175385873E-2</v>
      </c>
      <c r="I42" s="87">
        <f>VLOOKUP($A42,原始数据!$A:$X,18,0)</f>
        <v>-8.8171262699564545E-2</v>
      </c>
      <c r="J42" s="87">
        <f>VLOOKUP($A42,原始数据!$A:$X,19,0)</f>
        <v>0.38740131397338939</v>
      </c>
      <c r="K42" s="87">
        <f>VLOOKUP($A42,原始数据!$A:$X,21,0)</f>
        <v>7.6796036333608653E-2</v>
      </c>
      <c r="L42" s="88">
        <f>VLOOKUP($A42,原始数据!$A:$X,23,0)</f>
        <v>0.47030916004832762</v>
      </c>
    </row>
    <row r="43" spans="1:12" ht="15" x14ac:dyDescent="0.25">
      <c r="A43" s="77">
        <v>430946</v>
      </c>
      <c r="B43" s="5" t="s">
        <v>798</v>
      </c>
      <c r="C43" s="5" t="s">
        <v>797</v>
      </c>
      <c r="D43" s="5" t="s">
        <v>775</v>
      </c>
      <c r="E43" s="5"/>
      <c r="F43" s="87" t="str">
        <f>VLOOKUP($A43,原始数据!$A:$X,12,0)</f>
        <v>2024-04-03T00:00:00.000000000</v>
      </c>
      <c r="G43" s="87">
        <f>VLOOKUP($A43,原始数据!$A:$X,14,0)</f>
        <v>1.383763837638363E-2</v>
      </c>
      <c r="H43" s="87">
        <f>VLOOKUP($A43,原始数据!$A:$X,17,0)</f>
        <v>-6.2286689419795198E-2</v>
      </c>
      <c r="I43" s="87">
        <f>VLOOKUP($A43,原始数据!$A:$X,18,0)</f>
        <v>-9.8441345365053445E-2</v>
      </c>
      <c r="J43" s="87">
        <f>VLOOKUP($A43,原始数据!$A:$X,19,0)</f>
        <v>0.1785522788203753</v>
      </c>
      <c r="K43" s="87">
        <f>VLOOKUP($A43,原始数据!$A:$X,21,0)</f>
        <v>7.1461291800274829E-2</v>
      </c>
      <c r="L43" s="88">
        <f>VLOOKUP($A43,原始数据!$A:$X,23,0)</f>
        <v>0.32292787944025841</v>
      </c>
    </row>
    <row r="44" spans="1:12" ht="15" x14ac:dyDescent="0.25">
      <c r="A44" s="77">
        <v>455190</v>
      </c>
      <c r="B44" s="5" t="s">
        <v>800</v>
      </c>
      <c r="C44" s="5" t="s">
        <v>799</v>
      </c>
      <c r="D44" s="5" t="s">
        <v>775</v>
      </c>
      <c r="E44" s="5"/>
      <c r="F44" s="87" t="str">
        <f>VLOOKUP($A44,原始数据!$A:$X,12,0)</f>
        <v>2024-04-03T00:00:00.000000000</v>
      </c>
      <c r="G44" s="87">
        <f>VLOOKUP($A44,原始数据!$A:$X,14,0)</f>
        <v>1.320858558062743E-2</v>
      </c>
      <c r="H44" s="87">
        <f>VLOOKUP($A44,原始数据!$A:$X,17,0)</f>
        <v>2.439024390243905E-2</v>
      </c>
      <c r="I44" s="87">
        <f>VLOOKUP($A44,原始数据!$A:$X,18,0)</f>
        <v>1.9568026582979629E-2</v>
      </c>
      <c r="J44" s="87">
        <f>VLOOKUP($A44,原始数据!$A:$X,19,0)</f>
        <v>0.39473674721679441</v>
      </c>
      <c r="K44" s="87">
        <f>VLOOKUP($A44,原始数据!$A:$X,21,0)</f>
        <v>0.1130078347947905</v>
      </c>
      <c r="L44" s="88">
        <f>VLOOKUP($A44,原始数据!$A:$X,23,0)</f>
        <v>0.27875055168706991</v>
      </c>
    </row>
    <row r="45" spans="1:12" ht="15" x14ac:dyDescent="0.25">
      <c r="A45" s="77">
        <v>175378</v>
      </c>
      <c r="B45" s="5" t="s">
        <v>802</v>
      </c>
      <c r="C45" s="5" t="s">
        <v>801</v>
      </c>
      <c r="D45" s="5" t="s">
        <v>775</v>
      </c>
      <c r="E45" s="5"/>
      <c r="F45" s="87" t="str">
        <f>VLOOKUP($A45,原始数据!$A:$X,12,0)</f>
        <v>2024-04-03T00:00:00.000000000</v>
      </c>
      <c r="G45" s="87">
        <f>VLOOKUP($A45,原始数据!$A:$X,14,0)</f>
        <v>1.8193847171683819E-2</v>
      </c>
      <c r="H45" s="87">
        <f>VLOOKUP($A45,原始数据!$A:$X,17,0)</f>
        <v>7.6935668685544911E-3</v>
      </c>
      <c r="I45" s="87">
        <f>VLOOKUP($A45,原始数据!$A:$X,18,0)</f>
        <v>-5.0805643358260773E-2</v>
      </c>
      <c r="J45" s="87">
        <f>VLOOKUP($A45,原始数据!$A:$X,19,0)</f>
        <v>0.2110561002000064</v>
      </c>
      <c r="K45" s="87">
        <f>VLOOKUP($A45,原始数据!$A:$X,21,0)</f>
        <v>7.5332673485097867E-3</v>
      </c>
      <c r="L45" s="88">
        <f>VLOOKUP($A45,原始数据!$A:$X,23,0)</f>
        <v>0.39895047110583892</v>
      </c>
    </row>
    <row r="46" spans="1:12" ht="15" x14ac:dyDescent="0.25">
      <c r="A46" s="77">
        <v>380565</v>
      </c>
      <c r="B46" s="5" t="s">
        <v>828</v>
      </c>
      <c r="C46" s="5" t="s">
        <v>803</v>
      </c>
      <c r="D46" s="5" t="s">
        <v>775</v>
      </c>
      <c r="E46" s="5"/>
      <c r="F46" s="87" t="str">
        <f>VLOOKUP($A46,原始数据!$A:$X,12,0)</f>
        <v>2024-04-03T00:00:00.000000000</v>
      </c>
      <c r="G46" s="87">
        <f>VLOOKUP($A46,原始数据!$A:$X,14,0)</f>
        <v>2.0141101502048061E-2</v>
      </c>
      <c r="H46" s="87">
        <f>VLOOKUP($A46,原始数据!$A:$X,17,0)</f>
        <v>0.15597868133757409</v>
      </c>
      <c r="I46" s="87">
        <f>VLOOKUP($A46,原始数据!$A:$X,18,0)</f>
        <v>7.5369852059176345E-2</v>
      </c>
      <c r="J46" s="87">
        <f>VLOOKUP($A46,原始数据!$A:$X,19,0)</f>
        <v>0.1537471579940799</v>
      </c>
      <c r="K46" s="87">
        <f>VLOOKUP($A46,原始数据!$A:$X,21,0)</f>
        <v>2.0339730862563469E-2</v>
      </c>
      <c r="L46" s="88">
        <f>VLOOKUP($A46,原始数据!$A:$X,23,0)</f>
        <v>0.14821306002777851</v>
      </c>
    </row>
    <row r="47" spans="1:12" ht="15" x14ac:dyDescent="0.25">
      <c r="A47" s="77">
        <v>398963</v>
      </c>
      <c r="B47" s="5" t="s">
        <v>805</v>
      </c>
      <c r="C47" s="5" t="s">
        <v>804</v>
      </c>
      <c r="D47" s="5" t="s">
        <v>775</v>
      </c>
      <c r="E47" s="5"/>
      <c r="F47" s="87" t="str">
        <f>VLOOKUP($A47,原始数据!$A:$X,12,0)</f>
        <v>2024-04-03T00:00:00.000000000</v>
      </c>
      <c r="G47" s="87">
        <f>VLOOKUP($A47,原始数据!$A:$X,14,0)</f>
        <v>1.2135922330096969E-2</v>
      </c>
      <c r="H47" s="87">
        <f>VLOOKUP($A47,原始数据!$A:$X,17,0)</f>
        <v>-2.9856533540131961E-2</v>
      </c>
      <c r="I47" s="87">
        <f>VLOOKUP($A47,原始数据!$A:$X,18,0)</f>
        <v>-8.9850854856311502E-2</v>
      </c>
      <c r="J47" s="87">
        <f>VLOOKUP($A47,原始数据!$A:$X,19,0)</f>
        <v>0.1290613718411551</v>
      </c>
      <c r="K47" s="87">
        <f>VLOOKUP($A47,原始数据!$A:$X,21,0)</f>
        <v>4.0312628547922502E-2</v>
      </c>
      <c r="L47" s="88">
        <f>VLOOKUP($A47,原始数据!$A:$X,23,0)</f>
        <v>0.27363420427553442</v>
      </c>
    </row>
    <row r="48" spans="1:12" ht="15" x14ac:dyDescent="0.25">
      <c r="A48" s="86">
        <v>367573</v>
      </c>
      <c r="B48" s="5" t="s">
        <v>791</v>
      </c>
      <c r="C48" s="5" t="s">
        <v>807</v>
      </c>
      <c r="D48" s="5" t="s">
        <v>776</v>
      </c>
      <c r="E48" s="5"/>
      <c r="F48" s="87" t="str">
        <f>VLOOKUP($A48,原始数据!$A:$X,12,0)</f>
        <v>2024-04-03T00:00:00.000000000</v>
      </c>
      <c r="G48" s="87">
        <f>VLOOKUP($A48,原始数据!$A:$X,14,0)</f>
        <v>9.4368932038833009E-3</v>
      </c>
      <c r="H48" s="87">
        <f>VLOOKUP($A48,原始数据!$A:$X,17,0)</f>
        <v>-7.9958940959932057E-2</v>
      </c>
      <c r="I48" s="87">
        <f>VLOOKUP($A48,原始数据!$A:$X,18,0)</f>
        <v>-0.13518099547511311</v>
      </c>
      <c r="J48" s="87">
        <f>VLOOKUP($A48,原始数据!$A:$X,19,0)</f>
        <v>0.1427001362817073</v>
      </c>
      <c r="K48" s="87">
        <f>VLOOKUP($A48,原始数据!$A:$X,21,0)</f>
        <v>3.1979602986705657E-2</v>
      </c>
      <c r="L48" s="88">
        <f>VLOOKUP($A48,原始数据!$A:$X,23,0)</f>
        <v>0.38396210824452881</v>
      </c>
    </row>
    <row r="49" spans="1:13" ht="15" x14ac:dyDescent="0.25">
      <c r="A49" s="86">
        <v>370228</v>
      </c>
      <c r="B49" s="5" t="s">
        <v>825</v>
      </c>
      <c r="C49" s="5" t="s">
        <v>808</v>
      </c>
      <c r="D49" s="5" t="s">
        <v>776</v>
      </c>
      <c r="E49" s="5"/>
      <c r="F49" s="87" t="str">
        <f>VLOOKUP($A49,原始数据!$A:$X,12,0)</f>
        <v>2024-04-03T00:00:00.000000000</v>
      </c>
      <c r="G49" s="87">
        <f>VLOOKUP($A49,原始数据!$A:$X,14,0)</f>
        <v>1.477560050568894E-2</v>
      </c>
      <c r="H49" s="87">
        <f>VLOOKUP($A49,原始数据!$A:$X,17,0)</f>
        <v>-2.7855574899704801E-2</v>
      </c>
      <c r="I49" s="87">
        <f>VLOOKUP($A49,原始数据!$A:$X,18,0)</f>
        <v>-7.7072329416837393E-2</v>
      </c>
      <c r="J49" s="87">
        <f>VLOOKUP($A49,原始数据!$A:$X,19,0)</f>
        <v>0.39061231119051493</v>
      </c>
      <c r="K49" s="87">
        <f>VLOOKUP($A49,原始数据!$A:$X,21,0)</f>
        <v>6.1117812625653301E-2</v>
      </c>
      <c r="L49" s="88">
        <f>VLOOKUP($A49,原始数据!$A:$X,23,0)</f>
        <v>0.44114370880830522</v>
      </c>
    </row>
    <row r="50" spans="1:13" ht="15" x14ac:dyDescent="0.25">
      <c r="A50" s="86">
        <v>372101</v>
      </c>
      <c r="B50" s="5" t="s">
        <v>783</v>
      </c>
      <c r="C50" s="5" t="s">
        <v>809</v>
      </c>
      <c r="D50" s="5" t="s">
        <v>776</v>
      </c>
      <c r="E50" s="5"/>
      <c r="F50" s="87" t="str">
        <f>VLOOKUP($A50,原始数据!$A:$X,12,0)</f>
        <v>2024-04-03T00:00:00.000000000</v>
      </c>
      <c r="G50" s="87">
        <f>VLOOKUP($A50,原始数据!$A:$X,14,0)</f>
        <v>1.143312948683861E-2</v>
      </c>
      <c r="H50" s="87">
        <f>VLOOKUP($A50,原始数据!$A:$X,17,0)</f>
        <v>-0.1184241019698726</v>
      </c>
      <c r="I50" s="87">
        <f>VLOOKUP($A50,原始数据!$A:$X,18,0)</f>
        <v>-0.1295194508009154</v>
      </c>
      <c r="J50" s="87">
        <f>VLOOKUP($A50,原始数据!$A:$X,19,0)</f>
        <v>0.69066666666666654</v>
      </c>
      <c r="K50" s="87">
        <f>VLOOKUP($A50,原始数据!$A:$X,21,0)</f>
        <v>0.1694117647058824</v>
      </c>
      <c r="L50" s="88">
        <f>VLOOKUP($A50,原始数据!$A:$X,23,0)</f>
        <v>0.6879570941004387</v>
      </c>
    </row>
    <row r="51" spans="1:13" ht="15" x14ac:dyDescent="0.25">
      <c r="A51" s="86">
        <v>396992</v>
      </c>
      <c r="B51" s="5" t="s">
        <v>811</v>
      </c>
      <c r="C51" s="5" t="s">
        <v>810</v>
      </c>
      <c r="D51" s="5" t="s">
        <v>776</v>
      </c>
      <c r="E51" s="5"/>
      <c r="F51" s="87" t="str">
        <f>VLOOKUP($A51,原始数据!$A:$X,12,0)</f>
        <v>2024-04-03T00:00:00.000000000</v>
      </c>
      <c r="G51" s="87">
        <f>VLOOKUP($A51,原始数据!$A:$X,14,0)</f>
        <v>1.6613435679969871E-2</v>
      </c>
      <c r="H51" s="87">
        <f>VLOOKUP($A51,原始数据!$A:$X,17,0)</f>
        <v>-0.1116375064496459</v>
      </c>
      <c r="I51" s="87">
        <f>VLOOKUP($A51,原始数据!$A:$X,18,0)</f>
        <v>-0.14370973211258051</v>
      </c>
      <c r="J51" s="87">
        <f>VLOOKUP($A51,原始数据!$A:$X,19,0)</f>
        <v>0.1598028108637741</v>
      </c>
      <c r="K51" s="87">
        <f>VLOOKUP($A51,原始数据!$A:$X,21,0)</f>
        <v>8.8054642301908848E-2</v>
      </c>
      <c r="L51" s="88">
        <f>VLOOKUP($A51,原始数据!$A:$X,23,0)</f>
        <v>0.21563015275487649</v>
      </c>
    </row>
    <row r="52" spans="1:13" ht="15" x14ac:dyDescent="0.25">
      <c r="A52" s="86">
        <v>400248</v>
      </c>
      <c r="B52" s="5" t="s">
        <v>813</v>
      </c>
      <c r="C52" s="5" t="s">
        <v>812</v>
      </c>
      <c r="D52" s="5" t="s">
        <v>776</v>
      </c>
      <c r="E52" s="5"/>
      <c r="F52" s="87" t="str">
        <f>VLOOKUP($A52,原始数据!$A:$X,12,0)</f>
        <v>2024-04-03T00:00:00.000000000</v>
      </c>
      <c r="G52" s="87">
        <f>VLOOKUP($A52,原始数据!$A:$X,14,0)</f>
        <v>1.6218029975393341E-2</v>
      </c>
      <c r="H52" s="87">
        <f>VLOOKUP($A52,原始数据!$A:$X,17,0)</f>
        <v>-9.5953565505804472E-2</v>
      </c>
      <c r="I52" s="87">
        <f>VLOOKUP($A52,原始数据!$A:$X,18,0)</f>
        <v>-0.14409972995038631</v>
      </c>
      <c r="J52" s="87">
        <f>VLOOKUP($A52,原始数据!$A:$X,19,0)</f>
        <v>0.27042647401538078</v>
      </c>
      <c r="K52" s="87">
        <f>VLOOKUP($A52,原始数据!$A:$X,21,0)</f>
        <v>8.9369095450102964E-2</v>
      </c>
      <c r="L52" s="88">
        <f>VLOOKUP($A52,原始数据!$A:$X,23,0)</f>
        <v>0.39169266532085389</v>
      </c>
    </row>
    <row r="53" spans="1:13" ht="15" x14ac:dyDescent="0.25">
      <c r="A53" s="86">
        <v>440195</v>
      </c>
      <c r="B53" s="5" t="s">
        <v>798</v>
      </c>
      <c r="C53" s="5" t="s">
        <v>814</v>
      </c>
      <c r="D53" s="5" t="s">
        <v>776</v>
      </c>
      <c r="E53" s="5"/>
      <c r="F53" s="87" t="str">
        <f>VLOOKUP($A53,原始数据!$A:$X,12,0)</f>
        <v>2024-04-03T00:00:00.000000000</v>
      </c>
      <c r="G53" s="87">
        <f>VLOOKUP($A53,原始数据!$A:$X,14,0)</f>
        <v>1.435161455663758E-2</v>
      </c>
      <c r="H53" s="87">
        <f>VLOOKUP($A53,原始数据!$A:$X,17,0)</f>
        <v>-8.08174640037157E-2</v>
      </c>
      <c r="I53" s="87">
        <f>VLOOKUP($A53,原始数据!$A:$X,18,0)</f>
        <v>-0.11809269162210349</v>
      </c>
      <c r="J53" s="87">
        <f>VLOOKUP($A53,原始数据!$A:$X,19,0)</f>
        <v>0.14924506387921019</v>
      </c>
      <c r="K53" s="87">
        <f>VLOOKUP($A53,原始数据!$A:$X,21,0)</f>
        <v>9.6709870388833608E-2</v>
      </c>
      <c r="L53" s="88">
        <f>VLOOKUP($A53,原始数据!$A:$X,23,0)</f>
        <v>0.32660126947489898</v>
      </c>
    </row>
    <row r="54" spans="1:13" ht="15" x14ac:dyDescent="0.25">
      <c r="A54" s="86">
        <v>420214</v>
      </c>
      <c r="B54" s="5" t="s">
        <v>787</v>
      </c>
      <c r="C54" s="5" t="s">
        <v>815</v>
      </c>
      <c r="D54" s="5" t="s">
        <v>776</v>
      </c>
      <c r="E54" s="5"/>
      <c r="F54" s="87" t="e">
        <f>VLOOKUP($A54,原始数据!$A:$X,12,0)</f>
        <v>#N/A</v>
      </c>
      <c r="G54" s="87" t="e">
        <f>VLOOKUP($A54,原始数据!$A:$X,14,0)</f>
        <v>#N/A</v>
      </c>
      <c r="H54" s="87" t="e">
        <f>VLOOKUP($A54,原始数据!$A:$X,17,0)</f>
        <v>#N/A</v>
      </c>
      <c r="I54" s="87" t="e">
        <f>VLOOKUP($A54,原始数据!$A:$X,18,0)</f>
        <v>#N/A</v>
      </c>
      <c r="J54" s="87" t="e">
        <f>VLOOKUP($A54,原始数据!$A:$X,19,0)</f>
        <v>#N/A</v>
      </c>
      <c r="K54" s="87" t="e">
        <f>VLOOKUP($A54,原始数据!$A:$X,21,0)</f>
        <v>#N/A</v>
      </c>
      <c r="L54" s="88" t="e">
        <f>VLOOKUP($A54,原始数据!$A:$X,23,0)</f>
        <v>#N/A</v>
      </c>
    </row>
    <row r="55" spans="1:13" ht="15" x14ac:dyDescent="0.25">
      <c r="A55" s="86">
        <v>455188</v>
      </c>
      <c r="B55" s="5" t="s">
        <v>800</v>
      </c>
      <c r="C55" s="5" t="s">
        <v>816</v>
      </c>
      <c r="D55" s="5" t="s">
        <v>776</v>
      </c>
      <c r="E55" s="5"/>
      <c r="F55" s="87" t="str">
        <f>VLOOKUP($A55,原始数据!$A:$X,12,0)</f>
        <v>2024-04-03T00:00:00.000000000</v>
      </c>
      <c r="G55" s="87">
        <f>VLOOKUP($A55,原始数据!$A:$X,14,0)</f>
        <v>1.328037233188906E-2</v>
      </c>
      <c r="H55" s="87">
        <f>VLOOKUP($A55,原始数据!$A:$X,17,0)</f>
        <v>-1.76591854992415E-2</v>
      </c>
      <c r="I55" s="87">
        <f>VLOOKUP($A55,原始数据!$A:$X,18,0)</f>
        <v>-3.1224826422187268E-2</v>
      </c>
      <c r="J55" s="87">
        <f>VLOOKUP($A55,原始数据!$A:$X,19,0)</f>
        <v>0.46330289252411561</v>
      </c>
      <c r="K55" s="87">
        <f>VLOOKUP($A55,原始数据!$A:$X,21,0)</f>
        <v>0.14361888111888119</v>
      </c>
      <c r="L55" s="88">
        <f>VLOOKUP($A55,原始数据!$A:$X,23,0)</f>
        <v>0.47757326921721188</v>
      </c>
    </row>
    <row r="56" spans="1:13" ht="15" x14ac:dyDescent="0.25">
      <c r="A56" s="86">
        <v>472419</v>
      </c>
      <c r="B56" s="5" t="s">
        <v>829</v>
      </c>
      <c r="C56" s="5" t="s">
        <v>817</v>
      </c>
      <c r="D56" s="5" t="s">
        <v>776</v>
      </c>
      <c r="E56" s="5"/>
      <c r="F56" s="87" t="e">
        <f>VLOOKUP($A56,原始数据!$A:$X,12,0)</f>
        <v>#N/A</v>
      </c>
      <c r="G56" s="87" t="e">
        <f>VLOOKUP($A56,原始数据!$A:$X,14,0)</f>
        <v>#N/A</v>
      </c>
      <c r="H56" s="87" t="e">
        <f>VLOOKUP($A56,原始数据!$A:$X,17,0)</f>
        <v>#N/A</v>
      </c>
      <c r="I56" s="87" t="e">
        <f>VLOOKUP($A56,原始数据!$A:$X,18,0)</f>
        <v>#N/A</v>
      </c>
      <c r="J56" s="87" t="e">
        <f>VLOOKUP($A56,原始数据!$A:$X,19,0)</f>
        <v>#N/A</v>
      </c>
      <c r="K56" s="87" t="e">
        <f>VLOOKUP($A56,原始数据!$A:$X,21,0)</f>
        <v>#N/A</v>
      </c>
      <c r="L56" s="88" t="e">
        <f>VLOOKUP($A56,原始数据!$A:$X,23,0)</f>
        <v>#N/A</v>
      </c>
    </row>
    <row r="57" spans="1:13" ht="15" x14ac:dyDescent="0.25">
      <c r="A57" s="77">
        <v>220149</v>
      </c>
      <c r="B57" s="5" t="s">
        <v>787</v>
      </c>
      <c r="C57" s="5" t="s">
        <v>818</v>
      </c>
      <c r="D57" s="5" t="s">
        <v>777</v>
      </c>
      <c r="E57" s="5"/>
      <c r="F57" s="87" t="str">
        <f>VLOOKUP($A57,原始数据!$A:$X,12,0)</f>
        <v>2024-04-03T00:00:00.000000000</v>
      </c>
      <c r="G57" s="87">
        <f>VLOOKUP($A57,原始数据!$A:$X,14,0)</f>
        <v>1.1285468615649391E-2</v>
      </c>
      <c r="H57" s="87">
        <f>VLOOKUP($A57,原始数据!$A:$X,17,0)</f>
        <v>6.5613522091074739E-3</v>
      </c>
      <c r="I57" s="87">
        <f>VLOOKUP($A57,原始数据!$A:$X,18,0)</f>
        <v>-5.4213436086446583E-2</v>
      </c>
      <c r="J57" s="87">
        <f>VLOOKUP($A57,原始数据!$A:$X,19,0)</f>
        <v>5.0424233402798668E-2</v>
      </c>
      <c r="K57" s="87">
        <f>VLOOKUP($A57,原始数据!$A:$X,21,0)</f>
        <v>-4.1003671970624267E-2</v>
      </c>
      <c r="L57" s="88">
        <f>VLOOKUP($A57,原始数据!$A:$X,23,0)</f>
        <v>6.8537130094918908E-2</v>
      </c>
    </row>
    <row r="58" spans="1:13" ht="15" x14ac:dyDescent="0.25">
      <c r="A58" s="77">
        <v>284891</v>
      </c>
      <c r="B58" s="5" t="s">
        <v>791</v>
      </c>
      <c r="C58" s="5" t="s">
        <v>819</v>
      </c>
      <c r="D58" s="5" t="s">
        <v>777</v>
      </c>
      <c r="E58" s="5"/>
      <c r="F58" s="87" t="str">
        <f>VLOOKUP($A58,原始数据!$A:$X,12,0)</f>
        <v>2024-04-03T00:00:00.000000000</v>
      </c>
      <c r="G58" s="87">
        <f>VLOOKUP($A58,原始数据!$A:$X,14,0)</f>
        <v>0</v>
      </c>
      <c r="H58" s="87">
        <f>VLOOKUP($A58,原始数据!$A:$X,17,0)</f>
        <v>0</v>
      </c>
      <c r="I58" s="87">
        <f>VLOOKUP($A58,原始数据!$A:$X,18,0)</f>
        <v>0</v>
      </c>
      <c r="J58" s="87">
        <f>VLOOKUP($A58,原始数据!$A:$X,19,0)</f>
        <v>0</v>
      </c>
      <c r="K58" s="87">
        <f>VLOOKUP($A58,原始数据!$A:$X,21,0)</f>
        <v>-4.1139865665744679E-2</v>
      </c>
      <c r="L58" s="88">
        <f>VLOOKUP($A58,原始数据!$A:$X,23,0)</f>
        <v>0.2092754363267337</v>
      </c>
    </row>
    <row r="59" spans="1:13" ht="15" x14ac:dyDescent="0.25">
      <c r="A59" s="77">
        <v>341158</v>
      </c>
      <c r="B59" s="5" t="s">
        <v>826</v>
      </c>
      <c r="C59" s="5" t="s">
        <v>820</v>
      </c>
      <c r="D59" s="5" t="s">
        <v>777</v>
      </c>
      <c r="E59" s="5"/>
      <c r="F59" s="87" t="str">
        <f>VLOOKUP($A59,原始数据!$A:$X,12,0)</f>
        <v>2024-04-03T00:00:00.000000000</v>
      </c>
      <c r="G59" s="87">
        <f>VLOOKUP($A59,原始数据!$A:$X,14,0)</f>
        <v>1.49804442476571E-2</v>
      </c>
      <c r="H59" s="87">
        <f>VLOOKUP($A59,原始数据!$A:$X,17,0)</f>
        <v>-4.9448840664846783E-2</v>
      </c>
      <c r="I59" s="87">
        <f>VLOOKUP($A59,原始数据!$A:$X,18,0)</f>
        <v>-9.0133298051797706E-2</v>
      </c>
      <c r="J59" s="87">
        <f>VLOOKUP($A59,原始数据!$A:$X,19,0)</f>
        <v>7.1517606731068772E-2</v>
      </c>
      <c r="K59" s="87">
        <f>VLOOKUP($A59,原始数据!$A:$X,21,0)</f>
        <v>-2.2957170528732251E-2</v>
      </c>
      <c r="L59" s="88">
        <f>VLOOKUP($A59,原始数据!$A:$X,23,0)</f>
        <v>0.1473721312759457</v>
      </c>
    </row>
    <row r="60" spans="1:13" ht="15" x14ac:dyDescent="0.25">
      <c r="A60" s="77">
        <v>297714</v>
      </c>
      <c r="B60" s="5" t="s">
        <v>783</v>
      </c>
      <c r="C60" s="5" t="s">
        <v>821</v>
      </c>
      <c r="D60" s="5" t="s">
        <v>777</v>
      </c>
      <c r="E60" s="5"/>
      <c r="F60" s="87" t="str">
        <f>VLOOKUP($A60,原始数据!$A:$X,12,0)</f>
        <v>2024-04-03T00:00:00.000000000</v>
      </c>
      <c r="G60" s="87">
        <f>VLOOKUP($A60,原始数据!$A:$X,14,0)</f>
        <v>9.837678307919262E-3</v>
      </c>
      <c r="H60" s="87">
        <f>VLOOKUP($A60,原始数据!$A:$X,17,0)</f>
        <v>-1.2030798845043321E-2</v>
      </c>
      <c r="I60" s="87">
        <f>VLOOKUP($A60,原始数据!$A:$X,18,0)</f>
        <v>-9.3598233995585089E-2</v>
      </c>
      <c r="J60" s="87">
        <f>VLOOKUP($A60,原始数据!$A:$X,19,0)</f>
        <v>-4.0654205607476679E-2</v>
      </c>
      <c r="K60" s="87">
        <f>VLOOKUP($A60,原始数据!$A:$X,21,0)</f>
        <v>-4.0572792362768673E-2</v>
      </c>
      <c r="L60" s="88">
        <f>VLOOKUP($A60,原始数据!$A:$X,23,0)</f>
        <v>0.13825109916951631</v>
      </c>
    </row>
    <row r="61" spans="1:13" ht="15" x14ac:dyDescent="0.25">
      <c r="A61" s="77">
        <v>342520</v>
      </c>
      <c r="B61" s="5" t="s">
        <v>806</v>
      </c>
      <c r="C61" s="5" t="s">
        <v>822</v>
      </c>
      <c r="D61" s="5" t="s">
        <v>777</v>
      </c>
      <c r="E61" s="5"/>
      <c r="F61" s="87" t="str">
        <f>VLOOKUP($A61,原始数据!$A:$X,12,0)</f>
        <v>2024-04-03T00:00:00.000000000</v>
      </c>
      <c r="G61" s="87">
        <f>VLOOKUP($A61,原始数据!$A:$X,14,0)</f>
        <v>3.8364047407002388E-3</v>
      </c>
      <c r="H61" s="87">
        <f>VLOOKUP($A61,原始数据!$A:$X,17,0)</f>
        <v>4.0427572975194606E-3</v>
      </c>
      <c r="I61" s="87">
        <f>VLOOKUP($A61,原始数据!$A:$X,18,0)</f>
        <v>-8.1259013104269862E-2</v>
      </c>
      <c r="J61" s="87">
        <f>VLOOKUP($A61,原始数据!$A:$X,19,0)</f>
        <v>-8.4873844616537575E-2</v>
      </c>
      <c r="K61" s="87">
        <f>VLOOKUP($A61,原始数据!$A:$X,21,0)</f>
        <v>-4.6830843762616037E-2</v>
      </c>
      <c r="L61" s="88">
        <f>VLOOKUP($A61,原始数据!$A:$X,23,0)</f>
        <v>5.0756957095294819E-2</v>
      </c>
    </row>
    <row r="62" spans="1:13" ht="15" x14ac:dyDescent="0.25">
      <c r="A62" s="77">
        <v>420860</v>
      </c>
      <c r="B62" s="6" t="s">
        <v>824</v>
      </c>
      <c r="C62" s="6" t="s">
        <v>823</v>
      </c>
      <c r="D62" s="6" t="s">
        <v>777</v>
      </c>
      <c r="E62" s="6"/>
      <c r="F62" s="97" t="str">
        <f>VLOOKUP($A62,原始数据!$A:$X,12,0)</f>
        <v>2024-04-03T00:00:00.000000000</v>
      </c>
      <c r="G62" s="97">
        <f>VLOOKUP($A62,原始数据!$A:$X,14,0)</f>
        <v>0</v>
      </c>
      <c r="H62" s="97">
        <f>VLOOKUP($A62,原始数据!$A:$X,17,0)</f>
        <v>0</v>
      </c>
      <c r="I62" s="97">
        <f>VLOOKUP($A62,原始数据!$A:$X,18,0)</f>
        <v>0</v>
      </c>
      <c r="J62" s="97">
        <f>VLOOKUP($A62,原始数据!$A:$X,19,0)</f>
        <v>0</v>
      </c>
      <c r="K62" s="97">
        <f>VLOOKUP($A62,原始数据!$A:$X,21,0)</f>
        <v>0</v>
      </c>
      <c r="L62" s="98">
        <f>VLOOKUP($A62,原始数据!$A:$X,23,0)</f>
        <v>0</v>
      </c>
      <c r="M62" s="90"/>
    </row>
    <row r="63" spans="1:13" ht="15" x14ac:dyDescent="0.35">
      <c r="B63" s="91" t="s">
        <v>167</v>
      </c>
      <c r="C63" s="7"/>
      <c r="D63" s="6"/>
      <c r="E63" s="83"/>
      <c r="F63" s="49">
        <v>-5.36125E-2</v>
      </c>
      <c r="G63" s="49">
        <v>-5.9812499999999998E-2</v>
      </c>
      <c r="H63" s="49">
        <v>0.50424999999999998</v>
      </c>
      <c r="I63" s="49">
        <v>0.60488333333333333</v>
      </c>
      <c r="J63" s="49">
        <v>1.3842499999999998</v>
      </c>
      <c r="K63" s="49">
        <v>-0.10373750000000001</v>
      </c>
      <c r="L63" s="90"/>
      <c r="M63" s="90"/>
    </row>
    <row r="64" spans="1:13" ht="15" x14ac:dyDescent="0.35">
      <c r="A64" s="93" t="s">
        <v>1002</v>
      </c>
      <c r="B64" s="5" t="s">
        <v>184</v>
      </c>
      <c r="C64" s="5" t="s">
        <v>177</v>
      </c>
      <c r="D64" s="5"/>
      <c r="E64" s="65"/>
      <c r="F64" s="48">
        <v>-4.6300000000000001E-2</v>
      </c>
      <c r="G64" s="48">
        <v>-5.67E-2</v>
      </c>
      <c r="H64" s="48">
        <v>0.21870000000000001</v>
      </c>
      <c r="I64" s="48">
        <v>0.24260000000000001</v>
      </c>
      <c r="J64" s="48">
        <v>0.51439999999999997</v>
      </c>
      <c r="K64" s="48">
        <v>-0.11700000000000001</v>
      </c>
    </row>
    <row r="65" spans="1:13" ht="15" x14ac:dyDescent="0.35">
      <c r="A65" s="93" t="s">
        <v>1003</v>
      </c>
      <c r="B65" s="5" t="s">
        <v>185</v>
      </c>
      <c r="C65" s="5" t="s">
        <v>178</v>
      </c>
      <c r="D65" s="5"/>
      <c r="E65" s="65"/>
      <c r="F65" s="48">
        <v>-6.13E-2</v>
      </c>
      <c r="G65" s="48">
        <v>-6.4199999999999993E-2</v>
      </c>
      <c r="H65" s="48">
        <v>0.2261</v>
      </c>
      <c r="I65" s="48">
        <v>0.24129999999999999</v>
      </c>
      <c r="J65" s="48">
        <v>0.52190000000000003</v>
      </c>
      <c r="K65" s="48">
        <v>-0.12540000000000001</v>
      </c>
    </row>
    <row r="66" spans="1:13" ht="15" x14ac:dyDescent="0.25">
      <c r="A66" s="93" t="s">
        <v>1004</v>
      </c>
      <c r="B66" s="6" t="s">
        <v>165</v>
      </c>
      <c r="C66" s="6" t="s">
        <v>179</v>
      </c>
      <c r="D66" s="6"/>
      <c r="E66" s="83"/>
      <c r="F66" s="49">
        <v>2.6599999999999999E-2</v>
      </c>
      <c r="G66" s="49">
        <v>7.5200000000000003E-2</v>
      </c>
      <c r="H66" s="49">
        <v>0.2044</v>
      </c>
      <c r="I66" s="49">
        <v>0.33589999999999998</v>
      </c>
      <c r="J66" s="49">
        <v>0.60899999999999999</v>
      </c>
      <c r="K66" s="49">
        <v>-0.1225</v>
      </c>
      <c r="L66" s="90"/>
      <c r="M66" s="90"/>
    </row>
    <row r="67" spans="1:13" ht="15" x14ac:dyDescent="0.35">
      <c r="B67" s="158" t="s">
        <v>145</v>
      </c>
      <c r="C67" s="167" t="s">
        <v>117</v>
      </c>
      <c r="D67" s="167"/>
      <c r="E67" s="167"/>
      <c r="F67" s="48"/>
      <c r="G67" s="48"/>
      <c r="H67" s="48"/>
      <c r="I67" s="48"/>
      <c r="J67" s="48"/>
      <c r="K67" s="48"/>
      <c r="L67" s="48"/>
    </row>
    <row r="68" spans="1:13" ht="15" x14ac:dyDescent="0.35">
      <c r="B68" s="161"/>
      <c r="C68" s="161"/>
      <c r="D68" s="161"/>
      <c r="E68" s="161"/>
      <c r="F68" s="52"/>
      <c r="G68" s="52"/>
      <c r="H68" s="52"/>
      <c r="I68" s="52"/>
      <c r="J68" s="52"/>
      <c r="K68" s="52"/>
      <c r="L68" s="52"/>
      <c r="M68" s="90"/>
    </row>
    <row r="69" spans="1:13" ht="15" x14ac:dyDescent="0.25">
      <c r="A69">
        <v>11374</v>
      </c>
      <c r="B69" s="5" t="s">
        <v>813</v>
      </c>
      <c r="C69" s="5" t="s">
        <v>830</v>
      </c>
      <c r="D69" s="5" t="s">
        <v>181</v>
      </c>
      <c r="E69" s="5"/>
      <c r="F69" s="87" t="str">
        <f>VLOOKUP($A69,原始数据!$A:$X,12,0)</f>
        <v>2024-04-03T00:00:00.000000000</v>
      </c>
      <c r="G69" s="87">
        <f>VLOOKUP($A69,原始数据!$A:$X,14,0)</f>
        <v>1.284217641094987E-3</v>
      </c>
      <c r="H69" s="87">
        <f>VLOOKUP($A69,原始数据!$A:$X,17,0)</f>
        <v>8.2009051621465545E-3</v>
      </c>
      <c r="I69" s="87">
        <f>VLOOKUP($A69,原始数据!$A:$X,18,0)</f>
        <v>4.2505277973258197E-2</v>
      </c>
      <c r="J69" s="87">
        <f>VLOOKUP($A69,原始数据!$A:$X,19,0)</f>
        <v>0.16714595233405549</v>
      </c>
      <c r="K69" s="87">
        <f>VLOOKUP($A69,原始数据!$A:$X,21,0)</f>
        <v>5.4122067058906882E-2</v>
      </c>
      <c r="L69" s="88">
        <f>VLOOKUP($A69,原始数据!$A:$X,23,0)</f>
        <v>9.6583363515634346E-2</v>
      </c>
    </row>
    <row r="70" spans="1:13" ht="15" x14ac:dyDescent="0.25">
      <c r="A70">
        <v>26944</v>
      </c>
      <c r="B70" s="5" t="s">
        <v>785</v>
      </c>
      <c r="C70" s="5" t="s">
        <v>831</v>
      </c>
      <c r="D70" s="5" t="s">
        <v>181</v>
      </c>
      <c r="E70" s="5"/>
      <c r="F70" s="87" t="e">
        <f>VLOOKUP($A70,原始数据!$A:$X,12,0)</f>
        <v>#N/A</v>
      </c>
      <c r="G70" s="87" t="e">
        <f>VLOOKUP($A70,原始数据!$A:$X,14,0)</f>
        <v>#N/A</v>
      </c>
      <c r="H70" s="87" t="e">
        <f>VLOOKUP($A70,原始数据!$A:$X,17,0)</f>
        <v>#N/A</v>
      </c>
      <c r="I70" s="87" t="e">
        <f>VLOOKUP($A70,原始数据!$A:$X,18,0)</f>
        <v>#N/A</v>
      </c>
      <c r="J70" s="87" t="e">
        <f>VLOOKUP($A70,原始数据!$A:$X,19,0)</f>
        <v>#N/A</v>
      </c>
      <c r="K70" s="87" t="e">
        <f>VLOOKUP($A70,原始数据!$A:$X,21,0)</f>
        <v>#N/A</v>
      </c>
      <c r="L70" s="88" t="e">
        <f>VLOOKUP($A70,原始数据!$A:$X,23,0)</f>
        <v>#N/A</v>
      </c>
    </row>
    <row r="71" spans="1:13" ht="15" x14ac:dyDescent="0.25">
      <c r="A71">
        <v>114096</v>
      </c>
      <c r="B71" s="5" t="s">
        <v>791</v>
      </c>
      <c r="C71" s="5" t="s">
        <v>832</v>
      </c>
      <c r="D71" s="5" t="s">
        <v>181</v>
      </c>
      <c r="E71" s="5"/>
      <c r="F71" s="87" t="str">
        <f>VLOOKUP($A71,原始数据!$A:$X,12,0)</f>
        <v>2024-04-03T00:00:00.000000000</v>
      </c>
      <c r="G71" s="87">
        <f>VLOOKUP($A71,原始数据!$A:$X,14,0)</f>
        <v>-5.0489113284948317E-3</v>
      </c>
      <c r="H71" s="87">
        <f>VLOOKUP($A71,原始数据!$A:$X,17,0)</f>
        <v>1.808201485308358E-2</v>
      </c>
      <c r="I71" s="87">
        <f>VLOOKUP($A71,原始数据!$A:$X,18,0)</f>
        <v>4.1281373844121561E-2</v>
      </c>
      <c r="J71" s="87">
        <f>VLOOKUP($A71,原始数据!$A:$X,19,0)</f>
        <v>0.1540995607613469</v>
      </c>
      <c r="K71" s="87">
        <f>VLOOKUP($A71,原始数据!$A:$X,21,0)</f>
        <v>2.6393929396238969E-2</v>
      </c>
      <c r="L71" s="88">
        <f>VLOOKUP($A71,原始数据!$A:$X,23,0)</f>
        <v>0</v>
      </c>
    </row>
    <row r="72" spans="1:13" ht="15" x14ac:dyDescent="0.25">
      <c r="A72">
        <v>262468</v>
      </c>
      <c r="B72" s="5" t="s">
        <v>802</v>
      </c>
      <c r="C72" s="5" t="s">
        <v>833</v>
      </c>
      <c r="D72" s="5" t="s">
        <v>181</v>
      </c>
      <c r="E72" s="5"/>
      <c r="F72" s="87" t="str">
        <f>VLOOKUP($A72,原始数据!$A:$X,12,0)</f>
        <v>2024-04-03T00:00:00.000000000</v>
      </c>
      <c r="G72" s="87">
        <f>VLOOKUP($A72,原始数据!$A:$X,14,0)</f>
        <v>-1.194139530611205E-3</v>
      </c>
      <c r="H72" s="87">
        <f>VLOOKUP($A72,原始数据!$A:$X,17,0)</f>
        <v>8.832949654689215E-2</v>
      </c>
      <c r="I72" s="87">
        <f>VLOOKUP($A72,原始数据!$A:$X,18,0)</f>
        <v>0.15503505417463351</v>
      </c>
      <c r="J72" s="87">
        <f>VLOOKUP($A72,原始数据!$A:$X,19,0)</f>
        <v>0.31077089988548012</v>
      </c>
      <c r="K72" s="87">
        <f>VLOOKUP($A72,原始数据!$A:$X,21,0)</f>
        <v>6.6254189224026927E-2</v>
      </c>
      <c r="L72" s="88">
        <f>VLOOKUP($A72,原始数据!$A:$X,23,0)</f>
        <v>0.17326209852767599</v>
      </c>
    </row>
    <row r="73" spans="1:13" ht="15" x14ac:dyDescent="0.25">
      <c r="A73">
        <v>273597</v>
      </c>
      <c r="B73" s="5" t="s">
        <v>826</v>
      </c>
      <c r="C73" s="5" t="s">
        <v>834</v>
      </c>
      <c r="D73" s="5" t="s">
        <v>181</v>
      </c>
      <c r="E73" s="5"/>
      <c r="F73" s="87" t="str">
        <f>VLOOKUP($A73,原始数据!$A:$X,12,0)</f>
        <v>2024-04-03T00:00:00.000000000</v>
      </c>
      <c r="G73" s="87">
        <f>VLOOKUP($A73,原始数据!$A:$X,14,0)</f>
        <v>-1.6352824578790279E-3</v>
      </c>
      <c r="H73" s="87">
        <f>VLOOKUP($A73,原始数据!$A:$X,17,0)</f>
        <v>-7.0066928225248182E-2</v>
      </c>
      <c r="I73" s="87">
        <f>VLOOKUP($A73,原始数据!$A:$X,18,0)</f>
        <v>-5.0520759696498503E-2</v>
      </c>
      <c r="J73" s="87">
        <f>VLOOKUP($A73,原始数据!$A:$X,19,0)</f>
        <v>-2.8404706790123409E-2</v>
      </c>
      <c r="K73" s="87">
        <f>VLOOKUP($A73,原始数据!$A:$X,21,0)</f>
        <v>3.9082210691674169E-2</v>
      </c>
      <c r="L73" s="88">
        <f>VLOOKUP($A73,原始数据!$A:$X,23,0)</f>
        <v>-4.767855426319334E-2</v>
      </c>
    </row>
    <row r="74" spans="1:13" ht="15" x14ac:dyDescent="0.25">
      <c r="A74">
        <v>368504</v>
      </c>
      <c r="B74" s="5" t="s">
        <v>828</v>
      </c>
      <c r="C74" s="5" t="s">
        <v>835</v>
      </c>
      <c r="D74" s="5" t="s">
        <v>181</v>
      </c>
      <c r="E74" s="5"/>
      <c r="F74" s="87" t="str">
        <f>VLOOKUP($A74,原始数据!$A:$X,12,0)</f>
        <v>2024-04-03T00:00:00.000000000</v>
      </c>
      <c r="G74" s="87">
        <f>VLOOKUP($A74,原始数据!$A:$X,14,0)</f>
        <v>0</v>
      </c>
      <c r="H74" s="87">
        <f>VLOOKUP($A74,原始数据!$A:$X,17,0)</f>
        <v>0</v>
      </c>
      <c r="I74" s="87">
        <f>VLOOKUP($A74,原始数据!$A:$X,18,0)</f>
        <v>0</v>
      </c>
      <c r="J74" s="87">
        <f>VLOOKUP($A74,原始数据!$A:$X,19,0)</f>
        <v>0</v>
      </c>
      <c r="K74" s="87">
        <f>VLOOKUP($A74,原始数据!$A:$X,21,0)</f>
        <v>0</v>
      </c>
      <c r="L74" s="88">
        <f>VLOOKUP($A74,原始数据!$A:$X,23,0)</f>
        <v>-1.0355987055016169E-2</v>
      </c>
    </row>
    <row r="75" spans="1:13" ht="15" x14ac:dyDescent="0.25">
      <c r="A75">
        <v>301278</v>
      </c>
      <c r="B75" s="5" t="s">
        <v>787</v>
      </c>
      <c r="C75" s="5" t="s">
        <v>836</v>
      </c>
      <c r="D75" s="5" t="s">
        <v>181</v>
      </c>
      <c r="E75" s="5"/>
      <c r="F75" s="87" t="str">
        <f>VLOOKUP($A75,原始数据!$A:$X,12,0)</f>
        <v>2024-04-03T00:00:00.000000000</v>
      </c>
      <c r="G75" s="87">
        <f>VLOOKUP($A75,原始数据!$A:$X,14,0)</f>
        <v>-3.9245716473628178E-3</v>
      </c>
      <c r="H75" s="87">
        <f>VLOOKUP($A75,原始数据!$A:$X,17,0)</f>
        <v>3.1624863685932432E-2</v>
      </c>
      <c r="I75" s="87">
        <f>VLOOKUP($A75,原始数据!$A:$X,18,0)</f>
        <v>7.5333264441459047E-2</v>
      </c>
      <c r="J75" s="87">
        <f>VLOOKUP($A75,原始数据!$A:$X,19,0)</f>
        <v>0.24451354422053459</v>
      </c>
      <c r="K75" s="87">
        <f>VLOOKUP($A75,原始数据!$A:$X,21,0)</f>
        <v>7.2839055905798977E-2</v>
      </c>
      <c r="L75" s="88">
        <f>VLOOKUP($A75,原始数据!$A:$X,23,0)</f>
        <v>7.5555303073340241E-3</v>
      </c>
    </row>
    <row r="76" spans="1:13" ht="15" x14ac:dyDescent="0.25">
      <c r="A76">
        <v>422104</v>
      </c>
      <c r="B76" s="5" t="s">
        <v>829</v>
      </c>
      <c r="C76" s="5" t="s">
        <v>837</v>
      </c>
      <c r="D76" s="5" t="s">
        <v>181</v>
      </c>
      <c r="E76" s="5"/>
      <c r="F76" s="87" t="str">
        <f>VLOOKUP($A76,原始数据!$A:$X,12,0)</f>
        <v>2024-04-03T00:00:00.000000000</v>
      </c>
      <c r="G76" s="87">
        <f>VLOOKUP($A76,原始数据!$A:$X,14,0)</f>
        <v>0</v>
      </c>
      <c r="H76" s="87">
        <f>VLOOKUP($A76,原始数据!$A:$X,17,0)</f>
        <v>0</v>
      </c>
      <c r="I76" s="87">
        <f>VLOOKUP($A76,原始数据!$A:$X,18,0)</f>
        <v>0</v>
      </c>
      <c r="J76" s="87">
        <f>VLOOKUP($A76,原始数据!$A:$X,19,0)</f>
        <v>0</v>
      </c>
      <c r="K76" s="87">
        <f>VLOOKUP($A76,原始数据!$A:$X,21,0)</f>
        <v>0</v>
      </c>
      <c r="L76" s="88">
        <f>VLOOKUP($A76,原始数据!$A:$X,23,0)</f>
        <v>4.3425414364640869E-2</v>
      </c>
    </row>
    <row r="77" spans="1:13" ht="15" x14ac:dyDescent="0.25">
      <c r="A77">
        <v>357413</v>
      </c>
      <c r="B77" s="5" t="s">
        <v>783</v>
      </c>
      <c r="C77" s="5" t="s">
        <v>838</v>
      </c>
      <c r="D77" s="5" t="s">
        <v>181</v>
      </c>
      <c r="E77" s="5"/>
      <c r="F77" s="87" t="str">
        <f>VLOOKUP($A77,原始数据!$A:$X,12,0)</f>
        <v>2024-04-03T00:00:00.000000000</v>
      </c>
      <c r="G77" s="87">
        <f>VLOOKUP($A77,原始数据!$A:$X,14,0)</f>
        <v>0</v>
      </c>
      <c r="H77" s="87">
        <f>VLOOKUP($A77,原始数据!$A:$X,17,0)</f>
        <v>0</v>
      </c>
      <c r="I77" s="87">
        <f>VLOOKUP($A77,原始数据!$A:$X,18,0)</f>
        <v>0</v>
      </c>
      <c r="J77" s="87">
        <f>VLOOKUP($A77,原始数据!$A:$X,19,0)</f>
        <v>0</v>
      </c>
      <c r="K77" s="87">
        <f>VLOOKUP($A77,原始数据!$A:$X,21,0)</f>
        <v>7.5892857142856984E-2</v>
      </c>
      <c r="L77" s="88">
        <f>VLOOKUP($A77,原始数据!$A:$X,23,0)</f>
        <v>4.0784313725490177E-2</v>
      </c>
    </row>
    <row r="78" spans="1:13" ht="15" x14ac:dyDescent="0.25">
      <c r="A78">
        <v>388949</v>
      </c>
      <c r="B78" s="5" t="s">
        <v>795</v>
      </c>
      <c r="C78" s="5" t="s">
        <v>839</v>
      </c>
      <c r="D78" s="5" t="s">
        <v>181</v>
      </c>
      <c r="E78" s="5"/>
      <c r="F78" s="87" t="str">
        <f>VLOOKUP($A78,原始数据!$A:$X,12,0)</f>
        <v>2024-04-03T00:00:00.000000000</v>
      </c>
      <c r="G78" s="87">
        <f>VLOOKUP($A78,原始数据!$A:$X,14,0)</f>
        <v>1.5923566878981439E-3</v>
      </c>
      <c r="H78" s="87">
        <f>VLOOKUP($A78,原始数据!$A:$X,17,0)</f>
        <v>5.803195962994101E-2</v>
      </c>
      <c r="I78" s="87">
        <f>VLOOKUP($A78,原始数据!$A:$X,18,0)</f>
        <v>0.13715800891888641</v>
      </c>
      <c r="J78" s="87">
        <f>VLOOKUP($A78,原始数据!$A:$X,19,0)</f>
        <v>0.23737704918032801</v>
      </c>
      <c r="K78" s="87">
        <f>VLOOKUP($A78,原始数据!$A:$X,21,0)</f>
        <v>0.102182361733931</v>
      </c>
      <c r="L78" s="88">
        <f>VLOOKUP($A78,原始数据!$A:$X,23,0)</f>
        <v>8.5434702768545145E-2</v>
      </c>
    </row>
    <row r="79" spans="1:13" ht="15" x14ac:dyDescent="0.25">
      <c r="A79">
        <v>410402</v>
      </c>
      <c r="B79" s="5" t="s">
        <v>827</v>
      </c>
      <c r="C79" s="5" t="s">
        <v>840</v>
      </c>
      <c r="D79" s="5" t="s">
        <v>181</v>
      </c>
      <c r="E79" s="5"/>
      <c r="F79" s="87" t="e">
        <f>VLOOKUP($A79,原始数据!$A:$X,12,0)</f>
        <v>#N/A</v>
      </c>
      <c r="G79" s="87" t="e">
        <f>VLOOKUP($A79,原始数据!$A:$X,14,0)</f>
        <v>#N/A</v>
      </c>
      <c r="H79" s="87" t="e">
        <f>VLOOKUP($A79,原始数据!$A:$X,17,0)</f>
        <v>#N/A</v>
      </c>
      <c r="I79" s="87" t="e">
        <f>VLOOKUP($A79,原始数据!$A:$X,18,0)</f>
        <v>#N/A</v>
      </c>
      <c r="J79" s="87" t="e">
        <f>VLOOKUP($A79,原始数据!$A:$X,19,0)</f>
        <v>#N/A</v>
      </c>
      <c r="K79" s="87" t="e">
        <f>VLOOKUP($A79,原始数据!$A:$X,21,0)</f>
        <v>#N/A</v>
      </c>
      <c r="L79" s="88" t="e">
        <f>VLOOKUP($A79,原始数据!$A:$X,23,0)</f>
        <v>#N/A</v>
      </c>
    </row>
    <row r="80" spans="1:13" ht="15" x14ac:dyDescent="0.25">
      <c r="A80">
        <v>443257</v>
      </c>
      <c r="B80" s="5" t="s">
        <v>789</v>
      </c>
      <c r="C80" s="5" t="s">
        <v>841</v>
      </c>
      <c r="D80" s="5" t="s">
        <v>181</v>
      </c>
      <c r="E80" s="5"/>
      <c r="F80" s="87" t="str">
        <f>VLOOKUP($A80,原始数据!$A:$X,12,0)</f>
        <v>2024-04-03T00:00:00.000000000</v>
      </c>
      <c r="G80" s="87">
        <f>VLOOKUP($A80,原始数据!$A:$X,14,0)</f>
        <v>-7.6014501227916753E-4</v>
      </c>
      <c r="H80" s="87">
        <f>VLOOKUP($A80,原始数据!$A:$X,17,0)</f>
        <v>2.0604395604395531E-2</v>
      </c>
      <c r="I80" s="87">
        <f>VLOOKUP($A80,原始数据!$A:$X,18,0)</f>
        <v>6.6995504495504621E-2</v>
      </c>
      <c r="J80" s="87">
        <f>VLOOKUP($A80,原始数据!$A:$X,19,0)</f>
        <v>0.30900038299502097</v>
      </c>
      <c r="K80" s="87">
        <f>VLOOKUP($A80,原始数据!$A:$X,21,0)</f>
        <v>8.3586050037907533E-2</v>
      </c>
      <c r="L80" s="88">
        <f>VLOOKUP($A80,原始数据!$A:$X,23,0)</f>
        <v>0.13675345746735701</v>
      </c>
    </row>
    <row r="81" spans="1:13" ht="15" x14ac:dyDescent="0.25">
      <c r="A81">
        <v>455194</v>
      </c>
      <c r="B81" s="5" t="s">
        <v>800</v>
      </c>
      <c r="C81" s="5" t="s">
        <v>842</v>
      </c>
      <c r="D81" s="5" t="s">
        <v>181</v>
      </c>
      <c r="E81" s="5"/>
      <c r="F81" s="87" t="str">
        <f>VLOOKUP($A81,原始数据!$A:$X,12,0)</f>
        <v>2024-04-03T00:00:00.000000000</v>
      </c>
      <c r="G81" s="87">
        <f>VLOOKUP($A81,原始数据!$A:$X,14,0)</f>
        <v>-3.690992682768957E-3</v>
      </c>
      <c r="H81" s="87">
        <f>VLOOKUP($A81,原始数据!$A:$X,17,0)</f>
        <v>5.0023885893673681E-2</v>
      </c>
      <c r="I81" s="87">
        <f>VLOOKUP($A81,原始数据!$A:$X,18,0)</f>
        <v>0.1308246361899161</v>
      </c>
      <c r="J81" s="87">
        <f>VLOOKUP($A81,原始数据!$A:$X,19,0)</f>
        <v>0.28627588149714622</v>
      </c>
      <c r="K81" s="87">
        <f>VLOOKUP($A81,原始数据!$A:$X,21,0)</f>
        <v>0.13085026335590649</v>
      </c>
      <c r="L81" s="88">
        <f>VLOOKUP($A81,原始数据!$A:$X,23,0)</f>
        <v>1.210679950622739E-2</v>
      </c>
    </row>
    <row r="82" spans="1:13" ht="15" x14ac:dyDescent="0.25">
      <c r="A82">
        <v>422916</v>
      </c>
      <c r="B82" s="5" t="s">
        <v>798</v>
      </c>
      <c r="C82" s="5" t="s">
        <v>843</v>
      </c>
      <c r="D82" s="5" t="s">
        <v>181</v>
      </c>
      <c r="E82" s="5"/>
      <c r="F82" s="87" t="str">
        <f>VLOOKUP($A82,原始数据!$A:$X,12,0)</f>
        <v>2024-04-03T00:00:00.000000000</v>
      </c>
      <c r="G82" s="87">
        <f>VLOOKUP($A82,原始数据!$A:$X,14,0)</f>
        <v>0</v>
      </c>
      <c r="H82" s="87">
        <f>VLOOKUP($A82,原始数据!$A:$X,17,0)</f>
        <v>0</v>
      </c>
      <c r="I82" s="87">
        <f>VLOOKUP($A82,原始数据!$A:$X,18,0)</f>
        <v>0</v>
      </c>
      <c r="J82" s="87">
        <f>VLOOKUP($A82,原始数据!$A:$X,19,0)</f>
        <v>0</v>
      </c>
      <c r="K82" s="87">
        <f>VLOOKUP($A82,原始数据!$A:$X,21,0)</f>
        <v>0</v>
      </c>
      <c r="L82" s="88">
        <f>VLOOKUP($A82,原始数据!$A:$X,23,0)</f>
        <v>0.10584669378639221</v>
      </c>
    </row>
    <row r="83" spans="1:13" ht="15" x14ac:dyDescent="0.25">
      <c r="A83">
        <v>323018</v>
      </c>
      <c r="B83" s="5" t="s">
        <v>779</v>
      </c>
      <c r="C83" s="5" t="s">
        <v>844</v>
      </c>
      <c r="D83" s="5" t="s">
        <v>181</v>
      </c>
      <c r="E83" s="5"/>
      <c r="F83" s="87" t="str">
        <f>VLOOKUP($A83,原始数据!$A:$X,12,0)</f>
        <v>2023-11-17T00:00:00.000000000</v>
      </c>
      <c r="G83" s="87">
        <f>VLOOKUP($A83,原始数据!$A:$X,14,0)</f>
        <v>0</v>
      </c>
      <c r="H83" s="87">
        <f>VLOOKUP($A83,原始数据!$A:$X,17,0)</f>
        <v>0</v>
      </c>
      <c r="I83" s="87">
        <f>VLOOKUP($A83,原始数据!$A:$X,18,0)</f>
        <v>0</v>
      </c>
      <c r="J83" s="87">
        <f>VLOOKUP($A83,原始数据!$A:$X,19,0)</f>
        <v>0</v>
      </c>
      <c r="K83" s="87">
        <f>VLOOKUP($A83,原始数据!$A:$X,21,0)</f>
        <v>0</v>
      </c>
      <c r="L83" s="88">
        <f>VLOOKUP($A83,原始数据!$A:$X,23,0)</f>
        <v>0</v>
      </c>
    </row>
    <row r="84" spans="1:13" ht="15" x14ac:dyDescent="0.25">
      <c r="A84">
        <v>408594</v>
      </c>
      <c r="B84" s="5" t="s">
        <v>824</v>
      </c>
      <c r="C84" s="5" t="s">
        <v>845</v>
      </c>
      <c r="D84" s="5" t="s">
        <v>181</v>
      </c>
      <c r="E84" s="5"/>
      <c r="F84" s="87" t="str">
        <f>VLOOKUP($A84,原始数据!$A:$X,12,0)</f>
        <v>2024-04-03T00:00:00.000000000</v>
      </c>
      <c r="G84" s="87">
        <f>VLOOKUP($A84,原始数据!$A:$X,14,0)</f>
        <v>0</v>
      </c>
      <c r="H84" s="87">
        <f>VLOOKUP($A84,原始数据!$A:$X,17,0)</f>
        <v>0</v>
      </c>
      <c r="I84" s="87">
        <f>VLOOKUP($A84,原始数据!$A:$X,18,0)</f>
        <v>0</v>
      </c>
      <c r="J84" s="87">
        <f>VLOOKUP($A84,原始数据!$A:$X,19,0)</f>
        <v>0</v>
      </c>
      <c r="K84" s="87">
        <f>VLOOKUP($A84,原始数据!$A:$X,21,0)</f>
        <v>0</v>
      </c>
      <c r="L84" s="88">
        <f>VLOOKUP($A84,原始数据!$A:$X,23,0)</f>
        <v>0</v>
      </c>
    </row>
    <row r="85" spans="1:13" ht="15" x14ac:dyDescent="0.25">
      <c r="A85">
        <v>330886</v>
      </c>
      <c r="B85" s="5" t="s">
        <v>846</v>
      </c>
      <c r="C85" s="5" t="s">
        <v>847</v>
      </c>
      <c r="D85" s="5" t="s">
        <v>181</v>
      </c>
      <c r="E85" s="5"/>
      <c r="F85" s="87" t="e">
        <f>VLOOKUP($A85,原始数据!$A:$X,12,0)</f>
        <v>#N/A</v>
      </c>
      <c r="G85" s="87" t="e">
        <f>VLOOKUP($A85,原始数据!$A:$X,14,0)</f>
        <v>#N/A</v>
      </c>
      <c r="H85" s="87" t="e">
        <f>VLOOKUP($A85,原始数据!$A:$X,17,0)</f>
        <v>#N/A</v>
      </c>
      <c r="I85" s="87" t="e">
        <f>VLOOKUP($A85,原始数据!$A:$X,18,0)</f>
        <v>#N/A</v>
      </c>
      <c r="J85" s="87" t="e">
        <f>VLOOKUP($A85,原始数据!$A:$X,19,0)</f>
        <v>#N/A</v>
      </c>
      <c r="K85" s="87" t="e">
        <f>VLOOKUP($A85,原始数据!$A:$X,21,0)</f>
        <v>#N/A</v>
      </c>
      <c r="L85" s="88" t="e">
        <f>VLOOKUP($A85,原始数据!$A:$X,23,0)</f>
        <v>#N/A</v>
      </c>
    </row>
    <row r="86" spans="1:13" ht="15" x14ac:dyDescent="0.25">
      <c r="A86">
        <v>477272</v>
      </c>
      <c r="B86" s="6" t="s">
        <v>800</v>
      </c>
      <c r="C86" s="6" t="s">
        <v>848</v>
      </c>
      <c r="D86" s="6" t="s">
        <v>849</v>
      </c>
      <c r="E86" s="6"/>
      <c r="F86" s="97" t="str">
        <f>VLOOKUP($A86,原始数据!$A:$X,12,0)</f>
        <v>2024-04-03T00:00:00.000000000</v>
      </c>
      <c r="G86" s="97">
        <f>VLOOKUP($A86,原始数据!$A:$X,14,0)</f>
        <v>-2.3201856148491462E-3</v>
      </c>
      <c r="H86" s="97">
        <f>VLOOKUP($A86,原始数据!$A:$X,17,0)</f>
        <v>5.2545691906004548E-2</v>
      </c>
      <c r="I86" s="97">
        <f>VLOOKUP($A86,原始数据!$A:$X,18,0)</f>
        <v>0.1383692199082236</v>
      </c>
      <c r="J86" s="97">
        <f>VLOOKUP($A86,原始数据!$A:$X,19,0)</f>
        <v>0.29995507642825753</v>
      </c>
      <c r="K86" s="97">
        <f>VLOOKUP($A86,原始数据!$A:$X,21,0)</f>
        <v>0.13470709979303419</v>
      </c>
      <c r="L86" s="98">
        <f>VLOOKUP($A86,原始数据!$A:$X,23,0)</f>
        <v>9.8671116539875703E-2</v>
      </c>
      <c r="M86" s="90"/>
    </row>
    <row r="87" spans="1:13" ht="15.6" x14ac:dyDescent="0.35">
      <c r="B87" s="92" t="s">
        <v>166</v>
      </c>
      <c r="C87" s="11"/>
      <c r="D87" s="11"/>
      <c r="E87" s="11"/>
      <c r="F87" s="48">
        <v>-1.2474999999999998E-2</v>
      </c>
      <c r="G87" s="48">
        <v>-1.0800000000000001E-2</v>
      </c>
      <c r="H87" s="48">
        <v>0.19646250000000001</v>
      </c>
      <c r="I87" s="48">
        <v>0.21412857142857139</v>
      </c>
      <c r="J87" s="48">
        <v>0.4612857142857143</v>
      </c>
      <c r="K87" s="48">
        <v>-2.2875E-2</v>
      </c>
      <c r="L87" s="15"/>
      <c r="M87" s="45"/>
    </row>
    <row r="88" spans="1:13" ht="15.6" x14ac:dyDescent="0.35">
      <c r="A88" s="94" t="s">
        <v>1007</v>
      </c>
      <c r="B88" s="6" t="s">
        <v>223</v>
      </c>
      <c r="C88" s="95" t="s">
        <v>1008</v>
      </c>
      <c r="E88" s="10"/>
      <c r="F88" s="52">
        <v>-5.8999999999999999E-3</v>
      </c>
      <c r="G88" s="52">
        <v>-4.3E-3</v>
      </c>
      <c r="H88" s="52">
        <v>8.8599999999999998E-2</v>
      </c>
      <c r="I88" s="52">
        <v>4.41E-2</v>
      </c>
      <c r="J88" s="52">
        <v>0.13650000000000001</v>
      </c>
      <c r="K88" s="52">
        <v>-5.8999999999999999E-3</v>
      </c>
      <c r="L88" s="58"/>
      <c r="M88" s="10"/>
    </row>
    <row r="89" spans="1:13" ht="15" x14ac:dyDescent="0.35">
      <c r="B89" s="158" t="s">
        <v>145</v>
      </c>
      <c r="C89" s="158" t="s">
        <v>120</v>
      </c>
      <c r="D89" s="158"/>
      <c r="E89" s="158"/>
      <c r="F89" s="158"/>
      <c r="G89" s="158"/>
      <c r="H89" s="47"/>
      <c r="I89" s="47"/>
      <c r="J89" s="47"/>
      <c r="K89" s="47"/>
      <c r="L89" s="47"/>
      <c r="M89" s="47"/>
    </row>
    <row r="90" spans="1:13" ht="15" x14ac:dyDescent="0.35">
      <c r="B90" s="161"/>
      <c r="C90" s="161"/>
      <c r="D90" s="161"/>
      <c r="E90" s="161"/>
      <c r="F90" s="161"/>
      <c r="G90" s="161"/>
      <c r="H90" s="52"/>
      <c r="I90" s="52"/>
      <c r="J90" s="52"/>
      <c r="K90" s="52"/>
      <c r="L90" s="52"/>
      <c r="M90" s="52"/>
    </row>
    <row r="91" spans="1:13" ht="15" x14ac:dyDescent="0.25">
      <c r="A91">
        <v>157675</v>
      </c>
      <c r="B91" s="5" t="s">
        <v>850</v>
      </c>
      <c r="C91" s="5" t="s">
        <v>851</v>
      </c>
      <c r="D91" s="5"/>
      <c r="E91" s="5"/>
      <c r="F91" s="87" t="str">
        <f>VLOOKUP($A91,原始数据!$A:$X,12,0)</f>
        <v>2024-04-03T00:00:00.000000000</v>
      </c>
      <c r="G91" s="87">
        <f>VLOOKUP($A91,原始数据!$A:$X,14,0)</f>
        <v>1.049489697669936E-2</v>
      </c>
      <c r="H91" s="87">
        <f>VLOOKUP($A91,原始数据!$A:$X,17,0)</f>
        <v>3.6509086120621648E-2</v>
      </c>
      <c r="I91" s="87">
        <f>VLOOKUP($A91,原始数据!$A:$X,18,0)</f>
        <v>-0.12754932387497231</v>
      </c>
      <c r="J91" s="87">
        <f>VLOOKUP($A91,原始数据!$A:$X,19,0)</f>
        <v>-0.33835581893834332</v>
      </c>
      <c r="K91" s="87">
        <f>VLOOKUP($A91,原始数据!$A:$X,21,0)</f>
        <v>-0.15059940059940061</v>
      </c>
      <c r="L91" s="88">
        <f>VLOOKUP($A91,原始数据!$A:$X,23,0)</f>
        <v>-6.759146748776923E-2</v>
      </c>
    </row>
    <row r="92" spans="1:13" ht="15" x14ac:dyDescent="0.25">
      <c r="A92">
        <v>342624</v>
      </c>
      <c r="B92" s="5" t="s">
        <v>852</v>
      </c>
      <c r="C92" s="5" t="s">
        <v>853</v>
      </c>
      <c r="D92" s="5"/>
      <c r="E92" s="5"/>
      <c r="F92" s="87" t="str">
        <f>VLOOKUP($A92,原始数据!$A:$X,12,0)</f>
        <v>2024-04-03T00:00:00.000000000</v>
      </c>
      <c r="G92" s="87">
        <f>VLOOKUP($A92,原始数据!$A:$X,14,0)</f>
        <v>1.69133192389006E-2</v>
      </c>
      <c r="H92" s="87">
        <f>VLOOKUP($A92,原始数据!$A:$X,17,0)</f>
        <v>-3.4413535990823092E-2</v>
      </c>
      <c r="I92" s="87">
        <f>VLOOKUP($A92,原始数据!$A:$X,18,0)</f>
        <v>-0.14260249554367199</v>
      </c>
      <c r="J92" s="87">
        <f>VLOOKUP($A92,原始数据!$A:$X,19,0)</f>
        <v>-7.5177850413381986E-2</v>
      </c>
      <c r="K92" s="87">
        <f>VLOOKUP($A92,原始数据!$A:$X,21,0)</f>
        <v>-0.10591133004926109</v>
      </c>
      <c r="L92" s="88">
        <f>VLOOKUP($A92,原始数据!$A:$X,23,0)</f>
        <v>0.20509064113922931</v>
      </c>
    </row>
    <row r="93" spans="1:13" ht="15" x14ac:dyDescent="0.25">
      <c r="A93">
        <v>94006</v>
      </c>
      <c r="B93" s="5" t="s">
        <v>854</v>
      </c>
      <c r="C93" s="5" t="s">
        <v>855</v>
      </c>
      <c r="D93" s="5"/>
      <c r="E93" s="5"/>
      <c r="F93" s="87" t="str">
        <f>VLOOKUP($A93,原始数据!$A:$X,12,0)</f>
        <v>2024-04-03T00:00:00.000000000</v>
      </c>
      <c r="G93" s="87">
        <f>VLOOKUP($A93,原始数据!$A:$X,14,0)</f>
        <v>0</v>
      </c>
      <c r="H93" s="87">
        <f>VLOOKUP($A93,原始数据!$A:$X,17,0)</f>
        <v>0</v>
      </c>
      <c r="I93" s="87">
        <f>VLOOKUP($A93,原始数据!$A:$X,18,0)</f>
        <v>0</v>
      </c>
      <c r="J93" s="87">
        <f>VLOOKUP($A93,原始数据!$A:$X,19,0)</f>
        <v>0</v>
      </c>
      <c r="K93" s="87">
        <f>VLOOKUP($A93,原始数据!$A:$X,21,0)</f>
        <v>0</v>
      </c>
      <c r="L93" s="88">
        <f>VLOOKUP($A93,原始数据!$A:$X,23,0)</f>
        <v>6.8689991509002679E-2</v>
      </c>
    </row>
    <row r="94" spans="1:13" ht="15" x14ac:dyDescent="0.25">
      <c r="A94">
        <v>259726</v>
      </c>
      <c r="B94" s="5" t="s">
        <v>856</v>
      </c>
      <c r="C94" s="5" t="s">
        <v>857</v>
      </c>
      <c r="D94" s="5"/>
      <c r="E94" s="5"/>
      <c r="F94" s="87" t="e">
        <f>VLOOKUP($A94,原始数据!$A:$X,12,0)</f>
        <v>#N/A</v>
      </c>
      <c r="G94" s="87" t="e">
        <f>VLOOKUP($A94,原始数据!$A:$X,14,0)</f>
        <v>#N/A</v>
      </c>
      <c r="H94" s="87" t="e">
        <f>VLOOKUP($A94,原始数据!$A:$X,17,0)</f>
        <v>#N/A</v>
      </c>
      <c r="I94" s="87" t="e">
        <f>VLOOKUP($A94,原始数据!$A:$X,18,0)</f>
        <v>#N/A</v>
      </c>
      <c r="J94" s="87" t="e">
        <f>VLOOKUP($A94,原始数据!$A:$X,19,0)</f>
        <v>#N/A</v>
      </c>
      <c r="K94" s="87" t="e">
        <f>VLOOKUP($A94,原始数据!$A:$X,21,0)</f>
        <v>#N/A</v>
      </c>
      <c r="L94" s="88" t="e">
        <f>VLOOKUP($A94,原始数据!$A:$X,23,0)</f>
        <v>#N/A</v>
      </c>
    </row>
    <row r="95" spans="1:13" ht="15" x14ac:dyDescent="0.25">
      <c r="A95">
        <v>319722</v>
      </c>
      <c r="B95" s="5" t="s">
        <v>858</v>
      </c>
      <c r="C95" s="5" t="s">
        <v>859</v>
      </c>
      <c r="D95" s="5"/>
      <c r="E95" s="5"/>
      <c r="F95" s="87" t="e">
        <f>VLOOKUP($A95,原始数据!$A:$X,12,0)</f>
        <v>#N/A</v>
      </c>
      <c r="G95" s="87" t="e">
        <f>VLOOKUP($A95,原始数据!$A:$X,14,0)</f>
        <v>#N/A</v>
      </c>
      <c r="H95" s="87" t="e">
        <f>VLOOKUP($A95,原始数据!$A:$X,17,0)</f>
        <v>#N/A</v>
      </c>
      <c r="I95" s="87" t="e">
        <f>VLOOKUP($A95,原始数据!$A:$X,18,0)</f>
        <v>#N/A</v>
      </c>
      <c r="J95" s="87" t="e">
        <f>VLOOKUP($A95,原始数据!$A:$X,19,0)</f>
        <v>#N/A</v>
      </c>
      <c r="K95" s="87" t="e">
        <f>VLOOKUP($A95,原始数据!$A:$X,21,0)</f>
        <v>#N/A</v>
      </c>
      <c r="L95" s="88" t="e">
        <f>VLOOKUP($A95,原始数据!$A:$X,23,0)</f>
        <v>#N/A</v>
      </c>
    </row>
    <row r="96" spans="1:13" ht="15" x14ac:dyDescent="0.25">
      <c r="A96">
        <v>64914</v>
      </c>
      <c r="B96" s="5" t="s">
        <v>860</v>
      </c>
      <c r="C96" s="5" t="s">
        <v>861</v>
      </c>
      <c r="D96" s="5"/>
      <c r="E96" s="5"/>
      <c r="F96" s="87" t="e">
        <f>VLOOKUP($A96,原始数据!$A:$X,12,0)</f>
        <v>#N/A</v>
      </c>
      <c r="G96" s="87" t="e">
        <f>VLOOKUP($A96,原始数据!$A:$X,14,0)</f>
        <v>#N/A</v>
      </c>
      <c r="H96" s="87" t="e">
        <f>VLOOKUP($A96,原始数据!$A:$X,17,0)</f>
        <v>#N/A</v>
      </c>
      <c r="I96" s="87" t="e">
        <f>VLOOKUP($A96,原始数据!$A:$X,18,0)</f>
        <v>#N/A</v>
      </c>
      <c r="J96" s="87" t="e">
        <f>VLOOKUP($A96,原始数据!$A:$X,19,0)</f>
        <v>#N/A</v>
      </c>
      <c r="K96" s="87" t="e">
        <f>VLOOKUP($A96,原始数据!$A:$X,21,0)</f>
        <v>#N/A</v>
      </c>
      <c r="L96" s="88" t="e">
        <f>VLOOKUP($A96,原始数据!$A:$X,23,0)</f>
        <v>#N/A</v>
      </c>
    </row>
    <row r="97" spans="1:12" ht="15" x14ac:dyDescent="0.25">
      <c r="A97">
        <v>291113</v>
      </c>
      <c r="B97" s="5" t="s">
        <v>862</v>
      </c>
      <c r="C97" s="5" t="s">
        <v>863</v>
      </c>
      <c r="D97" s="5"/>
      <c r="E97" s="5"/>
      <c r="F97" s="87" t="e">
        <f>VLOOKUP($A97,原始数据!$A:$X,12,0)</f>
        <v>#N/A</v>
      </c>
      <c r="G97" s="87" t="e">
        <f>VLOOKUP($A97,原始数据!$A:$X,14,0)</f>
        <v>#N/A</v>
      </c>
      <c r="H97" s="87" t="e">
        <f>VLOOKUP($A97,原始数据!$A:$X,17,0)</f>
        <v>#N/A</v>
      </c>
      <c r="I97" s="87" t="e">
        <f>VLOOKUP($A97,原始数据!$A:$X,18,0)</f>
        <v>#N/A</v>
      </c>
      <c r="J97" s="87" t="e">
        <f>VLOOKUP($A97,原始数据!$A:$X,19,0)</f>
        <v>#N/A</v>
      </c>
      <c r="K97" s="87" t="e">
        <f>VLOOKUP($A97,原始数据!$A:$X,21,0)</f>
        <v>#N/A</v>
      </c>
      <c r="L97" s="88" t="e">
        <f>VLOOKUP($A97,原始数据!$A:$X,23,0)</f>
        <v>#N/A</v>
      </c>
    </row>
    <row r="98" spans="1:12" ht="15" x14ac:dyDescent="0.25">
      <c r="A98">
        <v>166919</v>
      </c>
      <c r="B98" s="5" t="s">
        <v>862</v>
      </c>
      <c r="C98" s="5" t="s">
        <v>864</v>
      </c>
      <c r="D98" s="5"/>
      <c r="E98" s="5"/>
      <c r="F98" s="87" t="e">
        <f>VLOOKUP($A98,原始数据!$A:$X,12,0)</f>
        <v>#N/A</v>
      </c>
      <c r="G98" s="87" t="e">
        <f>VLOOKUP($A98,原始数据!$A:$X,14,0)</f>
        <v>#N/A</v>
      </c>
      <c r="H98" s="87" t="e">
        <f>VLOOKUP($A98,原始数据!$A:$X,17,0)</f>
        <v>#N/A</v>
      </c>
      <c r="I98" s="87" t="e">
        <f>VLOOKUP($A98,原始数据!$A:$X,18,0)</f>
        <v>#N/A</v>
      </c>
      <c r="J98" s="87" t="e">
        <f>VLOOKUP($A98,原始数据!$A:$X,19,0)</f>
        <v>#N/A</v>
      </c>
      <c r="K98" s="87" t="e">
        <f>VLOOKUP($A98,原始数据!$A:$X,21,0)</f>
        <v>#N/A</v>
      </c>
      <c r="L98" s="88" t="e">
        <f>VLOOKUP($A98,原始数据!$A:$X,23,0)</f>
        <v>#N/A</v>
      </c>
    </row>
    <row r="99" spans="1:12" ht="15" x14ac:dyDescent="0.25">
      <c r="A99">
        <v>231</v>
      </c>
      <c r="B99" s="5" t="s">
        <v>862</v>
      </c>
      <c r="C99" s="5" t="s">
        <v>865</v>
      </c>
      <c r="D99" s="5"/>
      <c r="E99" s="5"/>
      <c r="F99" s="87" t="str">
        <f>VLOOKUP($A99,原始数据!$A:$X,12,0)</f>
        <v>2024-04-03T00:00:00.000000000</v>
      </c>
      <c r="G99" s="87">
        <f>VLOOKUP($A99,原始数据!$A:$X,14,0)</f>
        <v>0</v>
      </c>
      <c r="H99" s="87">
        <f>VLOOKUP($A99,原始数据!$A:$X,17,0)</f>
        <v>0</v>
      </c>
      <c r="I99" s="87">
        <f>VLOOKUP($A99,原始数据!$A:$X,18,0)</f>
        <v>0</v>
      </c>
      <c r="J99" s="87">
        <f>VLOOKUP($A99,原始数据!$A:$X,19,0)</f>
        <v>0</v>
      </c>
      <c r="K99" s="87">
        <f>VLOOKUP($A99,原始数据!$A:$X,21,0)</f>
        <v>-0.12808961536766969</v>
      </c>
      <c r="L99" s="88">
        <f>VLOOKUP($A99,原始数据!$A:$X,23,0)</f>
        <v>4.1527904410000538E-2</v>
      </c>
    </row>
    <row r="100" spans="1:12" ht="15" x14ac:dyDescent="0.25">
      <c r="A100">
        <v>112</v>
      </c>
      <c r="B100" s="5" t="s">
        <v>862</v>
      </c>
      <c r="C100" s="5" t="s">
        <v>866</v>
      </c>
      <c r="D100" s="5"/>
      <c r="E100" s="5"/>
      <c r="F100" s="87" t="str">
        <f>VLOOKUP($A100,原始数据!$A:$X,12,0)</f>
        <v>2023-08-25T00:00:00.000000000</v>
      </c>
      <c r="G100" s="87">
        <f>VLOOKUP($A100,原始数据!$A:$X,14,0)</f>
        <v>0</v>
      </c>
      <c r="H100" s="87">
        <f>VLOOKUP($A100,原始数据!$A:$X,17,0)</f>
        <v>0</v>
      </c>
      <c r="I100" s="87">
        <f>VLOOKUP($A100,原始数据!$A:$X,18,0)</f>
        <v>0</v>
      </c>
      <c r="J100" s="87">
        <f>VLOOKUP($A100,原始数据!$A:$X,19,0)</f>
        <v>0</v>
      </c>
      <c r="K100" s="87">
        <f>VLOOKUP($A100,原始数据!$A:$X,21,0)</f>
        <v>0</v>
      </c>
      <c r="L100" s="88">
        <f>VLOOKUP($A100,原始数据!$A:$X,23,0)</f>
        <v>-7.5503387911012076E-2</v>
      </c>
    </row>
    <row r="101" spans="1:12" ht="15" x14ac:dyDescent="0.25">
      <c r="A101">
        <v>272504</v>
      </c>
      <c r="B101" s="5" t="s">
        <v>233</v>
      </c>
      <c r="C101" s="5" t="s">
        <v>867</v>
      </c>
      <c r="D101" s="5"/>
      <c r="E101" s="5"/>
      <c r="F101" s="87" t="e">
        <f>VLOOKUP($A101,原始数据!$A:$X,12,0)</f>
        <v>#N/A</v>
      </c>
      <c r="G101" s="87" t="e">
        <f>VLOOKUP($A101,原始数据!$A:$X,14,0)</f>
        <v>#N/A</v>
      </c>
      <c r="H101" s="87" t="e">
        <f>VLOOKUP($A101,原始数据!$A:$X,17,0)</f>
        <v>#N/A</v>
      </c>
      <c r="I101" s="87" t="e">
        <f>VLOOKUP($A101,原始数据!$A:$X,18,0)</f>
        <v>#N/A</v>
      </c>
      <c r="J101" s="87" t="e">
        <f>VLOOKUP($A101,原始数据!$A:$X,19,0)</f>
        <v>#N/A</v>
      </c>
      <c r="K101" s="87" t="e">
        <f>VLOOKUP($A101,原始数据!$A:$X,21,0)</f>
        <v>#N/A</v>
      </c>
      <c r="L101" s="88" t="e">
        <f>VLOOKUP($A101,原始数据!$A:$X,23,0)</f>
        <v>#N/A</v>
      </c>
    </row>
    <row r="102" spans="1:12" ht="15" x14ac:dyDescent="0.25">
      <c r="A102">
        <v>331</v>
      </c>
      <c r="B102" s="5" t="s">
        <v>868</v>
      </c>
      <c r="C102" s="5" t="s">
        <v>869</v>
      </c>
      <c r="D102" s="5"/>
      <c r="E102" s="5"/>
      <c r="F102" s="87" t="e">
        <f>VLOOKUP($A102,原始数据!$A:$X,12,0)</f>
        <v>#N/A</v>
      </c>
      <c r="G102" s="87" t="e">
        <f>VLOOKUP($A102,原始数据!$A:$X,14,0)</f>
        <v>#N/A</v>
      </c>
      <c r="H102" s="87" t="e">
        <f>VLOOKUP($A102,原始数据!$A:$X,17,0)</f>
        <v>#N/A</v>
      </c>
      <c r="I102" s="87" t="e">
        <f>VLOOKUP($A102,原始数据!$A:$X,18,0)</f>
        <v>#N/A</v>
      </c>
      <c r="J102" s="87" t="e">
        <f>VLOOKUP($A102,原始数据!$A:$X,19,0)</f>
        <v>#N/A</v>
      </c>
      <c r="K102" s="87" t="e">
        <f>VLOOKUP($A102,原始数据!$A:$X,21,0)</f>
        <v>#N/A</v>
      </c>
      <c r="L102" s="88" t="e">
        <f>VLOOKUP($A102,原始数据!$A:$X,23,0)</f>
        <v>#N/A</v>
      </c>
    </row>
    <row r="103" spans="1:12" ht="15" x14ac:dyDescent="0.25">
      <c r="A103">
        <v>62316</v>
      </c>
      <c r="B103" s="5" t="s">
        <v>870</v>
      </c>
      <c r="C103" s="5" t="s">
        <v>997</v>
      </c>
      <c r="D103" s="5"/>
      <c r="E103" s="5"/>
      <c r="F103" s="87" t="str">
        <f>VLOOKUP($A103,原始数据!$A:$X,12,0)</f>
        <v>2024-04-03T00:00:00.000000000</v>
      </c>
      <c r="G103" s="87">
        <f>VLOOKUP($A103,原始数据!$A:$X,14,0)</f>
        <v>0</v>
      </c>
      <c r="H103" s="87">
        <f>VLOOKUP($A103,原始数据!$A:$X,17,0)</f>
        <v>0</v>
      </c>
      <c r="I103" s="87">
        <f>VLOOKUP($A103,原始数据!$A:$X,18,0)</f>
        <v>0</v>
      </c>
      <c r="J103" s="87">
        <f>VLOOKUP($A103,原始数据!$A:$X,19,0)</f>
        <v>0</v>
      </c>
      <c r="K103" s="87">
        <f>VLOOKUP($A103,原始数据!$A:$X,21,0)</f>
        <v>0</v>
      </c>
      <c r="L103" s="88">
        <f>VLOOKUP($A103,原始数据!$A:$X,23,0)</f>
        <v>-0.12539165110611761</v>
      </c>
    </row>
    <row r="104" spans="1:12" ht="15" x14ac:dyDescent="0.25">
      <c r="A104">
        <v>16674</v>
      </c>
      <c r="B104" s="5" t="s">
        <v>871</v>
      </c>
      <c r="C104" s="5" t="s">
        <v>872</v>
      </c>
      <c r="D104" s="5"/>
      <c r="E104" s="5"/>
      <c r="F104" s="87" t="str">
        <f>VLOOKUP($A104,原始数据!$A:$X,12,0)</f>
        <v>2024-04-03T00:00:00.000000000</v>
      </c>
      <c r="G104" s="87">
        <f>VLOOKUP($A104,原始数据!$A:$X,14,0)</f>
        <v>0</v>
      </c>
      <c r="H104" s="87">
        <f>VLOOKUP($A104,原始数据!$A:$X,17,0)</f>
        <v>0</v>
      </c>
      <c r="I104" s="87">
        <f>VLOOKUP($A104,原始数据!$A:$X,18,0)</f>
        <v>0</v>
      </c>
      <c r="J104" s="87">
        <f>VLOOKUP($A104,原始数据!$A:$X,19,0)</f>
        <v>0</v>
      </c>
      <c r="K104" s="87">
        <f>VLOOKUP($A104,原始数据!$A:$X,21,0)</f>
        <v>0</v>
      </c>
      <c r="L104" s="88">
        <f>VLOOKUP($A104,原始数据!$A:$X,23,0)</f>
        <v>-6.356326545806501E-2</v>
      </c>
    </row>
    <row r="105" spans="1:12" ht="15" x14ac:dyDescent="0.25">
      <c r="A105">
        <v>37063</v>
      </c>
      <c r="B105" s="5" t="s">
        <v>873</v>
      </c>
      <c r="C105" s="5" t="s">
        <v>874</v>
      </c>
      <c r="D105" s="5"/>
      <c r="E105" s="5"/>
      <c r="F105" s="87" t="str">
        <f>VLOOKUP($A105,原始数据!$A:$X,12,0)</f>
        <v>2024-04-03T00:00:00.000000000</v>
      </c>
      <c r="G105" s="87">
        <f>VLOOKUP($A105,原始数据!$A:$X,14,0)</f>
        <v>2.111984282907664E-2</v>
      </c>
      <c r="H105" s="87">
        <f>VLOOKUP($A105,原始数据!$A:$X,17,0)</f>
        <v>-4.1493775933609922E-2</v>
      </c>
      <c r="I105" s="87">
        <f>VLOOKUP($A105,原始数据!$A:$X,18,0)</f>
        <v>-0.11757215619694381</v>
      </c>
      <c r="J105" s="87">
        <f>VLOOKUP($A105,原始数据!$A:$X,19,0)</f>
        <v>-0.1046511627906976</v>
      </c>
      <c r="K105" s="87">
        <f>VLOOKUP($A105,原始数据!$A:$X,21,0)</f>
        <v>-3.126395712371588E-2</v>
      </c>
      <c r="L105" s="88">
        <f>VLOOKUP($A105,原始数据!$A:$X,23,0)</f>
        <v>4.2426813746287539E-2</v>
      </c>
    </row>
    <row r="106" spans="1:12" ht="15" x14ac:dyDescent="0.25">
      <c r="A106">
        <v>134416</v>
      </c>
      <c r="B106" s="5" t="s">
        <v>875</v>
      </c>
      <c r="C106" s="5" t="s">
        <v>876</v>
      </c>
      <c r="D106" s="5"/>
      <c r="E106" s="5"/>
      <c r="F106" s="87" t="e">
        <f>VLOOKUP($A106,原始数据!$A:$X,12,0)</f>
        <v>#N/A</v>
      </c>
      <c r="G106" s="87" t="e">
        <f>VLOOKUP($A106,原始数据!$A:$X,14,0)</f>
        <v>#N/A</v>
      </c>
      <c r="H106" s="87" t="e">
        <f>VLOOKUP($A106,原始数据!$A:$X,17,0)</f>
        <v>#N/A</v>
      </c>
      <c r="I106" s="87" t="e">
        <f>VLOOKUP($A106,原始数据!$A:$X,18,0)</f>
        <v>#N/A</v>
      </c>
      <c r="J106" s="87" t="e">
        <f>VLOOKUP($A106,原始数据!$A:$X,19,0)</f>
        <v>#N/A</v>
      </c>
      <c r="K106" s="87" t="e">
        <f>VLOOKUP($A106,原始数据!$A:$X,21,0)</f>
        <v>#N/A</v>
      </c>
      <c r="L106" s="88" t="e">
        <f>VLOOKUP($A106,原始数据!$A:$X,23,0)</f>
        <v>#N/A</v>
      </c>
    </row>
    <row r="107" spans="1:12" ht="15" x14ac:dyDescent="0.25">
      <c r="A107">
        <v>116640</v>
      </c>
      <c r="B107" s="5" t="s">
        <v>875</v>
      </c>
      <c r="C107" s="5" t="s">
        <v>877</v>
      </c>
      <c r="D107" s="5"/>
      <c r="E107" s="5"/>
      <c r="F107" s="87" t="str">
        <f>VLOOKUP($A107,原始数据!$A:$X,12,0)</f>
        <v>2024-04-03T00:00:00.000000000</v>
      </c>
      <c r="G107" s="87">
        <f>VLOOKUP($A107,原始数据!$A:$X,14,0)</f>
        <v>0</v>
      </c>
      <c r="H107" s="87">
        <f>VLOOKUP($A107,原始数据!$A:$X,17,0)</f>
        <v>0</v>
      </c>
      <c r="I107" s="87">
        <f>VLOOKUP($A107,原始数据!$A:$X,18,0)</f>
        <v>0</v>
      </c>
      <c r="J107" s="87">
        <f>VLOOKUP($A107,原始数据!$A:$X,19,0)</f>
        <v>0</v>
      </c>
      <c r="K107" s="87">
        <f>VLOOKUP($A107,原始数据!$A:$X,21,0)</f>
        <v>-1.3058775767964329E-2</v>
      </c>
      <c r="L107" s="88">
        <f>VLOOKUP($A107,原始数据!$A:$X,23,0)</f>
        <v>8.5509680159050472E-3</v>
      </c>
    </row>
    <row r="108" spans="1:12" ht="15" x14ac:dyDescent="0.25">
      <c r="A108">
        <v>311404</v>
      </c>
      <c r="B108" s="5" t="s">
        <v>875</v>
      </c>
      <c r="C108" s="5" t="s">
        <v>878</v>
      </c>
      <c r="D108" s="5"/>
      <c r="E108" s="5"/>
      <c r="F108" s="87" t="e">
        <f>VLOOKUP($A108,原始数据!$A:$X,12,0)</f>
        <v>#N/A</v>
      </c>
      <c r="G108" s="87" t="e">
        <f>VLOOKUP($A108,原始数据!$A:$X,14,0)</f>
        <v>#N/A</v>
      </c>
      <c r="H108" s="87" t="e">
        <f>VLOOKUP($A108,原始数据!$A:$X,17,0)</f>
        <v>#N/A</v>
      </c>
      <c r="I108" s="87" t="e">
        <f>VLOOKUP($A108,原始数据!$A:$X,18,0)</f>
        <v>#N/A</v>
      </c>
      <c r="J108" s="87" t="e">
        <f>VLOOKUP($A108,原始数据!$A:$X,19,0)</f>
        <v>#N/A</v>
      </c>
      <c r="K108" s="87" t="e">
        <f>VLOOKUP($A108,原始数据!$A:$X,21,0)</f>
        <v>#N/A</v>
      </c>
      <c r="L108" s="88" t="e">
        <f>VLOOKUP($A108,原始数据!$A:$X,23,0)</f>
        <v>#N/A</v>
      </c>
    </row>
    <row r="109" spans="1:12" ht="15" x14ac:dyDescent="0.25">
      <c r="A109">
        <v>336309</v>
      </c>
      <c r="B109" s="5" t="s">
        <v>875</v>
      </c>
      <c r="C109" s="5" t="s">
        <v>879</v>
      </c>
      <c r="D109" s="5"/>
      <c r="E109" s="5"/>
      <c r="F109" s="87" t="str">
        <f>VLOOKUP($A109,原始数据!$A:$X,12,0)</f>
        <v>2024-04-03T00:00:00.000000000</v>
      </c>
      <c r="G109" s="87">
        <f>VLOOKUP($A109,原始数据!$A:$X,14,0)</f>
        <v>1.5676567656765839E-2</v>
      </c>
      <c r="H109" s="87">
        <f>VLOOKUP($A109,原始数据!$A:$X,17,0)</f>
        <v>0.11192314008868461</v>
      </c>
      <c r="I109" s="87">
        <f>VLOOKUP($A109,原始数据!$A:$X,18,0)</f>
        <v>4.701152091548777E-2</v>
      </c>
      <c r="J109" s="87">
        <f>VLOOKUP($A109,原始数据!$A:$X,19,0)</f>
        <v>-0.1709930206930329</v>
      </c>
      <c r="K109" s="87">
        <f>VLOOKUP($A109,原始数据!$A:$X,21,0)</f>
        <v>-2.4814489747067792E-2</v>
      </c>
      <c r="L109" s="88">
        <f>VLOOKUP($A109,原始数据!$A:$X,23,0)</f>
        <v>-3.15029261611256E-2</v>
      </c>
    </row>
    <row r="110" spans="1:12" ht="15" x14ac:dyDescent="0.25">
      <c r="A110">
        <v>330925</v>
      </c>
      <c r="B110" s="5" t="s">
        <v>875</v>
      </c>
      <c r="C110" s="5" t="s">
        <v>880</v>
      </c>
      <c r="D110" s="5"/>
      <c r="E110" s="5"/>
      <c r="F110" s="87" t="str">
        <f>VLOOKUP($A110,原始数据!$A:$X,12,0)</f>
        <v>2024-04-03T00:00:00.000000000</v>
      </c>
      <c r="G110" s="87">
        <f>VLOOKUP($A110,原始数据!$A:$X,14,0)</f>
        <v>0</v>
      </c>
      <c r="H110" s="87">
        <f>VLOOKUP($A110,原始数据!$A:$X,17,0)</f>
        <v>0</v>
      </c>
      <c r="I110" s="87">
        <f>VLOOKUP($A110,原始数据!$A:$X,18,0)</f>
        <v>0</v>
      </c>
      <c r="J110" s="87">
        <f>VLOOKUP($A110,原始数据!$A:$X,19,0)</f>
        <v>0</v>
      </c>
      <c r="K110" s="87">
        <f>VLOOKUP($A110,原始数据!$A:$X,21,0)</f>
        <v>-0.1677147178221762</v>
      </c>
      <c r="L110" s="88">
        <f>VLOOKUP($A110,原始数据!$A:$X,23,0)</f>
        <v>2.0721516407364641E-2</v>
      </c>
    </row>
    <row r="111" spans="1:12" ht="15" x14ac:dyDescent="0.25">
      <c r="A111">
        <v>284</v>
      </c>
      <c r="B111" s="5" t="s">
        <v>244</v>
      </c>
      <c r="C111" s="5" t="s">
        <v>881</v>
      </c>
      <c r="D111" s="5"/>
      <c r="E111" s="5"/>
      <c r="F111" s="87" t="str">
        <f>VLOOKUP($A111,原始数据!$A:$X,12,0)</f>
        <v>2024-04-03T00:00:00.000000000</v>
      </c>
      <c r="G111" s="87">
        <f>VLOOKUP($A111,原始数据!$A:$X,14,0)</f>
        <v>9.8302234323697224E-3</v>
      </c>
      <c r="H111" s="87">
        <f>VLOOKUP($A111,原始数据!$A:$X,17,0)</f>
        <v>-6.5961741449232503E-2</v>
      </c>
      <c r="I111" s="87">
        <f>VLOOKUP($A111,原始数据!$A:$X,18,0)</f>
        <v>-0.204080666540428</v>
      </c>
      <c r="J111" s="87">
        <f>VLOOKUP($A111,原始数据!$A:$X,19,0)</f>
        <v>-0.4489829360484171</v>
      </c>
      <c r="K111" s="87">
        <f>VLOOKUP($A111,原始数据!$A:$X,21,0)</f>
        <v>-0.18957779119677509</v>
      </c>
      <c r="L111" s="88">
        <f>VLOOKUP($A111,原始数据!$A:$X,23,0)</f>
        <v>-7.9728276376725637E-2</v>
      </c>
    </row>
    <row r="112" spans="1:12" ht="15" x14ac:dyDescent="0.25">
      <c r="A112">
        <v>558</v>
      </c>
      <c r="B112" s="5" t="s">
        <v>882</v>
      </c>
      <c r="C112" s="5" t="s">
        <v>883</v>
      </c>
      <c r="D112" s="5"/>
      <c r="E112" s="5"/>
      <c r="F112" s="87" t="str">
        <f>VLOOKUP($A112,原始数据!$A:$X,12,0)</f>
        <v>2024-04-03T00:00:00.000000000</v>
      </c>
      <c r="G112" s="87">
        <f>VLOOKUP($A112,原始数据!$A:$X,14,0)</f>
        <v>0</v>
      </c>
      <c r="H112" s="87">
        <f>VLOOKUP($A112,原始数据!$A:$X,17,0)</f>
        <v>0</v>
      </c>
      <c r="I112" s="87">
        <f>VLOOKUP($A112,原始数据!$A:$X,18,0)</f>
        <v>0</v>
      </c>
      <c r="J112" s="87">
        <f>VLOOKUP($A112,原始数据!$A:$X,19,0)</f>
        <v>0</v>
      </c>
      <c r="K112" s="87">
        <f>VLOOKUP($A112,原始数据!$A:$X,21,0)</f>
        <v>0</v>
      </c>
      <c r="L112" s="88">
        <f>VLOOKUP($A112,原始数据!$A:$X,23,0)</f>
        <v>0</v>
      </c>
    </row>
    <row r="113" spans="1:12" ht="15" x14ac:dyDescent="0.25">
      <c r="A113">
        <v>37126</v>
      </c>
      <c r="B113" s="5" t="s">
        <v>884</v>
      </c>
      <c r="C113" s="5" t="s">
        <v>885</v>
      </c>
      <c r="D113" s="5"/>
      <c r="E113" s="5"/>
      <c r="F113" s="87" t="str">
        <f>VLOOKUP($A113,原始数据!$A:$X,12,0)</f>
        <v>2024-04-03T00:00:00.000000000</v>
      </c>
      <c r="G113" s="87">
        <f>VLOOKUP($A113,原始数据!$A:$X,14,0)</f>
        <v>1.7327804938424451E-2</v>
      </c>
      <c r="H113" s="87">
        <f>VLOOKUP($A113,原始数据!$A:$X,17,0)</f>
        <v>-6.760819011967556E-2</v>
      </c>
      <c r="I113" s="87">
        <f>VLOOKUP($A113,原始数据!$A:$X,18,0)</f>
        <v>-0.24650501902186381</v>
      </c>
      <c r="J113" s="87">
        <f>VLOOKUP($A113,原始数据!$A:$X,19,0)</f>
        <v>-0.10962465471483521</v>
      </c>
      <c r="K113" s="87">
        <f>VLOOKUP($A113,原始数据!$A:$X,21,0)</f>
        <v>-0.1765691252682825</v>
      </c>
      <c r="L113" s="88">
        <f>VLOOKUP($A113,原始数据!$A:$X,23,0)</f>
        <v>0.1511862695608277</v>
      </c>
    </row>
    <row r="114" spans="1:12" ht="15" x14ac:dyDescent="0.25">
      <c r="A114">
        <v>389654</v>
      </c>
      <c r="B114" s="5" t="s">
        <v>884</v>
      </c>
      <c r="C114" s="5" t="s">
        <v>886</v>
      </c>
      <c r="D114" s="5"/>
      <c r="E114" s="5"/>
      <c r="F114" s="87" t="str">
        <f>VLOOKUP($A114,原始数据!$A:$X,12,0)</f>
        <v>2024-04-03T00:00:00.000000000</v>
      </c>
      <c r="G114" s="87">
        <f>VLOOKUP($A114,原始数据!$A:$X,14,0)</f>
        <v>2.0876271524499671E-2</v>
      </c>
      <c r="H114" s="87">
        <f>VLOOKUP($A114,原始数据!$A:$X,17,0)</f>
        <v>-6.1372944556513098E-2</v>
      </c>
      <c r="I114" s="87">
        <f>VLOOKUP($A114,原始数据!$A:$X,18,0)</f>
        <v>-0.22648733061306739</v>
      </c>
      <c r="J114" s="87">
        <f>VLOOKUP($A114,原始数据!$A:$X,19,0)</f>
        <v>-7.0464313820449043E-2</v>
      </c>
      <c r="K114" s="87">
        <f>VLOOKUP($A114,原始数据!$A:$X,21,0)</f>
        <v>-7.6740851567857371E-2</v>
      </c>
      <c r="L114" s="88">
        <f>VLOOKUP($A114,原始数据!$A:$X,23,0)</f>
        <v>0.21921939680662339</v>
      </c>
    </row>
    <row r="115" spans="1:12" ht="15" x14ac:dyDescent="0.25">
      <c r="A115">
        <v>288819</v>
      </c>
      <c r="B115" s="5" t="s">
        <v>887</v>
      </c>
      <c r="C115" s="5" t="s">
        <v>888</v>
      </c>
      <c r="D115" s="5"/>
      <c r="E115" s="5"/>
      <c r="F115" s="87" t="str">
        <f>VLOOKUP($A115,原始数据!$A:$X,12,0)</f>
        <v>2024-04-03T00:00:00.000000000</v>
      </c>
      <c r="G115" s="87">
        <f>VLOOKUP($A115,原始数据!$A:$X,14,0)</f>
        <v>1.7351416035101819E-2</v>
      </c>
      <c r="H115" s="87">
        <f>VLOOKUP($A115,原始数据!$A:$X,17,0)</f>
        <v>-9.6741825050171149E-2</v>
      </c>
      <c r="I115" s="87">
        <f>VLOOKUP($A115,原始数据!$A:$X,18,0)</f>
        <v>-0.192837174956485</v>
      </c>
      <c r="J115" s="87">
        <f>VLOOKUP($A115,原始数据!$A:$X,19,0)</f>
        <v>-0.37303343166175018</v>
      </c>
      <c r="K115" s="87">
        <f>VLOOKUP($A115,原始数据!$A:$X,21,0)</f>
        <v>-0.16207259337190949</v>
      </c>
      <c r="L115" s="88">
        <f>VLOOKUP($A115,原始数据!$A:$X,23,0)</f>
        <v>-2.3103627149754669E-2</v>
      </c>
    </row>
    <row r="116" spans="1:12" ht="15" x14ac:dyDescent="0.25">
      <c r="A116">
        <v>291543</v>
      </c>
      <c r="B116" s="5" t="s">
        <v>889</v>
      </c>
      <c r="C116" s="5" t="s">
        <v>890</v>
      </c>
      <c r="D116" s="5"/>
      <c r="E116" s="5"/>
      <c r="F116" s="87" t="str">
        <f>VLOOKUP($A116,原始数据!$A:$X,12,0)</f>
        <v>2024-04-03T00:00:00.000000000</v>
      </c>
      <c r="G116" s="87">
        <f>VLOOKUP($A116,原始数据!$A:$X,14,0)</f>
        <v>1.4970059880239359E-3</v>
      </c>
      <c r="H116" s="87">
        <f>VLOOKUP($A116,原始数据!$A:$X,17,0)</f>
        <v>-0.1364027538726332</v>
      </c>
      <c r="I116" s="87">
        <f>VLOOKUP($A116,原始数据!$A:$X,18,0)</f>
        <v>-0.19752099160335859</v>
      </c>
      <c r="J116" s="87">
        <f>VLOOKUP($A116,原始数据!$A:$X,19,0)</f>
        <v>-0.25111940298507462</v>
      </c>
      <c r="K116" s="87">
        <f>VLOOKUP($A116,原始数据!$A:$X,21,0)</f>
        <v>-5.2232142857142838E-2</v>
      </c>
      <c r="L116" s="88">
        <f>VLOOKUP($A116,原始数据!$A:$X,23,0)</f>
        <v>3.276190476190477E-2</v>
      </c>
    </row>
    <row r="117" spans="1:12" ht="15" x14ac:dyDescent="0.25">
      <c r="A117">
        <v>395248</v>
      </c>
      <c r="B117" s="5" t="s">
        <v>850</v>
      </c>
      <c r="C117" s="5" t="s">
        <v>891</v>
      </c>
      <c r="D117" s="5"/>
      <c r="E117" s="5"/>
      <c r="F117" s="87" t="str">
        <f>VLOOKUP($A117,原始数据!$A:$X,12,0)</f>
        <v>2024-04-03T00:00:00.000000000</v>
      </c>
      <c r="G117" s="87">
        <f>VLOOKUP($A117,原始数据!$A:$X,14,0)</f>
        <v>0</v>
      </c>
      <c r="H117" s="87">
        <f>VLOOKUP($A117,原始数据!$A:$X,17,0)</f>
        <v>0</v>
      </c>
      <c r="I117" s="87">
        <f>VLOOKUP($A117,原始数据!$A:$X,18,0)</f>
        <v>0</v>
      </c>
      <c r="J117" s="87">
        <f>VLOOKUP($A117,原始数据!$A:$X,19,0)</f>
        <v>0</v>
      </c>
      <c r="K117" s="87">
        <f>VLOOKUP($A117,原始数据!$A:$X,21,0)</f>
        <v>0</v>
      </c>
      <c r="L117" s="88">
        <f>VLOOKUP($A117,原始数据!$A:$X,23,0)</f>
        <v>-2.0606598549569699E-2</v>
      </c>
    </row>
    <row r="118" spans="1:12" ht="15" x14ac:dyDescent="0.25">
      <c r="A118">
        <v>39371</v>
      </c>
      <c r="B118" s="5" t="s">
        <v>892</v>
      </c>
      <c r="C118" s="5" t="s">
        <v>893</v>
      </c>
      <c r="D118" s="5"/>
      <c r="E118" s="5"/>
      <c r="F118" s="87" t="str">
        <f>VLOOKUP($A118,原始数据!$A:$X,12,0)</f>
        <v>2024-04-03T00:00:00.000000000</v>
      </c>
      <c r="G118" s="87">
        <f>VLOOKUP($A118,原始数据!$A:$X,14,0)</f>
        <v>1.035804302038645E-4</v>
      </c>
      <c r="H118" s="87">
        <f>VLOOKUP($A118,原始数据!$A:$X,17,0)</f>
        <v>6.8126520681266456E-3</v>
      </c>
      <c r="I118" s="87">
        <f>VLOOKUP($A118,原始数据!$A:$X,18,0)</f>
        <v>-0.15107998007092421</v>
      </c>
      <c r="J118" s="87">
        <f>VLOOKUP($A118,原始数据!$A:$X,19,0)</f>
        <v>-0.2018406767518118</v>
      </c>
      <c r="K118" s="87">
        <f>VLOOKUP($A118,原始数据!$A:$X,21,0)</f>
        <v>-0.2118664070336933</v>
      </c>
      <c r="L118" s="88">
        <f>VLOOKUP($A118,原始数据!$A:$X,23,0)</f>
        <v>0.17629407351837961</v>
      </c>
    </row>
    <row r="119" spans="1:12" ht="15" x14ac:dyDescent="0.25">
      <c r="A119">
        <v>182216</v>
      </c>
      <c r="B119" s="5" t="s">
        <v>894</v>
      </c>
      <c r="C119" s="5" t="s">
        <v>895</v>
      </c>
      <c r="D119" s="5"/>
      <c r="E119" s="5"/>
      <c r="F119" s="87" t="str">
        <f>VLOOKUP($A119,原始数据!$A:$X,12,0)</f>
        <v>2024-04-03T00:00:00.000000000</v>
      </c>
      <c r="G119" s="87">
        <f>VLOOKUP($A119,原始数据!$A:$X,14,0)</f>
        <v>-2.059366567248921E-3</v>
      </c>
      <c r="H119" s="87">
        <f>VLOOKUP($A119,原始数据!$A:$X,17,0)</f>
        <v>-0.12700729927007301</v>
      </c>
      <c r="I119" s="87">
        <f>VLOOKUP($A119,原始数据!$A:$X,18,0)</f>
        <v>-0.1689287087140364</v>
      </c>
      <c r="J119" s="87">
        <f>VLOOKUP($A119,原始数据!$A:$X,19,0)</f>
        <v>-0.41144197344725048</v>
      </c>
      <c r="K119" s="87">
        <f>VLOOKUP($A119,原始数据!$A:$X,21,0)</f>
        <v>-0.1233005708904714</v>
      </c>
      <c r="L119" s="88">
        <f>VLOOKUP($A119,原始数据!$A:$X,23,0)</f>
        <v>-0.20640151482178329</v>
      </c>
    </row>
    <row r="120" spans="1:12" ht="15" x14ac:dyDescent="0.25">
      <c r="A120">
        <v>50173</v>
      </c>
      <c r="B120" s="5" t="s">
        <v>896</v>
      </c>
      <c r="C120" s="5" t="s">
        <v>291</v>
      </c>
      <c r="D120" s="5"/>
      <c r="E120" s="5"/>
      <c r="F120" s="87" t="str">
        <f>VLOOKUP($A120,原始数据!$A:$X,12,0)</f>
        <v>2024-04-03T00:00:00.000000000</v>
      </c>
      <c r="G120" s="87">
        <f>VLOOKUP($A120,原始数据!$A:$X,14,0)</f>
        <v>0</v>
      </c>
      <c r="H120" s="87">
        <f>VLOOKUP($A120,原始数据!$A:$X,17,0)</f>
        <v>0</v>
      </c>
      <c r="I120" s="87">
        <f>VLOOKUP($A120,原始数据!$A:$X,18,0)</f>
        <v>0</v>
      </c>
      <c r="J120" s="87">
        <f>VLOOKUP($A120,原始数据!$A:$X,19,0)</f>
        <v>0</v>
      </c>
      <c r="K120" s="87">
        <f>VLOOKUP($A120,原始数据!$A:$X,21,0)</f>
        <v>0</v>
      </c>
      <c r="L120" s="88">
        <f>VLOOKUP($A120,原始数据!$A:$X,23,0)</f>
        <v>0</v>
      </c>
    </row>
    <row r="121" spans="1:12" ht="15" x14ac:dyDescent="0.25">
      <c r="A121">
        <v>101936</v>
      </c>
      <c r="B121" s="5" t="s">
        <v>897</v>
      </c>
      <c r="C121" s="5" t="s">
        <v>898</v>
      </c>
      <c r="D121" s="5"/>
      <c r="E121" s="5"/>
      <c r="F121" s="87" t="str">
        <f>VLOOKUP($A121,原始数据!$A:$X,12,0)</f>
        <v>2024-04-03T00:00:00.000000000</v>
      </c>
      <c r="G121" s="87">
        <f>VLOOKUP($A121,原始数据!$A:$X,14,0)</f>
        <v>-5.9946048556303033E-4</v>
      </c>
      <c r="H121" s="87">
        <f>VLOOKUP($A121,原始数据!$A:$X,17,0)</f>
        <v>-0.1027090060997488</v>
      </c>
      <c r="I121" s="87">
        <f>VLOOKUP($A121,原始数据!$A:$X,18,0)</f>
        <v>-0.14621031068624099</v>
      </c>
      <c r="J121" s="87">
        <f>VLOOKUP($A121,原始数据!$A:$X,19,0)</f>
        <v>-8.5230909922268006E-2</v>
      </c>
      <c r="K121" s="87">
        <f>VLOOKUP($A121,原始数据!$A:$X,21,0)</f>
        <v>6.7572970811675459E-2</v>
      </c>
      <c r="L121" s="88">
        <f>VLOOKUP($A121,原始数据!$A:$X,23,0)</f>
        <v>-3.9949155620118137E-3</v>
      </c>
    </row>
    <row r="122" spans="1:12" ht="15" x14ac:dyDescent="0.25">
      <c r="A122">
        <v>110854</v>
      </c>
      <c r="B122" s="5" t="s">
        <v>899</v>
      </c>
      <c r="C122" s="5" t="s">
        <v>900</v>
      </c>
      <c r="D122" s="5"/>
      <c r="E122" s="5"/>
      <c r="F122" s="87" t="str">
        <f>VLOOKUP($A122,原始数据!$A:$X,12,0)</f>
        <v>2024-04-03T00:00:00.000000000</v>
      </c>
      <c r="G122" s="87">
        <f>VLOOKUP($A122,原始数据!$A:$X,14,0)</f>
        <v>1.06226254167634E-2</v>
      </c>
      <c r="H122" s="87">
        <f>VLOOKUP($A122,原始数据!$A:$X,17,0)</f>
        <v>7.030827474310275E-3</v>
      </c>
      <c r="I122" s="87">
        <f>VLOOKUP($A122,原始数据!$A:$X,18,0)</f>
        <v>-0.1126693444073799</v>
      </c>
      <c r="J122" s="87">
        <f>VLOOKUP($A122,原始数据!$A:$X,19,0)</f>
        <v>-0.216847924052154</v>
      </c>
      <c r="K122" s="87">
        <f>VLOOKUP($A122,原始数据!$A:$X,21,0)</f>
        <v>-6.0658318962285462E-2</v>
      </c>
      <c r="L122" s="88">
        <f>VLOOKUP($A122,原始数据!$A:$X,23,0)</f>
        <v>-2.5208277344799801E-2</v>
      </c>
    </row>
    <row r="123" spans="1:12" ht="15" x14ac:dyDescent="0.25">
      <c r="A123">
        <v>415865</v>
      </c>
      <c r="B123" s="5" t="s">
        <v>901</v>
      </c>
      <c r="C123" s="5" t="s">
        <v>902</v>
      </c>
      <c r="D123" s="5"/>
      <c r="E123" s="5"/>
      <c r="F123" s="87" t="e">
        <f>VLOOKUP($A123,原始数据!$A:$X,12,0)</f>
        <v>#N/A</v>
      </c>
      <c r="G123" s="87" t="e">
        <f>VLOOKUP($A123,原始数据!$A:$X,14,0)</f>
        <v>#N/A</v>
      </c>
      <c r="H123" s="87" t="e">
        <f>VLOOKUP($A123,原始数据!$A:$X,17,0)</f>
        <v>#N/A</v>
      </c>
      <c r="I123" s="87" t="e">
        <f>VLOOKUP($A123,原始数据!$A:$X,18,0)</f>
        <v>#N/A</v>
      </c>
      <c r="J123" s="87" t="e">
        <f>VLOOKUP($A123,原始数据!$A:$X,19,0)</f>
        <v>#N/A</v>
      </c>
      <c r="K123" s="87" t="e">
        <f>VLOOKUP($A123,原始数据!$A:$X,21,0)</f>
        <v>#N/A</v>
      </c>
      <c r="L123" s="88" t="e">
        <f>VLOOKUP($A123,原始数据!$A:$X,23,0)</f>
        <v>#N/A</v>
      </c>
    </row>
    <row r="124" spans="1:12" ht="15" x14ac:dyDescent="0.25">
      <c r="A124">
        <v>173701</v>
      </c>
      <c r="B124" s="5" t="s">
        <v>903</v>
      </c>
      <c r="C124" s="5" t="s">
        <v>904</v>
      </c>
      <c r="D124" s="5"/>
      <c r="E124" s="5"/>
      <c r="F124" s="87" t="str">
        <f>VLOOKUP($A124,原始数据!$A:$X,12,0)</f>
        <v>2024-04-03T00:00:00.000000000</v>
      </c>
      <c r="G124" s="87">
        <f>VLOOKUP($A124,原始数据!$A:$X,14,0)</f>
        <v>0</v>
      </c>
      <c r="H124" s="87">
        <f>VLOOKUP($A124,原始数据!$A:$X,17,0)</f>
        <v>0</v>
      </c>
      <c r="I124" s="87">
        <f>VLOOKUP($A124,原始数据!$A:$X,18,0)</f>
        <v>0</v>
      </c>
      <c r="J124" s="87">
        <f>VLOOKUP($A124,原始数据!$A:$X,19,0)</f>
        <v>0</v>
      </c>
      <c r="K124" s="87">
        <f>VLOOKUP($A124,原始数据!$A:$X,21,0)</f>
        <v>0</v>
      </c>
      <c r="L124" s="88">
        <f>VLOOKUP($A124,原始数据!$A:$X,23,0)</f>
        <v>4.5547711227509344E-3</v>
      </c>
    </row>
    <row r="125" spans="1:12" ht="15" x14ac:dyDescent="0.25">
      <c r="A125">
        <v>221079</v>
      </c>
      <c r="B125" s="5" t="s">
        <v>905</v>
      </c>
      <c r="C125" s="5" t="s">
        <v>906</v>
      </c>
      <c r="D125" s="5"/>
      <c r="E125" s="5"/>
      <c r="F125" s="87" t="str">
        <f>VLOOKUP($A125,原始数据!$A:$X,12,0)</f>
        <v>2024-04-03T00:00:00.000000000</v>
      </c>
      <c r="G125" s="87">
        <f>VLOOKUP($A125,原始数据!$A:$X,14,0)</f>
        <v>-1.4592882924776901E-2</v>
      </c>
      <c r="H125" s="87">
        <f>VLOOKUP($A125,原始数据!$A:$X,17,0)</f>
        <v>0.1520140830485659</v>
      </c>
      <c r="I125" s="87">
        <f>VLOOKUP($A125,原始数据!$A:$X,18,0)</f>
        <v>0.1034516960920453</v>
      </c>
      <c r="J125" s="87">
        <f>VLOOKUP($A125,原始数据!$A:$X,19,0)</f>
        <v>0.48269083397194562</v>
      </c>
      <c r="K125" s="87">
        <f>VLOOKUP($A125,原始数据!$A:$X,21,0)</f>
        <v>1.140808344198185E-2</v>
      </c>
      <c r="L125" s="88">
        <f>VLOOKUP($A125,原始数据!$A:$X,23,0)</f>
        <v>0.11414973396238851</v>
      </c>
    </row>
    <row r="126" spans="1:12" ht="15" x14ac:dyDescent="0.25">
      <c r="A126">
        <v>269465</v>
      </c>
      <c r="B126" s="5" t="s">
        <v>854</v>
      </c>
      <c r="C126" s="5" t="s">
        <v>907</v>
      </c>
      <c r="D126" s="5"/>
      <c r="E126" s="5"/>
      <c r="F126" s="87" t="str">
        <f>VLOOKUP($A126,原始数据!$A:$X,12,0)</f>
        <v>2024-04-03T00:00:00.000000000</v>
      </c>
      <c r="G126" s="87">
        <f>VLOOKUP($A126,原始数据!$A:$X,14,0)</f>
        <v>0</v>
      </c>
      <c r="H126" s="87">
        <f>VLOOKUP($A126,原始数据!$A:$X,17,0)</f>
        <v>0</v>
      </c>
      <c r="I126" s="87">
        <f>VLOOKUP($A126,原始数据!$A:$X,18,0)</f>
        <v>0</v>
      </c>
      <c r="J126" s="87">
        <f>VLOOKUP($A126,原始数据!$A:$X,19,0)</f>
        <v>0</v>
      </c>
      <c r="K126" s="87">
        <f>VLOOKUP($A126,原始数据!$A:$X,21,0)</f>
        <v>0</v>
      </c>
      <c r="L126" s="88">
        <f>VLOOKUP($A126,原始数据!$A:$X,23,0)</f>
        <v>0</v>
      </c>
    </row>
    <row r="127" spans="1:12" ht="15" x14ac:dyDescent="0.25">
      <c r="A127">
        <v>42979</v>
      </c>
      <c r="B127" s="5" t="s">
        <v>908</v>
      </c>
      <c r="C127" s="5" t="s">
        <v>998</v>
      </c>
      <c r="D127" s="5"/>
      <c r="E127" s="5"/>
      <c r="F127" s="87" t="str">
        <f>VLOOKUP($A127,原始数据!$A:$X,12,0)</f>
        <v>2024-04-03T00:00:00.000000000</v>
      </c>
      <c r="G127" s="87">
        <f>VLOOKUP($A127,原始数据!$A:$X,14,0)</f>
        <v>0</v>
      </c>
      <c r="H127" s="87">
        <f>VLOOKUP($A127,原始数据!$A:$X,17,0)</f>
        <v>0</v>
      </c>
      <c r="I127" s="87">
        <f>VLOOKUP($A127,原始数据!$A:$X,18,0)</f>
        <v>0</v>
      </c>
      <c r="J127" s="87">
        <f>VLOOKUP($A127,原始数据!$A:$X,19,0)</f>
        <v>0</v>
      </c>
      <c r="K127" s="87">
        <f>VLOOKUP($A127,原始数据!$A:$X,21,0)</f>
        <v>0.30255920978785489</v>
      </c>
      <c r="L127" s="88">
        <f>VLOOKUP($A127,原始数据!$A:$X,23,0)</f>
        <v>6.582866801320808E-3</v>
      </c>
    </row>
    <row r="128" spans="1:12" ht="15" x14ac:dyDescent="0.25">
      <c r="A128">
        <v>167015</v>
      </c>
      <c r="B128" s="5" t="s">
        <v>909</v>
      </c>
      <c r="C128" s="5" t="s">
        <v>910</v>
      </c>
      <c r="D128" s="5"/>
      <c r="E128" s="5"/>
      <c r="F128" s="87" t="str">
        <f>VLOOKUP($A128,原始数据!$A:$X,12,0)</f>
        <v>2024-04-03T00:00:00.000000000</v>
      </c>
      <c r="G128" s="87">
        <f>VLOOKUP($A128,原始数据!$A:$X,14,0)</f>
        <v>0</v>
      </c>
      <c r="H128" s="87">
        <f>VLOOKUP($A128,原始数据!$A:$X,17,0)</f>
        <v>0</v>
      </c>
      <c r="I128" s="87">
        <f>VLOOKUP($A128,原始数据!$A:$X,18,0)</f>
        <v>0</v>
      </c>
      <c r="J128" s="87">
        <f>VLOOKUP($A128,原始数据!$A:$X,19,0)</f>
        <v>0</v>
      </c>
      <c r="K128" s="87">
        <f>VLOOKUP($A128,原始数据!$A:$X,21,0)</f>
        <v>0</v>
      </c>
      <c r="L128" s="88">
        <f>VLOOKUP($A128,原始数据!$A:$X,23,0)</f>
        <v>3.5620309911314818E-2</v>
      </c>
    </row>
    <row r="129" spans="1:12" ht="15" x14ac:dyDescent="0.25">
      <c r="A129">
        <v>421478</v>
      </c>
      <c r="B129" s="5" t="s">
        <v>911</v>
      </c>
      <c r="C129" s="5" t="s">
        <v>912</v>
      </c>
      <c r="D129" s="5"/>
      <c r="E129" s="5"/>
      <c r="F129" s="87" t="str">
        <f>VLOOKUP($A129,原始数据!$A:$X,12,0)</f>
        <v>2024-04-03T00:00:00.000000000</v>
      </c>
      <c r="G129" s="87">
        <f>VLOOKUP($A129,原始数据!$A:$X,14,0)</f>
        <v>2.3820699366346121E-2</v>
      </c>
      <c r="H129" s="87">
        <f>VLOOKUP($A129,原始数据!$A:$X,17,0)</f>
        <v>0.1001828384086754</v>
      </c>
      <c r="I129" s="87">
        <f>VLOOKUP($A129,原始数据!$A:$X,18,0)</f>
        <v>-0.15229536069953839</v>
      </c>
      <c r="J129" s="87">
        <f>VLOOKUP($A129,原始数据!$A:$X,19,0)</f>
        <v>-0.43912316790948841</v>
      </c>
      <c r="K129" s="87">
        <f>VLOOKUP($A129,原始数据!$A:$X,21,0)</f>
        <v>-0.207066757892679</v>
      </c>
      <c r="L129" s="88">
        <f>VLOOKUP($A129,原始数据!$A:$X,23,0)</f>
        <v>-8.6738491674828611E-2</v>
      </c>
    </row>
    <row r="130" spans="1:12" ht="15" x14ac:dyDescent="0.25">
      <c r="A130">
        <v>201137</v>
      </c>
      <c r="B130" s="5" t="s">
        <v>913</v>
      </c>
      <c r="C130" s="5" t="s">
        <v>914</v>
      </c>
      <c r="D130" s="5"/>
      <c r="E130" s="5"/>
      <c r="F130" s="87" t="str">
        <f>VLOOKUP($A130,原始数据!$A:$X,12,0)</f>
        <v>2024-04-03T00:00:00.000000000</v>
      </c>
      <c r="G130" s="87">
        <f>VLOOKUP($A130,原始数据!$A:$X,14,0)</f>
        <v>0</v>
      </c>
      <c r="H130" s="87">
        <f>VLOOKUP($A130,原始数据!$A:$X,17,0)</f>
        <v>0</v>
      </c>
      <c r="I130" s="87">
        <f>VLOOKUP($A130,原始数据!$A:$X,18,0)</f>
        <v>0</v>
      </c>
      <c r="J130" s="87">
        <f>VLOOKUP($A130,原始数据!$A:$X,19,0)</f>
        <v>0</v>
      </c>
      <c r="K130" s="87">
        <f>VLOOKUP($A130,原始数据!$A:$X,21,0)</f>
        <v>-0.13179148311306901</v>
      </c>
      <c r="L130" s="88">
        <f>VLOOKUP($A130,原始数据!$A:$X,23,0)</f>
        <v>-2.7333169170155051E-2</v>
      </c>
    </row>
    <row r="131" spans="1:12" ht="15" x14ac:dyDescent="0.25">
      <c r="A131">
        <v>194474</v>
      </c>
      <c r="B131" s="5" t="s">
        <v>915</v>
      </c>
      <c r="C131" s="5" t="s">
        <v>916</v>
      </c>
      <c r="D131" s="5"/>
      <c r="E131" s="5"/>
      <c r="F131" s="87" t="str">
        <f>VLOOKUP($A131,原始数据!$A:$X,12,0)</f>
        <v>2024-04-03T00:00:00.000000000</v>
      </c>
      <c r="G131" s="87">
        <f>VLOOKUP($A131,原始数据!$A:$X,14,0)</f>
        <v>0</v>
      </c>
      <c r="H131" s="87">
        <f>VLOOKUP($A131,原始数据!$A:$X,17,0)</f>
        <v>0</v>
      </c>
      <c r="I131" s="87">
        <f>VLOOKUP($A131,原始数据!$A:$X,18,0)</f>
        <v>0</v>
      </c>
      <c r="J131" s="87">
        <f>VLOOKUP($A131,原始数据!$A:$X,19,0)</f>
        <v>0</v>
      </c>
      <c r="K131" s="87">
        <f>VLOOKUP($A131,原始数据!$A:$X,21,0)</f>
        <v>-0.14372298230758951</v>
      </c>
      <c r="L131" s="88">
        <f>VLOOKUP($A131,原始数据!$A:$X,23,0)</f>
        <v>-0.26530022399383418</v>
      </c>
    </row>
    <row r="132" spans="1:12" ht="15" x14ac:dyDescent="0.25">
      <c r="A132">
        <v>50978</v>
      </c>
      <c r="B132" s="5" t="s">
        <v>917</v>
      </c>
      <c r="C132" s="5" t="s">
        <v>918</v>
      </c>
      <c r="D132" s="5"/>
      <c r="E132" s="5"/>
      <c r="F132" s="87" t="str">
        <f>VLOOKUP($A132,原始数据!$A:$X,12,0)</f>
        <v>2024-04-03T00:00:00.000000000</v>
      </c>
      <c r="G132" s="87">
        <f>VLOOKUP($A132,原始数据!$A:$X,14,0)</f>
        <v>-1.4061258176927269E-3</v>
      </c>
      <c r="H132" s="87">
        <f>VLOOKUP($A132,原始数据!$A:$X,17,0)</f>
        <v>-0.15638880280962711</v>
      </c>
      <c r="I132" s="87">
        <f>VLOOKUP($A132,原始数据!$A:$X,18,0)</f>
        <v>-0.3182235578929794</v>
      </c>
      <c r="J132" s="87">
        <f>VLOOKUP($A132,原始数据!$A:$X,19,0)</f>
        <v>-0.1458453171573498</v>
      </c>
      <c r="K132" s="87">
        <f>VLOOKUP($A132,原始数据!$A:$X,21,0)</f>
        <v>-9.7211575316213161E-2</v>
      </c>
      <c r="L132" s="88">
        <f>VLOOKUP($A132,原始数据!$A:$X,23,0)</f>
        <v>0.28790644890709038</v>
      </c>
    </row>
    <row r="133" spans="1:12" ht="15" x14ac:dyDescent="0.25">
      <c r="A133">
        <v>37042</v>
      </c>
      <c r="B133" s="5" t="s">
        <v>919</v>
      </c>
      <c r="C133" s="5" t="s">
        <v>920</v>
      </c>
      <c r="D133" s="5"/>
      <c r="E133" s="5"/>
      <c r="F133" s="87" t="str">
        <f>VLOOKUP($A133,原始数据!$A:$X,12,0)</f>
        <v>2024-04-03T00:00:00.000000000</v>
      </c>
      <c r="G133" s="87">
        <f>VLOOKUP($A133,原始数据!$A:$X,14,0)</f>
        <v>5.6737959525177128E-3</v>
      </c>
      <c r="H133" s="87">
        <f>VLOOKUP($A133,原始数据!$A:$X,17,0)</f>
        <v>5.4127384345538099E-2</v>
      </c>
      <c r="I133" s="87">
        <f>VLOOKUP($A133,原始数据!$A:$X,18,0)</f>
        <v>2.535188739603322E-2</v>
      </c>
      <c r="J133" s="87">
        <f>VLOOKUP($A133,原始数据!$A:$X,19,0)</f>
        <v>2.010343455775088E-2</v>
      </c>
      <c r="K133" s="87">
        <f>VLOOKUP($A133,原始数据!$A:$X,21,0)</f>
        <v>3.4645445502344829E-2</v>
      </c>
      <c r="L133" s="88">
        <f>VLOOKUP($A133,原始数据!$A:$X,23,0)</f>
        <v>6.7191716693286718E-3</v>
      </c>
    </row>
    <row r="134" spans="1:12" ht="15" x14ac:dyDescent="0.25">
      <c r="A134">
        <v>318973</v>
      </c>
      <c r="B134" s="5" t="s">
        <v>921</v>
      </c>
      <c r="C134" s="5" t="s">
        <v>922</v>
      </c>
      <c r="D134" s="5"/>
      <c r="E134" s="5"/>
      <c r="F134" s="87" t="e">
        <f>VLOOKUP($A134,原始数据!$A:$X,12,0)</f>
        <v>#N/A</v>
      </c>
      <c r="G134" s="87" t="e">
        <f>VLOOKUP($A134,原始数据!$A:$X,14,0)</f>
        <v>#N/A</v>
      </c>
      <c r="H134" s="87" t="e">
        <f>VLOOKUP($A134,原始数据!$A:$X,17,0)</f>
        <v>#N/A</v>
      </c>
      <c r="I134" s="87" t="e">
        <f>VLOOKUP($A134,原始数据!$A:$X,18,0)</f>
        <v>#N/A</v>
      </c>
      <c r="J134" s="87" t="e">
        <f>VLOOKUP($A134,原始数据!$A:$X,19,0)</f>
        <v>#N/A</v>
      </c>
      <c r="K134" s="87" t="e">
        <f>VLOOKUP($A134,原始数据!$A:$X,21,0)</f>
        <v>#N/A</v>
      </c>
      <c r="L134" s="88" t="e">
        <f>VLOOKUP($A134,原始数据!$A:$X,23,0)</f>
        <v>#N/A</v>
      </c>
    </row>
    <row r="135" spans="1:12" ht="15" x14ac:dyDescent="0.25">
      <c r="A135">
        <v>194517</v>
      </c>
      <c r="B135" s="5" t="s">
        <v>923</v>
      </c>
      <c r="C135" s="5" t="s">
        <v>924</v>
      </c>
      <c r="D135" s="5"/>
      <c r="E135" s="5"/>
      <c r="F135" s="87" t="str">
        <f>VLOOKUP($A135,原始数据!$A:$X,12,0)</f>
        <v>2024-04-03T00:00:00.000000000</v>
      </c>
      <c r="G135" s="87">
        <f>VLOOKUP($A135,原始数据!$A:$X,14,0)</f>
        <v>0</v>
      </c>
      <c r="H135" s="87">
        <f>VLOOKUP($A135,原始数据!$A:$X,17,0)</f>
        <v>0</v>
      </c>
      <c r="I135" s="87">
        <f>VLOOKUP($A135,原始数据!$A:$X,18,0)</f>
        <v>0</v>
      </c>
      <c r="J135" s="87">
        <f>VLOOKUP($A135,原始数据!$A:$X,19,0)</f>
        <v>0</v>
      </c>
      <c r="K135" s="87">
        <f>VLOOKUP($A135,原始数据!$A:$X,21,0)</f>
        <v>0</v>
      </c>
      <c r="L135" s="88">
        <f>VLOOKUP($A135,原始数据!$A:$X,23,0)</f>
        <v>-0.1723278985507247</v>
      </c>
    </row>
    <row r="136" spans="1:12" ht="15" x14ac:dyDescent="0.25">
      <c r="A136">
        <v>48646</v>
      </c>
      <c r="B136" s="5" t="s">
        <v>925</v>
      </c>
      <c r="C136" s="5" t="s">
        <v>926</v>
      </c>
      <c r="D136" s="5"/>
      <c r="E136" s="5"/>
      <c r="F136" s="87" t="str">
        <f>VLOOKUP($A136,原始数据!$A:$X,12,0)</f>
        <v>2024-04-03T00:00:00.000000000</v>
      </c>
      <c r="G136" s="87">
        <f>VLOOKUP($A136,原始数据!$A:$X,14,0)</f>
        <v>-1.7122655198796851E-2</v>
      </c>
      <c r="H136" s="87">
        <f>VLOOKUP($A136,原始数据!$A:$X,17,0)</f>
        <v>7.6207534088282847E-2</v>
      </c>
      <c r="I136" s="87">
        <f>VLOOKUP($A136,原始数据!$A:$X,18,0)</f>
        <v>2.7753255352019449E-2</v>
      </c>
      <c r="J136" s="87">
        <f>VLOOKUP($A136,原始数据!$A:$X,19,0)</f>
        <v>0.2442885771543086</v>
      </c>
      <c r="K136" s="87">
        <f>VLOOKUP($A136,原始数据!$A:$X,21,0)</f>
        <v>-7.6743789437780929E-3</v>
      </c>
      <c r="L136" s="88">
        <f>VLOOKUP($A136,原始数据!$A:$X,23,0)</f>
        <v>0.30159786950732359</v>
      </c>
    </row>
    <row r="137" spans="1:12" ht="15" x14ac:dyDescent="0.25">
      <c r="A137">
        <v>240446</v>
      </c>
      <c r="B137" s="5" t="s">
        <v>927</v>
      </c>
      <c r="C137" s="5" t="s">
        <v>928</v>
      </c>
      <c r="D137" s="5"/>
      <c r="E137" s="5"/>
      <c r="F137" s="87" t="str">
        <f>VLOOKUP($A137,原始数据!$A:$X,12,0)</f>
        <v>2024-04-03T00:00:00.000000000</v>
      </c>
      <c r="G137" s="87">
        <f>VLOOKUP($A137,原始数据!$A:$X,14,0)</f>
        <v>0</v>
      </c>
      <c r="H137" s="87">
        <f>VLOOKUP($A137,原始数据!$A:$X,17,0)</f>
        <v>9.3422747844471576E-2</v>
      </c>
      <c r="I137" s="87">
        <f>VLOOKUP($A137,原始数据!$A:$X,18,0)</f>
        <v>7.4817340477350225E-2</v>
      </c>
      <c r="J137" s="87">
        <f>VLOOKUP($A137,原始数据!$A:$X,19,0)</f>
        <v>-6.8630761438460253E-2</v>
      </c>
      <c r="K137" s="87">
        <f>VLOOKUP($A137,原始数据!$A:$X,21,0)</f>
        <v>0</v>
      </c>
      <c r="L137" s="88">
        <f>VLOOKUP($A137,原始数据!$A:$X,23,0)</f>
        <v>-9.2886299325236066E-2</v>
      </c>
    </row>
    <row r="138" spans="1:12" ht="15" x14ac:dyDescent="0.25">
      <c r="A138">
        <v>244533</v>
      </c>
      <c r="B138" s="5" t="s">
        <v>929</v>
      </c>
      <c r="C138" s="5" t="s">
        <v>930</v>
      </c>
      <c r="D138" s="5"/>
      <c r="E138" s="5"/>
      <c r="F138" s="87" t="str">
        <f>VLOOKUP($A138,原始数据!$A:$X,12,0)</f>
        <v>2024-04-03T00:00:00.000000000</v>
      </c>
      <c r="G138" s="87">
        <f>VLOOKUP($A138,原始数据!$A:$X,14,0)</f>
        <v>3.775989268947022E-2</v>
      </c>
      <c r="H138" s="87">
        <f>VLOOKUP($A138,原始数据!$A:$X,17,0)</f>
        <v>0.17397572078907439</v>
      </c>
      <c r="I138" s="87">
        <f>VLOOKUP($A138,原始数据!$A:$X,18,0)</f>
        <v>0.15083674228337671</v>
      </c>
      <c r="J138" s="87">
        <f>VLOOKUP($A138,原始数据!$A:$X,19,0)</f>
        <v>5.6393800778316461E-2</v>
      </c>
      <c r="K138" s="87">
        <f>VLOOKUP($A138,原始数据!$A:$X,21,0)</f>
        <v>6.7200934969530168E-2</v>
      </c>
      <c r="L138" s="88">
        <f>VLOOKUP($A138,原始数据!$A:$X,23,0)</f>
        <v>-9.0631219789593431E-2</v>
      </c>
    </row>
    <row r="139" spans="1:12" ht="15" x14ac:dyDescent="0.25">
      <c r="A139">
        <v>114683</v>
      </c>
      <c r="B139" s="5" t="s">
        <v>931</v>
      </c>
      <c r="C139" s="5" t="s">
        <v>932</v>
      </c>
      <c r="D139" s="5"/>
      <c r="E139" s="5"/>
      <c r="F139" s="87" t="str">
        <f>VLOOKUP($A139,原始数据!$A:$X,12,0)</f>
        <v>2024-04-03T00:00:00.000000000</v>
      </c>
      <c r="G139" s="87">
        <f>VLOOKUP($A139,原始数据!$A:$X,14,0)</f>
        <v>1.1941618752764119E-2</v>
      </c>
      <c r="H139" s="87">
        <f>VLOOKUP($A139,原始数据!$A:$X,17,0)</f>
        <v>2.279839070183276E-2</v>
      </c>
      <c r="I139" s="87">
        <f>VLOOKUP($A139,原始数据!$A:$X,18,0)</f>
        <v>-0.18460441910192449</v>
      </c>
      <c r="J139" s="87">
        <f>VLOOKUP($A139,原始数据!$A:$X,19,0)</f>
        <v>-0.17608930500540171</v>
      </c>
      <c r="K139" s="87">
        <f>VLOOKUP($A139,原始数据!$A:$X,21,0)</f>
        <v>-0.1602272727272728</v>
      </c>
      <c r="L139" s="88">
        <f>VLOOKUP($A139,原始数据!$A:$X,23,0)</f>
        <v>0.1176470588235294</v>
      </c>
    </row>
    <row r="140" spans="1:12" ht="15" x14ac:dyDescent="0.25">
      <c r="A140">
        <v>254035</v>
      </c>
      <c r="B140" s="5" t="s">
        <v>933</v>
      </c>
      <c r="C140" s="5" t="s">
        <v>934</v>
      </c>
      <c r="D140" s="5"/>
      <c r="E140" s="5"/>
      <c r="F140" s="87" t="str">
        <f>VLOOKUP($A140,原始数据!$A:$X,12,0)</f>
        <v>2024-04-03T00:00:00.000000000</v>
      </c>
      <c r="G140" s="87">
        <f>VLOOKUP($A140,原始数据!$A:$X,14,0)</f>
        <v>0</v>
      </c>
      <c r="H140" s="87">
        <f>VLOOKUP($A140,原始数据!$A:$X,17,0)</f>
        <v>0</v>
      </c>
      <c r="I140" s="87">
        <f>VLOOKUP($A140,原始数据!$A:$X,18,0)</f>
        <v>0</v>
      </c>
      <c r="J140" s="87">
        <f>VLOOKUP($A140,原始数据!$A:$X,19,0)</f>
        <v>0</v>
      </c>
      <c r="K140" s="87">
        <f>VLOOKUP($A140,原始数据!$A:$X,21,0)</f>
        <v>-0.12072417094612239</v>
      </c>
      <c r="L140" s="88">
        <f>VLOOKUP($A140,原始数据!$A:$X,23,0)</f>
        <v>-2.6547677078255671E-2</v>
      </c>
    </row>
    <row r="141" spans="1:12" ht="15" x14ac:dyDescent="0.25">
      <c r="A141">
        <v>55802</v>
      </c>
      <c r="B141" s="5" t="s">
        <v>935</v>
      </c>
      <c r="C141" s="5" t="s">
        <v>936</v>
      </c>
      <c r="D141" s="5"/>
      <c r="E141" s="5"/>
      <c r="F141" s="87" t="str">
        <f>VLOOKUP($A141,原始数据!$A:$X,12,0)</f>
        <v>2024-04-03T00:00:00.000000000</v>
      </c>
      <c r="G141" s="87">
        <f>VLOOKUP($A141,原始数据!$A:$X,14,0)</f>
        <v>6.5537957400327862E-3</v>
      </c>
      <c r="H141" s="87">
        <f>VLOOKUP($A141,原始数据!$A:$X,17,0)</f>
        <v>-8.3084577114427738E-2</v>
      </c>
      <c r="I141" s="87">
        <f>VLOOKUP($A141,原始数据!$A:$X,18,0)</f>
        <v>0</v>
      </c>
      <c r="J141" s="87">
        <f>VLOOKUP($A141,原始数据!$A:$X,19,0)</f>
        <v>-0.20457488131204149</v>
      </c>
      <c r="K141" s="87">
        <f>VLOOKUP($A141,原始数据!$A:$X,21,0)</f>
        <v>0</v>
      </c>
      <c r="L141" s="88">
        <f>VLOOKUP($A141,原始数据!$A:$X,23,0)</f>
        <v>0.10430743243243271</v>
      </c>
    </row>
    <row r="142" spans="1:12" ht="15" x14ac:dyDescent="0.25">
      <c r="A142">
        <v>42472</v>
      </c>
      <c r="B142" s="5" t="s">
        <v>937</v>
      </c>
      <c r="C142" s="5" t="s">
        <v>938</v>
      </c>
      <c r="D142" s="5"/>
      <c r="E142" s="5"/>
      <c r="F142" s="87" t="str">
        <f>VLOOKUP($A142,原始数据!$A:$X,12,0)</f>
        <v>2024-04-03T00:00:00.000000000</v>
      </c>
      <c r="G142" s="87">
        <f>VLOOKUP($A142,原始数据!$A:$X,14,0)</f>
        <v>2.8303669274080789E-2</v>
      </c>
      <c r="H142" s="87">
        <f>VLOOKUP($A142,原始数据!$A:$X,17,0)</f>
        <v>-5.9482252099678501E-2</v>
      </c>
      <c r="I142" s="87">
        <f>VLOOKUP($A142,原始数据!$A:$X,18,0)</f>
        <v>-0.18213512863669151</v>
      </c>
      <c r="J142" s="87">
        <f>VLOOKUP($A142,原始数据!$A:$X,19,0)</f>
        <v>-0.32149803021991719</v>
      </c>
      <c r="K142" s="87">
        <f>VLOOKUP($A142,原始数据!$A:$X,21,0)</f>
        <v>-0.13299773620874539</v>
      </c>
      <c r="L142" s="88">
        <f>VLOOKUP($A142,原始数据!$A:$X,23,0)</f>
        <v>-2.3974287660591509E-2</v>
      </c>
    </row>
    <row r="143" spans="1:12" ht="15" x14ac:dyDescent="0.25">
      <c r="A143">
        <v>29789</v>
      </c>
      <c r="B143" s="5" t="s">
        <v>939</v>
      </c>
      <c r="C143" s="5" t="s">
        <v>999</v>
      </c>
      <c r="D143" s="5"/>
      <c r="E143" s="5"/>
      <c r="F143" s="87" t="str">
        <f>VLOOKUP($A143,原始数据!$A:$X,12,0)</f>
        <v>2024-04-03T00:00:00.000000000</v>
      </c>
      <c r="G143" s="87">
        <f>VLOOKUP($A143,原始数据!$A:$X,14,0)</f>
        <v>1.454401216408385E-3</v>
      </c>
      <c r="H143" s="87">
        <f>VLOOKUP($A143,原始数据!$A:$X,17,0)</f>
        <v>-0.13543361013611849</v>
      </c>
      <c r="I143" s="87">
        <f>VLOOKUP($A143,原始数据!$A:$X,18,0)</f>
        <v>-0.28095407618369522</v>
      </c>
      <c r="J143" s="87">
        <f>VLOOKUP($A143,原始数据!$A:$X,19,0)</f>
        <v>-0.42425221390293028</v>
      </c>
      <c r="K143" s="87">
        <f>VLOOKUP($A143,原始数据!$A:$X,21,0)</f>
        <v>-0.25127354578841382</v>
      </c>
      <c r="L143" s="88">
        <f>VLOOKUP($A143,原始数据!$A:$X,23,0)</f>
        <v>0.1759677616314568</v>
      </c>
    </row>
    <row r="144" spans="1:12" ht="15" x14ac:dyDescent="0.25">
      <c r="A144">
        <v>106517</v>
      </c>
      <c r="B144" s="5" t="s">
        <v>940</v>
      </c>
      <c r="C144" s="5" t="s">
        <v>941</v>
      </c>
      <c r="D144" s="5"/>
      <c r="E144" s="5"/>
      <c r="F144" s="87" t="str">
        <f>VLOOKUP($A144,原始数据!$A:$X,12,0)</f>
        <v>2024-04-03T00:00:00.000000000</v>
      </c>
      <c r="G144" s="87">
        <f>VLOOKUP($A144,原始数据!$A:$X,14,0)</f>
        <v>0</v>
      </c>
      <c r="H144" s="87">
        <f>VLOOKUP($A144,原始数据!$A:$X,17,0)</f>
        <v>0</v>
      </c>
      <c r="I144" s="87">
        <f>VLOOKUP($A144,原始数据!$A:$X,18,0)</f>
        <v>0</v>
      </c>
      <c r="J144" s="87">
        <f>VLOOKUP($A144,原始数据!$A:$X,19,0)</f>
        <v>0</v>
      </c>
      <c r="K144" s="87">
        <f>VLOOKUP($A144,原始数据!$A:$X,21,0)</f>
        <v>0</v>
      </c>
      <c r="L144" s="88">
        <f>VLOOKUP($A144,原始数据!$A:$X,23,0)</f>
        <v>2.9952966416370911E-2</v>
      </c>
    </row>
    <row r="145" spans="1:12" ht="15" x14ac:dyDescent="0.25">
      <c r="A145">
        <v>9257</v>
      </c>
      <c r="B145" s="5" t="s">
        <v>942</v>
      </c>
      <c r="C145" s="5" t="s">
        <v>943</v>
      </c>
      <c r="D145" s="5"/>
      <c r="E145" s="5"/>
      <c r="F145" s="87" t="str">
        <f>VLOOKUP($A145,原始数据!$A:$X,12,0)</f>
        <v>2024-04-03T00:00:00.000000000</v>
      </c>
      <c r="G145" s="87">
        <f>VLOOKUP($A145,原始数据!$A:$X,14,0)</f>
        <v>0</v>
      </c>
      <c r="H145" s="87">
        <f>VLOOKUP($A145,原始数据!$A:$X,17,0)</f>
        <v>0</v>
      </c>
      <c r="I145" s="87">
        <f>VLOOKUP($A145,原始数据!$A:$X,18,0)</f>
        <v>0</v>
      </c>
      <c r="J145" s="87">
        <f>VLOOKUP($A145,原始数据!$A:$X,19,0)</f>
        <v>0</v>
      </c>
      <c r="K145" s="87">
        <f>VLOOKUP($A145,原始数据!$A:$X,21,0)</f>
        <v>-1.0700389105058329E-2</v>
      </c>
      <c r="L145" s="88">
        <f>VLOOKUP($A145,原始数据!$A:$X,23,0)</f>
        <v>0.1006029831799429</v>
      </c>
    </row>
    <row r="146" spans="1:12" ht="15" x14ac:dyDescent="0.25">
      <c r="A146">
        <v>325216</v>
      </c>
      <c r="B146" s="5" t="s">
        <v>944</v>
      </c>
      <c r="C146" s="5" t="s">
        <v>945</v>
      </c>
      <c r="D146" s="5"/>
      <c r="E146" s="5"/>
      <c r="F146" s="87" t="str">
        <f>VLOOKUP($A146,原始数据!$A:$X,12,0)</f>
        <v>2024-04-03T00:00:00.000000000</v>
      </c>
      <c r="G146" s="87">
        <f>VLOOKUP($A146,原始数据!$A:$X,14,0)</f>
        <v>6.6946995684409316E-3</v>
      </c>
      <c r="H146" s="87">
        <f>VLOOKUP($A146,原始数据!$A:$X,17,0)</f>
        <v>-2.664098860536035E-2</v>
      </c>
      <c r="I146" s="87">
        <f>VLOOKUP($A146,原始数据!$A:$X,18,0)</f>
        <v>-8.7054691419970021E-2</v>
      </c>
      <c r="J146" s="87">
        <f>VLOOKUP($A146,原始数据!$A:$X,19,0)</f>
        <v>-1.876718977511738E-2</v>
      </c>
      <c r="K146" s="87">
        <f>VLOOKUP($A146,原始数据!$A:$X,21,0)</f>
        <v>-6.7452588416196946E-2</v>
      </c>
      <c r="L146" s="88">
        <f>VLOOKUP($A146,原始数据!$A:$X,23,0)</f>
        <v>4.1090522308682598E-2</v>
      </c>
    </row>
    <row r="147" spans="1:12" ht="15" x14ac:dyDescent="0.25">
      <c r="A147">
        <v>50949</v>
      </c>
      <c r="B147" s="5" t="s">
        <v>946</v>
      </c>
      <c r="C147" s="5" t="s">
        <v>947</v>
      </c>
      <c r="D147" s="5"/>
      <c r="E147" s="5"/>
      <c r="F147" s="87" t="str">
        <f>VLOOKUP($A147,原始数据!$A:$X,12,0)</f>
        <v>2024-04-03T00:00:00.000000000</v>
      </c>
      <c r="G147" s="87">
        <f>VLOOKUP($A147,原始数据!$A:$X,14,0)</f>
        <v>0</v>
      </c>
      <c r="H147" s="87">
        <f>VLOOKUP($A147,原始数据!$A:$X,17,0)</f>
        <v>-0.14804255615047629</v>
      </c>
      <c r="I147" s="87">
        <f>VLOOKUP($A147,原始数据!$A:$X,18,0)</f>
        <v>-0.23483343950237939</v>
      </c>
      <c r="J147" s="87">
        <f>VLOOKUP($A147,原始数据!$A:$X,19,0)</f>
        <v>0</v>
      </c>
      <c r="K147" s="87">
        <f>VLOOKUP($A147,原始数据!$A:$X,21,0)</f>
        <v>-0.10061274665919311</v>
      </c>
      <c r="L147" s="88">
        <f>VLOOKUP($A147,原始数据!$A:$X,23,0)</f>
        <v>0.41146074833942969</v>
      </c>
    </row>
    <row r="148" spans="1:12" ht="15" x14ac:dyDescent="0.25">
      <c r="A148">
        <v>305922</v>
      </c>
      <c r="B148" s="5" t="s">
        <v>948</v>
      </c>
      <c r="C148" s="5" t="s">
        <v>949</v>
      </c>
      <c r="D148" s="5"/>
      <c r="E148" s="5"/>
      <c r="F148" s="87" t="str">
        <f>VLOOKUP($A148,原始数据!$A:$X,12,0)</f>
        <v>2024-04-03T00:00:00.000000000</v>
      </c>
      <c r="G148" s="87">
        <f>VLOOKUP($A148,原始数据!$A:$X,14,0)</f>
        <v>2.019841977068948E-3</v>
      </c>
      <c r="H148" s="87">
        <f>VLOOKUP($A148,原始数据!$A:$X,17,0)</f>
        <v>-5.9128688570312837E-2</v>
      </c>
      <c r="I148" s="87">
        <f>VLOOKUP($A148,原始数据!$A:$X,18,0)</f>
        <v>-0.18982660070128241</v>
      </c>
      <c r="J148" s="87">
        <f>VLOOKUP($A148,原始数据!$A:$X,19,0)</f>
        <v>-0.17021695282137059</v>
      </c>
      <c r="K148" s="87">
        <f>VLOOKUP($A148,原始数据!$A:$X,21,0)</f>
        <v>-0.1118152085036795</v>
      </c>
      <c r="L148" s="88">
        <f>VLOOKUP($A148,原始数据!$A:$X,23,0)</f>
        <v>-3.4041671813800363E-2</v>
      </c>
    </row>
    <row r="149" spans="1:12" ht="15" x14ac:dyDescent="0.25">
      <c r="A149">
        <v>124282</v>
      </c>
      <c r="B149" s="5" t="s">
        <v>950</v>
      </c>
      <c r="C149" s="5" t="s">
        <v>951</v>
      </c>
      <c r="D149" s="5"/>
      <c r="E149" s="5"/>
      <c r="F149" s="87" t="str">
        <f>VLOOKUP($A149,原始数据!$A:$X,12,0)</f>
        <v>2024-04-03T00:00:00.000000000</v>
      </c>
      <c r="G149" s="87">
        <f>VLOOKUP($A149,原始数据!$A:$X,14,0)</f>
        <v>1.895544192841481E-2</v>
      </c>
      <c r="H149" s="87">
        <f>VLOOKUP($A149,原始数据!$A:$X,17,0)</f>
        <v>1.22637059613222E-2</v>
      </c>
      <c r="I149" s="87">
        <f>VLOOKUP($A149,原始数据!$A:$X,18,0)</f>
        <v>-4.5698648879767489E-2</v>
      </c>
      <c r="J149" s="87">
        <f>VLOOKUP($A149,原始数据!$A:$X,19,0)</f>
        <v>-0.11932194829382251</v>
      </c>
      <c r="K149" s="87">
        <f>VLOOKUP($A149,原始数据!$A:$X,21,0)</f>
        <v>-8.6462292636140914E-2</v>
      </c>
      <c r="L149" s="88">
        <f>VLOOKUP($A149,原始数据!$A:$X,23,0)</f>
        <v>3.9211796601203552E-2</v>
      </c>
    </row>
    <row r="150" spans="1:12" ht="15" x14ac:dyDescent="0.25">
      <c r="A150">
        <v>383618</v>
      </c>
      <c r="B150" s="5" t="s">
        <v>952</v>
      </c>
      <c r="C150" s="5" t="s">
        <v>953</v>
      </c>
      <c r="D150" s="5"/>
      <c r="E150" s="5"/>
      <c r="F150" s="87" t="str">
        <f>VLOOKUP($A150,原始数据!$A:$X,12,0)</f>
        <v>2024-04-03T00:00:00.000000000</v>
      </c>
      <c r="G150" s="87">
        <f>VLOOKUP($A150,原始数据!$A:$X,14,0)</f>
        <v>2.7728263022379629E-3</v>
      </c>
      <c r="H150" s="87">
        <f>VLOOKUP($A150,原始数据!$A:$X,17,0)</f>
        <v>1.2532497833477761E-2</v>
      </c>
      <c r="I150" s="87">
        <f>VLOOKUP($A150,原始数据!$A:$X,18,0)</f>
        <v>-0.12581294964028791</v>
      </c>
      <c r="J150" s="87">
        <f>VLOOKUP($A150,原始数据!$A:$X,19,0)</f>
        <v>-0.23883738411425709</v>
      </c>
      <c r="K150" s="87">
        <f>VLOOKUP($A150,原始数据!$A:$X,21,0)</f>
        <v>-0.13261284929543829</v>
      </c>
      <c r="L150" s="88">
        <f>VLOOKUP($A150,原始数据!$A:$X,23,0)</f>
        <v>3.6140519730510023E-2</v>
      </c>
    </row>
    <row r="151" spans="1:12" ht="15" x14ac:dyDescent="0.25">
      <c r="A151">
        <v>98426</v>
      </c>
      <c r="B151" s="5" t="s">
        <v>954</v>
      </c>
      <c r="C151" s="5" t="s">
        <v>955</v>
      </c>
      <c r="D151" s="5"/>
      <c r="E151" s="5"/>
      <c r="F151" s="87" t="str">
        <f>VLOOKUP($A151,原始数据!$A:$X,12,0)</f>
        <v>2024-04-03T00:00:00.000000000</v>
      </c>
      <c r="G151" s="87">
        <f>VLOOKUP($A151,原始数据!$A:$X,14,0)</f>
        <v>-7.3637702503692726E-4</v>
      </c>
      <c r="H151" s="87">
        <f>VLOOKUP($A151,原始数据!$A:$X,17,0)</f>
        <v>4.6260601387818179E-2</v>
      </c>
      <c r="I151" s="87">
        <f>VLOOKUP($A151,原始数据!$A:$X,18,0)</f>
        <v>-0.13676844783715009</v>
      </c>
      <c r="J151" s="87">
        <f>VLOOKUP($A151,原始数据!$A:$X,19,0)</f>
        <v>-0.31533804238143293</v>
      </c>
      <c r="K151" s="87">
        <f>VLOOKUP($A151,原始数据!$A:$X,21,0)</f>
        <v>-0.23777506112469429</v>
      </c>
      <c r="L151" s="88">
        <f>VLOOKUP($A151,原始数据!$A:$X,23,0)</f>
        <v>8.857395925596645E-4</v>
      </c>
    </row>
    <row r="152" spans="1:12" ht="15" x14ac:dyDescent="0.25">
      <c r="A152">
        <v>49429</v>
      </c>
      <c r="B152" s="5" t="s">
        <v>956</v>
      </c>
      <c r="C152" s="5" t="s">
        <v>957</v>
      </c>
      <c r="D152" s="5"/>
      <c r="E152" s="5"/>
      <c r="F152" s="87" t="str">
        <f>VLOOKUP($A152,原始数据!$A:$X,12,0)</f>
        <v>2024-04-03T00:00:00.000000000</v>
      </c>
      <c r="G152" s="87">
        <f>VLOOKUP($A152,原始数据!$A:$X,14,0)</f>
        <v>-5.1195787318070174E-4</v>
      </c>
      <c r="H152" s="87">
        <f>VLOOKUP($A152,原始数据!$A:$X,17,0)</f>
        <v>-2.2810153736145922E-2</v>
      </c>
      <c r="I152" s="87">
        <f>VLOOKUP($A152,原始数据!$A:$X,18,0)</f>
        <v>-0.1093587069864442</v>
      </c>
      <c r="J152" s="87">
        <f>VLOOKUP($A152,原始数据!$A:$X,19,0)</f>
        <v>-0.21355815157967431</v>
      </c>
      <c r="K152" s="87">
        <f>VLOOKUP($A152,原始数据!$A:$X,21,0)</f>
        <v>-4.77337110481586E-2</v>
      </c>
      <c r="L152" s="88">
        <f>VLOOKUP($A152,原始数据!$A:$X,23,0)</f>
        <v>-3.6025315086276821E-2</v>
      </c>
    </row>
    <row r="153" spans="1:12" ht="15" x14ac:dyDescent="0.25">
      <c r="A153">
        <v>190054</v>
      </c>
      <c r="B153" s="5" t="s">
        <v>958</v>
      </c>
      <c r="C153" s="5" t="s">
        <v>959</v>
      </c>
      <c r="D153" s="5"/>
      <c r="E153" s="5"/>
      <c r="F153" s="87" t="str">
        <f>VLOOKUP($A153,原始数据!$A:$X,12,0)</f>
        <v>2024-04-03T00:00:00.000000000</v>
      </c>
      <c r="G153" s="87">
        <f>VLOOKUP($A153,原始数据!$A:$X,14,0)</f>
        <v>1.1746500668214029E-2</v>
      </c>
      <c r="H153" s="87">
        <f>VLOOKUP($A153,原始数据!$A:$X,17,0)</f>
        <v>-1.1804735782237059E-3</v>
      </c>
      <c r="I153" s="87">
        <f>VLOOKUP($A153,原始数据!$A:$X,18,0)</f>
        <v>-0.10575069940938769</v>
      </c>
      <c r="J153" s="87">
        <f>VLOOKUP($A153,原始数据!$A:$X,19,0)</f>
        <v>-0.1556703451514441</v>
      </c>
      <c r="K153" s="87">
        <f>VLOOKUP($A153,原始数据!$A:$X,21,0)</f>
        <v>-6.9210823748421024E-2</v>
      </c>
      <c r="L153" s="88">
        <f>VLOOKUP($A153,原始数据!$A:$X,23,0)</f>
        <v>-6.3367960634226339E-2</v>
      </c>
    </row>
    <row r="154" spans="1:12" ht="15" x14ac:dyDescent="0.25">
      <c r="A154">
        <v>101986</v>
      </c>
      <c r="B154" s="5" t="s">
        <v>960</v>
      </c>
      <c r="C154" s="5" t="s">
        <v>961</v>
      </c>
      <c r="D154" s="5"/>
      <c r="E154" s="5"/>
      <c r="F154" s="87" t="str">
        <f>VLOOKUP($A154,原始数据!$A:$X,12,0)</f>
        <v>2024-04-03T00:00:00.000000000</v>
      </c>
      <c r="G154" s="87">
        <f>VLOOKUP($A154,原始数据!$A:$X,14,0)</f>
        <v>6.4605445316106014E-3</v>
      </c>
      <c r="H154" s="87">
        <f>VLOOKUP($A154,原始数据!$A:$X,17,0)</f>
        <v>-9.0867787369377506E-3</v>
      </c>
      <c r="I154" s="87">
        <f>VLOOKUP($A154,原始数据!$A:$X,18,0)</f>
        <v>-3.4955752212389217E-2</v>
      </c>
      <c r="J154" s="87">
        <f>VLOOKUP($A154,原始数据!$A:$X,19,0)</f>
        <v>-2.7207850133809108E-2</v>
      </c>
      <c r="K154" s="87">
        <f>VLOOKUP($A154,原始数据!$A:$X,21,0)</f>
        <v>-3.4482758620687499E-3</v>
      </c>
      <c r="L154" s="88">
        <f>VLOOKUP($A154,原始数据!$A:$X,23,0)</f>
        <v>0.17081673306772899</v>
      </c>
    </row>
    <row r="155" spans="1:12" ht="15" x14ac:dyDescent="0.25">
      <c r="A155">
        <v>1300</v>
      </c>
      <c r="B155" s="5" t="s">
        <v>232</v>
      </c>
      <c r="C155" s="5" t="s">
        <v>962</v>
      </c>
      <c r="D155" s="5"/>
      <c r="E155" s="5"/>
      <c r="F155" s="87" t="str">
        <f>VLOOKUP($A155,原始数据!$A:$X,12,0)</f>
        <v>2024-04-03T00:00:00.000000000</v>
      </c>
      <c r="G155" s="87">
        <f>VLOOKUP($A155,原始数据!$A:$X,14,0)</f>
        <v>0</v>
      </c>
      <c r="H155" s="87">
        <f>VLOOKUP($A155,原始数据!$A:$X,17,0)</f>
        <v>0</v>
      </c>
      <c r="I155" s="87">
        <f>VLOOKUP($A155,原始数据!$A:$X,18,0)</f>
        <v>0</v>
      </c>
      <c r="J155" s="87">
        <f>VLOOKUP($A155,原始数据!$A:$X,19,0)</f>
        <v>0</v>
      </c>
      <c r="K155" s="87">
        <f>VLOOKUP($A155,原始数据!$A:$X,21,0)</f>
        <v>0</v>
      </c>
      <c r="L155" s="88">
        <f>VLOOKUP($A155,原始数据!$A:$X,23,0)</f>
        <v>0</v>
      </c>
    </row>
    <row r="156" spans="1:12" ht="15" x14ac:dyDescent="0.25">
      <c r="A156">
        <v>322517</v>
      </c>
      <c r="B156" s="5" t="s">
        <v>963</v>
      </c>
      <c r="C156" s="5" t="s">
        <v>964</v>
      </c>
      <c r="D156" s="5"/>
      <c r="E156" s="5"/>
      <c r="F156" s="87" t="str">
        <f>VLOOKUP($A156,原始数据!$A:$X,12,0)</f>
        <v>2024-04-03T00:00:00.000000000</v>
      </c>
      <c r="G156" s="87">
        <f>VLOOKUP($A156,原始数据!$A:$X,14,0)</f>
        <v>0</v>
      </c>
      <c r="H156" s="87">
        <f>VLOOKUP($A156,原始数据!$A:$X,17,0)</f>
        <v>0</v>
      </c>
      <c r="I156" s="87">
        <f>VLOOKUP($A156,原始数据!$A:$X,18,0)</f>
        <v>0</v>
      </c>
      <c r="J156" s="87">
        <f>VLOOKUP($A156,原始数据!$A:$X,19,0)</f>
        <v>0</v>
      </c>
      <c r="K156" s="87">
        <f>VLOOKUP($A156,原始数据!$A:$X,21,0)</f>
        <v>0</v>
      </c>
      <c r="L156" s="88">
        <f>VLOOKUP($A156,原始数据!$A:$X,23,0)</f>
        <v>0</v>
      </c>
    </row>
    <row r="157" spans="1:12" ht="15" x14ac:dyDescent="0.25">
      <c r="A157">
        <v>538</v>
      </c>
      <c r="B157" s="5" t="s">
        <v>965</v>
      </c>
      <c r="C157" s="5" t="s">
        <v>966</v>
      </c>
      <c r="D157" s="5"/>
      <c r="E157" s="5"/>
      <c r="F157" s="87" t="str">
        <f>VLOOKUP($A157,原始数据!$A:$X,12,0)</f>
        <v>2024-04-03T00:00:00.000000000</v>
      </c>
      <c r="G157" s="87">
        <f>VLOOKUP($A157,原始数据!$A:$X,14,0)</f>
        <v>0</v>
      </c>
      <c r="H157" s="87">
        <f>VLOOKUP($A157,原始数据!$A:$X,17,0)</f>
        <v>0</v>
      </c>
      <c r="I157" s="87">
        <f>VLOOKUP($A157,原始数据!$A:$X,18,0)</f>
        <v>0</v>
      </c>
      <c r="J157" s="87">
        <f>VLOOKUP($A157,原始数据!$A:$X,19,0)</f>
        <v>0</v>
      </c>
      <c r="K157" s="87">
        <f>VLOOKUP($A157,原始数据!$A:$X,21,0)</f>
        <v>-0.1869814773040579</v>
      </c>
      <c r="L157" s="88">
        <f>VLOOKUP($A157,原始数据!$A:$X,23,0)</f>
        <v>-9.657785419741638E-2</v>
      </c>
    </row>
    <row r="158" spans="1:12" ht="15" x14ac:dyDescent="0.25">
      <c r="A158">
        <v>20867</v>
      </c>
      <c r="B158" s="5" t="s">
        <v>967</v>
      </c>
      <c r="C158" s="5" t="s">
        <v>968</v>
      </c>
      <c r="D158" s="5"/>
      <c r="E158" s="5"/>
      <c r="F158" s="87" t="str">
        <f>VLOOKUP($A158,原始数据!$A:$X,12,0)</f>
        <v>2024-04-03T00:00:00.000000000</v>
      </c>
      <c r="G158" s="87">
        <f>VLOOKUP($A158,原始数据!$A:$X,14,0)</f>
        <v>2.9238341211468288E-4</v>
      </c>
      <c r="H158" s="87">
        <f>VLOOKUP($A158,原始数据!$A:$X,17,0)</f>
        <v>-3.4469365957859881E-3</v>
      </c>
      <c r="I158" s="87">
        <f>VLOOKUP($A158,原始数据!$A:$X,18,0)</f>
        <v>-0.15651709401709399</v>
      </c>
      <c r="J158" s="87">
        <f>VLOOKUP($A158,原始数据!$A:$X,19,0)</f>
        <v>-0.26249416160672578</v>
      </c>
      <c r="K158" s="87">
        <f>VLOOKUP($A158,原始数据!$A:$X,21,0)</f>
        <v>-0.21266093537904651</v>
      </c>
      <c r="L158" s="88">
        <f>VLOOKUP($A158,原始数据!$A:$X,23,0)</f>
        <v>8.5800160766085209E-2</v>
      </c>
    </row>
    <row r="159" spans="1:12" ht="15" x14ac:dyDescent="0.25">
      <c r="A159">
        <v>190786</v>
      </c>
      <c r="B159" s="5" t="s">
        <v>969</v>
      </c>
      <c r="C159" s="5" t="s">
        <v>970</v>
      </c>
      <c r="D159" s="5"/>
      <c r="E159" s="5"/>
      <c r="F159" s="87" t="str">
        <f>VLOOKUP($A159,原始数据!$A:$X,12,0)</f>
        <v>2024-04-03T00:00:00.000000000</v>
      </c>
      <c r="G159" s="87">
        <f>VLOOKUP($A159,原始数据!$A:$X,14,0)</f>
        <v>0</v>
      </c>
      <c r="H159" s="87">
        <f>VLOOKUP($A159,原始数据!$A:$X,17,0)</f>
        <v>-6.6613912668153197E-2</v>
      </c>
      <c r="I159" s="87">
        <f>VLOOKUP($A159,原始数据!$A:$X,18,0)</f>
        <v>0</v>
      </c>
      <c r="J159" s="87">
        <f>VLOOKUP($A159,原始数据!$A:$X,19,0)</f>
        <v>-0.33163344150826762</v>
      </c>
      <c r="K159" s="87">
        <f>VLOOKUP($A159,原始数据!$A:$X,21,0)</f>
        <v>0</v>
      </c>
      <c r="L159" s="88">
        <f>VLOOKUP($A159,原始数据!$A:$X,23,0)</f>
        <v>0.19182763744427911</v>
      </c>
    </row>
    <row r="160" spans="1:12" ht="15" x14ac:dyDescent="0.25">
      <c r="A160">
        <v>2110</v>
      </c>
      <c r="B160" s="5" t="s">
        <v>971</v>
      </c>
      <c r="C160" s="5" t="s">
        <v>972</v>
      </c>
      <c r="D160" s="5"/>
      <c r="E160" s="5"/>
      <c r="F160" s="87" t="str">
        <f>VLOOKUP($A160,原始数据!$A:$X,12,0)</f>
        <v>2024-04-03T00:00:00.000000000</v>
      </c>
      <c r="G160" s="87">
        <f>VLOOKUP($A160,原始数据!$A:$X,14,0)</f>
        <v>0</v>
      </c>
      <c r="H160" s="87">
        <f>VLOOKUP($A160,原始数据!$A:$X,17,0)</f>
        <v>0</v>
      </c>
      <c r="I160" s="87">
        <f>VLOOKUP($A160,原始数据!$A:$X,18,0)</f>
        <v>0</v>
      </c>
      <c r="J160" s="87">
        <f>VLOOKUP($A160,原始数据!$A:$X,19,0)</f>
        <v>0</v>
      </c>
      <c r="K160" s="87">
        <f>VLOOKUP($A160,原始数据!$A:$X,21,0)</f>
        <v>-0.25477942411719262</v>
      </c>
      <c r="L160" s="88">
        <f>VLOOKUP($A160,原始数据!$A:$X,23,0)</f>
        <v>6.2722702201394309E-3</v>
      </c>
    </row>
    <row r="161" spans="1:13" ht="15" x14ac:dyDescent="0.25">
      <c r="A161">
        <v>93907</v>
      </c>
      <c r="B161" s="5" t="s">
        <v>973</v>
      </c>
      <c r="C161" s="5" t="s">
        <v>974</v>
      </c>
      <c r="D161" s="5"/>
      <c r="E161" s="5"/>
      <c r="F161" s="87" t="str">
        <f>VLOOKUP($A161,原始数据!$A:$X,12,0)</f>
        <v>2024-04-03T00:00:00.000000000</v>
      </c>
      <c r="G161" s="87">
        <f>VLOOKUP($A161,原始数据!$A:$X,14,0)</f>
        <v>1.5984955336154408E-2</v>
      </c>
      <c r="H161" s="87">
        <f>VLOOKUP($A161,原始数据!$A:$X,17,0)</f>
        <v>-5.2192982456140243E-2</v>
      </c>
      <c r="I161" s="87">
        <f>VLOOKUP($A161,原始数据!$A:$X,18,0)</f>
        <v>-0.1261625556004852</v>
      </c>
      <c r="J161" s="87">
        <f>VLOOKUP($A161,原始数据!$A:$X,19,0)</f>
        <v>3.844305622296984E-2</v>
      </c>
      <c r="K161" s="87">
        <f>VLOOKUP($A161,原始数据!$A:$X,21,0)</f>
        <v>4.5934772622868708E-4</v>
      </c>
      <c r="L161" s="88">
        <f>VLOOKUP($A161,原始数据!$A:$X,23,0)</f>
        <v>0.1309581126624941</v>
      </c>
    </row>
    <row r="162" spans="1:13" ht="15" x14ac:dyDescent="0.25">
      <c r="A162">
        <v>65122</v>
      </c>
      <c r="B162" s="5" t="s">
        <v>896</v>
      </c>
      <c r="C162" s="5" t="s">
        <v>975</v>
      </c>
      <c r="D162" s="5"/>
      <c r="E162" s="5"/>
      <c r="F162" s="87" t="str">
        <f>VLOOKUP($A162,原始数据!$A:$X,12,0)</f>
        <v>2024-04-03T00:00:00.000000000</v>
      </c>
      <c r="G162" s="87">
        <f>VLOOKUP($A162,原始数据!$A:$X,14,0)</f>
        <v>0</v>
      </c>
      <c r="H162" s="87">
        <f>VLOOKUP($A162,原始数据!$A:$X,17,0)</f>
        <v>0</v>
      </c>
      <c r="I162" s="87">
        <f>VLOOKUP($A162,原始数据!$A:$X,18,0)</f>
        <v>0</v>
      </c>
      <c r="J162" s="87">
        <f>VLOOKUP($A162,原始数据!$A:$X,19,0)</f>
        <v>0</v>
      </c>
      <c r="K162" s="87">
        <f>VLOOKUP($A162,原始数据!$A:$X,21,0)</f>
        <v>0</v>
      </c>
      <c r="L162" s="88">
        <f>VLOOKUP($A162,原始数据!$A:$X,23,0)</f>
        <v>0</v>
      </c>
    </row>
    <row r="163" spans="1:13" ht="15" x14ac:dyDescent="0.25">
      <c r="A163">
        <v>313836</v>
      </c>
      <c r="B163" s="5" t="s">
        <v>897</v>
      </c>
      <c r="C163" s="5" t="s">
        <v>976</v>
      </c>
      <c r="D163" s="5"/>
      <c r="E163" s="5"/>
      <c r="F163" s="87" t="str">
        <f>VLOOKUP($A163,原始数据!$A:$X,12,0)</f>
        <v>2024-04-03T00:00:00.000000000</v>
      </c>
      <c r="G163" s="87">
        <f>VLOOKUP($A163,原始数据!$A:$X,14,0)</f>
        <v>0</v>
      </c>
      <c r="H163" s="87">
        <f>VLOOKUP($A163,原始数据!$A:$X,17,0)</f>
        <v>0</v>
      </c>
      <c r="I163" s="87">
        <f>VLOOKUP($A163,原始数据!$A:$X,18,0)</f>
        <v>0</v>
      </c>
      <c r="J163" s="87">
        <f>VLOOKUP($A163,原始数据!$A:$X,19,0)</f>
        <v>0</v>
      </c>
      <c r="K163" s="87">
        <f>VLOOKUP($A163,原始数据!$A:$X,21,0)</f>
        <v>0</v>
      </c>
      <c r="L163" s="88">
        <f>VLOOKUP($A163,原始数据!$A:$X,23,0)</f>
        <v>0</v>
      </c>
    </row>
    <row r="164" spans="1:13" ht="15" x14ac:dyDescent="0.25">
      <c r="A164">
        <v>55186</v>
      </c>
      <c r="B164" s="5" t="s">
        <v>977</v>
      </c>
      <c r="C164" s="5" t="s">
        <v>1000</v>
      </c>
      <c r="D164" s="5"/>
      <c r="E164" s="5"/>
      <c r="F164" s="87" t="str">
        <f>VLOOKUP($A164,原始数据!$A:$X,12,0)</f>
        <v>2024-04-03T00:00:00.000000000</v>
      </c>
      <c r="G164" s="87">
        <f>VLOOKUP($A164,原始数据!$A:$X,14,0)</f>
        <v>0</v>
      </c>
      <c r="H164" s="87">
        <f>VLOOKUP($A164,原始数据!$A:$X,17,0)</f>
        <v>0</v>
      </c>
      <c r="I164" s="87">
        <f>VLOOKUP($A164,原始数据!$A:$X,18,0)</f>
        <v>-0.18546355212025439</v>
      </c>
      <c r="J164" s="87">
        <f>VLOOKUP($A164,原始数据!$A:$X,19,0)</f>
        <v>-0.31361330022670841</v>
      </c>
      <c r="K164" s="87">
        <f>VLOOKUP($A164,原始数据!$A:$X,21,0)</f>
        <v>0</v>
      </c>
      <c r="L164" s="88">
        <f>VLOOKUP($A164,原始数据!$A:$X,23,0)</f>
        <v>3.6380140473710298E-2</v>
      </c>
    </row>
    <row r="165" spans="1:13" ht="15" x14ac:dyDescent="0.25">
      <c r="A165">
        <v>407529</v>
      </c>
      <c r="B165" s="5" t="s">
        <v>978</v>
      </c>
      <c r="C165" s="5" t="s">
        <v>979</v>
      </c>
      <c r="D165" s="5"/>
      <c r="E165" s="5"/>
      <c r="F165" s="87" t="str">
        <f>VLOOKUP($A165,原始数据!$A:$X,12,0)</f>
        <v>2024-04-03T00:00:00.000000000</v>
      </c>
      <c r="G165" s="87">
        <f>VLOOKUP($A165,原始数据!$A:$X,14,0)</f>
        <v>0</v>
      </c>
      <c r="H165" s="87">
        <f>VLOOKUP($A165,原始数据!$A:$X,17,0)</f>
        <v>0</v>
      </c>
      <c r="I165" s="87">
        <f>VLOOKUP($A165,原始数据!$A:$X,18,0)</f>
        <v>0</v>
      </c>
      <c r="J165" s="87">
        <f>VLOOKUP($A165,原始数据!$A:$X,19,0)</f>
        <v>0</v>
      </c>
      <c r="K165" s="87">
        <f>VLOOKUP($A165,原始数据!$A:$X,21,0)</f>
        <v>0</v>
      </c>
      <c r="L165" s="88">
        <f>VLOOKUP($A165,原始数据!$A:$X,23,0)</f>
        <v>0</v>
      </c>
    </row>
    <row r="166" spans="1:13" ht="15" x14ac:dyDescent="0.25">
      <c r="A166">
        <v>37101</v>
      </c>
      <c r="B166" s="5" t="s">
        <v>980</v>
      </c>
      <c r="C166" s="5" t="s">
        <v>981</v>
      </c>
      <c r="D166" s="5"/>
      <c r="E166" s="5"/>
      <c r="F166" s="87" t="str">
        <f>VLOOKUP($A166,原始数据!$A:$X,12,0)</f>
        <v>2024-04-03T00:00:00.000000000</v>
      </c>
      <c r="G166" s="87">
        <f>VLOOKUP($A166,原始数据!$A:$X,14,0)</f>
        <v>2.3474178403755101E-3</v>
      </c>
      <c r="H166" s="87">
        <f>VLOOKUP($A166,原始数据!$A:$X,17,0)</f>
        <v>5.3887289181406839E-2</v>
      </c>
      <c r="I166" s="87">
        <f>VLOOKUP($A166,原始数据!$A:$X,18,0)</f>
        <v>0.1187772925764192</v>
      </c>
      <c r="J166" s="87">
        <f>VLOOKUP($A166,原始数据!$A:$X,19,0)</f>
        <v>-0.21747098350641431</v>
      </c>
      <c r="K166" s="87">
        <f>VLOOKUP($A166,原始数据!$A:$X,21,0)</f>
        <v>1.0979729729729829E-2</v>
      </c>
      <c r="L166" s="88">
        <f>VLOOKUP($A166,原始数据!$A:$X,23,0)</f>
        <v>-2.1753039027511249E-2</v>
      </c>
    </row>
    <row r="167" spans="1:13" ht="15" x14ac:dyDescent="0.25">
      <c r="A167">
        <v>348903</v>
      </c>
      <c r="B167" s="5" t="s">
        <v>982</v>
      </c>
      <c r="C167" s="5" t="s">
        <v>983</v>
      </c>
      <c r="D167" s="5"/>
      <c r="E167" s="5"/>
      <c r="F167" s="87" t="str">
        <f>VLOOKUP($A167,原始数据!$A:$X,12,0)</f>
        <v>2024-04-03T00:00:00.000000000</v>
      </c>
      <c r="G167" s="87">
        <f>VLOOKUP($A167,原始数据!$A:$X,14,0)</f>
        <v>0</v>
      </c>
      <c r="H167" s="87">
        <f>VLOOKUP($A167,原始数据!$A:$X,17,0)</f>
        <v>0</v>
      </c>
      <c r="I167" s="87">
        <f>VLOOKUP($A167,原始数据!$A:$X,18,0)</f>
        <v>0</v>
      </c>
      <c r="J167" s="87">
        <f>VLOOKUP($A167,原始数据!$A:$X,19,0)</f>
        <v>0</v>
      </c>
      <c r="K167" s="87">
        <f>VLOOKUP($A167,原始数据!$A:$X,21,0)</f>
        <v>-0.1178435114503817</v>
      </c>
      <c r="L167" s="88">
        <f>VLOOKUP($A167,原始数据!$A:$X,23,0)</f>
        <v>0.1132059688431024</v>
      </c>
    </row>
    <row r="168" spans="1:13" ht="15" x14ac:dyDescent="0.25">
      <c r="A168">
        <v>303</v>
      </c>
      <c r="B168" s="5" t="s">
        <v>984</v>
      </c>
      <c r="C168" s="5" t="s">
        <v>985</v>
      </c>
      <c r="D168" s="5"/>
      <c r="E168" s="5"/>
      <c r="F168" s="87" t="str">
        <f>VLOOKUP($A168,原始数据!$A:$X,12,0)</f>
        <v>2024-04-03T00:00:00.000000000</v>
      </c>
      <c r="G168" s="87">
        <f>VLOOKUP($A168,原始数据!$A:$X,14,0)</f>
        <v>0</v>
      </c>
      <c r="H168" s="87">
        <f>VLOOKUP($A168,原始数据!$A:$X,17,0)</f>
        <v>0</v>
      </c>
      <c r="I168" s="87">
        <f>VLOOKUP($A168,原始数据!$A:$X,18,0)</f>
        <v>0</v>
      </c>
      <c r="J168" s="87">
        <f>VLOOKUP($A168,原始数据!$A:$X,19,0)</f>
        <v>0</v>
      </c>
      <c r="K168" s="87">
        <f>VLOOKUP($A168,原始数据!$A:$X,21,0)</f>
        <v>3.3166513666380348E-2</v>
      </c>
      <c r="L168" s="88">
        <f>VLOOKUP($A168,原始数据!$A:$X,23,0)</f>
        <v>3.8029227802091281E-2</v>
      </c>
    </row>
    <row r="169" spans="1:13" ht="15" x14ac:dyDescent="0.25">
      <c r="A169">
        <v>16106</v>
      </c>
      <c r="B169" s="5" t="s">
        <v>986</v>
      </c>
      <c r="C169" s="5" t="s">
        <v>987</v>
      </c>
      <c r="D169" s="5"/>
      <c r="E169" s="5"/>
      <c r="F169" s="87" t="str">
        <f>VLOOKUP($A169,原始数据!$A:$X,12,0)</f>
        <v>2024-04-03T00:00:00.000000000</v>
      </c>
      <c r="G169" s="87">
        <f>VLOOKUP($A169,原始数据!$A:$X,14,0)</f>
        <v>0</v>
      </c>
      <c r="H169" s="87">
        <f>VLOOKUP($A169,原始数据!$A:$X,17,0)</f>
        <v>0</v>
      </c>
      <c r="I169" s="87">
        <f>VLOOKUP($A169,原始数据!$A:$X,18,0)</f>
        <v>0</v>
      </c>
      <c r="J169" s="87">
        <f>VLOOKUP($A169,原始数据!$A:$X,19,0)</f>
        <v>0</v>
      </c>
      <c r="K169" s="87">
        <f>VLOOKUP($A169,原始数据!$A:$X,21,0)</f>
        <v>0</v>
      </c>
      <c r="L169" s="88">
        <f>VLOOKUP($A169,原始数据!$A:$X,23,0)</f>
        <v>0</v>
      </c>
    </row>
    <row r="170" spans="1:13" ht="15" x14ac:dyDescent="0.25">
      <c r="A170">
        <v>394808</v>
      </c>
      <c r="B170" s="5" t="s">
        <v>988</v>
      </c>
      <c r="C170" s="5" t="s">
        <v>989</v>
      </c>
      <c r="D170" s="5"/>
      <c r="E170" s="5"/>
      <c r="F170" s="87" t="str">
        <f>VLOOKUP($A170,原始数据!$A:$X,12,0)</f>
        <v>2024-04-03T00:00:00.000000000</v>
      </c>
      <c r="G170" s="87">
        <f>VLOOKUP($A170,原始数据!$A:$X,14,0)</f>
        <v>0</v>
      </c>
      <c r="H170" s="87">
        <f>VLOOKUP($A170,原始数据!$A:$X,17,0)</f>
        <v>0</v>
      </c>
      <c r="I170" s="87">
        <f>VLOOKUP($A170,原始数据!$A:$X,18,0)</f>
        <v>0</v>
      </c>
      <c r="J170" s="87">
        <f>VLOOKUP($A170,原始数据!$A:$X,19,0)</f>
        <v>0</v>
      </c>
      <c r="K170" s="87">
        <f>VLOOKUP($A170,原始数据!$A:$X,21,0)</f>
        <v>0</v>
      </c>
      <c r="L170" s="88">
        <f>VLOOKUP($A170,原始数据!$A:$X,23,0)</f>
        <v>3.4862062906343423E-2</v>
      </c>
    </row>
    <row r="171" spans="1:13" ht="15" x14ac:dyDescent="0.25">
      <c r="A171">
        <v>2201</v>
      </c>
      <c r="B171" s="5" t="s">
        <v>990</v>
      </c>
      <c r="C171" s="5" t="s">
        <v>991</v>
      </c>
      <c r="D171" s="5"/>
      <c r="E171" s="5"/>
      <c r="F171" s="87" t="str">
        <f>VLOOKUP($A171,原始数据!$A:$X,12,0)</f>
        <v>2024-04-03T00:00:00.000000000</v>
      </c>
      <c r="G171" s="87">
        <f>VLOOKUP($A171,原始数据!$A:$X,14,0)</f>
        <v>0</v>
      </c>
      <c r="H171" s="87">
        <f>VLOOKUP($A171,原始数据!$A:$X,17,0)</f>
        <v>0</v>
      </c>
      <c r="I171" s="87">
        <f>VLOOKUP($A171,原始数据!$A:$X,18,0)</f>
        <v>0</v>
      </c>
      <c r="J171" s="87">
        <f>VLOOKUP($A171,原始数据!$A:$X,19,0)</f>
        <v>0</v>
      </c>
      <c r="K171" s="87">
        <f>VLOOKUP($A171,原始数据!$A:$X,21,0)</f>
        <v>0</v>
      </c>
      <c r="L171" s="88">
        <f>VLOOKUP($A171,原始数据!$A:$X,23,0)</f>
        <v>0.14655148008695609</v>
      </c>
    </row>
    <row r="172" spans="1:13" ht="15" x14ac:dyDescent="0.25">
      <c r="A172">
        <v>110215</v>
      </c>
      <c r="B172" s="5" t="s">
        <v>992</v>
      </c>
      <c r="C172" s="5" t="s">
        <v>1001</v>
      </c>
      <c r="D172" s="5"/>
      <c r="E172" s="5"/>
      <c r="F172" s="87" t="str">
        <f>VLOOKUP($A172,原始数据!$A:$X,12,0)</f>
        <v>2024-04-03T00:00:00.000000000</v>
      </c>
      <c r="G172" s="87">
        <f>VLOOKUP($A172,原始数据!$A:$X,14,0)</f>
        <v>1.1682242990654229E-2</v>
      </c>
      <c r="H172" s="87">
        <f>VLOOKUP($A172,原始数据!$A:$X,17,0)</f>
        <v>-0.1095769682726204</v>
      </c>
      <c r="I172" s="87">
        <f>VLOOKUP($A172,原始数据!$A:$X,18,0)</f>
        <v>-3.1319910514541298E-2</v>
      </c>
      <c r="J172" s="87">
        <f>VLOOKUP($A172,原始数据!$A:$X,19,0)</f>
        <v>-0.27833333333333332</v>
      </c>
      <c r="K172" s="87">
        <f>VLOOKUP($A172,原始数据!$A:$X,21,0)</f>
        <v>0.12526843235504659</v>
      </c>
      <c r="L172" s="88">
        <f>VLOOKUP($A172,原始数据!$A:$X,23,0)</f>
        <v>-5.8119658119658017E-2</v>
      </c>
    </row>
    <row r="173" spans="1:13" ht="15" x14ac:dyDescent="0.25">
      <c r="A173">
        <v>332931</v>
      </c>
      <c r="B173" s="5" t="s">
        <v>993</v>
      </c>
      <c r="C173" s="5" t="s">
        <v>994</v>
      </c>
      <c r="D173" s="5"/>
      <c r="E173" s="5"/>
      <c r="F173" s="87" t="str">
        <f>VLOOKUP($A173,原始数据!$A:$X,12,0)</f>
        <v>2024-04-03T00:00:00.000000000</v>
      </c>
      <c r="G173" s="87">
        <f>VLOOKUP($A173,原始数据!$A:$X,14,0)</f>
        <v>-1.8125047597288949E-2</v>
      </c>
      <c r="H173" s="87">
        <f>VLOOKUP($A173,原始数据!$A:$X,17,0)</f>
        <v>-0.13055499359363421</v>
      </c>
      <c r="I173" s="87">
        <f>VLOOKUP($A173,原始数据!$A:$X,18,0)</f>
        <v>-0.29018938559788598</v>
      </c>
      <c r="J173" s="87">
        <f>VLOOKUP($A173,原始数据!$A:$X,19,0)</f>
        <v>-0.47140338649501867</v>
      </c>
      <c r="K173" s="87">
        <f>VLOOKUP($A173,原始数据!$A:$X,21,0)</f>
        <v>-0.21965802413947261</v>
      </c>
      <c r="L173" s="88">
        <f>VLOOKUP($A173,原始数据!$A:$X,23,0)</f>
        <v>-1.6896837959541999E-2</v>
      </c>
    </row>
    <row r="174" spans="1:13" ht="15" x14ac:dyDescent="0.25">
      <c r="A174">
        <v>307966</v>
      </c>
      <c r="B174" s="6" t="s">
        <v>995</v>
      </c>
      <c r="C174" s="6" t="s">
        <v>996</v>
      </c>
      <c r="D174" s="6"/>
      <c r="E174" s="6"/>
      <c r="F174" s="97" t="str">
        <f>VLOOKUP($A174,原始数据!$A:$X,12,0)</f>
        <v>2024-04-03T00:00:00.000000000</v>
      </c>
      <c r="G174" s="97">
        <f>VLOOKUP($A174,原始数据!$A:$X,14,0)</f>
        <v>1.3756209400076489E-2</v>
      </c>
      <c r="H174" s="97">
        <f>VLOOKUP($A174,原始数据!$A:$X,17,0)</f>
        <v>-9.6389645776566724E-2</v>
      </c>
      <c r="I174" s="97">
        <f>VLOOKUP($A174,原始数据!$A:$X,18,0)</f>
        <v>-0.12586490939044481</v>
      </c>
      <c r="J174" s="97">
        <f>VLOOKUP($A174,原始数据!$A:$X,19,0)</f>
        <v>0.28040540540540548</v>
      </c>
      <c r="K174" s="97">
        <f>VLOOKUP($A174,原始数据!$A:$X,21,0)</f>
        <v>-1.564205165514743E-2</v>
      </c>
      <c r="L174" s="98">
        <f>VLOOKUP($A174,原始数据!$A:$X,23,0)</f>
        <v>0.38426162493612681</v>
      </c>
      <c r="M174" s="90"/>
    </row>
    <row r="175" spans="1:13" ht="15.6" x14ac:dyDescent="0.35">
      <c r="B175" s="99" t="s">
        <v>166</v>
      </c>
      <c r="C175" s="13"/>
      <c r="D175" s="6"/>
      <c r="E175" s="6"/>
      <c r="F175" s="52">
        <v>-1.2474999999999998E-2</v>
      </c>
      <c r="G175" s="52">
        <v>-1.0800000000000001E-2</v>
      </c>
      <c r="H175" s="52">
        <v>0.19646250000000001</v>
      </c>
      <c r="I175" s="52">
        <v>0.21412857142857139</v>
      </c>
      <c r="J175" s="52">
        <v>0.4612857142857143</v>
      </c>
      <c r="K175" s="52">
        <v>-2.2875E-2</v>
      </c>
      <c r="L175" s="55"/>
      <c r="M175" s="44"/>
    </row>
    <row r="176" spans="1:13" ht="15.6" x14ac:dyDescent="0.35">
      <c r="A176" s="93" t="s">
        <v>1009</v>
      </c>
      <c r="B176" s="96" t="s">
        <v>1010</v>
      </c>
      <c r="C176" s="96" t="s">
        <v>1011</v>
      </c>
      <c r="D176" s="11"/>
      <c r="E176" s="11"/>
      <c r="F176" s="48"/>
      <c r="G176" s="48"/>
      <c r="H176" s="48"/>
      <c r="I176" s="48"/>
      <c r="J176" s="48"/>
      <c r="K176" s="48"/>
      <c r="L176" s="15"/>
      <c r="M176" s="45"/>
    </row>
    <row r="177" spans="1:13" ht="15.6" x14ac:dyDescent="0.35">
      <c r="A177" s="94" t="s">
        <v>1007</v>
      </c>
      <c r="B177" s="6" t="s">
        <v>223</v>
      </c>
      <c r="C177" s="95" t="s">
        <v>1008</v>
      </c>
      <c r="D177" s="90"/>
      <c r="E177" s="10"/>
      <c r="F177" s="52">
        <v>-5.8999999999999999E-3</v>
      </c>
      <c r="G177" s="52">
        <v>-4.3E-3</v>
      </c>
      <c r="H177" s="52">
        <v>8.8599999999999998E-2</v>
      </c>
      <c r="I177" s="52">
        <v>4.41E-2</v>
      </c>
      <c r="J177" s="52">
        <v>0.13650000000000001</v>
      </c>
      <c r="K177" s="52">
        <v>-5.8999999999999999E-3</v>
      </c>
      <c r="L177" s="58"/>
      <c r="M177" s="10"/>
    </row>
  </sheetData>
  <mergeCells count="9">
    <mergeCell ref="B89:B90"/>
    <mergeCell ref="C89:G90"/>
    <mergeCell ref="B30:B31"/>
    <mergeCell ref="C30:G31"/>
    <mergeCell ref="B2:M5"/>
    <mergeCell ref="B7:B8"/>
    <mergeCell ref="C7:G8"/>
    <mergeCell ref="B67:B68"/>
    <mergeCell ref="C67:E68"/>
  </mergeCells>
  <phoneticPr fontId="5" type="noConversion"/>
  <conditionalFormatting sqref="F9:F27">
    <cfRule type="iconSet" priority="3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2:F62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7:F68">
    <cfRule type="iconSet" priority="2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9:F86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91:F174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7:H68">
    <cfRule type="iconSet" priority="1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9:M90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67:L68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612A-FCE1-4B50-9E01-9FB634161148}">
  <sheetPr codeName="Sheet10"/>
  <dimension ref="B2:F16399"/>
  <sheetViews>
    <sheetView workbookViewId="0">
      <selection activeCell="F57" sqref="F57"/>
    </sheetView>
  </sheetViews>
  <sheetFormatPr defaultRowHeight="14.4" x14ac:dyDescent="0.25"/>
  <cols>
    <col min="3" max="3" width="17.5546875" bestFit="1" customWidth="1"/>
    <col min="6" max="6" width="10.6640625" customWidth="1"/>
  </cols>
  <sheetData>
    <row r="2" spans="2:2" x14ac:dyDescent="0.25">
      <c r="B2" t="s">
        <v>249</v>
      </c>
    </row>
    <row r="3" spans="2:2" x14ac:dyDescent="0.25">
      <c r="B3" t="s">
        <v>283</v>
      </c>
    </row>
    <row r="4" spans="2:2" x14ac:dyDescent="0.25">
      <c r="B4" t="s">
        <v>309</v>
      </c>
    </row>
    <row r="5" spans="2:2" x14ac:dyDescent="0.25">
      <c r="B5" t="s">
        <v>247</v>
      </c>
    </row>
    <row r="6" spans="2:2" x14ac:dyDescent="0.25">
      <c r="B6" t="s">
        <v>255</v>
      </c>
    </row>
    <row r="7" spans="2:2" x14ac:dyDescent="0.25">
      <c r="B7" t="s">
        <v>1370</v>
      </c>
    </row>
    <row r="8" spans="2:2" x14ac:dyDescent="0.25">
      <c r="B8" t="s">
        <v>1371</v>
      </c>
    </row>
    <row r="9" spans="2:2" x14ac:dyDescent="0.25">
      <c r="B9" t="s">
        <v>248</v>
      </c>
    </row>
    <row r="10" spans="2:2" x14ac:dyDescent="0.25">
      <c r="B10" t="s">
        <v>1372</v>
      </c>
    </row>
    <row r="11" spans="2:2" x14ac:dyDescent="0.25">
      <c r="B11" t="s">
        <v>296</v>
      </c>
    </row>
    <row r="12" spans="2:2" x14ac:dyDescent="0.25">
      <c r="B12" t="s">
        <v>251</v>
      </c>
    </row>
    <row r="13" spans="2:2" x14ac:dyDescent="0.25">
      <c r="B13" t="s">
        <v>1373</v>
      </c>
    </row>
    <row r="14" spans="2:2" x14ac:dyDescent="0.25">
      <c r="B14" t="s">
        <v>779</v>
      </c>
    </row>
    <row r="15" spans="2:2" x14ac:dyDescent="0.25">
      <c r="B15" t="s">
        <v>1128</v>
      </c>
    </row>
    <row r="16" spans="2:2" x14ac:dyDescent="0.25">
      <c r="B16" t="s">
        <v>1129</v>
      </c>
    </row>
    <row r="17" spans="2:6" x14ac:dyDescent="0.25">
      <c r="B17" t="s">
        <v>1374</v>
      </c>
    </row>
    <row r="18" spans="2:6" x14ac:dyDescent="0.25">
      <c r="B18" t="s">
        <v>317</v>
      </c>
    </row>
    <row r="19" spans="2:6" x14ac:dyDescent="0.25">
      <c r="B19" t="s">
        <v>316</v>
      </c>
    </row>
    <row r="20" spans="2:6" x14ac:dyDescent="0.25">
      <c r="B20" t="s">
        <v>825</v>
      </c>
    </row>
    <row r="21" spans="2:6" x14ac:dyDescent="0.25">
      <c r="B21" t="s">
        <v>1375</v>
      </c>
    </row>
    <row r="22" spans="2:6" x14ac:dyDescent="0.25">
      <c r="B22" t="s">
        <v>1376</v>
      </c>
    </row>
    <row r="23" spans="2:6" x14ac:dyDescent="0.25">
      <c r="B23" t="s">
        <v>1377</v>
      </c>
    </row>
    <row r="24" spans="2:6" x14ac:dyDescent="0.25">
      <c r="B24" t="s">
        <v>1378</v>
      </c>
    </row>
    <row r="28" spans="2:6" x14ac:dyDescent="0.25">
      <c r="C28" s="124" t="s">
        <v>260</v>
      </c>
      <c r="D28" s="86" t="s">
        <v>559</v>
      </c>
      <c r="E28" s="86" t="s">
        <v>579</v>
      </c>
      <c r="F28" s="86" t="s">
        <v>579</v>
      </c>
    </row>
    <row r="29" spans="2:6" x14ac:dyDescent="0.25">
      <c r="C29" s="124" t="s">
        <v>261</v>
      </c>
      <c r="D29" s="86" t="s">
        <v>560</v>
      </c>
      <c r="E29" s="86" t="s">
        <v>580</v>
      </c>
      <c r="F29" s="86" t="s">
        <v>584</v>
      </c>
    </row>
    <row r="30" spans="2:6" x14ac:dyDescent="0.25">
      <c r="C30" s="124" t="s">
        <v>1</v>
      </c>
      <c r="D30" s="86" t="s">
        <v>1531</v>
      </c>
      <c r="E30" s="86" t="s">
        <v>581</v>
      </c>
      <c r="F30" s="86" t="s">
        <v>585</v>
      </c>
    </row>
    <row r="31" spans="2:6" x14ac:dyDescent="0.25">
      <c r="C31" s="124" t="s">
        <v>369</v>
      </c>
      <c r="D31" s="86" t="s">
        <v>1532</v>
      </c>
      <c r="E31" s="86" t="s">
        <v>582</v>
      </c>
      <c r="F31" s="86" t="s">
        <v>586</v>
      </c>
    </row>
    <row r="32" spans="2:6" x14ac:dyDescent="0.25">
      <c r="C32" s="124" t="s">
        <v>103</v>
      </c>
      <c r="D32" s="86" t="s">
        <v>180</v>
      </c>
      <c r="E32" s="86" t="s">
        <v>180</v>
      </c>
      <c r="F32" s="86" t="s">
        <v>180</v>
      </c>
    </row>
    <row r="33" spans="3:6" x14ac:dyDescent="0.25">
      <c r="C33" s="124" t="s">
        <v>373</v>
      </c>
      <c r="D33" s="86" t="s">
        <v>1607</v>
      </c>
      <c r="E33" s="86" t="s">
        <v>1607</v>
      </c>
      <c r="F33" s="86" t="s">
        <v>1607</v>
      </c>
    </row>
    <row r="34" spans="3:6" x14ac:dyDescent="0.25">
      <c r="C34" s="124" t="s">
        <v>374</v>
      </c>
      <c r="D34" s="140">
        <v>8.6842442083706617E-2</v>
      </c>
      <c r="E34" s="140">
        <v>7.1867255683654818E-2</v>
      </c>
      <c r="F34" s="140">
        <v>0.1008708093840196</v>
      </c>
    </row>
    <row r="35" spans="3:6" x14ac:dyDescent="0.25">
      <c r="C35" s="124" t="s">
        <v>5</v>
      </c>
      <c r="D35" s="140">
        <v>4.5493720758433831E-2</v>
      </c>
      <c r="E35" s="140">
        <v>3.9208858555609627E-2</v>
      </c>
      <c r="F35" s="140"/>
    </row>
    <row r="36" spans="3:6" x14ac:dyDescent="0.25">
      <c r="C36" s="124" t="s">
        <v>375</v>
      </c>
      <c r="D36" s="140">
        <v>-2.5924863779753449E-2</v>
      </c>
      <c r="E36" s="140">
        <v>5.5714740528494122E-2</v>
      </c>
      <c r="F36" s="140"/>
    </row>
    <row r="37" spans="3:6" x14ac:dyDescent="0.25">
      <c r="C37" s="124" t="s">
        <v>376</v>
      </c>
      <c r="D37" s="140">
        <v>-0.15355861244019151</v>
      </c>
      <c r="E37" s="140">
        <v>-5.1276345487490937E-2</v>
      </c>
      <c r="F37" s="140">
        <v>-0.145913875598086</v>
      </c>
    </row>
    <row r="38" spans="3:6" x14ac:dyDescent="0.25">
      <c r="C38" s="124" t="s">
        <v>377</v>
      </c>
      <c r="D38" s="140">
        <v>-0.15355861244019151</v>
      </c>
      <c r="E38" s="140">
        <v>-5.1276345487490937E-2</v>
      </c>
      <c r="F38" s="140">
        <v>-0.145913875598086</v>
      </c>
    </row>
    <row r="39" spans="3:6" x14ac:dyDescent="0.25">
      <c r="C39" s="124" t="s">
        <v>1474</v>
      </c>
      <c r="D39" s="140">
        <v>-0.13747743100335311</v>
      </c>
      <c r="E39" s="140">
        <v>0.12983981035845149</v>
      </c>
      <c r="F39" s="140">
        <v>8.5509680159050472E-3</v>
      </c>
    </row>
    <row r="40" spans="3:6" x14ac:dyDescent="0.25">
      <c r="C40" s="124" t="s">
        <v>6</v>
      </c>
      <c r="D40" s="140">
        <v>0.73157659669495323</v>
      </c>
      <c r="E40" s="140">
        <v>0.45093543175777778</v>
      </c>
      <c r="F40" s="140">
        <v>0.48922042083477058</v>
      </c>
    </row>
    <row r="41" spans="3:6" x14ac:dyDescent="0.25">
      <c r="C41" s="124" t="s">
        <v>7</v>
      </c>
      <c r="D41" s="140">
        <v>0.63014197306152142</v>
      </c>
      <c r="E41" s="140">
        <v>0.31801634727659872</v>
      </c>
      <c r="F41" s="140">
        <v>0.41968658178256613</v>
      </c>
    </row>
    <row r="42" spans="3:6" x14ac:dyDescent="0.25">
      <c r="C42" s="124" t="s">
        <v>378</v>
      </c>
      <c r="D42" s="140">
        <v>-0.32234191267165518</v>
      </c>
      <c r="E42" s="140">
        <v>-0.10713847663436769</v>
      </c>
      <c r="F42" s="140">
        <v>1.277123372597644E-2</v>
      </c>
    </row>
    <row r="43" spans="3:6" x14ac:dyDescent="0.25">
      <c r="C43" s="124" t="s">
        <v>1013</v>
      </c>
      <c r="D43" s="140"/>
      <c r="E43" s="140">
        <v>0.49610055968437461</v>
      </c>
      <c r="F43" s="140">
        <v>0.6912484272333288</v>
      </c>
    </row>
    <row r="44" spans="3:6" x14ac:dyDescent="0.25">
      <c r="C44" s="124" t="s">
        <v>1014</v>
      </c>
      <c r="D44" s="140"/>
      <c r="E44" s="140">
        <v>0.103807980554993</v>
      </c>
      <c r="F44" s="140">
        <v>0.37004405286343611</v>
      </c>
    </row>
    <row r="45" spans="3:6" x14ac:dyDescent="0.25">
      <c r="C45" s="124" t="s">
        <v>379</v>
      </c>
      <c r="D45" s="140">
        <v>-0.2417576886293854</v>
      </c>
      <c r="E45" s="140">
        <v>-0.15597179233542879</v>
      </c>
      <c r="F45" s="140">
        <v>-2.8980533470609571E-2</v>
      </c>
    </row>
    <row r="46" spans="3:6" x14ac:dyDescent="0.25">
      <c r="C46" s="124" t="s">
        <v>1475</v>
      </c>
      <c r="D46" s="140">
        <v>-0.36664388243335622</v>
      </c>
      <c r="E46" s="140">
        <v>-0.13579947932433251</v>
      </c>
      <c r="F46" s="140">
        <v>-8.3558953124170512E-2</v>
      </c>
    </row>
    <row r="47" spans="3:6" x14ac:dyDescent="0.25">
      <c r="C47" s="124" t="s">
        <v>1163</v>
      </c>
      <c r="D47" s="140">
        <v>-0.15737280827824079</v>
      </c>
      <c r="E47" s="140">
        <v>-0.1533261487214656</v>
      </c>
      <c r="F47" s="140">
        <v>-9.2853970290677615E-2</v>
      </c>
    </row>
    <row r="48" spans="3:6" x14ac:dyDescent="0.25">
      <c r="C48" s="124" t="s">
        <v>1164</v>
      </c>
      <c r="D48" s="140">
        <v>-0.1080885675553548</v>
      </c>
      <c r="E48" s="140">
        <v>-0.1255571635311144</v>
      </c>
      <c r="F48" s="140">
        <v>-0.13287619288377681</v>
      </c>
    </row>
    <row r="49" spans="3:6" x14ac:dyDescent="0.25">
      <c r="C49" s="124" t="s">
        <v>1165</v>
      </c>
      <c r="D49" s="140">
        <v>-0.38413486866862351</v>
      </c>
      <c r="E49" s="140">
        <v>-0.162264802347661</v>
      </c>
      <c r="F49" s="140">
        <v>-0.20177941917072351</v>
      </c>
    </row>
    <row r="50" spans="3:6" x14ac:dyDescent="0.25">
      <c r="C50" s="124" t="s">
        <v>1166</v>
      </c>
      <c r="D50" s="140">
        <v>-6.6783245898909188E-2</v>
      </c>
      <c r="E50" s="140">
        <v>-3.8206790769016223E-2</v>
      </c>
      <c r="F50" s="140">
        <v>-4.733346230734501E-2</v>
      </c>
    </row>
    <row r="51" spans="3:6" x14ac:dyDescent="0.25">
      <c r="C51" s="124" t="s">
        <v>1611</v>
      </c>
      <c r="D51" s="140">
        <v>-0.48516746411483258</v>
      </c>
      <c r="E51" s="140">
        <v>-0.19927953018102559</v>
      </c>
      <c r="F51" s="140">
        <v>-0.21373174416652679</v>
      </c>
    </row>
    <row r="52" spans="3:6" x14ac:dyDescent="0.25">
      <c r="C52" s="124" t="s">
        <v>1609</v>
      </c>
      <c r="D52" s="140"/>
      <c r="E52" s="140">
        <v>0.17719967624492261</v>
      </c>
      <c r="F52" s="140">
        <v>0.2389077742969026</v>
      </c>
    </row>
    <row r="53" spans="3:6" x14ac:dyDescent="0.25">
      <c r="C53" s="124" t="s">
        <v>1610</v>
      </c>
      <c r="D53" s="86">
        <v>0.53858923493991384</v>
      </c>
      <c r="E53" s="86">
        <v>1.052409951612816</v>
      </c>
      <c r="F53" s="86">
        <v>1.476198745703253</v>
      </c>
    </row>
    <row r="54" spans="3:6" x14ac:dyDescent="0.25">
      <c r="C54" s="124" t="s">
        <v>1140</v>
      </c>
      <c r="D54" s="140">
        <v>-8.8765948963317465E-2</v>
      </c>
      <c r="E54" s="140">
        <v>-5.366055250023849E-2</v>
      </c>
      <c r="F54" s="140">
        <v>-9.4086124401913884E-2</v>
      </c>
    </row>
    <row r="55" spans="3:6" x14ac:dyDescent="0.25">
      <c r="C55" s="124" t="s">
        <v>1142</v>
      </c>
      <c r="D55" s="140">
        <v>-3.5661543510364879E-2</v>
      </c>
      <c r="E55" s="140">
        <v>2.4891665826866971E-2</v>
      </c>
      <c r="F55" s="140">
        <v>2.6408078759454501E-3</v>
      </c>
    </row>
    <row r="56" spans="3:6" x14ac:dyDescent="0.25">
      <c r="C56" s="124" t="s">
        <v>1143</v>
      </c>
      <c r="D56" s="140">
        <v>-2.9632133400935179E-2</v>
      </c>
      <c r="E56" s="140">
        <v>-8.039986889544426E-2</v>
      </c>
      <c r="F56" s="140">
        <v>-0.110284666764997</v>
      </c>
    </row>
    <row r="57" spans="3:6" x14ac:dyDescent="0.25">
      <c r="C57" s="124" t="s">
        <v>1144</v>
      </c>
      <c r="D57" s="140">
        <v>-5.7241181531402452E-2</v>
      </c>
      <c r="E57" s="140">
        <v>-3.2792104425342312E-2</v>
      </c>
      <c r="F57" s="140"/>
    </row>
    <row r="58" spans="3:6" x14ac:dyDescent="0.25">
      <c r="C58" s="124" t="s">
        <v>1145</v>
      </c>
      <c r="D58" s="140">
        <v>-4.9339903875402991E-2</v>
      </c>
      <c r="E58" s="140">
        <v>1.832345841562422E-2</v>
      </c>
      <c r="F58" s="140">
        <v>1.7827102217089049E-2</v>
      </c>
    </row>
    <row r="59" spans="3:6" x14ac:dyDescent="0.25">
      <c r="C59" s="124" t="s">
        <v>1221</v>
      </c>
      <c r="D59" s="140">
        <v>8.6842442083706617E-2</v>
      </c>
      <c r="E59" s="140">
        <v>7.1867255683654818E-2</v>
      </c>
      <c r="F59" s="140">
        <v>0.1008708093840196</v>
      </c>
    </row>
    <row r="60" spans="3:6" x14ac:dyDescent="0.25">
      <c r="C60" s="124" t="s">
        <v>1281</v>
      </c>
      <c r="D60" s="86"/>
      <c r="E60" s="86"/>
      <c r="F60" s="86"/>
    </row>
    <row r="61" spans="3:6" x14ac:dyDescent="0.25">
      <c r="C61" s="124" t="s">
        <v>1291</v>
      </c>
      <c r="D61" s="86"/>
      <c r="E61" s="86"/>
      <c r="F61" s="86"/>
    </row>
    <row r="62" spans="3:6" x14ac:dyDescent="0.25">
      <c r="C62" s="124" t="s">
        <v>1292</v>
      </c>
      <c r="D62" s="86"/>
      <c r="E62" s="86"/>
      <c r="F62" s="86"/>
    </row>
    <row r="63" spans="3:6" x14ac:dyDescent="0.25">
      <c r="C63" s="124" t="s">
        <v>1293</v>
      </c>
      <c r="D63" s="86"/>
      <c r="E63" s="86"/>
      <c r="F63" s="86"/>
    </row>
    <row r="64" spans="3:6" x14ac:dyDescent="0.25">
      <c r="C64" s="124" t="s">
        <v>1294</v>
      </c>
      <c r="D64" s="86"/>
      <c r="E64" s="86"/>
      <c r="F64" s="86"/>
    </row>
    <row r="65" spans="3:6" x14ac:dyDescent="0.25">
      <c r="C65" s="124" t="s">
        <v>1295</v>
      </c>
      <c r="D65" s="86"/>
      <c r="E65" s="86"/>
      <c r="F65" s="86"/>
    </row>
    <row r="66" spans="3:6" x14ac:dyDescent="0.25">
      <c r="C66" s="124" t="s">
        <v>1519</v>
      </c>
      <c r="D66" s="86">
        <v>8.9631158111942222E-2</v>
      </c>
      <c r="E66" s="86">
        <v>3.6383880468357173E-2</v>
      </c>
      <c r="F66" s="86">
        <v>9.0798540737738076E-2</v>
      </c>
    </row>
    <row r="67" spans="3:6" x14ac:dyDescent="0.25">
      <c r="C67" s="124" t="s">
        <v>1520</v>
      </c>
      <c r="D67" s="86">
        <v>-3.6529162889090472E-2</v>
      </c>
      <c r="E67" s="86">
        <v>7.2119216773522732E-2</v>
      </c>
      <c r="F67" s="86">
        <v>-5.6803100281361152E-2</v>
      </c>
    </row>
    <row r="68" spans="3:6" x14ac:dyDescent="0.25">
      <c r="C68" s="124" t="s">
        <v>1521</v>
      </c>
      <c r="D68" s="86">
        <v>-0.15210680947599389</v>
      </c>
      <c r="E68" s="86">
        <v>-7.7191621411947242E-2</v>
      </c>
      <c r="F68" s="86">
        <v>-1.8048441867882351E-2</v>
      </c>
    </row>
    <row r="69" spans="3:6" x14ac:dyDescent="0.25">
      <c r="C69" s="124" t="s">
        <v>1522</v>
      </c>
      <c r="D69" s="86">
        <v>-4.2757526410288398E-2</v>
      </c>
      <c r="E69" s="86">
        <v>3.3172201204987983E-2</v>
      </c>
      <c r="F69" s="86">
        <v>4.3351993733162557E-2</v>
      </c>
    </row>
    <row r="70" spans="3:6" x14ac:dyDescent="0.25">
      <c r="C70" s="124" t="s">
        <v>1523</v>
      </c>
      <c r="D70" s="86">
        <v>-2.9531079607415411E-2</v>
      </c>
      <c r="E70" s="86">
        <v>3.8175962027462207E-2</v>
      </c>
      <c r="F70" s="86">
        <v>2.4428655142103791E-2</v>
      </c>
    </row>
    <row r="71" spans="3:6" x14ac:dyDescent="0.25">
      <c r="C71" s="124" t="s">
        <v>1524</v>
      </c>
      <c r="D71" s="86">
        <v>8.797399783315063E-3</v>
      </c>
      <c r="E71" s="86">
        <v>2.3023415303223379E-2</v>
      </c>
      <c r="F71" s="86">
        <v>-7.0608844875048593E-3</v>
      </c>
    </row>
    <row r="72" spans="3:6" x14ac:dyDescent="0.25">
      <c r="C72" s="124" t="s">
        <v>1525</v>
      </c>
      <c r="D72" s="86">
        <v>-0.1311482507793558</v>
      </c>
      <c r="E72" s="86">
        <v>-7.437911000446884E-3</v>
      </c>
      <c r="F72" s="86">
        <v>-4.0254199146668612E-2</v>
      </c>
    </row>
    <row r="73" spans="3:6" x14ac:dyDescent="0.25">
      <c r="C73" s="124" t="s">
        <v>1526</v>
      </c>
      <c r="D73" s="86">
        <v>-1.6245577315991411E-2</v>
      </c>
      <c r="E73" s="86">
        <v>-5.4996301418326343E-3</v>
      </c>
      <c r="F73" s="86">
        <v>-1.206130066965549E-2</v>
      </c>
    </row>
    <row r="74" spans="3:6" x14ac:dyDescent="0.25">
      <c r="C74" s="124" t="s">
        <v>1527</v>
      </c>
      <c r="D74" s="86">
        <v>-5.9577787528643067E-2</v>
      </c>
      <c r="E74" s="86">
        <v>-8.2465558502037295E-3</v>
      </c>
      <c r="F74" s="86">
        <v>-5.2327789169894452E-2</v>
      </c>
    </row>
    <row r="75" spans="3:6" x14ac:dyDescent="0.25">
      <c r="C75" s="124" t="s">
        <v>1528</v>
      </c>
      <c r="D75" s="86">
        <v>6.5944320597231432E-2</v>
      </c>
      <c r="E75" s="86">
        <v>3.6716992206606403E-2</v>
      </c>
      <c r="F75" s="86">
        <v>-3.9128866805577922E-2</v>
      </c>
    </row>
    <row r="76" spans="3:6" x14ac:dyDescent="0.25">
      <c r="C76" s="124" t="s">
        <v>1529</v>
      </c>
      <c r="D76" s="86">
        <v>-7.4308451987152857E-3</v>
      </c>
      <c r="E76" s="86">
        <v>1.5160569936778501E-2</v>
      </c>
      <c r="F76" s="86">
        <v>5.8591713755500319E-3</v>
      </c>
    </row>
    <row r="77" spans="3:6" x14ac:dyDescent="0.25">
      <c r="C77" s="124" t="s">
        <v>1530</v>
      </c>
      <c r="D77" s="86">
        <v>-2.3031601499732161E-2</v>
      </c>
      <c r="E77" s="86">
        <v>-2.5344694035631221E-2</v>
      </c>
      <c r="F77" s="86">
        <v>8.3126036484245436E-2</v>
      </c>
    </row>
    <row r="78" spans="3:6" x14ac:dyDescent="0.25">
      <c r="C78" s="86"/>
      <c r="D78" s="86"/>
      <c r="E78" s="86"/>
      <c r="F78" s="86"/>
    </row>
    <row r="79" spans="3:6" x14ac:dyDescent="0.25">
      <c r="C79" s="86"/>
      <c r="D79" s="86"/>
      <c r="E79" s="86"/>
      <c r="F79" s="86"/>
    </row>
    <row r="80" spans="3:6" x14ac:dyDescent="0.25">
      <c r="C80" s="86"/>
      <c r="D80" s="86"/>
      <c r="E80" s="86"/>
      <c r="F80" s="86"/>
    </row>
    <row r="81" spans="3:6" x14ac:dyDescent="0.25">
      <c r="C81" s="86"/>
      <c r="D81" s="86"/>
      <c r="E81" s="86"/>
      <c r="F81" s="86"/>
    </row>
    <row r="82" spans="3:6" x14ac:dyDescent="0.25">
      <c r="C82" s="86"/>
      <c r="D82" s="86"/>
      <c r="E82" s="86"/>
      <c r="F82" s="86"/>
    </row>
    <row r="83" spans="3:6" x14ac:dyDescent="0.25">
      <c r="C83" s="86"/>
      <c r="D83" s="86"/>
      <c r="E83" s="86"/>
      <c r="F83" s="86"/>
    </row>
    <row r="84" spans="3:6" x14ac:dyDescent="0.25">
      <c r="C84" s="86"/>
      <c r="D84" s="86"/>
      <c r="E84" s="86"/>
      <c r="F84" s="86"/>
    </row>
    <row r="85" spans="3:6" x14ac:dyDescent="0.25">
      <c r="C85" s="86"/>
      <c r="D85" s="86"/>
      <c r="E85" s="86"/>
      <c r="F85" s="86"/>
    </row>
    <row r="86" spans="3:6" x14ac:dyDescent="0.25">
      <c r="C86" s="86"/>
      <c r="D86" s="86"/>
      <c r="E86" s="86"/>
      <c r="F86" s="86"/>
    </row>
    <row r="87" spans="3:6" x14ac:dyDescent="0.25">
      <c r="C87" s="86"/>
      <c r="D87" s="86"/>
      <c r="E87" s="86"/>
      <c r="F87" s="86"/>
    </row>
    <row r="88" spans="3:6" x14ac:dyDescent="0.25">
      <c r="C88" s="86"/>
      <c r="D88" s="86"/>
      <c r="E88" s="86"/>
      <c r="F88" s="86"/>
    </row>
    <row r="89" spans="3:6" x14ac:dyDescent="0.25">
      <c r="C89" s="86"/>
      <c r="D89" s="86"/>
      <c r="E89" s="86"/>
      <c r="F89" s="86"/>
    </row>
    <row r="90" spans="3:6" x14ac:dyDescent="0.25">
      <c r="C90" s="86"/>
      <c r="D90" s="86"/>
      <c r="E90" s="86"/>
      <c r="F90" s="86"/>
    </row>
    <row r="91" spans="3:6" x14ac:dyDescent="0.25">
      <c r="C91" s="86"/>
      <c r="D91" s="86"/>
      <c r="E91" s="86"/>
      <c r="F91" s="86"/>
    </row>
    <row r="92" spans="3:6" x14ac:dyDescent="0.25">
      <c r="C92" s="86"/>
      <c r="D92" s="86"/>
      <c r="E92" s="86"/>
      <c r="F92" s="86"/>
    </row>
    <row r="93" spans="3:6" x14ac:dyDescent="0.25">
      <c r="C93" s="86"/>
      <c r="D93" s="86"/>
      <c r="E93" s="86"/>
      <c r="F93" s="86"/>
    </row>
    <row r="94" spans="3:6" x14ac:dyDescent="0.25">
      <c r="C94" s="86"/>
      <c r="D94" s="86"/>
      <c r="E94" s="86"/>
      <c r="F94" s="86"/>
    </row>
    <row r="95" spans="3:6" x14ac:dyDescent="0.25">
      <c r="C95" s="86"/>
      <c r="D95" s="86"/>
      <c r="E95" s="86"/>
      <c r="F95" s="86"/>
    </row>
    <row r="96" spans="3:6" x14ac:dyDescent="0.25">
      <c r="C96" s="86"/>
      <c r="D96" s="86"/>
      <c r="E96" s="86"/>
      <c r="F96" s="86"/>
    </row>
    <row r="97" spans="3:6" x14ac:dyDescent="0.25">
      <c r="C97" s="86"/>
      <c r="D97" s="86"/>
      <c r="E97" s="86"/>
      <c r="F97" s="86"/>
    </row>
    <row r="98" spans="3:6" x14ac:dyDescent="0.25">
      <c r="C98" s="86"/>
      <c r="D98" s="86"/>
      <c r="E98" s="86"/>
      <c r="F98" s="86"/>
    </row>
    <row r="99" spans="3:6" x14ac:dyDescent="0.25">
      <c r="C99" s="86"/>
      <c r="D99" s="86"/>
      <c r="E99" s="86"/>
      <c r="F99" s="86"/>
    </row>
    <row r="100" spans="3:6" x14ac:dyDescent="0.25">
      <c r="C100" s="86"/>
      <c r="D100" s="86"/>
      <c r="E100" s="86"/>
      <c r="F100" s="86"/>
    </row>
    <row r="101" spans="3:6" x14ac:dyDescent="0.25">
      <c r="C101" s="86"/>
      <c r="D101" s="86"/>
      <c r="E101" s="86"/>
      <c r="F101" s="86"/>
    </row>
    <row r="102" spans="3:6" x14ac:dyDescent="0.25">
      <c r="C102" s="86"/>
      <c r="D102" s="86"/>
      <c r="E102" s="86"/>
      <c r="F102" s="86"/>
    </row>
    <row r="103" spans="3:6" x14ac:dyDescent="0.25">
      <c r="C103" s="86"/>
      <c r="D103" s="86"/>
      <c r="E103" s="86"/>
      <c r="F103" s="86"/>
    </row>
    <row r="104" spans="3:6" x14ac:dyDescent="0.25">
      <c r="C104" s="86"/>
      <c r="D104" s="86"/>
      <c r="E104" s="86"/>
      <c r="F104" s="86"/>
    </row>
    <row r="105" spans="3:6" x14ac:dyDescent="0.25">
      <c r="C105" s="86"/>
      <c r="D105" s="86"/>
      <c r="E105" s="86"/>
      <c r="F105" s="86"/>
    </row>
    <row r="106" spans="3:6" x14ac:dyDescent="0.25">
      <c r="C106" s="86"/>
      <c r="D106" s="86"/>
      <c r="E106" s="86"/>
      <c r="F106" s="86"/>
    </row>
    <row r="107" spans="3:6" x14ac:dyDescent="0.25">
      <c r="C107" s="86"/>
      <c r="D107" s="86"/>
      <c r="E107" s="86"/>
      <c r="F107" s="86"/>
    </row>
    <row r="108" spans="3:6" x14ac:dyDescent="0.25">
      <c r="C108" s="86"/>
      <c r="D108" s="86"/>
      <c r="E108" s="86"/>
      <c r="F108" s="86"/>
    </row>
    <row r="109" spans="3:6" x14ac:dyDescent="0.25">
      <c r="C109" s="86"/>
      <c r="D109" s="86"/>
      <c r="E109" s="86"/>
      <c r="F109" s="86"/>
    </row>
    <row r="110" spans="3:6" x14ac:dyDescent="0.25">
      <c r="C110" s="86"/>
      <c r="D110" s="86"/>
      <c r="E110" s="86"/>
      <c r="F110" s="86"/>
    </row>
    <row r="111" spans="3:6" x14ac:dyDescent="0.25">
      <c r="C111" s="86"/>
      <c r="D111" s="86"/>
      <c r="E111" s="86"/>
      <c r="F111" s="86"/>
    </row>
    <row r="112" spans="3:6" x14ac:dyDescent="0.25">
      <c r="C112" s="86"/>
      <c r="D112" s="86"/>
      <c r="E112" s="86"/>
      <c r="F112" s="86"/>
    </row>
    <row r="113" spans="3:6" x14ac:dyDescent="0.25">
      <c r="C113" s="86"/>
      <c r="D113" s="86"/>
      <c r="E113" s="86"/>
      <c r="F113" s="86"/>
    </row>
    <row r="114" spans="3:6" x14ac:dyDescent="0.25">
      <c r="C114" s="86"/>
      <c r="D114" s="86"/>
      <c r="E114" s="86"/>
      <c r="F114" s="86"/>
    </row>
    <row r="115" spans="3:6" x14ac:dyDescent="0.25">
      <c r="C115" s="86"/>
      <c r="D115" s="86"/>
      <c r="E115" s="86"/>
      <c r="F115" s="86"/>
    </row>
    <row r="116" spans="3:6" x14ac:dyDescent="0.25">
      <c r="C116" s="86"/>
      <c r="D116" s="86"/>
      <c r="E116" s="86"/>
      <c r="F116" s="86"/>
    </row>
    <row r="117" spans="3:6" x14ac:dyDescent="0.25">
      <c r="C117" s="86"/>
      <c r="D117" s="86"/>
      <c r="E117" s="86"/>
      <c r="F117" s="86"/>
    </row>
    <row r="118" spans="3:6" x14ac:dyDescent="0.25">
      <c r="C118" s="86"/>
      <c r="D118" s="86"/>
      <c r="E118" s="86"/>
      <c r="F118" s="86"/>
    </row>
    <row r="119" spans="3:6" x14ac:dyDescent="0.25">
      <c r="C119" s="86"/>
      <c r="D119" s="86"/>
      <c r="E119" s="86"/>
      <c r="F119" s="86"/>
    </row>
    <row r="120" spans="3:6" x14ac:dyDescent="0.25">
      <c r="C120" s="86"/>
      <c r="D120" s="86"/>
      <c r="E120" s="86"/>
      <c r="F120" s="86"/>
    </row>
    <row r="121" spans="3:6" x14ac:dyDescent="0.25">
      <c r="C121" s="86"/>
      <c r="D121" s="86"/>
      <c r="E121" s="86"/>
      <c r="F121" s="86"/>
    </row>
    <row r="122" spans="3:6" x14ac:dyDescent="0.25">
      <c r="C122" s="86"/>
      <c r="D122" s="86"/>
      <c r="E122" s="86"/>
      <c r="F122" s="86"/>
    </row>
    <row r="123" spans="3:6" x14ac:dyDescent="0.25">
      <c r="C123" s="86"/>
      <c r="D123" s="86"/>
      <c r="E123" s="86"/>
      <c r="F123" s="86"/>
    </row>
    <row r="124" spans="3:6" x14ac:dyDescent="0.25">
      <c r="C124" s="86"/>
      <c r="D124" s="86"/>
      <c r="E124" s="86"/>
      <c r="F124" s="86"/>
    </row>
    <row r="125" spans="3:6" x14ac:dyDescent="0.25">
      <c r="C125" s="86"/>
      <c r="D125" s="86"/>
      <c r="E125" s="86"/>
      <c r="F125" s="86"/>
    </row>
    <row r="126" spans="3:6" x14ac:dyDescent="0.25">
      <c r="C126" s="86"/>
      <c r="D126" s="86"/>
      <c r="E126" s="86"/>
      <c r="F126" s="86"/>
    </row>
    <row r="127" spans="3:6" x14ac:dyDescent="0.25">
      <c r="C127" s="86"/>
      <c r="D127" s="86"/>
      <c r="E127" s="86"/>
      <c r="F127" s="86"/>
    </row>
    <row r="128" spans="3:6" x14ac:dyDescent="0.25">
      <c r="C128" s="86"/>
      <c r="D128" s="86"/>
      <c r="E128" s="86"/>
      <c r="F128" s="86"/>
    </row>
    <row r="129" spans="3:6" x14ac:dyDescent="0.25">
      <c r="C129" s="86"/>
      <c r="D129" s="86"/>
      <c r="E129" s="86"/>
      <c r="F129" s="86"/>
    </row>
    <row r="130" spans="3:6" x14ac:dyDescent="0.25">
      <c r="C130" s="86"/>
      <c r="D130" s="86"/>
      <c r="E130" s="86"/>
      <c r="F130" s="86"/>
    </row>
    <row r="131" spans="3:6" x14ac:dyDescent="0.25">
      <c r="C131" s="86"/>
      <c r="D131" s="86"/>
      <c r="E131" s="86"/>
      <c r="F131" s="86"/>
    </row>
    <row r="132" spans="3:6" x14ac:dyDescent="0.25">
      <c r="C132" s="86"/>
      <c r="D132" s="86"/>
      <c r="E132" s="86"/>
      <c r="F132" s="86"/>
    </row>
    <row r="133" spans="3:6" x14ac:dyDescent="0.25">
      <c r="C133" s="86"/>
      <c r="D133" s="86"/>
      <c r="E133" s="86"/>
      <c r="F133" s="86"/>
    </row>
    <row r="134" spans="3:6" x14ac:dyDescent="0.25">
      <c r="C134" s="86"/>
      <c r="D134" s="86"/>
      <c r="E134" s="86"/>
      <c r="F134" s="86"/>
    </row>
    <row r="135" spans="3:6" x14ac:dyDescent="0.25">
      <c r="C135" s="86"/>
      <c r="D135" s="86"/>
      <c r="E135" s="86"/>
      <c r="F135" s="86"/>
    </row>
    <row r="136" spans="3:6" x14ac:dyDescent="0.25">
      <c r="C136" s="86"/>
      <c r="D136" s="86"/>
      <c r="E136" s="86"/>
      <c r="F136" s="86"/>
    </row>
    <row r="137" spans="3:6" x14ac:dyDescent="0.25">
      <c r="C137" s="86"/>
      <c r="D137" s="86"/>
      <c r="E137" s="86"/>
      <c r="F137" s="86"/>
    </row>
    <row r="138" spans="3:6" x14ac:dyDescent="0.25">
      <c r="C138" s="86"/>
      <c r="D138" s="86"/>
      <c r="E138" s="86"/>
      <c r="F138" s="86"/>
    </row>
    <row r="139" spans="3:6" x14ac:dyDescent="0.25">
      <c r="C139" s="86"/>
      <c r="D139" s="86"/>
      <c r="E139" s="86"/>
      <c r="F139" s="86"/>
    </row>
    <row r="140" spans="3:6" x14ac:dyDescent="0.25">
      <c r="C140" s="86"/>
      <c r="D140" s="86"/>
      <c r="E140" s="86"/>
      <c r="F140" s="86"/>
    </row>
    <row r="141" spans="3:6" x14ac:dyDescent="0.25">
      <c r="C141" s="86"/>
      <c r="D141" s="86"/>
      <c r="E141" s="86"/>
      <c r="F141" s="86"/>
    </row>
    <row r="142" spans="3:6" x14ac:dyDescent="0.25">
      <c r="C142" s="86"/>
      <c r="D142" s="86"/>
      <c r="E142" s="86"/>
      <c r="F142" s="86"/>
    </row>
    <row r="143" spans="3:6" x14ac:dyDescent="0.25">
      <c r="C143" s="86"/>
      <c r="D143" s="86"/>
      <c r="E143" s="86"/>
      <c r="F143" s="86"/>
    </row>
    <row r="144" spans="3:6" x14ac:dyDescent="0.25">
      <c r="C144" s="86"/>
      <c r="D144" s="86"/>
      <c r="E144" s="86"/>
      <c r="F144" s="86"/>
    </row>
    <row r="145" spans="3:6" x14ac:dyDescent="0.25">
      <c r="C145" s="86"/>
      <c r="D145" s="86"/>
      <c r="E145" s="86"/>
      <c r="F145" s="86"/>
    </row>
    <row r="146" spans="3:6" x14ac:dyDescent="0.25">
      <c r="C146" s="86"/>
      <c r="D146" s="86"/>
      <c r="E146" s="86"/>
      <c r="F146" s="86"/>
    </row>
    <row r="147" spans="3:6" x14ac:dyDescent="0.25">
      <c r="C147" s="86"/>
      <c r="D147" s="86"/>
      <c r="E147" s="86"/>
      <c r="F147" s="86"/>
    </row>
    <row r="148" spans="3:6" x14ac:dyDescent="0.25">
      <c r="C148" s="86"/>
      <c r="D148" s="86"/>
      <c r="E148" s="86"/>
      <c r="F148" s="86"/>
    </row>
    <row r="149" spans="3:6" x14ac:dyDescent="0.25">
      <c r="C149" s="86"/>
      <c r="D149" s="86"/>
      <c r="E149" s="86"/>
      <c r="F149" s="86"/>
    </row>
    <row r="150" spans="3:6" x14ac:dyDescent="0.25">
      <c r="C150" s="86"/>
      <c r="D150" s="86"/>
      <c r="E150" s="86"/>
      <c r="F150" s="86"/>
    </row>
    <row r="151" spans="3:6" x14ac:dyDescent="0.25">
      <c r="C151" s="86"/>
      <c r="D151" s="86"/>
      <c r="E151" s="86"/>
      <c r="F151" s="86"/>
    </row>
    <row r="152" spans="3:6" x14ac:dyDescent="0.25">
      <c r="C152" s="86"/>
      <c r="D152" s="86"/>
      <c r="E152" s="86"/>
      <c r="F152" s="86"/>
    </row>
    <row r="153" spans="3:6" x14ac:dyDescent="0.25">
      <c r="C153" s="86"/>
      <c r="D153" s="86"/>
      <c r="E153" s="86"/>
      <c r="F153" s="86"/>
    </row>
    <row r="154" spans="3:6" x14ac:dyDescent="0.25">
      <c r="C154" s="86"/>
      <c r="D154" s="86"/>
      <c r="E154" s="86"/>
      <c r="F154" s="86"/>
    </row>
    <row r="155" spans="3:6" x14ac:dyDescent="0.25">
      <c r="C155" s="86"/>
      <c r="D155" s="86"/>
      <c r="E155" s="86"/>
      <c r="F155" s="86"/>
    </row>
    <row r="156" spans="3:6" x14ac:dyDescent="0.25">
      <c r="C156" s="86"/>
      <c r="D156" s="86"/>
      <c r="E156" s="86"/>
      <c r="F156" s="86"/>
    </row>
    <row r="157" spans="3:6" x14ac:dyDescent="0.25">
      <c r="C157" s="86"/>
      <c r="D157" s="86"/>
      <c r="E157" s="86"/>
      <c r="F157" s="86"/>
    </row>
    <row r="158" spans="3:6" x14ac:dyDescent="0.25">
      <c r="C158" s="86"/>
      <c r="D158" s="86"/>
      <c r="E158" s="86"/>
      <c r="F158" s="86"/>
    </row>
    <row r="159" spans="3:6" x14ac:dyDescent="0.25">
      <c r="C159" s="86"/>
      <c r="D159" s="86"/>
      <c r="E159" s="86"/>
      <c r="F159" s="86"/>
    </row>
    <row r="160" spans="3:6" x14ac:dyDescent="0.25">
      <c r="C160" s="86"/>
      <c r="D160" s="86"/>
      <c r="E160" s="86"/>
      <c r="F160" s="86"/>
    </row>
    <row r="161" spans="3:6" x14ac:dyDescent="0.25">
      <c r="C161" s="86"/>
      <c r="D161" s="86"/>
      <c r="E161" s="86"/>
      <c r="F161" s="86"/>
    </row>
    <row r="162" spans="3:6" x14ac:dyDescent="0.25">
      <c r="C162" s="86"/>
      <c r="D162" s="86"/>
      <c r="E162" s="86"/>
      <c r="F162" s="86"/>
    </row>
    <row r="163" spans="3:6" x14ac:dyDescent="0.25">
      <c r="C163" s="86"/>
      <c r="D163" s="86"/>
      <c r="E163" s="86"/>
      <c r="F163" s="86"/>
    </row>
    <row r="164" spans="3:6" x14ac:dyDescent="0.25">
      <c r="C164" s="86"/>
      <c r="D164" s="86"/>
      <c r="E164" s="86"/>
      <c r="F164" s="86"/>
    </row>
    <row r="165" spans="3:6" x14ac:dyDescent="0.25">
      <c r="C165" s="86"/>
      <c r="D165" s="86"/>
      <c r="E165" s="86"/>
      <c r="F165" s="86"/>
    </row>
    <row r="166" spans="3:6" x14ac:dyDescent="0.25">
      <c r="C166" s="86"/>
      <c r="D166" s="86"/>
      <c r="E166" s="86"/>
      <c r="F166" s="86"/>
    </row>
    <row r="167" spans="3:6" x14ac:dyDescent="0.25">
      <c r="C167" s="86"/>
      <c r="D167" s="86"/>
      <c r="E167" s="86"/>
      <c r="F167" s="86"/>
    </row>
    <row r="168" spans="3:6" x14ac:dyDescent="0.25">
      <c r="C168" s="86"/>
      <c r="D168" s="86"/>
      <c r="E168" s="86"/>
      <c r="F168" s="86"/>
    </row>
    <row r="169" spans="3:6" x14ac:dyDescent="0.25">
      <c r="C169" s="86"/>
      <c r="D169" s="86"/>
      <c r="E169" s="86"/>
      <c r="F169" s="86"/>
    </row>
    <row r="170" spans="3:6" x14ac:dyDescent="0.25">
      <c r="C170" s="86"/>
      <c r="D170" s="86"/>
      <c r="E170" s="86"/>
      <c r="F170" s="86"/>
    </row>
    <row r="171" spans="3:6" x14ac:dyDescent="0.25">
      <c r="C171" s="86"/>
      <c r="D171" s="86"/>
      <c r="E171" s="86"/>
      <c r="F171" s="86"/>
    </row>
    <row r="172" spans="3:6" x14ac:dyDescent="0.25">
      <c r="C172" s="86"/>
      <c r="D172" s="86"/>
      <c r="E172" s="86"/>
      <c r="F172" s="86"/>
    </row>
    <row r="173" spans="3:6" x14ac:dyDescent="0.25">
      <c r="C173" s="86"/>
      <c r="D173" s="86"/>
      <c r="E173" s="86"/>
      <c r="F173" s="86"/>
    </row>
    <row r="174" spans="3:6" x14ac:dyDescent="0.25">
      <c r="C174" s="86"/>
      <c r="D174" s="86"/>
      <c r="E174" s="86"/>
      <c r="F174" s="86"/>
    </row>
    <row r="175" spans="3:6" x14ac:dyDescent="0.25">
      <c r="C175" s="86"/>
      <c r="D175" s="86"/>
      <c r="E175" s="86"/>
      <c r="F175" s="86"/>
    </row>
    <row r="176" spans="3:6" x14ac:dyDescent="0.25">
      <c r="C176" s="86"/>
      <c r="D176" s="86"/>
      <c r="E176" s="86"/>
      <c r="F176" s="86"/>
    </row>
    <row r="177" spans="3:6" x14ac:dyDescent="0.25">
      <c r="C177" s="86"/>
      <c r="D177" s="86"/>
      <c r="E177" s="86"/>
      <c r="F177" s="86"/>
    </row>
    <row r="178" spans="3:6" x14ac:dyDescent="0.25">
      <c r="C178" s="86"/>
      <c r="D178" s="86"/>
      <c r="E178" s="86"/>
      <c r="F178" s="86"/>
    </row>
    <row r="179" spans="3:6" x14ac:dyDescent="0.25">
      <c r="C179" s="86"/>
      <c r="D179" s="86"/>
      <c r="E179" s="86"/>
      <c r="F179" s="86"/>
    </row>
    <row r="180" spans="3:6" x14ac:dyDescent="0.25">
      <c r="C180" s="86"/>
      <c r="D180" s="86"/>
      <c r="E180" s="86"/>
      <c r="F180" s="86"/>
    </row>
    <row r="181" spans="3:6" x14ac:dyDescent="0.25">
      <c r="C181" s="86"/>
      <c r="D181" s="86"/>
      <c r="E181" s="86"/>
      <c r="F181" s="86"/>
    </row>
    <row r="182" spans="3:6" x14ac:dyDescent="0.25">
      <c r="C182" s="86"/>
      <c r="D182" s="86"/>
      <c r="E182" s="86"/>
      <c r="F182" s="86"/>
    </row>
    <row r="183" spans="3:6" x14ac:dyDescent="0.25">
      <c r="C183" s="86"/>
      <c r="D183" s="86"/>
      <c r="E183" s="86"/>
      <c r="F183" s="86"/>
    </row>
    <row r="184" spans="3:6" x14ac:dyDescent="0.25">
      <c r="C184" s="86"/>
      <c r="D184" s="86"/>
      <c r="E184" s="86"/>
      <c r="F184" s="86"/>
    </row>
    <row r="185" spans="3:6" x14ac:dyDescent="0.25">
      <c r="C185" s="86"/>
      <c r="D185" s="86"/>
      <c r="E185" s="86"/>
      <c r="F185" s="86"/>
    </row>
    <row r="186" spans="3:6" x14ac:dyDescent="0.25">
      <c r="C186" s="86"/>
      <c r="D186" s="86"/>
      <c r="E186" s="86"/>
      <c r="F186" s="86"/>
    </row>
    <row r="187" spans="3:6" x14ac:dyDescent="0.25">
      <c r="C187" s="86"/>
      <c r="D187" s="86"/>
      <c r="E187" s="86"/>
      <c r="F187" s="86"/>
    </row>
    <row r="188" spans="3:6" x14ac:dyDescent="0.25">
      <c r="C188" s="86"/>
      <c r="D188" s="86"/>
      <c r="E188" s="86"/>
      <c r="F188" s="86"/>
    </row>
    <row r="189" spans="3:6" x14ac:dyDescent="0.25">
      <c r="C189" s="86"/>
      <c r="D189" s="86"/>
      <c r="E189" s="86"/>
      <c r="F189" s="86"/>
    </row>
    <row r="190" spans="3:6" x14ac:dyDescent="0.25">
      <c r="C190" s="86"/>
      <c r="D190" s="86"/>
      <c r="E190" s="86"/>
      <c r="F190" s="86"/>
    </row>
    <row r="191" spans="3:6" x14ac:dyDescent="0.25">
      <c r="C191" s="86"/>
      <c r="D191" s="86"/>
      <c r="E191" s="86"/>
      <c r="F191" s="86"/>
    </row>
    <row r="192" spans="3:6" x14ac:dyDescent="0.25">
      <c r="C192" s="86"/>
      <c r="D192" s="86"/>
      <c r="E192" s="86"/>
      <c r="F192" s="86"/>
    </row>
    <row r="193" spans="3:6" x14ac:dyDescent="0.25">
      <c r="C193" s="86"/>
      <c r="D193" s="86"/>
      <c r="E193" s="86"/>
      <c r="F193" s="86"/>
    </row>
    <row r="194" spans="3:6" x14ac:dyDescent="0.25">
      <c r="C194" s="86"/>
      <c r="D194" s="86"/>
      <c r="E194" s="86"/>
      <c r="F194" s="86"/>
    </row>
    <row r="195" spans="3:6" x14ac:dyDescent="0.25">
      <c r="C195" s="86"/>
      <c r="D195" s="86"/>
      <c r="E195" s="86"/>
      <c r="F195" s="86"/>
    </row>
    <row r="196" spans="3:6" x14ac:dyDescent="0.25">
      <c r="C196" s="86"/>
      <c r="D196" s="86"/>
      <c r="E196" s="86"/>
      <c r="F196" s="86"/>
    </row>
    <row r="197" spans="3:6" x14ac:dyDescent="0.25">
      <c r="C197" s="86"/>
      <c r="D197" s="86"/>
      <c r="E197" s="86"/>
      <c r="F197" s="86"/>
    </row>
    <row r="198" spans="3:6" x14ac:dyDescent="0.25">
      <c r="C198" s="86"/>
      <c r="D198" s="86"/>
      <c r="E198" s="86"/>
      <c r="F198" s="86"/>
    </row>
    <row r="199" spans="3:6" x14ac:dyDescent="0.25">
      <c r="C199" s="86"/>
      <c r="D199" s="86"/>
      <c r="E199" s="86"/>
      <c r="F199" s="86"/>
    </row>
    <row r="200" spans="3:6" x14ac:dyDescent="0.25">
      <c r="C200" s="86"/>
      <c r="D200" s="86"/>
      <c r="E200" s="86"/>
      <c r="F200" s="86"/>
    </row>
    <row r="201" spans="3:6" x14ac:dyDescent="0.25">
      <c r="C201" s="86"/>
      <c r="D201" s="86"/>
      <c r="E201" s="86"/>
      <c r="F201" s="86"/>
    </row>
    <row r="202" spans="3:6" x14ac:dyDescent="0.25">
      <c r="C202" s="86"/>
      <c r="D202" s="86"/>
      <c r="E202" s="86"/>
      <c r="F202" s="86"/>
    </row>
    <row r="203" spans="3:6" x14ac:dyDescent="0.25">
      <c r="C203" s="86"/>
      <c r="D203" s="86"/>
      <c r="E203" s="86"/>
      <c r="F203" s="86"/>
    </row>
    <row r="204" spans="3:6" x14ac:dyDescent="0.25">
      <c r="C204" s="86"/>
      <c r="D204" s="86"/>
      <c r="E204" s="86"/>
      <c r="F204" s="86"/>
    </row>
    <row r="205" spans="3:6" x14ac:dyDescent="0.25">
      <c r="C205" s="86"/>
      <c r="D205" s="86"/>
      <c r="E205" s="86"/>
      <c r="F205" s="86"/>
    </row>
    <row r="206" spans="3:6" x14ac:dyDescent="0.25">
      <c r="C206" s="86"/>
      <c r="D206" s="86"/>
      <c r="E206" s="86"/>
      <c r="F206" s="86"/>
    </row>
    <row r="207" spans="3:6" x14ac:dyDescent="0.25">
      <c r="C207" s="86"/>
      <c r="D207" s="86"/>
      <c r="E207" s="86"/>
      <c r="F207" s="86"/>
    </row>
    <row r="208" spans="3:6" x14ac:dyDescent="0.25">
      <c r="C208" s="86"/>
      <c r="D208" s="86"/>
      <c r="E208" s="86"/>
      <c r="F208" s="86"/>
    </row>
    <row r="209" spans="3:6" x14ac:dyDescent="0.25">
      <c r="C209" s="86"/>
      <c r="D209" s="86"/>
      <c r="E209" s="86"/>
      <c r="F209" s="86"/>
    </row>
    <row r="210" spans="3:6" x14ac:dyDescent="0.25">
      <c r="C210" s="86"/>
      <c r="D210" s="86"/>
      <c r="E210" s="86"/>
      <c r="F210" s="86"/>
    </row>
    <row r="211" spans="3:6" x14ac:dyDescent="0.25">
      <c r="C211" s="86"/>
      <c r="D211" s="86"/>
      <c r="E211" s="86"/>
      <c r="F211" s="86"/>
    </row>
    <row r="212" spans="3:6" x14ac:dyDescent="0.25">
      <c r="C212" s="86"/>
      <c r="D212" s="86"/>
      <c r="E212" s="86"/>
      <c r="F212" s="86"/>
    </row>
    <row r="213" spans="3:6" x14ac:dyDescent="0.25">
      <c r="C213" s="86"/>
      <c r="D213" s="86"/>
      <c r="E213" s="86"/>
      <c r="F213" s="86"/>
    </row>
    <row r="214" spans="3:6" x14ac:dyDescent="0.25">
      <c r="C214" s="86"/>
      <c r="D214" s="86"/>
      <c r="E214" s="86"/>
      <c r="F214" s="86"/>
    </row>
    <row r="215" spans="3:6" x14ac:dyDescent="0.25">
      <c r="C215" s="86"/>
      <c r="D215" s="86"/>
      <c r="E215" s="86"/>
      <c r="F215" s="86"/>
    </row>
    <row r="216" spans="3:6" x14ac:dyDescent="0.25">
      <c r="C216" s="86"/>
      <c r="D216" s="86"/>
      <c r="E216" s="86"/>
      <c r="F216" s="86"/>
    </row>
    <row r="217" spans="3:6" x14ac:dyDescent="0.25">
      <c r="C217" s="86"/>
      <c r="D217" s="86"/>
      <c r="E217" s="86"/>
      <c r="F217" s="86"/>
    </row>
    <row r="218" spans="3:6" x14ac:dyDescent="0.25">
      <c r="C218" s="86"/>
      <c r="D218" s="86"/>
      <c r="E218" s="86"/>
      <c r="F218" s="86"/>
    </row>
    <row r="219" spans="3:6" x14ac:dyDescent="0.25">
      <c r="C219" s="86"/>
      <c r="D219" s="86"/>
      <c r="E219" s="86"/>
      <c r="F219" s="86"/>
    </row>
    <row r="220" spans="3:6" x14ac:dyDescent="0.25">
      <c r="C220" s="86"/>
      <c r="D220" s="86"/>
      <c r="E220" s="86"/>
      <c r="F220" s="86"/>
    </row>
    <row r="221" spans="3:6" x14ac:dyDescent="0.25">
      <c r="C221" s="86"/>
      <c r="D221" s="86"/>
      <c r="E221" s="86"/>
      <c r="F221" s="86"/>
    </row>
    <row r="222" spans="3:6" x14ac:dyDescent="0.25">
      <c r="C222" s="86"/>
      <c r="D222" s="86"/>
      <c r="E222" s="86"/>
      <c r="F222" s="86"/>
    </row>
    <row r="223" spans="3:6" x14ac:dyDescent="0.25">
      <c r="C223" s="86"/>
      <c r="D223" s="86"/>
      <c r="E223" s="86"/>
      <c r="F223" s="86"/>
    </row>
    <row r="224" spans="3:6" x14ac:dyDescent="0.25">
      <c r="C224" s="86"/>
      <c r="D224" s="86"/>
      <c r="E224" s="86"/>
      <c r="F224" s="86"/>
    </row>
    <row r="225" spans="3:6" x14ac:dyDescent="0.25">
      <c r="C225" s="86"/>
      <c r="D225" s="86"/>
      <c r="E225" s="86"/>
      <c r="F225" s="86"/>
    </row>
    <row r="226" spans="3:6" x14ac:dyDescent="0.25">
      <c r="C226" s="86"/>
      <c r="D226" s="86"/>
      <c r="E226" s="86"/>
      <c r="F226" s="86"/>
    </row>
    <row r="227" spans="3:6" x14ac:dyDescent="0.25">
      <c r="C227" s="86"/>
      <c r="D227" s="86"/>
      <c r="E227" s="86"/>
      <c r="F227" s="86"/>
    </row>
    <row r="228" spans="3:6" x14ac:dyDescent="0.25">
      <c r="C228" s="86"/>
      <c r="D228" s="86"/>
      <c r="E228" s="86"/>
      <c r="F228" s="86"/>
    </row>
    <row r="229" spans="3:6" x14ac:dyDescent="0.25">
      <c r="C229" s="86"/>
      <c r="D229" s="86"/>
      <c r="E229" s="86"/>
      <c r="F229" s="86"/>
    </row>
    <row r="230" spans="3:6" x14ac:dyDescent="0.25">
      <c r="C230" s="86"/>
      <c r="D230" s="86"/>
      <c r="E230" s="86"/>
      <c r="F230" s="86"/>
    </row>
    <row r="231" spans="3:6" x14ac:dyDescent="0.25">
      <c r="C231" s="86"/>
      <c r="D231" s="86"/>
      <c r="E231" s="86"/>
      <c r="F231" s="86"/>
    </row>
    <row r="232" spans="3:6" x14ac:dyDescent="0.25">
      <c r="C232" s="86"/>
      <c r="D232" s="86"/>
      <c r="E232" s="86"/>
      <c r="F232" s="86"/>
    </row>
    <row r="233" spans="3:6" x14ac:dyDescent="0.25">
      <c r="C233" s="86"/>
      <c r="D233" s="86"/>
      <c r="E233" s="86"/>
      <c r="F233" s="86"/>
    </row>
    <row r="234" spans="3:6" x14ac:dyDescent="0.25">
      <c r="C234" s="86"/>
      <c r="D234" s="86"/>
      <c r="E234" s="86"/>
      <c r="F234" s="86"/>
    </row>
    <row r="235" spans="3:6" x14ac:dyDescent="0.25">
      <c r="C235" s="86"/>
      <c r="D235" s="86"/>
      <c r="E235" s="86"/>
      <c r="F235" s="86"/>
    </row>
    <row r="236" spans="3:6" x14ac:dyDescent="0.25">
      <c r="C236" s="86"/>
      <c r="D236" s="86"/>
      <c r="E236" s="86"/>
      <c r="F236" s="86"/>
    </row>
    <row r="237" spans="3:6" x14ac:dyDescent="0.25">
      <c r="C237" s="86"/>
      <c r="D237" s="86"/>
      <c r="E237" s="86"/>
      <c r="F237" s="86"/>
    </row>
    <row r="238" spans="3:6" x14ac:dyDescent="0.25">
      <c r="C238" s="86"/>
      <c r="D238" s="86"/>
      <c r="E238" s="86"/>
      <c r="F238" s="86"/>
    </row>
    <row r="239" spans="3:6" x14ac:dyDescent="0.25">
      <c r="C239" s="86"/>
      <c r="D239" s="86"/>
      <c r="E239" s="86"/>
      <c r="F239" s="86"/>
    </row>
    <row r="240" spans="3:6" x14ac:dyDescent="0.25">
      <c r="C240" s="86"/>
      <c r="D240" s="86"/>
      <c r="E240" s="86"/>
      <c r="F240" s="86"/>
    </row>
    <row r="241" spans="3:6" x14ac:dyDescent="0.25">
      <c r="C241" s="86"/>
      <c r="D241" s="86"/>
      <c r="E241" s="86"/>
      <c r="F241" s="86"/>
    </row>
    <row r="242" spans="3:6" x14ac:dyDescent="0.25">
      <c r="C242" s="86"/>
      <c r="D242" s="86"/>
      <c r="E242" s="86"/>
      <c r="F242" s="86"/>
    </row>
    <row r="243" spans="3:6" x14ac:dyDescent="0.25">
      <c r="C243" s="86"/>
      <c r="D243" s="86"/>
      <c r="E243" s="86"/>
      <c r="F243" s="86"/>
    </row>
    <row r="244" spans="3:6" x14ac:dyDescent="0.25">
      <c r="C244" s="86"/>
      <c r="D244" s="86"/>
      <c r="E244" s="86"/>
      <c r="F244" s="86"/>
    </row>
    <row r="245" spans="3:6" x14ac:dyDescent="0.25">
      <c r="C245" s="86"/>
      <c r="D245" s="86"/>
      <c r="E245" s="86"/>
      <c r="F245" s="86"/>
    </row>
    <row r="246" spans="3:6" x14ac:dyDescent="0.25">
      <c r="C246" s="86"/>
      <c r="D246" s="86"/>
      <c r="E246" s="86"/>
      <c r="F246" s="86"/>
    </row>
    <row r="247" spans="3:6" x14ac:dyDescent="0.25">
      <c r="C247" s="86"/>
      <c r="D247" s="86"/>
      <c r="E247" s="86"/>
      <c r="F247" s="86"/>
    </row>
    <row r="248" spans="3:6" x14ac:dyDescent="0.25">
      <c r="C248" s="86"/>
      <c r="D248" s="86"/>
      <c r="E248" s="86"/>
      <c r="F248" s="86"/>
    </row>
    <row r="249" spans="3:6" x14ac:dyDescent="0.25">
      <c r="C249" s="86"/>
      <c r="D249" s="86"/>
      <c r="E249" s="86"/>
      <c r="F249" s="86"/>
    </row>
    <row r="250" spans="3:6" x14ac:dyDescent="0.25">
      <c r="C250" s="86"/>
      <c r="D250" s="86"/>
      <c r="E250" s="86"/>
      <c r="F250" s="86"/>
    </row>
    <row r="251" spans="3:6" x14ac:dyDescent="0.25">
      <c r="C251" s="86"/>
      <c r="D251" s="86"/>
      <c r="E251" s="86"/>
      <c r="F251" s="86"/>
    </row>
    <row r="252" spans="3:6" x14ac:dyDescent="0.25">
      <c r="C252" s="86"/>
      <c r="D252" s="86"/>
      <c r="E252" s="86"/>
      <c r="F252" s="86"/>
    </row>
    <row r="253" spans="3:6" x14ac:dyDescent="0.25">
      <c r="C253" s="86"/>
      <c r="D253" s="86"/>
      <c r="E253" s="86"/>
      <c r="F253" s="86"/>
    </row>
    <row r="254" spans="3:6" x14ac:dyDescent="0.25">
      <c r="C254" s="86"/>
      <c r="D254" s="86"/>
      <c r="E254" s="86"/>
      <c r="F254" s="86"/>
    </row>
    <row r="255" spans="3:6" x14ac:dyDescent="0.25">
      <c r="C255" s="86"/>
      <c r="D255" s="86"/>
      <c r="E255" s="86"/>
      <c r="F255" s="86"/>
    </row>
    <row r="256" spans="3:6" x14ac:dyDescent="0.25">
      <c r="C256" s="86"/>
      <c r="D256" s="86"/>
      <c r="E256" s="86"/>
      <c r="F256" s="86"/>
    </row>
    <row r="257" spans="3:6" x14ac:dyDescent="0.25">
      <c r="C257" s="86"/>
      <c r="D257" s="86"/>
      <c r="E257" s="86"/>
      <c r="F257" s="86"/>
    </row>
    <row r="258" spans="3:6" x14ac:dyDescent="0.25">
      <c r="C258" s="86"/>
      <c r="D258" s="86"/>
      <c r="E258" s="86"/>
      <c r="F258" s="86"/>
    </row>
    <row r="259" spans="3:6" x14ac:dyDescent="0.25">
      <c r="C259" s="86"/>
      <c r="D259" s="86"/>
      <c r="E259" s="86"/>
      <c r="F259" s="86"/>
    </row>
    <row r="260" spans="3:6" x14ac:dyDescent="0.25">
      <c r="C260" s="86"/>
      <c r="D260" s="86"/>
      <c r="E260" s="86"/>
      <c r="F260" s="86"/>
    </row>
    <row r="261" spans="3:6" x14ac:dyDescent="0.25">
      <c r="C261" s="86"/>
      <c r="D261" s="86"/>
      <c r="E261" s="86"/>
      <c r="F261" s="86"/>
    </row>
    <row r="262" spans="3:6" x14ac:dyDescent="0.25">
      <c r="C262" s="86"/>
      <c r="D262" s="86"/>
      <c r="E262" s="86"/>
      <c r="F262" s="86"/>
    </row>
    <row r="263" spans="3:6" x14ac:dyDescent="0.25">
      <c r="C263" s="86"/>
      <c r="D263" s="86"/>
      <c r="E263" s="86"/>
      <c r="F263" s="86"/>
    </row>
    <row r="264" spans="3:6" x14ac:dyDescent="0.25">
      <c r="C264" s="86"/>
      <c r="D264" s="86"/>
      <c r="E264" s="86"/>
      <c r="F264" s="86"/>
    </row>
    <row r="265" spans="3:6" x14ac:dyDescent="0.25">
      <c r="C265" s="86"/>
      <c r="D265" s="86"/>
      <c r="E265" s="86"/>
      <c r="F265" s="86"/>
    </row>
    <row r="266" spans="3:6" x14ac:dyDescent="0.25">
      <c r="C266" s="86"/>
      <c r="D266" s="86"/>
      <c r="E266" s="86"/>
      <c r="F266" s="86"/>
    </row>
    <row r="267" spans="3:6" x14ac:dyDescent="0.25">
      <c r="C267" s="86"/>
      <c r="D267" s="86"/>
      <c r="E267" s="86"/>
      <c r="F267" s="86"/>
    </row>
    <row r="268" spans="3:6" x14ac:dyDescent="0.25">
      <c r="C268" s="86"/>
      <c r="D268" s="86"/>
      <c r="E268" s="86"/>
      <c r="F268" s="86"/>
    </row>
    <row r="269" spans="3:6" x14ac:dyDescent="0.25">
      <c r="C269" s="86"/>
      <c r="D269" s="86"/>
      <c r="E269" s="86"/>
      <c r="F269" s="86"/>
    </row>
    <row r="270" spans="3:6" x14ac:dyDescent="0.25">
      <c r="C270" s="86"/>
      <c r="D270" s="86"/>
      <c r="E270" s="86"/>
      <c r="F270" s="86"/>
    </row>
    <row r="271" spans="3:6" x14ac:dyDescent="0.25">
      <c r="C271" s="86"/>
      <c r="D271" s="86"/>
      <c r="E271" s="86"/>
      <c r="F271" s="86"/>
    </row>
    <row r="272" spans="3:6" x14ac:dyDescent="0.25">
      <c r="C272" s="86"/>
      <c r="D272" s="86"/>
      <c r="E272" s="86"/>
      <c r="F272" s="86"/>
    </row>
    <row r="273" spans="3:6" x14ac:dyDescent="0.25">
      <c r="C273" s="86"/>
      <c r="D273" s="86"/>
      <c r="E273" s="86"/>
      <c r="F273" s="86"/>
    </row>
    <row r="274" spans="3:6" x14ac:dyDescent="0.25">
      <c r="C274" s="86"/>
      <c r="D274" s="86"/>
      <c r="E274" s="86"/>
      <c r="F274" s="86"/>
    </row>
    <row r="275" spans="3:6" x14ac:dyDescent="0.25">
      <c r="C275" s="86"/>
      <c r="D275" s="86"/>
      <c r="E275" s="86"/>
      <c r="F275" s="86"/>
    </row>
    <row r="276" spans="3:6" x14ac:dyDescent="0.25">
      <c r="C276" s="86"/>
      <c r="D276" s="86"/>
      <c r="E276" s="86"/>
      <c r="F276" s="86"/>
    </row>
    <row r="277" spans="3:6" x14ac:dyDescent="0.25">
      <c r="C277" s="86"/>
      <c r="D277" s="86"/>
      <c r="E277" s="86"/>
      <c r="F277" s="86"/>
    </row>
    <row r="278" spans="3:6" x14ac:dyDescent="0.25">
      <c r="C278" s="86"/>
      <c r="D278" s="86"/>
      <c r="E278" s="86"/>
      <c r="F278" s="86"/>
    </row>
    <row r="279" spans="3:6" x14ac:dyDescent="0.25">
      <c r="C279" s="86"/>
      <c r="D279" s="86"/>
      <c r="E279" s="86"/>
      <c r="F279" s="86"/>
    </row>
    <row r="280" spans="3:6" x14ac:dyDescent="0.25">
      <c r="C280" s="86"/>
      <c r="D280" s="86"/>
      <c r="E280" s="86"/>
      <c r="F280" s="86"/>
    </row>
    <row r="281" spans="3:6" x14ac:dyDescent="0.25">
      <c r="C281" s="86"/>
      <c r="D281" s="86"/>
      <c r="E281" s="86"/>
      <c r="F281" s="86"/>
    </row>
    <row r="282" spans="3:6" x14ac:dyDescent="0.25">
      <c r="C282" s="86"/>
      <c r="D282" s="86"/>
      <c r="E282" s="86"/>
      <c r="F282" s="86"/>
    </row>
    <row r="283" spans="3:6" x14ac:dyDescent="0.25">
      <c r="C283" s="86"/>
      <c r="D283" s="86"/>
      <c r="E283" s="86"/>
      <c r="F283" s="86"/>
    </row>
    <row r="284" spans="3:6" x14ac:dyDescent="0.25">
      <c r="C284" s="86"/>
      <c r="D284" s="86"/>
      <c r="E284" s="86"/>
      <c r="F284" s="86"/>
    </row>
    <row r="285" spans="3:6" x14ac:dyDescent="0.25">
      <c r="C285" s="86"/>
      <c r="D285" s="86"/>
      <c r="E285" s="86"/>
      <c r="F285" s="86"/>
    </row>
    <row r="286" spans="3:6" x14ac:dyDescent="0.25">
      <c r="C286" s="86"/>
      <c r="D286" s="86"/>
      <c r="E286" s="86"/>
      <c r="F286" s="86"/>
    </row>
    <row r="287" spans="3:6" x14ac:dyDescent="0.25">
      <c r="C287" s="86"/>
      <c r="D287" s="86"/>
      <c r="E287" s="86"/>
      <c r="F287" s="86"/>
    </row>
    <row r="288" spans="3:6" x14ac:dyDescent="0.25">
      <c r="C288" s="86"/>
      <c r="D288" s="86"/>
      <c r="E288" s="86"/>
      <c r="F288" s="86"/>
    </row>
    <row r="289" spans="3:6" x14ac:dyDescent="0.25">
      <c r="C289" s="86"/>
      <c r="D289" s="86"/>
      <c r="E289" s="86"/>
      <c r="F289" s="86"/>
    </row>
    <row r="290" spans="3:6" x14ac:dyDescent="0.25">
      <c r="C290" s="86"/>
      <c r="D290" s="86"/>
      <c r="E290" s="86"/>
      <c r="F290" s="86"/>
    </row>
    <row r="291" spans="3:6" x14ac:dyDescent="0.25">
      <c r="C291" s="86"/>
      <c r="D291" s="86"/>
      <c r="E291" s="86"/>
      <c r="F291" s="86"/>
    </row>
    <row r="292" spans="3:6" x14ac:dyDescent="0.25">
      <c r="C292" s="86"/>
      <c r="D292" s="86"/>
      <c r="E292" s="86"/>
      <c r="F292" s="86"/>
    </row>
    <row r="293" spans="3:6" x14ac:dyDescent="0.25">
      <c r="C293" s="86"/>
      <c r="D293" s="86"/>
      <c r="E293" s="86"/>
      <c r="F293" s="86"/>
    </row>
    <row r="294" spans="3:6" x14ac:dyDescent="0.25">
      <c r="C294" s="86"/>
      <c r="D294" s="86"/>
      <c r="E294" s="86"/>
      <c r="F294" s="86"/>
    </row>
    <row r="295" spans="3:6" x14ac:dyDescent="0.25">
      <c r="C295" s="86"/>
      <c r="D295" s="86"/>
      <c r="E295" s="86"/>
      <c r="F295" s="86"/>
    </row>
    <row r="296" spans="3:6" x14ac:dyDescent="0.25">
      <c r="C296" s="86"/>
      <c r="D296" s="86"/>
      <c r="E296" s="86"/>
      <c r="F296" s="86"/>
    </row>
    <row r="297" spans="3:6" x14ac:dyDescent="0.25">
      <c r="C297" s="86"/>
      <c r="D297" s="86"/>
      <c r="E297" s="86"/>
      <c r="F297" s="86"/>
    </row>
    <row r="298" spans="3:6" x14ac:dyDescent="0.25">
      <c r="C298" s="86"/>
      <c r="D298" s="86"/>
      <c r="E298" s="86"/>
      <c r="F298" s="86"/>
    </row>
    <row r="299" spans="3:6" x14ac:dyDescent="0.25">
      <c r="C299" s="86"/>
      <c r="D299" s="86"/>
      <c r="E299" s="86"/>
      <c r="F299" s="86"/>
    </row>
    <row r="300" spans="3:6" x14ac:dyDescent="0.25">
      <c r="C300" s="86"/>
      <c r="D300" s="86"/>
      <c r="E300" s="86"/>
      <c r="F300" s="86"/>
    </row>
    <row r="301" spans="3:6" x14ac:dyDescent="0.25">
      <c r="C301" s="86"/>
      <c r="D301" s="86"/>
      <c r="E301" s="86"/>
      <c r="F301" s="86"/>
    </row>
    <row r="302" spans="3:6" x14ac:dyDescent="0.25">
      <c r="C302" s="86"/>
      <c r="D302" s="86"/>
      <c r="E302" s="86"/>
      <c r="F302" s="86"/>
    </row>
    <row r="303" spans="3:6" x14ac:dyDescent="0.25">
      <c r="C303" s="86"/>
      <c r="D303" s="86"/>
      <c r="E303" s="86"/>
      <c r="F303" s="86"/>
    </row>
    <row r="304" spans="3:6" x14ac:dyDescent="0.25">
      <c r="C304" s="86"/>
      <c r="D304" s="86"/>
      <c r="E304" s="86"/>
      <c r="F304" s="86"/>
    </row>
    <row r="305" spans="3:6" x14ac:dyDescent="0.25">
      <c r="C305" s="86"/>
      <c r="D305" s="86"/>
      <c r="E305" s="86"/>
      <c r="F305" s="86"/>
    </row>
    <row r="306" spans="3:6" x14ac:dyDescent="0.25">
      <c r="C306" s="86"/>
      <c r="D306" s="86"/>
      <c r="E306" s="86"/>
      <c r="F306" s="86"/>
    </row>
    <row r="307" spans="3:6" x14ac:dyDescent="0.25">
      <c r="C307" s="86"/>
      <c r="D307" s="86"/>
      <c r="E307" s="86"/>
      <c r="F307" s="86"/>
    </row>
    <row r="308" spans="3:6" x14ac:dyDescent="0.25">
      <c r="C308" s="86"/>
      <c r="D308" s="86"/>
      <c r="E308" s="86"/>
      <c r="F308" s="86"/>
    </row>
    <row r="309" spans="3:6" x14ac:dyDescent="0.25">
      <c r="C309" s="86"/>
      <c r="D309" s="86"/>
      <c r="E309" s="86"/>
      <c r="F309" s="86"/>
    </row>
    <row r="310" spans="3:6" x14ac:dyDescent="0.25">
      <c r="C310" s="86"/>
      <c r="D310" s="86"/>
      <c r="E310" s="86"/>
      <c r="F310" s="86"/>
    </row>
    <row r="311" spans="3:6" x14ac:dyDescent="0.25">
      <c r="C311" s="86"/>
      <c r="D311" s="86"/>
      <c r="E311" s="86"/>
      <c r="F311" s="86"/>
    </row>
    <row r="312" spans="3:6" x14ac:dyDescent="0.25">
      <c r="C312" s="86"/>
      <c r="D312" s="86"/>
      <c r="E312" s="86"/>
      <c r="F312" s="86"/>
    </row>
    <row r="313" spans="3:6" x14ac:dyDescent="0.25">
      <c r="C313" s="86"/>
      <c r="D313" s="86"/>
      <c r="E313" s="86"/>
      <c r="F313" s="86"/>
    </row>
    <row r="314" spans="3:6" x14ac:dyDescent="0.25">
      <c r="C314" s="86"/>
      <c r="D314" s="86"/>
      <c r="E314" s="86"/>
      <c r="F314" s="86"/>
    </row>
    <row r="315" spans="3:6" x14ac:dyDescent="0.25">
      <c r="C315" s="86"/>
      <c r="D315" s="86"/>
      <c r="E315" s="86"/>
      <c r="F315" s="86"/>
    </row>
    <row r="316" spans="3:6" x14ac:dyDescent="0.25">
      <c r="C316" s="86"/>
      <c r="D316" s="86"/>
      <c r="E316" s="86"/>
      <c r="F316" s="86"/>
    </row>
    <row r="317" spans="3:6" x14ac:dyDescent="0.25">
      <c r="C317" s="86"/>
      <c r="D317" s="86"/>
      <c r="E317" s="86"/>
      <c r="F317" s="86"/>
    </row>
    <row r="318" spans="3:6" x14ac:dyDescent="0.25">
      <c r="C318" s="86"/>
      <c r="D318" s="86"/>
      <c r="E318" s="86"/>
      <c r="F318" s="86"/>
    </row>
    <row r="319" spans="3:6" x14ac:dyDescent="0.25">
      <c r="C319" s="86"/>
      <c r="D319" s="86"/>
      <c r="E319" s="86"/>
      <c r="F319" s="86"/>
    </row>
    <row r="320" spans="3:6" x14ac:dyDescent="0.25">
      <c r="C320" s="86"/>
      <c r="D320" s="86"/>
      <c r="E320" s="86"/>
      <c r="F320" s="86"/>
    </row>
    <row r="321" spans="3:6" x14ac:dyDescent="0.25">
      <c r="C321" s="86"/>
      <c r="D321" s="86"/>
      <c r="E321" s="86"/>
      <c r="F321" s="86"/>
    </row>
    <row r="322" spans="3:6" x14ac:dyDescent="0.25">
      <c r="C322" s="86"/>
      <c r="D322" s="86"/>
      <c r="E322" s="86"/>
      <c r="F322" s="86"/>
    </row>
    <row r="323" spans="3:6" x14ac:dyDescent="0.25">
      <c r="C323" s="86"/>
      <c r="D323" s="86"/>
      <c r="E323" s="86"/>
      <c r="F323" s="86"/>
    </row>
    <row r="324" spans="3:6" x14ac:dyDescent="0.25">
      <c r="C324" s="86"/>
      <c r="D324" s="86"/>
      <c r="E324" s="86"/>
      <c r="F324" s="86"/>
    </row>
    <row r="325" spans="3:6" x14ac:dyDescent="0.25">
      <c r="C325" s="86"/>
      <c r="D325" s="86"/>
      <c r="E325" s="86"/>
      <c r="F325" s="86"/>
    </row>
    <row r="326" spans="3:6" x14ac:dyDescent="0.25">
      <c r="C326" s="86"/>
      <c r="D326" s="86"/>
      <c r="E326" s="86"/>
      <c r="F326" s="86"/>
    </row>
    <row r="327" spans="3:6" x14ac:dyDescent="0.25">
      <c r="C327" s="86"/>
      <c r="D327" s="86"/>
      <c r="E327" s="86"/>
      <c r="F327" s="86"/>
    </row>
    <row r="328" spans="3:6" x14ac:dyDescent="0.25">
      <c r="C328" s="86"/>
      <c r="D328" s="86"/>
      <c r="E328" s="86"/>
      <c r="F328" s="86"/>
    </row>
    <row r="329" spans="3:6" x14ac:dyDescent="0.25">
      <c r="C329" s="86"/>
      <c r="D329" s="86"/>
      <c r="E329" s="86"/>
      <c r="F329" s="86"/>
    </row>
    <row r="330" spans="3:6" x14ac:dyDescent="0.25">
      <c r="C330" s="86"/>
      <c r="D330" s="86"/>
      <c r="E330" s="86"/>
      <c r="F330" s="86"/>
    </row>
    <row r="331" spans="3:6" x14ac:dyDescent="0.25">
      <c r="C331" s="86"/>
      <c r="D331" s="86"/>
      <c r="E331" s="86"/>
      <c r="F331" s="86"/>
    </row>
    <row r="332" spans="3:6" x14ac:dyDescent="0.25">
      <c r="C332" s="86"/>
      <c r="D332" s="86"/>
      <c r="E332" s="86"/>
      <c r="F332" s="86"/>
    </row>
    <row r="333" spans="3:6" x14ac:dyDescent="0.25">
      <c r="C333" s="86"/>
      <c r="D333" s="86"/>
      <c r="E333" s="86"/>
      <c r="F333" s="86"/>
    </row>
    <row r="334" spans="3:6" x14ac:dyDescent="0.25">
      <c r="C334" s="86"/>
      <c r="D334" s="86"/>
      <c r="E334" s="86"/>
      <c r="F334" s="86"/>
    </row>
    <row r="335" spans="3:6" x14ac:dyDescent="0.25">
      <c r="C335" s="86"/>
      <c r="D335" s="86"/>
      <c r="E335" s="86"/>
      <c r="F335" s="86"/>
    </row>
    <row r="336" spans="3:6" x14ac:dyDescent="0.25">
      <c r="C336" s="86"/>
      <c r="D336" s="86"/>
      <c r="E336" s="86"/>
      <c r="F336" s="86"/>
    </row>
    <row r="337" spans="3:6" x14ac:dyDescent="0.25">
      <c r="C337" s="86"/>
      <c r="D337" s="86"/>
      <c r="E337" s="86"/>
      <c r="F337" s="86"/>
    </row>
    <row r="338" spans="3:6" x14ac:dyDescent="0.25">
      <c r="C338" s="86"/>
      <c r="D338" s="86"/>
      <c r="E338" s="86"/>
      <c r="F338" s="86"/>
    </row>
    <row r="339" spans="3:6" x14ac:dyDescent="0.25">
      <c r="C339" s="86"/>
      <c r="D339" s="86"/>
      <c r="E339" s="86"/>
      <c r="F339" s="86"/>
    </row>
    <row r="340" spans="3:6" x14ac:dyDescent="0.25">
      <c r="C340" s="86"/>
      <c r="D340" s="86"/>
      <c r="E340" s="86"/>
      <c r="F340" s="86"/>
    </row>
    <row r="341" spans="3:6" x14ac:dyDescent="0.25">
      <c r="C341" s="86"/>
      <c r="D341" s="86"/>
      <c r="E341" s="86"/>
      <c r="F341" s="86"/>
    </row>
    <row r="342" spans="3:6" x14ac:dyDescent="0.25">
      <c r="C342" s="86"/>
      <c r="D342" s="86"/>
      <c r="E342" s="86"/>
      <c r="F342" s="86"/>
    </row>
    <row r="343" spans="3:6" x14ac:dyDescent="0.25">
      <c r="C343" s="86"/>
      <c r="D343" s="86"/>
      <c r="E343" s="86"/>
      <c r="F343" s="86"/>
    </row>
    <row r="344" spans="3:6" x14ac:dyDescent="0.25">
      <c r="C344" s="86"/>
      <c r="D344" s="86"/>
      <c r="E344" s="86"/>
      <c r="F344" s="86"/>
    </row>
    <row r="345" spans="3:6" x14ac:dyDescent="0.25">
      <c r="C345" s="86"/>
      <c r="D345" s="86"/>
      <c r="E345" s="86"/>
      <c r="F345" s="86"/>
    </row>
    <row r="346" spans="3:6" x14ac:dyDescent="0.25">
      <c r="C346" s="86"/>
      <c r="D346" s="86"/>
      <c r="E346" s="86"/>
      <c r="F346" s="86"/>
    </row>
    <row r="347" spans="3:6" x14ac:dyDescent="0.25">
      <c r="C347" s="86"/>
      <c r="D347" s="86"/>
      <c r="E347" s="86"/>
      <c r="F347" s="86"/>
    </row>
    <row r="348" spans="3:6" x14ac:dyDescent="0.25">
      <c r="C348" s="86"/>
      <c r="D348" s="86"/>
      <c r="E348" s="86"/>
      <c r="F348" s="86"/>
    </row>
    <row r="349" spans="3:6" x14ac:dyDescent="0.25">
      <c r="C349" s="86"/>
      <c r="D349" s="86"/>
      <c r="E349" s="86"/>
      <c r="F349" s="86"/>
    </row>
    <row r="350" spans="3:6" x14ac:dyDescent="0.25">
      <c r="C350" s="86"/>
      <c r="D350" s="86"/>
      <c r="E350" s="86"/>
      <c r="F350" s="86"/>
    </row>
    <row r="351" spans="3:6" x14ac:dyDescent="0.25">
      <c r="C351" s="86"/>
      <c r="D351" s="86"/>
      <c r="E351" s="86"/>
      <c r="F351" s="86"/>
    </row>
    <row r="352" spans="3:6" x14ac:dyDescent="0.25">
      <c r="C352" s="86"/>
      <c r="D352" s="86"/>
      <c r="E352" s="86"/>
      <c r="F352" s="86"/>
    </row>
    <row r="353" spans="3:6" x14ac:dyDescent="0.25">
      <c r="C353" s="86"/>
      <c r="D353" s="86"/>
      <c r="E353" s="86"/>
      <c r="F353" s="86"/>
    </row>
    <row r="354" spans="3:6" x14ac:dyDescent="0.25">
      <c r="C354" s="86"/>
      <c r="D354" s="86"/>
      <c r="E354" s="86"/>
      <c r="F354" s="86"/>
    </row>
    <row r="355" spans="3:6" x14ac:dyDescent="0.25">
      <c r="C355" s="86"/>
      <c r="D355" s="86"/>
      <c r="E355" s="86"/>
      <c r="F355" s="86"/>
    </row>
    <row r="356" spans="3:6" x14ac:dyDescent="0.25">
      <c r="C356" s="86"/>
      <c r="D356" s="86"/>
      <c r="E356" s="86"/>
      <c r="F356" s="86"/>
    </row>
    <row r="357" spans="3:6" x14ac:dyDescent="0.25">
      <c r="C357" s="86"/>
      <c r="D357" s="86"/>
      <c r="E357" s="86"/>
      <c r="F357" s="86"/>
    </row>
    <row r="358" spans="3:6" x14ac:dyDescent="0.25">
      <c r="C358" s="86"/>
      <c r="D358" s="86"/>
      <c r="E358" s="86"/>
      <c r="F358" s="86"/>
    </row>
    <row r="359" spans="3:6" x14ac:dyDescent="0.25">
      <c r="C359" s="86"/>
      <c r="D359" s="86"/>
      <c r="E359" s="86"/>
      <c r="F359" s="86"/>
    </row>
    <row r="360" spans="3:6" x14ac:dyDescent="0.25">
      <c r="C360" s="86"/>
      <c r="D360" s="86"/>
      <c r="E360" s="86"/>
      <c r="F360" s="86"/>
    </row>
    <row r="361" spans="3:6" x14ac:dyDescent="0.25">
      <c r="C361" s="86"/>
      <c r="D361" s="86"/>
      <c r="E361" s="86"/>
      <c r="F361" s="86"/>
    </row>
    <row r="362" spans="3:6" x14ac:dyDescent="0.25">
      <c r="C362" s="86"/>
      <c r="D362" s="86"/>
      <c r="E362" s="86"/>
      <c r="F362" s="86"/>
    </row>
    <row r="363" spans="3:6" x14ac:dyDescent="0.25">
      <c r="C363" s="86"/>
      <c r="D363" s="86"/>
      <c r="E363" s="86"/>
      <c r="F363" s="86"/>
    </row>
    <row r="364" spans="3:6" x14ac:dyDescent="0.25">
      <c r="C364" s="86"/>
      <c r="D364" s="86"/>
      <c r="E364" s="86"/>
      <c r="F364" s="86"/>
    </row>
    <row r="365" spans="3:6" x14ac:dyDescent="0.25">
      <c r="C365" s="86"/>
      <c r="D365" s="86"/>
      <c r="E365" s="86"/>
      <c r="F365" s="86"/>
    </row>
    <row r="366" spans="3:6" x14ac:dyDescent="0.25">
      <c r="C366" s="86"/>
      <c r="D366" s="86"/>
      <c r="E366" s="86"/>
      <c r="F366" s="86"/>
    </row>
    <row r="367" spans="3:6" x14ac:dyDescent="0.25">
      <c r="C367" s="86"/>
      <c r="D367" s="86"/>
      <c r="E367" s="86"/>
      <c r="F367" s="86"/>
    </row>
    <row r="368" spans="3:6" x14ac:dyDescent="0.25">
      <c r="C368" s="86"/>
      <c r="D368" s="86"/>
      <c r="E368" s="86"/>
      <c r="F368" s="86"/>
    </row>
    <row r="369" spans="3:6" x14ac:dyDescent="0.25">
      <c r="C369" s="86"/>
      <c r="D369" s="86"/>
      <c r="E369" s="86"/>
      <c r="F369" s="86"/>
    </row>
    <row r="370" spans="3:6" x14ac:dyDescent="0.25">
      <c r="C370" s="86"/>
      <c r="D370" s="86"/>
      <c r="E370" s="86"/>
      <c r="F370" s="86"/>
    </row>
    <row r="371" spans="3:6" x14ac:dyDescent="0.25">
      <c r="C371" s="86"/>
      <c r="D371" s="86"/>
      <c r="E371" s="86"/>
      <c r="F371" s="86"/>
    </row>
    <row r="372" spans="3:6" x14ac:dyDescent="0.25">
      <c r="C372" s="86"/>
      <c r="D372" s="86"/>
      <c r="E372" s="86"/>
      <c r="F372" s="86"/>
    </row>
    <row r="373" spans="3:6" x14ac:dyDescent="0.25">
      <c r="C373" s="86"/>
      <c r="D373" s="86"/>
      <c r="E373" s="86"/>
      <c r="F373" s="86"/>
    </row>
    <row r="374" spans="3:6" x14ac:dyDescent="0.25">
      <c r="C374" s="86"/>
      <c r="D374" s="86"/>
      <c r="E374" s="86"/>
      <c r="F374" s="86"/>
    </row>
    <row r="375" spans="3:6" x14ac:dyDescent="0.25">
      <c r="C375" s="86"/>
      <c r="D375" s="86"/>
      <c r="E375" s="86"/>
      <c r="F375" s="86"/>
    </row>
    <row r="376" spans="3:6" x14ac:dyDescent="0.25">
      <c r="C376" s="86"/>
      <c r="D376" s="86"/>
      <c r="E376" s="86"/>
      <c r="F376" s="86"/>
    </row>
    <row r="377" spans="3:6" x14ac:dyDescent="0.25">
      <c r="C377" s="86"/>
      <c r="D377" s="86"/>
      <c r="E377" s="86"/>
      <c r="F377" s="86"/>
    </row>
    <row r="378" spans="3:6" x14ac:dyDescent="0.25">
      <c r="C378" s="86"/>
      <c r="D378" s="86"/>
      <c r="E378" s="86"/>
      <c r="F378" s="86"/>
    </row>
    <row r="379" spans="3:6" x14ac:dyDescent="0.25">
      <c r="C379" s="86"/>
      <c r="D379" s="86"/>
      <c r="E379" s="86"/>
      <c r="F379" s="86"/>
    </row>
    <row r="380" spans="3:6" x14ac:dyDescent="0.25">
      <c r="C380" s="86"/>
      <c r="D380" s="86"/>
      <c r="E380" s="86"/>
      <c r="F380" s="86"/>
    </row>
    <row r="381" spans="3:6" x14ac:dyDescent="0.25">
      <c r="C381" s="86"/>
      <c r="D381" s="86"/>
      <c r="E381" s="86"/>
      <c r="F381" s="86"/>
    </row>
    <row r="382" spans="3:6" x14ac:dyDescent="0.25">
      <c r="C382" s="86"/>
      <c r="D382" s="86"/>
      <c r="E382" s="86"/>
      <c r="F382" s="86"/>
    </row>
    <row r="383" spans="3:6" x14ac:dyDescent="0.25">
      <c r="C383" s="86"/>
      <c r="D383" s="86"/>
      <c r="E383" s="86"/>
      <c r="F383" s="86"/>
    </row>
    <row r="384" spans="3:6" x14ac:dyDescent="0.25">
      <c r="C384" s="86"/>
      <c r="D384" s="86"/>
      <c r="E384" s="86"/>
      <c r="F384" s="86"/>
    </row>
    <row r="385" spans="3:6" x14ac:dyDescent="0.25">
      <c r="C385" s="86"/>
      <c r="D385" s="86"/>
      <c r="E385" s="86"/>
      <c r="F385" s="86"/>
    </row>
    <row r="386" spans="3:6" x14ac:dyDescent="0.25">
      <c r="C386" s="86"/>
      <c r="D386" s="86"/>
      <c r="E386" s="86"/>
      <c r="F386" s="86"/>
    </row>
    <row r="387" spans="3:6" x14ac:dyDescent="0.25">
      <c r="C387" s="86"/>
      <c r="D387" s="86"/>
      <c r="E387" s="86"/>
      <c r="F387" s="86"/>
    </row>
    <row r="388" spans="3:6" x14ac:dyDescent="0.25">
      <c r="C388" s="86"/>
      <c r="D388" s="86"/>
      <c r="E388" s="86"/>
      <c r="F388" s="86"/>
    </row>
    <row r="389" spans="3:6" x14ac:dyDescent="0.25">
      <c r="C389" s="86"/>
      <c r="D389" s="86"/>
      <c r="E389" s="86"/>
      <c r="F389" s="86"/>
    </row>
    <row r="390" spans="3:6" x14ac:dyDescent="0.25">
      <c r="C390" s="86"/>
      <c r="D390" s="86"/>
      <c r="E390" s="86"/>
      <c r="F390" s="86"/>
    </row>
    <row r="391" spans="3:6" x14ac:dyDescent="0.25">
      <c r="C391" s="86"/>
      <c r="D391" s="86"/>
      <c r="E391" s="86"/>
      <c r="F391" s="86"/>
    </row>
    <row r="392" spans="3:6" x14ac:dyDescent="0.25">
      <c r="C392" s="86"/>
      <c r="D392" s="86"/>
      <c r="E392" s="86"/>
      <c r="F392" s="86"/>
    </row>
    <row r="393" spans="3:6" x14ac:dyDescent="0.25">
      <c r="C393" s="86"/>
      <c r="D393" s="86"/>
      <c r="E393" s="86"/>
      <c r="F393" s="86"/>
    </row>
    <row r="394" spans="3:6" x14ac:dyDescent="0.25">
      <c r="C394" s="86"/>
      <c r="D394" s="86"/>
      <c r="E394" s="86"/>
      <c r="F394" s="86"/>
    </row>
    <row r="395" spans="3:6" x14ac:dyDescent="0.25">
      <c r="C395" s="86"/>
      <c r="D395" s="86"/>
      <c r="E395" s="86"/>
      <c r="F395" s="86"/>
    </row>
    <row r="396" spans="3:6" x14ac:dyDescent="0.25">
      <c r="C396" s="86"/>
      <c r="D396" s="86"/>
      <c r="E396" s="86"/>
      <c r="F396" s="86"/>
    </row>
    <row r="397" spans="3:6" x14ac:dyDescent="0.25">
      <c r="C397" s="86"/>
      <c r="D397" s="86"/>
      <c r="E397" s="86"/>
      <c r="F397" s="86"/>
    </row>
    <row r="398" spans="3:6" x14ac:dyDescent="0.25">
      <c r="C398" s="86"/>
      <c r="D398" s="86"/>
      <c r="E398" s="86"/>
      <c r="F398" s="86"/>
    </row>
    <row r="399" spans="3:6" x14ac:dyDescent="0.25">
      <c r="C399" s="86"/>
      <c r="D399" s="86"/>
      <c r="E399" s="86"/>
      <c r="F399" s="86"/>
    </row>
    <row r="400" spans="3:6" x14ac:dyDescent="0.25">
      <c r="C400" s="86"/>
      <c r="D400" s="86"/>
      <c r="E400" s="86"/>
      <c r="F400" s="86"/>
    </row>
    <row r="401" spans="3:6" x14ac:dyDescent="0.25">
      <c r="C401" s="86"/>
      <c r="D401" s="86"/>
      <c r="E401" s="86"/>
      <c r="F401" s="86"/>
    </row>
    <row r="402" spans="3:6" x14ac:dyDescent="0.25">
      <c r="C402" s="86"/>
      <c r="D402" s="86"/>
      <c r="E402" s="86"/>
      <c r="F402" s="86"/>
    </row>
    <row r="403" spans="3:6" x14ac:dyDescent="0.25">
      <c r="C403" s="86"/>
      <c r="D403" s="86"/>
      <c r="E403" s="86"/>
      <c r="F403" s="86"/>
    </row>
    <row r="404" spans="3:6" x14ac:dyDescent="0.25">
      <c r="C404" s="86"/>
      <c r="D404" s="86"/>
      <c r="E404" s="86"/>
      <c r="F404" s="86"/>
    </row>
    <row r="405" spans="3:6" x14ac:dyDescent="0.25">
      <c r="C405" s="86"/>
      <c r="D405" s="86"/>
      <c r="E405" s="86"/>
      <c r="F405" s="86"/>
    </row>
    <row r="406" spans="3:6" x14ac:dyDescent="0.25">
      <c r="C406" s="86"/>
      <c r="D406" s="86"/>
      <c r="E406" s="86"/>
      <c r="F406" s="86"/>
    </row>
    <row r="407" spans="3:6" x14ac:dyDescent="0.25">
      <c r="C407" s="86"/>
      <c r="D407" s="86"/>
      <c r="E407" s="86"/>
      <c r="F407" s="86"/>
    </row>
    <row r="408" spans="3:6" x14ac:dyDescent="0.25">
      <c r="C408" s="86"/>
      <c r="D408" s="86"/>
      <c r="E408" s="86"/>
      <c r="F408" s="86"/>
    </row>
    <row r="409" spans="3:6" x14ac:dyDescent="0.25">
      <c r="C409" s="86"/>
      <c r="D409" s="86"/>
      <c r="E409" s="86"/>
      <c r="F409" s="86"/>
    </row>
    <row r="410" spans="3:6" x14ac:dyDescent="0.25">
      <c r="C410" s="86"/>
      <c r="D410" s="86"/>
      <c r="E410" s="86"/>
      <c r="F410" s="86"/>
    </row>
    <row r="411" spans="3:6" x14ac:dyDescent="0.25">
      <c r="C411" s="86"/>
      <c r="D411" s="86"/>
      <c r="E411" s="86"/>
      <c r="F411" s="86"/>
    </row>
    <row r="412" spans="3:6" x14ac:dyDescent="0.25">
      <c r="C412" s="86"/>
      <c r="D412" s="86"/>
      <c r="E412" s="86"/>
      <c r="F412" s="86"/>
    </row>
    <row r="413" spans="3:6" x14ac:dyDescent="0.25">
      <c r="C413" s="86"/>
      <c r="D413" s="86"/>
      <c r="E413" s="86"/>
      <c r="F413" s="86"/>
    </row>
    <row r="414" spans="3:6" x14ac:dyDescent="0.25">
      <c r="C414" s="86"/>
      <c r="D414" s="86"/>
      <c r="E414" s="86"/>
      <c r="F414" s="86"/>
    </row>
    <row r="415" spans="3:6" x14ac:dyDescent="0.25">
      <c r="C415" s="86"/>
      <c r="D415" s="86"/>
      <c r="E415" s="86"/>
      <c r="F415" s="86"/>
    </row>
    <row r="416" spans="3:6" x14ac:dyDescent="0.25">
      <c r="C416" s="86"/>
      <c r="D416" s="86"/>
      <c r="E416" s="86"/>
      <c r="F416" s="86"/>
    </row>
    <row r="417" spans="3:6" x14ac:dyDescent="0.25">
      <c r="C417" s="86"/>
      <c r="D417" s="86"/>
      <c r="E417" s="86"/>
      <c r="F417" s="86"/>
    </row>
    <row r="418" spans="3:6" x14ac:dyDescent="0.25">
      <c r="C418" s="86"/>
      <c r="D418" s="86"/>
      <c r="E418" s="86"/>
      <c r="F418" s="86"/>
    </row>
    <row r="419" spans="3:6" x14ac:dyDescent="0.25">
      <c r="C419" s="86"/>
      <c r="D419" s="86"/>
      <c r="E419" s="86"/>
      <c r="F419" s="86"/>
    </row>
    <row r="420" spans="3:6" x14ac:dyDescent="0.25">
      <c r="C420" s="86"/>
      <c r="D420" s="86"/>
      <c r="E420" s="86"/>
      <c r="F420" s="86"/>
    </row>
    <row r="421" spans="3:6" x14ac:dyDescent="0.25">
      <c r="C421" s="86"/>
      <c r="D421" s="86"/>
      <c r="E421" s="86"/>
      <c r="F421" s="86"/>
    </row>
    <row r="422" spans="3:6" x14ac:dyDescent="0.25">
      <c r="C422" s="86"/>
      <c r="D422" s="86"/>
      <c r="E422" s="86"/>
      <c r="F422" s="86"/>
    </row>
    <row r="423" spans="3:6" x14ac:dyDescent="0.25">
      <c r="C423" s="86"/>
      <c r="D423" s="86"/>
      <c r="E423" s="86"/>
      <c r="F423" s="86"/>
    </row>
    <row r="424" spans="3:6" x14ac:dyDescent="0.25">
      <c r="C424" s="86"/>
      <c r="D424" s="86"/>
      <c r="E424" s="86"/>
      <c r="F424" s="86"/>
    </row>
    <row r="425" spans="3:6" x14ac:dyDescent="0.25">
      <c r="C425" s="86"/>
      <c r="D425" s="86"/>
      <c r="E425" s="86"/>
      <c r="F425" s="86"/>
    </row>
    <row r="426" spans="3:6" x14ac:dyDescent="0.25">
      <c r="C426" s="86"/>
      <c r="D426" s="86"/>
      <c r="E426" s="86"/>
      <c r="F426" s="86"/>
    </row>
    <row r="427" spans="3:6" x14ac:dyDescent="0.25">
      <c r="C427" s="86"/>
      <c r="D427" s="86"/>
      <c r="E427" s="86"/>
      <c r="F427" s="86"/>
    </row>
    <row r="428" spans="3:6" x14ac:dyDescent="0.25">
      <c r="C428" s="86"/>
      <c r="D428" s="86"/>
      <c r="E428" s="86"/>
      <c r="F428" s="86"/>
    </row>
    <row r="429" spans="3:6" x14ac:dyDescent="0.25">
      <c r="C429" s="86"/>
      <c r="D429" s="86"/>
      <c r="E429" s="86"/>
      <c r="F429" s="86"/>
    </row>
    <row r="430" spans="3:6" x14ac:dyDescent="0.25">
      <c r="C430" s="86"/>
      <c r="D430" s="86"/>
      <c r="E430" s="86"/>
      <c r="F430" s="86"/>
    </row>
    <row r="431" spans="3:6" x14ac:dyDescent="0.25">
      <c r="C431" s="86"/>
      <c r="D431" s="86"/>
      <c r="E431" s="86"/>
      <c r="F431" s="86"/>
    </row>
    <row r="432" spans="3:6" x14ac:dyDescent="0.25">
      <c r="C432" s="86"/>
      <c r="D432" s="86"/>
      <c r="E432" s="86"/>
      <c r="F432" s="86"/>
    </row>
    <row r="433" spans="3:6" x14ac:dyDescent="0.25">
      <c r="C433" s="86"/>
      <c r="D433" s="86"/>
      <c r="E433" s="86"/>
      <c r="F433" s="86"/>
    </row>
    <row r="434" spans="3:6" x14ac:dyDescent="0.25">
      <c r="C434" s="86"/>
      <c r="D434" s="86"/>
      <c r="E434" s="86"/>
      <c r="F434" s="86"/>
    </row>
    <row r="435" spans="3:6" x14ac:dyDescent="0.25">
      <c r="C435" s="86"/>
      <c r="D435" s="86"/>
      <c r="E435" s="86"/>
      <c r="F435" s="86"/>
    </row>
    <row r="436" spans="3:6" x14ac:dyDescent="0.25">
      <c r="C436" s="86"/>
      <c r="D436" s="86"/>
      <c r="E436" s="86"/>
      <c r="F436" s="86"/>
    </row>
    <row r="437" spans="3:6" x14ac:dyDescent="0.25">
      <c r="C437" s="86"/>
      <c r="D437" s="86"/>
      <c r="E437" s="86"/>
      <c r="F437" s="86"/>
    </row>
    <row r="438" spans="3:6" x14ac:dyDescent="0.25">
      <c r="C438" s="86"/>
      <c r="D438" s="86"/>
      <c r="E438" s="86"/>
      <c r="F438" s="86"/>
    </row>
    <row r="439" spans="3:6" x14ac:dyDescent="0.25">
      <c r="C439" s="86"/>
      <c r="D439" s="86"/>
      <c r="E439" s="86"/>
      <c r="F439" s="86"/>
    </row>
    <row r="440" spans="3:6" x14ac:dyDescent="0.25">
      <c r="C440" s="86"/>
      <c r="D440" s="86"/>
      <c r="E440" s="86"/>
      <c r="F440" s="86"/>
    </row>
    <row r="441" spans="3:6" x14ac:dyDescent="0.25">
      <c r="C441" s="86"/>
      <c r="D441" s="86"/>
      <c r="E441" s="86"/>
      <c r="F441" s="86"/>
    </row>
    <row r="442" spans="3:6" x14ac:dyDescent="0.25">
      <c r="C442" s="86"/>
      <c r="D442" s="86"/>
      <c r="E442" s="86"/>
      <c r="F442" s="86"/>
    </row>
    <row r="443" spans="3:6" x14ac:dyDescent="0.25">
      <c r="C443" s="86"/>
      <c r="D443" s="86"/>
      <c r="E443" s="86"/>
      <c r="F443" s="86"/>
    </row>
    <row r="444" spans="3:6" x14ac:dyDescent="0.25">
      <c r="C444" s="86"/>
      <c r="D444" s="86"/>
      <c r="E444" s="86"/>
      <c r="F444" s="86"/>
    </row>
    <row r="445" spans="3:6" x14ac:dyDescent="0.25">
      <c r="C445" s="86"/>
      <c r="D445" s="86"/>
      <c r="E445" s="86"/>
      <c r="F445" s="86"/>
    </row>
    <row r="446" spans="3:6" x14ac:dyDescent="0.25">
      <c r="C446" s="86"/>
      <c r="D446" s="86"/>
      <c r="E446" s="86"/>
      <c r="F446" s="86"/>
    </row>
    <row r="447" spans="3:6" x14ac:dyDescent="0.25">
      <c r="C447" s="86"/>
      <c r="D447" s="86"/>
      <c r="E447" s="86"/>
      <c r="F447" s="86"/>
    </row>
    <row r="448" spans="3:6" x14ac:dyDescent="0.25">
      <c r="C448" s="86"/>
      <c r="D448" s="86"/>
      <c r="E448" s="86"/>
      <c r="F448" s="86"/>
    </row>
    <row r="449" spans="3:6" x14ac:dyDescent="0.25">
      <c r="C449" s="86"/>
      <c r="D449" s="86"/>
      <c r="E449" s="86"/>
      <c r="F449" s="86"/>
    </row>
    <row r="450" spans="3:6" x14ac:dyDescent="0.25">
      <c r="C450" s="86"/>
      <c r="D450" s="86"/>
      <c r="E450" s="86"/>
      <c r="F450" s="86"/>
    </row>
    <row r="451" spans="3:6" x14ac:dyDescent="0.25">
      <c r="C451" s="86"/>
      <c r="D451" s="86"/>
      <c r="E451" s="86"/>
      <c r="F451" s="86"/>
    </row>
    <row r="452" spans="3:6" x14ac:dyDescent="0.25">
      <c r="C452" s="86"/>
      <c r="D452" s="86"/>
      <c r="E452" s="86"/>
      <c r="F452" s="86"/>
    </row>
    <row r="453" spans="3:6" x14ac:dyDescent="0.25">
      <c r="C453" s="86"/>
      <c r="D453" s="86"/>
      <c r="E453" s="86"/>
      <c r="F453" s="86"/>
    </row>
    <row r="454" spans="3:6" x14ac:dyDescent="0.25">
      <c r="C454" s="86"/>
      <c r="D454" s="86"/>
      <c r="E454" s="86"/>
      <c r="F454" s="86"/>
    </row>
    <row r="455" spans="3:6" x14ac:dyDescent="0.25">
      <c r="C455" s="86"/>
      <c r="D455" s="86"/>
      <c r="E455" s="86"/>
      <c r="F455" s="86"/>
    </row>
    <row r="456" spans="3:6" x14ac:dyDescent="0.25">
      <c r="C456" s="86"/>
      <c r="D456" s="86"/>
      <c r="E456" s="86"/>
      <c r="F456" s="86"/>
    </row>
    <row r="457" spans="3:6" x14ac:dyDescent="0.25">
      <c r="C457" s="86"/>
      <c r="D457" s="86"/>
      <c r="E457" s="86"/>
      <c r="F457" s="86"/>
    </row>
    <row r="458" spans="3:6" x14ac:dyDescent="0.25">
      <c r="C458" s="86"/>
      <c r="D458" s="86"/>
      <c r="E458" s="86"/>
      <c r="F458" s="86"/>
    </row>
    <row r="459" spans="3:6" x14ac:dyDescent="0.25">
      <c r="C459" s="86"/>
      <c r="D459" s="86"/>
      <c r="E459" s="86"/>
      <c r="F459" s="86"/>
    </row>
    <row r="460" spans="3:6" x14ac:dyDescent="0.25">
      <c r="C460" s="86"/>
      <c r="D460" s="86"/>
      <c r="E460" s="86"/>
      <c r="F460" s="86"/>
    </row>
    <row r="461" spans="3:6" x14ac:dyDescent="0.25">
      <c r="C461" s="86"/>
      <c r="D461" s="86"/>
      <c r="E461" s="86"/>
      <c r="F461" s="86"/>
    </row>
    <row r="462" spans="3:6" x14ac:dyDescent="0.25">
      <c r="C462" s="86"/>
      <c r="D462" s="86"/>
      <c r="E462" s="86"/>
      <c r="F462" s="86"/>
    </row>
    <row r="463" spans="3:6" x14ac:dyDescent="0.25">
      <c r="C463" s="86"/>
      <c r="D463" s="86"/>
      <c r="E463" s="86"/>
      <c r="F463" s="86"/>
    </row>
    <row r="464" spans="3:6" x14ac:dyDescent="0.25">
      <c r="C464" s="86"/>
      <c r="D464" s="86"/>
      <c r="E464" s="86"/>
      <c r="F464" s="86"/>
    </row>
    <row r="465" spans="3:6" x14ac:dyDescent="0.25">
      <c r="C465" s="86"/>
      <c r="D465" s="86"/>
      <c r="E465" s="86"/>
      <c r="F465" s="86"/>
    </row>
    <row r="466" spans="3:6" x14ac:dyDescent="0.25">
      <c r="C466" s="86"/>
      <c r="D466" s="86"/>
      <c r="E466" s="86"/>
      <c r="F466" s="86"/>
    </row>
    <row r="467" spans="3:6" x14ac:dyDescent="0.25">
      <c r="C467" s="86"/>
      <c r="D467" s="86"/>
      <c r="E467" s="86"/>
      <c r="F467" s="86"/>
    </row>
    <row r="468" spans="3:6" x14ac:dyDescent="0.25">
      <c r="C468" s="86"/>
      <c r="D468" s="86"/>
      <c r="E468" s="86"/>
      <c r="F468" s="86"/>
    </row>
    <row r="469" spans="3:6" x14ac:dyDescent="0.25">
      <c r="C469" s="86"/>
      <c r="D469" s="86"/>
      <c r="E469" s="86"/>
      <c r="F469" s="86"/>
    </row>
    <row r="470" spans="3:6" x14ac:dyDescent="0.25">
      <c r="C470" s="86"/>
      <c r="D470" s="86"/>
      <c r="E470" s="86"/>
      <c r="F470" s="86"/>
    </row>
    <row r="471" spans="3:6" x14ac:dyDescent="0.25">
      <c r="C471" s="86"/>
      <c r="D471" s="86"/>
      <c r="E471" s="86"/>
      <c r="F471" s="86"/>
    </row>
    <row r="472" spans="3:6" x14ac:dyDescent="0.25">
      <c r="C472" s="86"/>
      <c r="D472" s="86"/>
      <c r="E472" s="86"/>
      <c r="F472" s="86"/>
    </row>
    <row r="473" spans="3:6" x14ac:dyDescent="0.25">
      <c r="C473" s="86"/>
      <c r="D473" s="86"/>
      <c r="E473" s="86"/>
      <c r="F473" s="86"/>
    </row>
    <row r="474" spans="3:6" x14ac:dyDescent="0.25">
      <c r="C474" s="86"/>
      <c r="D474" s="86"/>
      <c r="E474" s="86"/>
      <c r="F474" s="86"/>
    </row>
    <row r="475" spans="3:6" x14ac:dyDescent="0.25">
      <c r="C475" s="86"/>
      <c r="D475" s="86"/>
      <c r="E475" s="86"/>
      <c r="F475" s="86"/>
    </row>
    <row r="476" spans="3:6" x14ac:dyDescent="0.25">
      <c r="C476" s="86"/>
      <c r="D476" s="86"/>
      <c r="E476" s="86"/>
      <c r="F476" s="86"/>
    </row>
    <row r="477" spans="3:6" x14ac:dyDescent="0.25">
      <c r="C477" s="86"/>
      <c r="D477" s="86"/>
      <c r="E477" s="86"/>
      <c r="F477" s="86"/>
    </row>
    <row r="478" spans="3:6" x14ac:dyDescent="0.25">
      <c r="C478" s="86"/>
      <c r="D478" s="86"/>
      <c r="E478" s="86"/>
      <c r="F478" s="86"/>
    </row>
    <row r="479" spans="3:6" x14ac:dyDescent="0.25">
      <c r="C479" s="86"/>
      <c r="D479" s="86"/>
      <c r="E479" s="86"/>
      <c r="F479" s="86"/>
    </row>
    <row r="480" spans="3:6" x14ac:dyDescent="0.25">
      <c r="C480" s="86"/>
      <c r="D480" s="86"/>
      <c r="E480" s="86"/>
      <c r="F480" s="86"/>
    </row>
    <row r="481" spans="3:6" x14ac:dyDescent="0.25">
      <c r="C481" s="86"/>
      <c r="D481" s="86"/>
      <c r="E481" s="86"/>
      <c r="F481" s="86"/>
    </row>
    <row r="482" spans="3:6" x14ac:dyDescent="0.25">
      <c r="C482" s="86"/>
      <c r="D482" s="86"/>
      <c r="E482" s="86"/>
      <c r="F482" s="86"/>
    </row>
    <row r="483" spans="3:6" x14ac:dyDescent="0.25">
      <c r="C483" s="86"/>
      <c r="D483" s="86"/>
      <c r="E483" s="86"/>
      <c r="F483" s="86"/>
    </row>
    <row r="484" spans="3:6" x14ac:dyDescent="0.25">
      <c r="C484" s="86"/>
      <c r="D484" s="86"/>
      <c r="E484" s="86"/>
      <c r="F484" s="86"/>
    </row>
    <row r="485" spans="3:6" x14ac:dyDescent="0.25">
      <c r="C485" s="86"/>
      <c r="D485" s="86"/>
      <c r="E485" s="86"/>
      <c r="F485" s="86"/>
    </row>
    <row r="486" spans="3:6" x14ac:dyDescent="0.25">
      <c r="C486" s="86"/>
      <c r="D486" s="86"/>
      <c r="E486" s="86"/>
      <c r="F486" s="86"/>
    </row>
    <row r="487" spans="3:6" x14ac:dyDescent="0.25">
      <c r="C487" s="86"/>
      <c r="D487" s="86"/>
      <c r="E487" s="86"/>
      <c r="F487" s="86"/>
    </row>
    <row r="488" spans="3:6" x14ac:dyDescent="0.25">
      <c r="C488" s="86"/>
      <c r="D488" s="86"/>
      <c r="E488" s="86"/>
      <c r="F488" s="86"/>
    </row>
    <row r="489" spans="3:6" x14ac:dyDescent="0.25">
      <c r="C489" s="86"/>
      <c r="D489" s="86"/>
      <c r="E489" s="86"/>
      <c r="F489" s="86"/>
    </row>
    <row r="490" spans="3:6" x14ac:dyDescent="0.25">
      <c r="C490" s="86"/>
      <c r="D490" s="86"/>
      <c r="E490" s="86"/>
      <c r="F490" s="86"/>
    </row>
    <row r="491" spans="3:6" x14ac:dyDescent="0.25">
      <c r="C491" s="86"/>
      <c r="D491" s="86"/>
      <c r="E491" s="86"/>
      <c r="F491" s="86"/>
    </row>
    <row r="492" spans="3:6" x14ac:dyDescent="0.25">
      <c r="C492" s="86"/>
      <c r="D492" s="86"/>
      <c r="E492" s="86"/>
      <c r="F492" s="86"/>
    </row>
    <row r="493" spans="3:6" x14ac:dyDescent="0.25">
      <c r="C493" s="86"/>
      <c r="D493" s="86"/>
      <c r="E493" s="86"/>
      <c r="F493" s="86"/>
    </row>
    <row r="494" spans="3:6" x14ac:dyDescent="0.25">
      <c r="C494" s="86"/>
      <c r="D494" s="86"/>
      <c r="E494" s="86"/>
      <c r="F494" s="86"/>
    </row>
    <row r="495" spans="3:6" x14ac:dyDescent="0.25">
      <c r="C495" s="86"/>
      <c r="D495" s="86"/>
      <c r="E495" s="86"/>
      <c r="F495" s="86"/>
    </row>
    <row r="496" spans="3:6" x14ac:dyDescent="0.25">
      <c r="C496" s="86"/>
      <c r="D496" s="86"/>
      <c r="E496" s="86"/>
      <c r="F496" s="86"/>
    </row>
    <row r="497" spans="3:6" x14ac:dyDescent="0.25">
      <c r="C497" s="86"/>
      <c r="D497" s="86"/>
      <c r="E497" s="86"/>
      <c r="F497" s="86"/>
    </row>
    <row r="498" spans="3:6" x14ac:dyDescent="0.25">
      <c r="C498" s="86"/>
      <c r="D498" s="86"/>
      <c r="E498" s="86"/>
      <c r="F498" s="86"/>
    </row>
    <row r="499" spans="3:6" x14ac:dyDescent="0.25">
      <c r="C499" s="86"/>
      <c r="D499" s="86"/>
      <c r="E499" s="86"/>
      <c r="F499" s="86"/>
    </row>
    <row r="500" spans="3:6" x14ac:dyDescent="0.25">
      <c r="C500" s="86"/>
      <c r="D500" s="86"/>
      <c r="E500" s="86"/>
      <c r="F500" s="86"/>
    </row>
    <row r="501" spans="3:6" x14ac:dyDescent="0.25">
      <c r="C501" s="86"/>
      <c r="D501" s="86"/>
      <c r="E501" s="86"/>
      <c r="F501" s="86"/>
    </row>
    <row r="502" spans="3:6" x14ac:dyDescent="0.25">
      <c r="C502" s="86"/>
      <c r="D502" s="86"/>
      <c r="E502" s="86"/>
      <c r="F502" s="86"/>
    </row>
    <row r="503" spans="3:6" x14ac:dyDescent="0.25">
      <c r="C503" s="86"/>
      <c r="D503" s="86"/>
      <c r="E503" s="86"/>
      <c r="F503" s="86"/>
    </row>
    <row r="504" spans="3:6" x14ac:dyDescent="0.25">
      <c r="C504" s="86"/>
      <c r="D504" s="86"/>
      <c r="E504" s="86"/>
      <c r="F504" s="86"/>
    </row>
    <row r="505" spans="3:6" x14ac:dyDescent="0.25">
      <c r="C505" s="86"/>
      <c r="D505" s="86"/>
      <c r="E505" s="86"/>
      <c r="F505" s="86"/>
    </row>
    <row r="506" spans="3:6" x14ac:dyDescent="0.25">
      <c r="C506" s="86"/>
      <c r="D506" s="86"/>
      <c r="E506" s="86"/>
      <c r="F506" s="86"/>
    </row>
    <row r="507" spans="3:6" x14ac:dyDescent="0.25">
      <c r="C507" s="86"/>
      <c r="D507" s="86"/>
      <c r="E507" s="86"/>
      <c r="F507" s="86"/>
    </row>
    <row r="508" spans="3:6" x14ac:dyDescent="0.25">
      <c r="C508" s="86"/>
      <c r="D508" s="86"/>
      <c r="E508" s="86"/>
      <c r="F508" s="86"/>
    </row>
    <row r="509" spans="3:6" x14ac:dyDescent="0.25">
      <c r="C509" s="86"/>
      <c r="D509" s="86"/>
      <c r="E509" s="86"/>
      <c r="F509" s="86"/>
    </row>
    <row r="510" spans="3:6" x14ac:dyDescent="0.25">
      <c r="C510" s="86"/>
      <c r="D510" s="86"/>
      <c r="E510" s="86"/>
      <c r="F510" s="86"/>
    </row>
    <row r="511" spans="3:6" x14ac:dyDescent="0.25">
      <c r="C511" s="86"/>
      <c r="D511" s="86"/>
      <c r="E511" s="86"/>
      <c r="F511" s="86"/>
    </row>
    <row r="512" spans="3:6" x14ac:dyDescent="0.25">
      <c r="C512" s="86"/>
      <c r="D512" s="86"/>
      <c r="E512" s="86"/>
      <c r="F512" s="86"/>
    </row>
    <row r="513" spans="3:6" x14ac:dyDescent="0.25">
      <c r="C513" s="86"/>
      <c r="D513" s="86"/>
      <c r="E513" s="86"/>
      <c r="F513" s="86"/>
    </row>
    <row r="514" spans="3:6" x14ac:dyDescent="0.25">
      <c r="C514" s="86"/>
      <c r="D514" s="86"/>
      <c r="E514" s="86"/>
      <c r="F514" s="86"/>
    </row>
    <row r="515" spans="3:6" x14ac:dyDescent="0.25">
      <c r="C515" s="86"/>
      <c r="D515" s="86"/>
      <c r="E515" s="86"/>
      <c r="F515" s="86"/>
    </row>
    <row r="516" spans="3:6" x14ac:dyDescent="0.25">
      <c r="C516" s="86"/>
      <c r="D516" s="86"/>
      <c r="E516" s="86"/>
      <c r="F516" s="86"/>
    </row>
    <row r="517" spans="3:6" x14ac:dyDescent="0.25">
      <c r="C517" s="86"/>
      <c r="D517" s="86"/>
      <c r="E517" s="86"/>
      <c r="F517" s="86"/>
    </row>
    <row r="518" spans="3:6" x14ac:dyDescent="0.25">
      <c r="C518" s="86"/>
      <c r="D518" s="86"/>
      <c r="E518" s="86"/>
      <c r="F518" s="86"/>
    </row>
    <row r="519" spans="3:6" x14ac:dyDescent="0.25">
      <c r="C519" s="86"/>
      <c r="D519" s="86"/>
      <c r="E519" s="86"/>
      <c r="F519" s="86"/>
    </row>
    <row r="520" spans="3:6" x14ac:dyDescent="0.25">
      <c r="C520" s="86"/>
      <c r="D520" s="86"/>
      <c r="E520" s="86"/>
      <c r="F520" s="86"/>
    </row>
    <row r="521" spans="3:6" x14ac:dyDescent="0.25">
      <c r="C521" s="86"/>
      <c r="D521" s="86"/>
      <c r="E521" s="86"/>
      <c r="F521" s="86"/>
    </row>
    <row r="522" spans="3:6" x14ac:dyDescent="0.25">
      <c r="C522" s="86"/>
      <c r="D522" s="86"/>
      <c r="E522" s="86"/>
      <c r="F522" s="86"/>
    </row>
    <row r="523" spans="3:6" x14ac:dyDescent="0.25">
      <c r="C523" s="86"/>
      <c r="D523" s="86"/>
      <c r="E523" s="86"/>
      <c r="F523" s="86"/>
    </row>
    <row r="524" spans="3:6" x14ac:dyDescent="0.25">
      <c r="C524" s="86"/>
      <c r="D524" s="86"/>
      <c r="E524" s="86"/>
      <c r="F524" s="86"/>
    </row>
    <row r="525" spans="3:6" x14ac:dyDescent="0.25">
      <c r="C525" s="86"/>
      <c r="D525" s="86"/>
      <c r="E525" s="86"/>
      <c r="F525" s="86"/>
    </row>
    <row r="526" spans="3:6" x14ac:dyDescent="0.25">
      <c r="C526" s="86"/>
      <c r="D526" s="86"/>
      <c r="E526" s="86"/>
      <c r="F526" s="86"/>
    </row>
    <row r="527" spans="3:6" x14ac:dyDescent="0.25">
      <c r="C527" s="86"/>
      <c r="D527" s="86"/>
      <c r="E527" s="86"/>
      <c r="F527" s="86"/>
    </row>
    <row r="528" spans="3:6" x14ac:dyDescent="0.25">
      <c r="C528" s="86"/>
      <c r="D528" s="86"/>
      <c r="E528" s="86"/>
      <c r="F528" s="86"/>
    </row>
    <row r="529" spans="3:6" x14ac:dyDescent="0.25">
      <c r="C529" s="86"/>
      <c r="D529" s="86"/>
      <c r="E529" s="86"/>
      <c r="F529" s="86"/>
    </row>
    <row r="530" spans="3:6" x14ac:dyDescent="0.25">
      <c r="C530" s="86"/>
      <c r="D530" s="86"/>
      <c r="E530" s="86"/>
      <c r="F530" s="86"/>
    </row>
    <row r="531" spans="3:6" x14ac:dyDescent="0.25">
      <c r="C531" s="86"/>
      <c r="D531" s="86"/>
      <c r="E531" s="86"/>
      <c r="F531" s="86"/>
    </row>
    <row r="532" spans="3:6" x14ac:dyDescent="0.25">
      <c r="C532" s="86"/>
      <c r="D532" s="86"/>
      <c r="E532" s="86"/>
      <c r="F532" s="86"/>
    </row>
    <row r="533" spans="3:6" x14ac:dyDescent="0.25">
      <c r="C533" s="86"/>
      <c r="D533" s="86"/>
      <c r="E533" s="86"/>
      <c r="F533" s="86"/>
    </row>
    <row r="534" spans="3:6" x14ac:dyDescent="0.25">
      <c r="C534" s="86"/>
      <c r="D534" s="86"/>
      <c r="E534" s="86"/>
      <c r="F534" s="86"/>
    </row>
    <row r="535" spans="3:6" x14ac:dyDescent="0.25">
      <c r="C535" s="86"/>
      <c r="D535" s="86"/>
      <c r="E535" s="86"/>
      <c r="F535" s="86"/>
    </row>
    <row r="536" spans="3:6" x14ac:dyDescent="0.25">
      <c r="C536" s="86"/>
      <c r="D536" s="86"/>
      <c r="E536" s="86"/>
      <c r="F536" s="86"/>
    </row>
    <row r="537" spans="3:6" x14ac:dyDescent="0.25">
      <c r="C537" s="86"/>
      <c r="D537" s="86"/>
      <c r="E537" s="86"/>
      <c r="F537" s="86"/>
    </row>
    <row r="538" spans="3:6" x14ac:dyDescent="0.25">
      <c r="C538" s="86"/>
      <c r="D538" s="86"/>
      <c r="E538" s="86"/>
      <c r="F538" s="86"/>
    </row>
    <row r="539" spans="3:6" x14ac:dyDescent="0.25">
      <c r="C539" s="86"/>
      <c r="D539" s="86"/>
      <c r="E539" s="86"/>
      <c r="F539" s="86"/>
    </row>
    <row r="540" spans="3:6" x14ac:dyDescent="0.25">
      <c r="C540" s="86"/>
      <c r="D540" s="86"/>
      <c r="E540" s="86"/>
      <c r="F540" s="86"/>
    </row>
    <row r="541" spans="3:6" x14ac:dyDescent="0.25">
      <c r="C541" s="86"/>
      <c r="D541" s="86"/>
      <c r="E541" s="86"/>
      <c r="F541" s="86"/>
    </row>
    <row r="542" spans="3:6" x14ac:dyDescent="0.25">
      <c r="C542" s="86"/>
      <c r="D542" s="86"/>
      <c r="E542" s="86"/>
      <c r="F542" s="86"/>
    </row>
    <row r="543" spans="3:6" x14ac:dyDescent="0.25">
      <c r="C543" s="86"/>
      <c r="D543" s="86"/>
      <c r="E543" s="86"/>
      <c r="F543" s="86"/>
    </row>
    <row r="544" spans="3:6" x14ac:dyDescent="0.25">
      <c r="C544" s="86"/>
      <c r="D544" s="86"/>
      <c r="E544" s="86"/>
      <c r="F544" s="86"/>
    </row>
    <row r="545" spans="3:6" x14ac:dyDescent="0.25">
      <c r="C545" s="86"/>
      <c r="D545" s="86"/>
      <c r="E545" s="86"/>
      <c r="F545" s="86"/>
    </row>
    <row r="546" spans="3:6" x14ac:dyDescent="0.25">
      <c r="C546" s="86"/>
      <c r="D546" s="86"/>
      <c r="E546" s="86"/>
      <c r="F546" s="86"/>
    </row>
    <row r="547" spans="3:6" x14ac:dyDescent="0.25">
      <c r="C547" s="86"/>
      <c r="D547" s="86"/>
      <c r="E547" s="86"/>
      <c r="F547" s="86"/>
    </row>
    <row r="548" spans="3:6" x14ac:dyDescent="0.25">
      <c r="C548" s="86"/>
      <c r="D548" s="86"/>
      <c r="E548" s="86"/>
      <c r="F548" s="86"/>
    </row>
    <row r="549" spans="3:6" x14ac:dyDescent="0.25">
      <c r="C549" s="86"/>
      <c r="D549" s="86"/>
      <c r="E549" s="86"/>
      <c r="F549" s="86"/>
    </row>
    <row r="550" spans="3:6" x14ac:dyDescent="0.25">
      <c r="C550" s="86"/>
      <c r="D550" s="86"/>
      <c r="E550" s="86"/>
      <c r="F550" s="86"/>
    </row>
    <row r="551" spans="3:6" x14ac:dyDescent="0.25">
      <c r="C551" s="86"/>
      <c r="D551" s="86"/>
      <c r="E551" s="86"/>
      <c r="F551" s="86"/>
    </row>
    <row r="552" spans="3:6" x14ac:dyDescent="0.25">
      <c r="C552" s="86"/>
      <c r="D552" s="86"/>
      <c r="E552" s="86"/>
      <c r="F552" s="86"/>
    </row>
    <row r="553" spans="3:6" x14ac:dyDescent="0.25">
      <c r="C553" s="86"/>
      <c r="D553" s="86"/>
      <c r="E553" s="86"/>
      <c r="F553" s="86"/>
    </row>
    <row r="554" spans="3:6" x14ac:dyDescent="0.25">
      <c r="C554" s="86"/>
      <c r="D554" s="86"/>
      <c r="E554" s="86"/>
      <c r="F554" s="86"/>
    </row>
    <row r="555" spans="3:6" x14ac:dyDescent="0.25">
      <c r="C555" s="86"/>
      <c r="D555" s="86"/>
      <c r="E555" s="86"/>
      <c r="F555" s="86"/>
    </row>
    <row r="556" spans="3:6" x14ac:dyDescent="0.25">
      <c r="C556" s="86"/>
      <c r="D556" s="86"/>
      <c r="E556" s="86"/>
      <c r="F556" s="86"/>
    </row>
    <row r="557" spans="3:6" x14ac:dyDescent="0.25">
      <c r="C557" s="86"/>
      <c r="D557" s="86"/>
      <c r="E557" s="86"/>
      <c r="F557" s="86"/>
    </row>
    <row r="558" spans="3:6" x14ac:dyDescent="0.25">
      <c r="C558" s="86"/>
      <c r="D558" s="86"/>
      <c r="E558" s="86"/>
      <c r="F558" s="86"/>
    </row>
    <row r="559" spans="3:6" x14ac:dyDescent="0.25">
      <c r="C559" s="86"/>
      <c r="D559" s="86"/>
      <c r="E559" s="86"/>
      <c r="F559" s="86"/>
    </row>
    <row r="560" spans="3:6" x14ac:dyDescent="0.25">
      <c r="C560" s="86"/>
      <c r="D560" s="86"/>
      <c r="E560" s="86"/>
      <c r="F560" s="86"/>
    </row>
    <row r="561" spans="3:6" x14ac:dyDescent="0.25">
      <c r="C561" s="86"/>
      <c r="D561" s="86"/>
      <c r="E561" s="86"/>
      <c r="F561" s="86"/>
    </row>
    <row r="562" spans="3:6" x14ac:dyDescent="0.25">
      <c r="C562" s="86"/>
      <c r="D562" s="86"/>
      <c r="E562" s="86"/>
      <c r="F562" s="86"/>
    </row>
    <row r="563" spans="3:6" x14ac:dyDescent="0.25">
      <c r="C563" s="86"/>
      <c r="D563" s="86"/>
      <c r="E563" s="86"/>
      <c r="F563" s="86"/>
    </row>
    <row r="564" spans="3:6" x14ac:dyDescent="0.25">
      <c r="C564" s="86"/>
      <c r="D564" s="86"/>
      <c r="E564" s="86"/>
      <c r="F564" s="86"/>
    </row>
    <row r="565" spans="3:6" x14ac:dyDescent="0.25">
      <c r="C565" s="86"/>
      <c r="D565" s="86"/>
      <c r="E565" s="86"/>
      <c r="F565" s="86"/>
    </row>
    <row r="566" spans="3:6" x14ac:dyDescent="0.25">
      <c r="C566" s="86"/>
      <c r="D566" s="86"/>
      <c r="E566" s="86"/>
      <c r="F566" s="86"/>
    </row>
    <row r="567" spans="3:6" x14ac:dyDescent="0.25">
      <c r="C567" s="86"/>
      <c r="D567" s="86"/>
      <c r="E567" s="86"/>
      <c r="F567" s="86"/>
    </row>
    <row r="568" spans="3:6" x14ac:dyDescent="0.25">
      <c r="C568" s="86"/>
      <c r="D568" s="86"/>
      <c r="E568" s="86"/>
      <c r="F568" s="86"/>
    </row>
    <row r="569" spans="3:6" x14ac:dyDescent="0.25">
      <c r="C569" s="86"/>
      <c r="D569" s="86"/>
      <c r="E569" s="86"/>
      <c r="F569" s="86"/>
    </row>
    <row r="570" spans="3:6" x14ac:dyDescent="0.25">
      <c r="C570" s="86"/>
      <c r="D570" s="86"/>
      <c r="E570" s="86"/>
      <c r="F570" s="86"/>
    </row>
    <row r="571" spans="3:6" x14ac:dyDescent="0.25">
      <c r="C571" s="86"/>
      <c r="D571" s="86"/>
      <c r="E571" s="86"/>
      <c r="F571" s="86"/>
    </row>
    <row r="572" spans="3:6" x14ac:dyDescent="0.25">
      <c r="C572" s="86"/>
      <c r="D572" s="86"/>
      <c r="E572" s="86"/>
      <c r="F572" s="86"/>
    </row>
    <row r="573" spans="3:6" x14ac:dyDescent="0.25">
      <c r="C573" s="86"/>
      <c r="D573" s="86"/>
      <c r="E573" s="86"/>
      <c r="F573" s="86"/>
    </row>
    <row r="574" spans="3:6" x14ac:dyDescent="0.25">
      <c r="C574" s="86"/>
      <c r="D574" s="86"/>
      <c r="E574" s="86"/>
      <c r="F574" s="86"/>
    </row>
    <row r="575" spans="3:6" x14ac:dyDescent="0.25">
      <c r="C575" s="86"/>
      <c r="D575" s="86"/>
      <c r="E575" s="86"/>
      <c r="F575" s="86"/>
    </row>
    <row r="576" spans="3:6" x14ac:dyDescent="0.25">
      <c r="C576" s="86"/>
      <c r="D576" s="86"/>
      <c r="E576" s="86"/>
      <c r="F576" s="86"/>
    </row>
    <row r="577" spans="3:6" x14ac:dyDescent="0.25">
      <c r="C577" s="86"/>
      <c r="D577" s="86"/>
      <c r="E577" s="86"/>
      <c r="F577" s="86"/>
    </row>
    <row r="578" spans="3:6" x14ac:dyDescent="0.25">
      <c r="C578" s="86"/>
      <c r="D578" s="86"/>
      <c r="E578" s="86"/>
      <c r="F578" s="86"/>
    </row>
    <row r="579" spans="3:6" x14ac:dyDescent="0.25">
      <c r="C579" s="86"/>
      <c r="D579" s="86"/>
      <c r="E579" s="86"/>
      <c r="F579" s="86"/>
    </row>
    <row r="580" spans="3:6" x14ac:dyDescent="0.25">
      <c r="C580" s="86"/>
      <c r="D580" s="86"/>
      <c r="E580" s="86"/>
      <c r="F580" s="86"/>
    </row>
    <row r="581" spans="3:6" x14ac:dyDescent="0.25">
      <c r="C581" s="86"/>
      <c r="D581" s="86"/>
      <c r="E581" s="86"/>
      <c r="F581" s="86"/>
    </row>
    <row r="582" spans="3:6" x14ac:dyDescent="0.25">
      <c r="C582" s="86"/>
      <c r="D582" s="86"/>
      <c r="E582" s="86"/>
      <c r="F582" s="86"/>
    </row>
    <row r="583" spans="3:6" x14ac:dyDescent="0.25">
      <c r="C583" s="86"/>
      <c r="D583" s="86"/>
      <c r="E583" s="86"/>
      <c r="F583" s="86"/>
    </row>
    <row r="584" spans="3:6" x14ac:dyDescent="0.25">
      <c r="C584" s="86"/>
      <c r="D584" s="86"/>
      <c r="E584" s="86"/>
      <c r="F584" s="86"/>
    </row>
    <row r="585" spans="3:6" x14ac:dyDescent="0.25">
      <c r="C585" s="86"/>
      <c r="D585" s="86"/>
      <c r="E585" s="86"/>
      <c r="F585" s="86"/>
    </row>
    <row r="586" spans="3:6" x14ac:dyDescent="0.25">
      <c r="C586" s="86"/>
      <c r="D586" s="86"/>
      <c r="E586" s="86"/>
      <c r="F586" s="86"/>
    </row>
    <row r="587" spans="3:6" x14ac:dyDescent="0.25">
      <c r="C587" s="86"/>
      <c r="D587" s="86"/>
      <c r="E587" s="86"/>
      <c r="F587" s="86"/>
    </row>
    <row r="588" spans="3:6" x14ac:dyDescent="0.25">
      <c r="C588" s="86"/>
      <c r="D588" s="86"/>
      <c r="E588" s="86"/>
      <c r="F588" s="86"/>
    </row>
    <row r="589" spans="3:6" x14ac:dyDescent="0.25">
      <c r="C589" s="86"/>
      <c r="D589" s="86"/>
      <c r="E589" s="86"/>
      <c r="F589" s="86"/>
    </row>
    <row r="590" spans="3:6" x14ac:dyDescent="0.25">
      <c r="C590" s="86"/>
      <c r="D590" s="86"/>
      <c r="E590" s="86"/>
      <c r="F590" s="86"/>
    </row>
    <row r="591" spans="3:6" x14ac:dyDescent="0.25">
      <c r="C591" s="86"/>
      <c r="D591" s="86"/>
      <c r="E591" s="86"/>
      <c r="F591" s="86"/>
    </row>
    <row r="592" spans="3:6" x14ac:dyDescent="0.25">
      <c r="C592" s="86"/>
      <c r="D592" s="86"/>
      <c r="E592" s="86"/>
      <c r="F592" s="86"/>
    </row>
    <row r="593" spans="3:6" x14ac:dyDescent="0.25">
      <c r="C593" s="86"/>
      <c r="D593" s="86"/>
      <c r="E593" s="86"/>
      <c r="F593" s="86"/>
    </row>
    <row r="594" spans="3:6" x14ac:dyDescent="0.25">
      <c r="C594" s="86"/>
      <c r="D594" s="86"/>
      <c r="E594" s="86"/>
      <c r="F594" s="86"/>
    </row>
    <row r="595" spans="3:6" x14ac:dyDescent="0.25">
      <c r="C595" s="86"/>
      <c r="D595" s="86"/>
      <c r="E595" s="86"/>
      <c r="F595" s="86"/>
    </row>
    <row r="596" spans="3:6" x14ac:dyDescent="0.25">
      <c r="C596" s="86"/>
      <c r="D596" s="86"/>
      <c r="E596" s="86"/>
      <c r="F596" s="86"/>
    </row>
    <row r="597" spans="3:6" x14ac:dyDescent="0.25">
      <c r="C597" s="86"/>
      <c r="D597" s="86"/>
      <c r="E597" s="86"/>
      <c r="F597" s="86"/>
    </row>
    <row r="598" spans="3:6" x14ac:dyDescent="0.25">
      <c r="C598" s="86"/>
      <c r="D598" s="86"/>
      <c r="E598" s="86"/>
      <c r="F598" s="86"/>
    </row>
    <row r="599" spans="3:6" x14ac:dyDescent="0.25">
      <c r="C599" s="86"/>
      <c r="D599" s="86"/>
      <c r="E599" s="86"/>
      <c r="F599" s="86"/>
    </row>
    <row r="600" spans="3:6" x14ac:dyDescent="0.25">
      <c r="C600" s="86"/>
      <c r="D600" s="86"/>
      <c r="E600" s="86"/>
      <c r="F600" s="86"/>
    </row>
    <row r="601" spans="3:6" x14ac:dyDescent="0.25">
      <c r="C601" s="86"/>
      <c r="D601" s="86"/>
      <c r="E601" s="86"/>
      <c r="F601" s="86"/>
    </row>
    <row r="602" spans="3:6" x14ac:dyDescent="0.25">
      <c r="C602" s="86"/>
      <c r="D602" s="86"/>
      <c r="E602" s="86"/>
      <c r="F602" s="86"/>
    </row>
    <row r="603" spans="3:6" x14ac:dyDescent="0.25">
      <c r="C603" s="86"/>
      <c r="D603" s="86"/>
      <c r="E603" s="86"/>
      <c r="F603" s="86"/>
    </row>
    <row r="604" spans="3:6" x14ac:dyDescent="0.25">
      <c r="C604" s="86"/>
      <c r="D604" s="86"/>
      <c r="E604" s="86"/>
      <c r="F604" s="86"/>
    </row>
    <row r="605" spans="3:6" x14ac:dyDescent="0.25">
      <c r="C605" s="86"/>
      <c r="D605" s="86"/>
      <c r="E605" s="86"/>
      <c r="F605" s="86"/>
    </row>
    <row r="606" spans="3:6" x14ac:dyDescent="0.25">
      <c r="C606" s="86"/>
      <c r="D606" s="86"/>
      <c r="E606" s="86"/>
      <c r="F606" s="86"/>
    </row>
    <row r="607" spans="3:6" x14ac:dyDescent="0.25">
      <c r="C607" s="86"/>
      <c r="D607" s="86"/>
      <c r="E607" s="86"/>
      <c r="F607" s="86"/>
    </row>
    <row r="608" spans="3:6" x14ac:dyDescent="0.25">
      <c r="C608" s="86"/>
      <c r="D608" s="86"/>
      <c r="E608" s="86"/>
      <c r="F608" s="86"/>
    </row>
    <row r="609" spans="3:6" x14ac:dyDescent="0.25">
      <c r="C609" s="86"/>
      <c r="D609" s="86"/>
      <c r="E609" s="86"/>
      <c r="F609" s="86"/>
    </row>
    <row r="610" spans="3:6" x14ac:dyDescent="0.25">
      <c r="C610" s="86"/>
      <c r="D610" s="86"/>
      <c r="E610" s="86"/>
      <c r="F610" s="86"/>
    </row>
    <row r="611" spans="3:6" x14ac:dyDescent="0.25">
      <c r="C611" s="86"/>
      <c r="D611" s="86"/>
      <c r="E611" s="86"/>
      <c r="F611" s="86"/>
    </row>
    <row r="612" spans="3:6" x14ac:dyDescent="0.25">
      <c r="C612" s="86"/>
      <c r="D612" s="86"/>
      <c r="E612" s="86"/>
      <c r="F612" s="86"/>
    </row>
    <row r="613" spans="3:6" x14ac:dyDescent="0.25">
      <c r="C613" s="86"/>
      <c r="D613" s="86"/>
      <c r="E613" s="86"/>
      <c r="F613" s="86"/>
    </row>
    <row r="614" spans="3:6" x14ac:dyDescent="0.25">
      <c r="C614" s="86"/>
      <c r="D614" s="86"/>
      <c r="E614" s="86"/>
      <c r="F614" s="86"/>
    </row>
    <row r="615" spans="3:6" x14ac:dyDescent="0.25">
      <c r="C615" s="86"/>
      <c r="D615" s="86"/>
      <c r="E615" s="86"/>
      <c r="F615" s="86"/>
    </row>
    <row r="616" spans="3:6" x14ac:dyDescent="0.25">
      <c r="C616" s="86"/>
      <c r="D616" s="86"/>
      <c r="E616" s="86"/>
      <c r="F616" s="86"/>
    </row>
    <row r="617" spans="3:6" x14ac:dyDescent="0.25">
      <c r="C617" s="86"/>
      <c r="D617" s="86"/>
      <c r="E617" s="86"/>
      <c r="F617" s="86"/>
    </row>
    <row r="618" spans="3:6" x14ac:dyDescent="0.25">
      <c r="C618" s="86"/>
      <c r="D618" s="86"/>
      <c r="E618" s="86"/>
      <c r="F618" s="86"/>
    </row>
    <row r="619" spans="3:6" x14ac:dyDescent="0.25">
      <c r="C619" s="86"/>
      <c r="D619" s="86"/>
      <c r="E619" s="86"/>
      <c r="F619" s="86"/>
    </row>
    <row r="620" spans="3:6" x14ac:dyDescent="0.25">
      <c r="C620" s="86"/>
      <c r="D620" s="86"/>
      <c r="E620" s="86"/>
      <c r="F620" s="86"/>
    </row>
    <row r="621" spans="3:6" x14ac:dyDescent="0.25">
      <c r="C621" s="86"/>
      <c r="D621" s="86"/>
      <c r="E621" s="86"/>
      <c r="F621" s="86"/>
    </row>
    <row r="622" spans="3:6" x14ac:dyDescent="0.25">
      <c r="C622" s="86"/>
      <c r="D622" s="86"/>
      <c r="E622" s="86"/>
      <c r="F622" s="86"/>
    </row>
    <row r="623" spans="3:6" x14ac:dyDescent="0.25">
      <c r="C623" s="86"/>
      <c r="D623" s="86"/>
      <c r="E623" s="86"/>
      <c r="F623" s="86"/>
    </row>
    <row r="624" spans="3:6" x14ac:dyDescent="0.25">
      <c r="C624" s="86"/>
      <c r="D624" s="86"/>
      <c r="E624" s="86"/>
      <c r="F624" s="86"/>
    </row>
    <row r="625" spans="3:6" x14ac:dyDescent="0.25">
      <c r="C625" s="86"/>
      <c r="D625" s="86"/>
      <c r="E625" s="86"/>
      <c r="F625" s="86"/>
    </row>
    <row r="626" spans="3:6" x14ac:dyDescent="0.25">
      <c r="C626" s="86"/>
      <c r="D626" s="86"/>
      <c r="E626" s="86"/>
      <c r="F626" s="86"/>
    </row>
    <row r="627" spans="3:6" x14ac:dyDescent="0.25">
      <c r="C627" s="86"/>
      <c r="D627" s="86"/>
      <c r="E627" s="86"/>
      <c r="F627" s="86"/>
    </row>
    <row r="628" spans="3:6" x14ac:dyDescent="0.25">
      <c r="C628" s="86"/>
      <c r="D628" s="86"/>
      <c r="E628" s="86"/>
      <c r="F628" s="86"/>
    </row>
    <row r="629" spans="3:6" x14ac:dyDescent="0.25">
      <c r="C629" s="86"/>
      <c r="D629" s="86"/>
      <c r="E629" s="86"/>
      <c r="F629" s="86"/>
    </row>
    <row r="630" spans="3:6" x14ac:dyDescent="0.25">
      <c r="C630" s="86"/>
      <c r="D630" s="86"/>
      <c r="E630" s="86"/>
      <c r="F630" s="86"/>
    </row>
    <row r="631" spans="3:6" x14ac:dyDescent="0.25">
      <c r="C631" s="86"/>
      <c r="D631" s="86"/>
      <c r="E631" s="86"/>
      <c r="F631" s="86"/>
    </row>
    <row r="632" spans="3:6" x14ac:dyDescent="0.25">
      <c r="C632" s="86"/>
      <c r="D632" s="86"/>
      <c r="E632" s="86"/>
      <c r="F632" s="86"/>
    </row>
    <row r="633" spans="3:6" x14ac:dyDescent="0.25">
      <c r="C633" s="86"/>
      <c r="D633" s="86"/>
      <c r="E633" s="86"/>
      <c r="F633" s="86"/>
    </row>
    <row r="634" spans="3:6" x14ac:dyDescent="0.25">
      <c r="C634" s="86"/>
      <c r="D634" s="86"/>
      <c r="E634" s="86"/>
      <c r="F634" s="86"/>
    </row>
    <row r="635" spans="3:6" x14ac:dyDescent="0.25">
      <c r="C635" s="86"/>
      <c r="D635" s="86"/>
      <c r="E635" s="86"/>
      <c r="F635" s="86"/>
    </row>
    <row r="636" spans="3:6" x14ac:dyDescent="0.25">
      <c r="C636" s="86"/>
      <c r="D636" s="86"/>
      <c r="E636" s="86"/>
      <c r="F636" s="86"/>
    </row>
    <row r="637" spans="3:6" x14ac:dyDescent="0.25">
      <c r="C637" s="86"/>
      <c r="D637" s="86"/>
      <c r="E637" s="86"/>
      <c r="F637" s="86"/>
    </row>
    <row r="638" spans="3:6" x14ac:dyDescent="0.25">
      <c r="C638" s="86"/>
      <c r="D638" s="86"/>
      <c r="E638" s="86"/>
      <c r="F638" s="86"/>
    </row>
    <row r="639" spans="3:6" x14ac:dyDescent="0.25">
      <c r="C639" s="86"/>
      <c r="D639" s="86"/>
      <c r="E639" s="86"/>
      <c r="F639" s="86"/>
    </row>
    <row r="640" spans="3:6" x14ac:dyDescent="0.25">
      <c r="C640" s="86"/>
      <c r="D640" s="86"/>
      <c r="E640" s="86"/>
      <c r="F640" s="86"/>
    </row>
    <row r="641" spans="3:6" x14ac:dyDescent="0.25">
      <c r="C641" s="86"/>
      <c r="D641" s="86"/>
      <c r="E641" s="86"/>
      <c r="F641" s="86"/>
    </row>
    <row r="642" spans="3:6" x14ac:dyDescent="0.25">
      <c r="C642" s="86"/>
      <c r="D642" s="86"/>
      <c r="E642" s="86"/>
      <c r="F642" s="86"/>
    </row>
    <row r="643" spans="3:6" x14ac:dyDescent="0.25">
      <c r="C643" s="86"/>
      <c r="D643" s="86"/>
      <c r="E643" s="86"/>
      <c r="F643" s="86"/>
    </row>
    <row r="644" spans="3:6" x14ac:dyDescent="0.25">
      <c r="C644" s="86"/>
      <c r="D644" s="86"/>
      <c r="E644" s="86"/>
      <c r="F644" s="86"/>
    </row>
    <row r="645" spans="3:6" x14ac:dyDescent="0.25">
      <c r="C645" s="86"/>
      <c r="D645" s="86"/>
      <c r="E645" s="86"/>
      <c r="F645" s="86"/>
    </row>
    <row r="646" spans="3:6" x14ac:dyDescent="0.25">
      <c r="C646" s="86"/>
      <c r="D646" s="86"/>
      <c r="E646" s="86"/>
      <c r="F646" s="86"/>
    </row>
    <row r="647" spans="3:6" x14ac:dyDescent="0.25">
      <c r="C647" s="86"/>
      <c r="D647" s="86"/>
      <c r="E647" s="86"/>
      <c r="F647" s="86"/>
    </row>
    <row r="648" spans="3:6" x14ac:dyDescent="0.25">
      <c r="C648" s="86"/>
      <c r="D648" s="86"/>
      <c r="E648" s="86"/>
      <c r="F648" s="86"/>
    </row>
    <row r="649" spans="3:6" x14ac:dyDescent="0.25">
      <c r="C649" s="86"/>
      <c r="D649" s="86"/>
      <c r="E649" s="86"/>
      <c r="F649" s="86"/>
    </row>
    <row r="650" spans="3:6" x14ac:dyDescent="0.25">
      <c r="C650" s="86"/>
      <c r="D650" s="86"/>
      <c r="E650" s="86"/>
      <c r="F650" s="86"/>
    </row>
    <row r="651" spans="3:6" x14ac:dyDescent="0.25">
      <c r="C651" s="86"/>
      <c r="D651" s="86"/>
      <c r="E651" s="86"/>
      <c r="F651" s="86"/>
    </row>
    <row r="652" spans="3:6" x14ac:dyDescent="0.25">
      <c r="C652" s="86"/>
      <c r="D652" s="86"/>
      <c r="E652" s="86"/>
      <c r="F652" s="86"/>
    </row>
    <row r="653" spans="3:6" x14ac:dyDescent="0.25">
      <c r="C653" s="86"/>
      <c r="D653" s="86"/>
      <c r="E653" s="86"/>
      <c r="F653" s="86"/>
    </row>
    <row r="654" spans="3:6" x14ac:dyDescent="0.25">
      <c r="C654" s="86"/>
      <c r="D654" s="86"/>
      <c r="E654" s="86"/>
      <c r="F654" s="86"/>
    </row>
    <row r="655" spans="3:6" x14ac:dyDescent="0.25">
      <c r="C655" s="86"/>
      <c r="D655" s="86"/>
      <c r="E655" s="86"/>
      <c r="F655" s="86"/>
    </row>
    <row r="656" spans="3:6" x14ac:dyDescent="0.25">
      <c r="C656" s="86"/>
      <c r="D656" s="86"/>
      <c r="E656" s="86"/>
      <c r="F656" s="86"/>
    </row>
    <row r="657" spans="3:6" x14ac:dyDescent="0.25">
      <c r="C657" s="86"/>
      <c r="D657" s="86"/>
      <c r="E657" s="86"/>
      <c r="F657" s="86"/>
    </row>
    <row r="658" spans="3:6" x14ac:dyDescent="0.25">
      <c r="C658" s="86"/>
      <c r="D658" s="86"/>
      <c r="E658" s="86"/>
      <c r="F658" s="86"/>
    </row>
    <row r="659" spans="3:6" x14ac:dyDescent="0.25">
      <c r="C659" s="86"/>
      <c r="D659" s="86"/>
      <c r="E659" s="86"/>
      <c r="F659" s="86"/>
    </row>
    <row r="660" spans="3:6" x14ac:dyDescent="0.25">
      <c r="C660" s="86"/>
      <c r="D660" s="86"/>
      <c r="E660" s="86"/>
      <c r="F660" s="86"/>
    </row>
    <row r="661" spans="3:6" x14ac:dyDescent="0.25">
      <c r="C661" s="86"/>
      <c r="D661" s="86"/>
      <c r="E661" s="86"/>
      <c r="F661" s="86"/>
    </row>
    <row r="662" spans="3:6" x14ac:dyDescent="0.25">
      <c r="C662" s="86"/>
      <c r="D662" s="86"/>
      <c r="E662" s="86"/>
      <c r="F662" s="86"/>
    </row>
    <row r="663" spans="3:6" x14ac:dyDescent="0.25">
      <c r="C663" s="86"/>
      <c r="D663" s="86"/>
      <c r="E663" s="86"/>
      <c r="F663" s="86"/>
    </row>
    <row r="664" spans="3:6" x14ac:dyDescent="0.25">
      <c r="C664" s="86"/>
      <c r="D664" s="86"/>
      <c r="E664" s="86"/>
      <c r="F664" s="86"/>
    </row>
    <row r="665" spans="3:6" x14ac:dyDescent="0.25">
      <c r="C665" s="86"/>
      <c r="D665" s="86"/>
      <c r="E665" s="86"/>
      <c r="F665" s="86"/>
    </row>
    <row r="666" spans="3:6" x14ac:dyDescent="0.25">
      <c r="C666" s="86"/>
      <c r="D666" s="86"/>
      <c r="E666" s="86"/>
      <c r="F666" s="86"/>
    </row>
    <row r="667" spans="3:6" x14ac:dyDescent="0.25">
      <c r="C667" s="86"/>
      <c r="D667" s="86"/>
      <c r="E667" s="86"/>
      <c r="F667" s="86"/>
    </row>
    <row r="668" spans="3:6" x14ac:dyDescent="0.25">
      <c r="C668" s="86"/>
      <c r="D668" s="86"/>
      <c r="E668" s="86"/>
      <c r="F668" s="86"/>
    </row>
    <row r="669" spans="3:6" x14ac:dyDescent="0.25">
      <c r="C669" s="86"/>
      <c r="D669" s="86"/>
      <c r="E669" s="86"/>
      <c r="F669" s="86"/>
    </row>
    <row r="670" spans="3:6" x14ac:dyDescent="0.25">
      <c r="C670" s="86"/>
      <c r="D670" s="86"/>
      <c r="E670" s="86"/>
      <c r="F670" s="86"/>
    </row>
    <row r="671" spans="3:6" x14ac:dyDescent="0.25">
      <c r="C671" s="86"/>
      <c r="D671" s="86"/>
      <c r="E671" s="86"/>
      <c r="F671" s="86"/>
    </row>
    <row r="672" spans="3:6" x14ac:dyDescent="0.25">
      <c r="C672" s="86"/>
      <c r="D672" s="86"/>
      <c r="E672" s="86"/>
      <c r="F672" s="86"/>
    </row>
    <row r="673" spans="3:6" x14ac:dyDescent="0.25">
      <c r="C673" s="86"/>
      <c r="D673" s="86"/>
      <c r="E673" s="86"/>
      <c r="F673" s="86"/>
    </row>
    <row r="674" spans="3:6" x14ac:dyDescent="0.25">
      <c r="C674" s="86"/>
      <c r="D674" s="86"/>
      <c r="E674" s="86"/>
      <c r="F674" s="86"/>
    </row>
    <row r="675" spans="3:6" x14ac:dyDescent="0.25">
      <c r="C675" s="86"/>
      <c r="D675" s="86"/>
      <c r="E675" s="86"/>
      <c r="F675" s="86"/>
    </row>
    <row r="676" spans="3:6" x14ac:dyDescent="0.25">
      <c r="C676" s="86"/>
      <c r="D676" s="86"/>
      <c r="E676" s="86"/>
      <c r="F676" s="86"/>
    </row>
    <row r="677" spans="3:6" x14ac:dyDescent="0.25">
      <c r="C677" s="86"/>
      <c r="D677" s="86"/>
      <c r="E677" s="86"/>
      <c r="F677" s="86"/>
    </row>
    <row r="678" spans="3:6" x14ac:dyDescent="0.25">
      <c r="C678" s="86"/>
      <c r="D678" s="86"/>
      <c r="E678" s="86"/>
      <c r="F678" s="86"/>
    </row>
    <row r="679" spans="3:6" x14ac:dyDescent="0.25">
      <c r="C679" s="86"/>
      <c r="D679" s="86"/>
      <c r="E679" s="86"/>
      <c r="F679" s="86"/>
    </row>
    <row r="680" spans="3:6" x14ac:dyDescent="0.25">
      <c r="C680" s="86"/>
      <c r="D680" s="86"/>
      <c r="E680" s="86"/>
      <c r="F680" s="86"/>
    </row>
    <row r="681" spans="3:6" x14ac:dyDescent="0.25">
      <c r="C681" s="86"/>
      <c r="D681" s="86"/>
      <c r="E681" s="86"/>
      <c r="F681" s="86"/>
    </row>
    <row r="682" spans="3:6" x14ac:dyDescent="0.25">
      <c r="C682" s="86"/>
      <c r="D682" s="86"/>
      <c r="E682" s="86"/>
      <c r="F682" s="86"/>
    </row>
    <row r="683" spans="3:6" x14ac:dyDescent="0.25">
      <c r="C683" s="86"/>
      <c r="D683" s="86"/>
      <c r="E683" s="86"/>
      <c r="F683" s="86"/>
    </row>
    <row r="684" spans="3:6" x14ac:dyDescent="0.25">
      <c r="C684" s="86"/>
      <c r="D684" s="86"/>
      <c r="E684" s="86"/>
      <c r="F684" s="86"/>
    </row>
    <row r="685" spans="3:6" x14ac:dyDescent="0.25">
      <c r="C685" s="86"/>
      <c r="D685" s="86"/>
      <c r="E685" s="86"/>
      <c r="F685" s="86"/>
    </row>
    <row r="686" spans="3:6" x14ac:dyDescent="0.25">
      <c r="C686" s="86"/>
      <c r="D686" s="86"/>
      <c r="E686" s="86"/>
      <c r="F686" s="86"/>
    </row>
    <row r="687" spans="3:6" x14ac:dyDescent="0.25">
      <c r="C687" s="86"/>
      <c r="D687" s="86"/>
      <c r="E687" s="86"/>
      <c r="F687" s="86"/>
    </row>
    <row r="688" spans="3:6" x14ac:dyDescent="0.25">
      <c r="C688" s="86"/>
      <c r="D688" s="86"/>
      <c r="E688" s="86"/>
      <c r="F688" s="86"/>
    </row>
    <row r="689" spans="3:6" x14ac:dyDescent="0.25">
      <c r="C689" s="86"/>
      <c r="D689" s="86"/>
      <c r="E689" s="86"/>
      <c r="F689" s="86"/>
    </row>
    <row r="690" spans="3:6" x14ac:dyDescent="0.25">
      <c r="C690" s="86"/>
      <c r="D690" s="86"/>
      <c r="E690" s="86"/>
      <c r="F690" s="86"/>
    </row>
    <row r="691" spans="3:6" x14ac:dyDescent="0.25">
      <c r="C691" s="86"/>
      <c r="D691" s="86"/>
      <c r="E691" s="86"/>
      <c r="F691" s="86"/>
    </row>
    <row r="692" spans="3:6" x14ac:dyDescent="0.25">
      <c r="C692" s="86"/>
      <c r="D692" s="86"/>
      <c r="E692" s="86"/>
      <c r="F692" s="86"/>
    </row>
    <row r="693" spans="3:6" x14ac:dyDescent="0.25">
      <c r="C693" s="86"/>
      <c r="D693" s="86"/>
      <c r="E693" s="86"/>
      <c r="F693" s="86"/>
    </row>
    <row r="694" spans="3:6" x14ac:dyDescent="0.25">
      <c r="C694" s="86"/>
      <c r="D694" s="86"/>
      <c r="E694" s="86"/>
      <c r="F694" s="86"/>
    </row>
    <row r="695" spans="3:6" x14ac:dyDescent="0.25">
      <c r="C695" s="86"/>
      <c r="D695" s="86"/>
      <c r="E695" s="86"/>
      <c r="F695" s="86"/>
    </row>
    <row r="696" spans="3:6" x14ac:dyDescent="0.25">
      <c r="C696" s="86"/>
      <c r="D696" s="86"/>
      <c r="E696" s="86"/>
      <c r="F696" s="86"/>
    </row>
    <row r="697" spans="3:6" x14ac:dyDescent="0.25">
      <c r="C697" s="86"/>
      <c r="D697" s="86"/>
      <c r="E697" s="86"/>
      <c r="F697" s="86"/>
    </row>
    <row r="698" spans="3:6" x14ac:dyDescent="0.25">
      <c r="C698" s="86"/>
      <c r="D698" s="86"/>
      <c r="E698" s="86"/>
      <c r="F698" s="86"/>
    </row>
    <row r="699" spans="3:6" x14ac:dyDescent="0.25">
      <c r="C699" s="86"/>
      <c r="D699" s="86"/>
      <c r="E699" s="86"/>
      <c r="F699" s="86"/>
    </row>
    <row r="700" spans="3:6" x14ac:dyDescent="0.25">
      <c r="C700" s="86"/>
      <c r="D700" s="86"/>
      <c r="E700" s="86"/>
      <c r="F700" s="86"/>
    </row>
    <row r="701" spans="3:6" x14ac:dyDescent="0.25">
      <c r="C701" s="86"/>
      <c r="D701" s="86"/>
      <c r="E701" s="86"/>
      <c r="F701" s="86"/>
    </row>
    <row r="702" spans="3:6" x14ac:dyDescent="0.25">
      <c r="C702" s="86"/>
      <c r="D702" s="86"/>
      <c r="E702" s="86"/>
      <c r="F702" s="86"/>
    </row>
    <row r="703" spans="3:6" x14ac:dyDescent="0.25">
      <c r="C703" s="86"/>
      <c r="D703" s="86"/>
      <c r="E703" s="86"/>
      <c r="F703" s="86"/>
    </row>
    <row r="704" spans="3:6" x14ac:dyDescent="0.25">
      <c r="C704" s="86"/>
      <c r="D704" s="86"/>
      <c r="E704" s="86"/>
      <c r="F704" s="86"/>
    </row>
    <row r="705" spans="3:6" x14ac:dyDescent="0.25">
      <c r="C705" s="86"/>
      <c r="D705" s="86"/>
      <c r="E705" s="86"/>
      <c r="F705" s="86"/>
    </row>
    <row r="706" spans="3:6" x14ac:dyDescent="0.25">
      <c r="C706" s="86"/>
      <c r="D706" s="86"/>
      <c r="E706" s="86"/>
      <c r="F706" s="86"/>
    </row>
    <row r="707" spans="3:6" x14ac:dyDescent="0.25">
      <c r="C707" s="86"/>
      <c r="D707" s="86"/>
      <c r="E707" s="86"/>
      <c r="F707" s="86"/>
    </row>
    <row r="708" spans="3:6" x14ac:dyDescent="0.25">
      <c r="C708" s="86"/>
      <c r="D708" s="86"/>
      <c r="E708" s="86"/>
      <c r="F708" s="86"/>
    </row>
    <row r="709" spans="3:6" x14ac:dyDescent="0.25">
      <c r="C709" s="86"/>
      <c r="D709" s="86"/>
      <c r="E709" s="86"/>
      <c r="F709" s="86"/>
    </row>
    <row r="710" spans="3:6" x14ac:dyDescent="0.25">
      <c r="C710" s="86"/>
      <c r="D710" s="86"/>
      <c r="E710" s="86"/>
      <c r="F710" s="86"/>
    </row>
    <row r="711" spans="3:6" x14ac:dyDescent="0.25">
      <c r="C711" s="86"/>
      <c r="D711" s="86"/>
      <c r="E711" s="86"/>
      <c r="F711" s="86"/>
    </row>
    <row r="712" spans="3:6" x14ac:dyDescent="0.25">
      <c r="C712" s="86"/>
      <c r="D712" s="86"/>
      <c r="E712" s="86"/>
      <c r="F712" s="86"/>
    </row>
    <row r="713" spans="3:6" x14ac:dyDescent="0.25">
      <c r="C713" s="86"/>
      <c r="D713" s="86"/>
      <c r="E713" s="86"/>
      <c r="F713" s="86"/>
    </row>
    <row r="714" spans="3:6" x14ac:dyDescent="0.25">
      <c r="C714" s="86"/>
      <c r="D714" s="86"/>
      <c r="E714" s="86"/>
      <c r="F714" s="86"/>
    </row>
    <row r="715" spans="3:6" x14ac:dyDescent="0.25">
      <c r="C715" s="86"/>
      <c r="D715" s="86"/>
      <c r="E715" s="86"/>
      <c r="F715" s="86"/>
    </row>
    <row r="716" spans="3:6" x14ac:dyDescent="0.25">
      <c r="C716" s="86"/>
      <c r="D716" s="86"/>
      <c r="E716" s="86"/>
      <c r="F716" s="86"/>
    </row>
    <row r="717" spans="3:6" x14ac:dyDescent="0.25">
      <c r="C717" s="86"/>
      <c r="D717" s="86"/>
      <c r="E717" s="86"/>
      <c r="F717" s="86"/>
    </row>
    <row r="718" spans="3:6" x14ac:dyDescent="0.25">
      <c r="C718" s="86"/>
      <c r="D718" s="86"/>
      <c r="E718" s="86"/>
      <c r="F718" s="86"/>
    </row>
    <row r="719" spans="3:6" x14ac:dyDescent="0.25">
      <c r="C719" s="86"/>
      <c r="D719" s="86"/>
      <c r="E719" s="86"/>
      <c r="F719" s="86"/>
    </row>
    <row r="720" spans="3:6" x14ac:dyDescent="0.25">
      <c r="C720" s="86"/>
      <c r="D720" s="86"/>
      <c r="E720" s="86"/>
      <c r="F720" s="86"/>
    </row>
    <row r="721" spans="3:6" x14ac:dyDescent="0.25">
      <c r="C721" s="86"/>
      <c r="D721" s="86"/>
      <c r="E721" s="86"/>
      <c r="F721" s="86"/>
    </row>
    <row r="722" spans="3:6" x14ac:dyDescent="0.25">
      <c r="C722" s="86"/>
      <c r="D722" s="86"/>
      <c r="E722" s="86"/>
      <c r="F722" s="86"/>
    </row>
    <row r="723" spans="3:6" x14ac:dyDescent="0.25">
      <c r="C723" s="86"/>
      <c r="D723" s="86"/>
      <c r="E723" s="86"/>
      <c r="F723" s="86"/>
    </row>
    <row r="724" spans="3:6" x14ac:dyDescent="0.25">
      <c r="C724" s="86"/>
      <c r="D724" s="86"/>
      <c r="E724" s="86"/>
      <c r="F724" s="86"/>
    </row>
    <row r="725" spans="3:6" x14ac:dyDescent="0.25">
      <c r="C725" s="86"/>
      <c r="D725" s="86"/>
      <c r="E725" s="86"/>
      <c r="F725" s="86"/>
    </row>
    <row r="726" spans="3:6" x14ac:dyDescent="0.25">
      <c r="C726" s="86"/>
      <c r="D726" s="86"/>
      <c r="E726" s="86"/>
      <c r="F726" s="86"/>
    </row>
    <row r="727" spans="3:6" x14ac:dyDescent="0.25">
      <c r="C727" s="86"/>
      <c r="D727" s="86"/>
      <c r="E727" s="86"/>
      <c r="F727" s="86"/>
    </row>
    <row r="728" spans="3:6" x14ac:dyDescent="0.25">
      <c r="C728" s="86"/>
      <c r="D728" s="86"/>
      <c r="E728" s="86"/>
      <c r="F728" s="86"/>
    </row>
    <row r="729" spans="3:6" x14ac:dyDescent="0.25">
      <c r="C729" s="86"/>
      <c r="D729" s="86"/>
      <c r="E729" s="86"/>
      <c r="F729" s="86"/>
    </row>
    <row r="730" spans="3:6" x14ac:dyDescent="0.25">
      <c r="C730" s="86"/>
      <c r="D730" s="86"/>
      <c r="E730" s="86"/>
      <c r="F730" s="86"/>
    </row>
    <row r="731" spans="3:6" x14ac:dyDescent="0.25">
      <c r="C731" s="86"/>
      <c r="D731" s="86"/>
      <c r="E731" s="86"/>
      <c r="F731" s="86"/>
    </row>
    <row r="732" spans="3:6" x14ac:dyDescent="0.25">
      <c r="C732" s="86"/>
      <c r="D732" s="86"/>
      <c r="E732" s="86"/>
      <c r="F732" s="86"/>
    </row>
    <row r="733" spans="3:6" x14ac:dyDescent="0.25">
      <c r="C733" s="86"/>
      <c r="D733" s="86"/>
      <c r="E733" s="86"/>
      <c r="F733" s="86"/>
    </row>
    <row r="734" spans="3:6" x14ac:dyDescent="0.25">
      <c r="C734" s="86"/>
      <c r="D734" s="86"/>
      <c r="E734" s="86"/>
      <c r="F734" s="86"/>
    </row>
    <row r="735" spans="3:6" x14ac:dyDescent="0.25">
      <c r="C735" s="86"/>
      <c r="D735" s="86"/>
      <c r="E735" s="86"/>
      <c r="F735" s="86"/>
    </row>
    <row r="736" spans="3:6" x14ac:dyDescent="0.25">
      <c r="C736" s="86"/>
      <c r="D736" s="86"/>
      <c r="E736" s="86"/>
      <c r="F736" s="86"/>
    </row>
    <row r="737" spans="3:6" x14ac:dyDescent="0.25">
      <c r="C737" s="86"/>
      <c r="D737" s="86"/>
      <c r="E737" s="86"/>
      <c r="F737" s="86"/>
    </row>
    <row r="738" spans="3:6" x14ac:dyDescent="0.25">
      <c r="C738" s="86"/>
      <c r="D738" s="86"/>
      <c r="E738" s="86"/>
      <c r="F738" s="86"/>
    </row>
    <row r="739" spans="3:6" x14ac:dyDescent="0.25">
      <c r="C739" s="86"/>
      <c r="D739" s="86"/>
      <c r="E739" s="86"/>
      <c r="F739" s="86"/>
    </row>
    <row r="740" spans="3:6" x14ac:dyDescent="0.25">
      <c r="C740" s="86"/>
      <c r="D740" s="86"/>
      <c r="E740" s="86"/>
      <c r="F740" s="86"/>
    </row>
    <row r="741" spans="3:6" x14ac:dyDescent="0.25">
      <c r="C741" s="86"/>
      <c r="D741" s="86"/>
      <c r="E741" s="86"/>
      <c r="F741" s="86"/>
    </row>
    <row r="742" spans="3:6" x14ac:dyDescent="0.25">
      <c r="C742" s="86"/>
      <c r="D742" s="86"/>
      <c r="E742" s="86"/>
      <c r="F742" s="86"/>
    </row>
    <row r="743" spans="3:6" x14ac:dyDescent="0.25">
      <c r="C743" s="86"/>
      <c r="D743" s="86"/>
      <c r="E743" s="86"/>
      <c r="F743" s="86"/>
    </row>
    <row r="744" spans="3:6" x14ac:dyDescent="0.25">
      <c r="C744" s="86"/>
      <c r="D744" s="86"/>
      <c r="E744" s="86"/>
      <c r="F744" s="86"/>
    </row>
    <row r="745" spans="3:6" x14ac:dyDescent="0.25">
      <c r="C745" s="86"/>
      <c r="D745" s="86"/>
      <c r="E745" s="86"/>
      <c r="F745" s="86"/>
    </row>
    <row r="746" spans="3:6" x14ac:dyDescent="0.25">
      <c r="C746" s="86"/>
      <c r="D746" s="86"/>
      <c r="E746" s="86"/>
      <c r="F746" s="86"/>
    </row>
    <row r="747" spans="3:6" x14ac:dyDescent="0.25">
      <c r="C747" s="86"/>
      <c r="D747" s="86"/>
      <c r="E747" s="86"/>
      <c r="F747" s="86"/>
    </row>
    <row r="748" spans="3:6" x14ac:dyDescent="0.25">
      <c r="C748" s="86"/>
      <c r="D748" s="86"/>
      <c r="E748" s="86"/>
      <c r="F748" s="86"/>
    </row>
    <row r="749" spans="3:6" x14ac:dyDescent="0.25">
      <c r="C749" s="86"/>
      <c r="D749" s="86"/>
      <c r="E749" s="86"/>
      <c r="F749" s="86"/>
    </row>
    <row r="750" spans="3:6" x14ac:dyDescent="0.25">
      <c r="C750" s="86"/>
      <c r="D750" s="86"/>
      <c r="E750" s="86"/>
      <c r="F750" s="86"/>
    </row>
    <row r="751" spans="3:6" x14ac:dyDescent="0.25">
      <c r="C751" s="86"/>
      <c r="D751" s="86"/>
      <c r="E751" s="86"/>
      <c r="F751" s="86"/>
    </row>
    <row r="752" spans="3:6" x14ac:dyDescent="0.25">
      <c r="C752" s="86"/>
      <c r="D752" s="86"/>
      <c r="E752" s="86"/>
      <c r="F752" s="86"/>
    </row>
    <row r="753" spans="3:6" x14ac:dyDescent="0.25">
      <c r="C753" s="86"/>
      <c r="D753" s="86"/>
      <c r="E753" s="86"/>
      <c r="F753" s="86"/>
    </row>
    <row r="754" spans="3:6" x14ac:dyDescent="0.25">
      <c r="C754" s="86"/>
      <c r="D754" s="86"/>
      <c r="E754" s="86"/>
      <c r="F754" s="86"/>
    </row>
    <row r="755" spans="3:6" x14ac:dyDescent="0.25">
      <c r="C755" s="86"/>
      <c r="D755" s="86"/>
      <c r="E755" s="86"/>
      <c r="F755" s="86"/>
    </row>
    <row r="756" spans="3:6" x14ac:dyDescent="0.25">
      <c r="C756" s="86"/>
      <c r="D756" s="86"/>
      <c r="E756" s="86"/>
      <c r="F756" s="86"/>
    </row>
    <row r="757" spans="3:6" x14ac:dyDescent="0.25">
      <c r="C757" s="86"/>
      <c r="D757" s="86"/>
      <c r="E757" s="86"/>
      <c r="F757" s="86"/>
    </row>
    <row r="758" spans="3:6" x14ac:dyDescent="0.25">
      <c r="C758" s="86"/>
      <c r="D758" s="86"/>
      <c r="E758" s="86"/>
      <c r="F758" s="86"/>
    </row>
    <row r="759" spans="3:6" x14ac:dyDescent="0.25">
      <c r="C759" s="86"/>
      <c r="D759" s="86"/>
      <c r="E759" s="86"/>
      <c r="F759" s="86"/>
    </row>
    <row r="760" spans="3:6" x14ac:dyDescent="0.25">
      <c r="C760" s="86"/>
      <c r="D760" s="86"/>
      <c r="E760" s="86"/>
      <c r="F760" s="86"/>
    </row>
    <row r="761" spans="3:6" x14ac:dyDescent="0.25">
      <c r="C761" s="86"/>
      <c r="D761" s="86"/>
      <c r="E761" s="86"/>
      <c r="F761" s="86"/>
    </row>
    <row r="762" spans="3:6" x14ac:dyDescent="0.25">
      <c r="C762" s="86"/>
      <c r="D762" s="86"/>
      <c r="E762" s="86"/>
      <c r="F762" s="86"/>
    </row>
    <row r="763" spans="3:6" x14ac:dyDescent="0.25">
      <c r="C763" s="86"/>
      <c r="D763" s="86"/>
      <c r="E763" s="86"/>
      <c r="F763" s="86"/>
    </row>
    <row r="764" spans="3:6" x14ac:dyDescent="0.25">
      <c r="C764" s="86"/>
      <c r="D764" s="86"/>
      <c r="E764" s="86"/>
      <c r="F764" s="86"/>
    </row>
    <row r="765" spans="3:6" x14ac:dyDescent="0.25">
      <c r="C765" s="86"/>
      <c r="D765" s="86"/>
      <c r="E765" s="86"/>
      <c r="F765" s="86"/>
    </row>
    <row r="766" spans="3:6" x14ac:dyDescent="0.25">
      <c r="C766" s="86"/>
      <c r="D766" s="86"/>
      <c r="E766" s="86"/>
      <c r="F766" s="86"/>
    </row>
    <row r="767" spans="3:6" x14ac:dyDescent="0.25">
      <c r="C767" s="86"/>
      <c r="D767" s="86"/>
      <c r="E767" s="86"/>
      <c r="F767" s="86"/>
    </row>
    <row r="768" spans="3:6" x14ac:dyDescent="0.25">
      <c r="C768" s="86"/>
      <c r="D768" s="86"/>
      <c r="E768" s="86"/>
      <c r="F768" s="86"/>
    </row>
    <row r="769" spans="3:6" x14ac:dyDescent="0.25">
      <c r="C769" s="86"/>
      <c r="D769" s="86"/>
      <c r="E769" s="86"/>
      <c r="F769" s="86"/>
    </row>
    <row r="770" spans="3:6" x14ac:dyDescent="0.25">
      <c r="C770" s="86"/>
      <c r="D770" s="86"/>
      <c r="E770" s="86"/>
      <c r="F770" s="86"/>
    </row>
    <row r="771" spans="3:6" x14ac:dyDescent="0.25">
      <c r="C771" s="86"/>
      <c r="D771" s="86"/>
      <c r="E771" s="86"/>
      <c r="F771" s="86"/>
    </row>
    <row r="772" spans="3:6" x14ac:dyDescent="0.25">
      <c r="C772" s="86"/>
      <c r="D772" s="86"/>
      <c r="E772" s="86"/>
      <c r="F772" s="86"/>
    </row>
    <row r="773" spans="3:6" x14ac:dyDescent="0.25">
      <c r="C773" s="86"/>
      <c r="D773" s="86"/>
      <c r="E773" s="86"/>
      <c r="F773" s="86"/>
    </row>
    <row r="774" spans="3:6" x14ac:dyDescent="0.25">
      <c r="C774" s="86"/>
      <c r="D774" s="86"/>
      <c r="E774" s="86"/>
      <c r="F774" s="86"/>
    </row>
    <row r="775" spans="3:6" x14ac:dyDescent="0.25">
      <c r="C775" s="86"/>
      <c r="D775" s="86"/>
      <c r="E775" s="86"/>
      <c r="F775" s="86"/>
    </row>
    <row r="776" spans="3:6" x14ac:dyDescent="0.25">
      <c r="C776" s="86"/>
      <c r="D776" s="86"/>
      <c r="E776" s="86"/>
      <c r="F776" s="86"/>
    </row>
    <row r="777" spans="3:6" x14ac:dyDescent="0.25">
      <c r="C777" s="86"/>
      <c r="D777" s="86"/>
      <c r="E777" s="86"/>
      <c r="F777" s="86"/>
    </row>
    <row r="778" spans="3:6" x14ac:dyDescent="0.25">
      <c r="C778" s="86"/>
      <c r="D778" s="86"/>
      <c r="E778" s="86"/>
      <c r="F778" s="86"/>
    </row>
    <row r="779" spans="3:6" x14ac:dyDescent="0.25">
      <c r="C779" s="86"/>
      <c r="D779" s="86"/>
      <c r="E779" s="86"/>
      <c r="F779" s="86"/>
    </row>
    <row r="780" spans="3:6" x14ac:dyDescent="0.25">
      <c r="C780" s="86"/>
      <c r="D780" s="86"/>
      <c r="E780" s="86"/>
      <c r="F780" s="86"/>
    </row>
    <row r="781" spans="3:6" x14ac:dyDescent="0.25">
      <c r="C781" s="86"/>
      <c r="D781" s="86"/>
      <c r="E781" s="86"/>
      <c r="F781" s="86"/>
    </row>
    <row r="782" spans="3:6" x14ac:dyDescent="0.25">
      <c r="C782" s="86"/>
      <c r="D782" s="86"/>
      <c r="E782" s="86"/>
      <c r="F782" s="86"/>
    </row>
    <row r="783" spans="3:6" x14ac:dyDescent="0.25">
      <c r="C783" s="86"/>
      <c r="D783" s="86"/>
      <c r="E783" s="86"/>
      <c r="F783" s="86"/>
    </row>
    <row r="784" spans="3:6" x14ac:dyDescent="0.25">
      <c r="C784" s="86"/>
      <c r="D784" s="86"/>
      <c r="E784" s="86"/>
      <c r="F784" s="86"/>
    </row>
    <row r="785" spans="3:6" x14ac:dyDescent="0.25">
      <c r="C785" s="86"/>
      <c r="D785" s="86"/>
      <c r="E785" s="86"/>
      <c r="F785" s="86"/>
    </row>
    <row r="786" spans="3:6" x14ac:dyDescent="0.25">
      <c r="C786" s="86"/>
      <c r="D786" s="86"/>
      <c r="E786" s="86"/>
      <c r="F786" s="86"/>
    </row>
    <row r="787" spans="3:6" x14ac:dyDescent="0.25">
      <c r="C787" s="86"/>
      <c r="D787" s="86"/>
      <c r="E787" s="86"/>
      <c r="F787" s="86"/>
    </row>
    <row r="788" spans="3:6" x14ac:dyDescent="0.25">
      <c r="C788" s="86"/>
      <c r="D788" s="86"/>
      <c r="E788" s="86"/>
      <c r="F788" s="86"/>
    </row>
    <row r="789" spans="3:6" x14ac:dyDescent="0.25">
      <c r="C789" s="86"/>
      <c r="D789" s="86"/>
      <c r="E789" s="86"/>
      <c r="F789" s="86"/>
    </row>
    <row r="790" spans="3:6" x14ac:dyDescent="0.25">
      <c r="C790" s="86"/>
      <c r="D790" s="86"/>
      <c r="E790" s="86"/>
      <c r="F790" s="86"/>
    </row>
    <row r="791" spans="3:6" x14ac:dyDescent="0.25">
      <c r="C791" s="86"/>
      <c r="D791" s="86"/>
      <c r="E791" s="86"/>
      <c r="F791" s="86"/>
    </row>
    <row r="792" spans="3:6" x14ac:dyDescent="0.25">
      <c r="C792" s="86"/>
      <c r="D792" s="86"/>
      <c r="E792" s="86"/>
      <c r="F792" s="86"/>
    </row>
    <row r="793" spans="3:6" x14ac:dyDescent="0.25">
      <c r="C793" s="86"/>
      <c r="D793" s="86"/>
      <c r="E793" s="86"/>
      <c r="F793" s="86"/>
    </row>
    <row r="794" spans="3:6" x14ac:dyDescent="0.25">
      <c r="C794" s="86"/>
      <c r="D794" s="86"/>
      <c r="E794" s="86"/>
      <c r="F794" s="86"/>
    </row>
    <row r="795" spans="3:6" x14ac:dyDescent="0.25">
      <c r="C795" s="86"/>
      <c r="D795" s="86"/>
      <c r="E795" s="86"/>
      <c r="F795" s="86"/>
    </row>
    <row r="796" spans="3:6" x14ac:dyDescent="0.25">
      <c r="C796" s="86"/>
      <c r="D796" s="86"/>
      <c r="E796" s="86"/>
      <c r="F796" s="86"/>
    </row>
    <row r="797" spans="3:6" x14ac:dyDescent="0.25">
      <c r="C797" s="86"/>
      <c r="D797" s="86"/>
      <c r="E797" s="86"/>
      <c r="F797" s="86"/>
    </row>
    <row r="798" spans="3:6" x14ac:dyDescent="0.25">
      <c r="C798" s="86"/>
      <c r="D798" s="86"/>
      <c r="E798" s="86"/>
      <c r="F798" s="86"/>
    </row>
    <row r="799" spans="3:6" x14ac:dyDescent="0.25">
      <c r="C799" s="86"/>
      <c r="D799" s="86"/>
      <c r="E799" s="86"/>
      <c r="F799" s="86"/>
    </row>
    <row r="800" spans="3:6" x14ac:dyDescent="0.25">
      <c r="C800" s="86"/>
      <c r="D800" s="86"/>
      <c r="E800" s="86"/>
      <c r="F800" s="86"/>
    </row>
    <row r="801" spans="3:6" x14ac:dyDescent="0.25">
      <c r="C801" s="86"/>
      <c r="D801" s="86"/>
      <c r="E801" s="86"/>
      <c r="F801" s="86"/>
    </row>
    <row r="802" spans="3:6" x14ac:dyDescent="0.25">
      <c r="C802" s="86"/>
      <c r="D802" s="86"/>
      <c r="E802" s="86"/>
      <c r="F802" s="86"/>
    </row>
    <row r="803" spans="3:6" x14ac:dyDescent="0.25">
      <c r="C803" s="86"/>
      <c r="D803" s="86"/>
      <c r="E803" s="86"/>
      <c r="F803" s="86"/>
    </row>
    <row r="804" spans="3:6" x14ac:dyDescent="0.25">
      <c r="C804" s="86"/>
      <c r="D804" s="86"/>
      <c r="E804" s="86"/>
      <c r="F804" s="86"/>
    </row>
    <row r="805" spans="3:6" x14ac:dyDescent="0.25">
      <c r="C805" s="86"/>
      <c r="D805" s="86"/>
      <c r="E805" s="86"/>
      <c r="F805" s="86"/>
    </row>
    <row r="806" spans="3:6" x14ac:dyDescent="0.25">
      <c r="C806" s="86"/>
      <c r="D806" s="86"/>
      <c r="E806" s="86"/>
      <c r="F806" s="86"/>
    </row>
    <row r="807" spans="3:6" x14ac:dyDescent="0.25">
      <c r="C807" s="86"/>
      <c r="D807" s="86"/>
      <c r="E807" s="86"/>
      <c r="F807" s="86"/>
    </row>
    <row r="808" spans="3:6" x14ac:dyDescent="0.25">
      <c r="C808" s="86"/>
      <c r="D808" s="86"/>
      <c r="E808" s="86"/>
      <c r="F808" s="86"/>
    </row>
    <row r="809" spans="3:6" x14ac:dyDescent="0.25">
      <c r="C809" s="86"/>
      <c r="D809" s="86"/>
      <c r="E809" s="86"/>
      <c r="F809" s="86"/>
    </row>
    <row r="810" spans="3:6" x14ac:dyDescent="0.25">
      <c r="C810" s="86"/>
      <c r="D810" s="86"/>
      <c r="E810" s="86"/>
      <c r="F810" s="86"/>
    </row>
    <row r="811" spans="3:6" x14ac:dyDescent="0.25">
      <c r="C811" s="86"/>
      <c r="D811" s="86"/>
      <c r="E811" s="86"/>
      <c r="F811" s="86"/>
    </row>
    <row r="812" spans="3:6" x14ac:dyDescent="0.25">
      <c r="C812" s="86"/>
      <c r="D812" s="86"/>
      <c r="E812" s="86"/>
      <c r="F812" s="86"/>
    </row>
    <row r="813" spans="3:6" x14ac:dyDescent="0.25">
      <c r="C813" s="86"/>
      <c r="D813" s="86"/>
      <c r="E813" s="86"/>
      <c r="F813" s="86"/>
    </row>
    <row r="814" spans="3:6" x14ac:dyDescent="0.25">
      <c r="C814" s="86"/>
      <c r="D814" s="86"/>
      <c r="E814" s="86"/>
      <c r="F814" s="86"/>
    </row>
    <row r="815" spans="3:6" x14ac:dyDescent="0.25">
      <c r="C815" s="86"/>
      <c r="D815" s="86"/>
      <c r="E815" s="86"/>
      <c r="F815" s="86"/>
    </row>
    <row r="816" spans="3:6" x14ac:dyDescent="0.25">
      <c r="C816" s="86"/>
      <c r="D816" s="86"/>
      <c r="E816" s="86"/>
      <c r="F816" s="86"/>
    </row>
    <row r="817" spans="3:6" x14ac:dyDescent="0.25">
      <c r="C817" s="86"/>
      <c r="D817" s="86"/>
      <c r="E817" s="86"/>
      <c r="F817" s="86"/>
    </row>
    <row r="818" spans="3:6" x14ac:dyDescent="0.25">
      <c r="C818" s="86"/>
      <c r="D818" s="86"/>
      <c r="E818" s="86"/>
      <c r="F818" s="86"/>
    </row>
    <row r="819" spans="3:6" x14ac:dyDescent="0.25">
      <c r="C819" s="86"/>
      <c r="D819" s="86"/>
      <c r="E819" s="86"/>
      <c r="F819" s="86"/>
    </row>
    <row r="820" spans="3:6" x14ac:dyDescent="0.25">
      <c r="C820" s="86"/>
      <c r="D820" s="86"/>
      <c r="E820" s="86"/>
      <c r="F820" s="86"/>
    </row>
    <row r="821" spans="3:6" x14ac:dyDescent="0.25">
      <c r="C821" s="86"/>
      <c r="D821" s="86"/>
      <c r="E821" s="86"/>
      <c r="F821" s="86"/>
    </row>
    <row r="822" spans="3:6" x14ac:dyDescent="0.25">
      <c r="C822" s="86"/>
      <c r="D822" s="86"/>
      <c r="E822" s="86"/>
      <c r="F822" s="86"/>
    </row>
    <row r="823" spans="3:6" x14ac:dyDescent="0.25">
      <c r="C823" s="86"/>
      <c r="D823" s="86"/>
      <c r="E823" s="86"/>
      <c r="F823" s="86"/>
    </row>
    <row r="824" spans="3:6" x14ac:dyDescent="0.25">
      <c r="C824" s="86"/>
      <c r="D824" s="86"/>
      <c r="E824" s="86"/>
      <c r="F824" s="86"/>
    </row>
    <row r="825" spans="3:6" x14ac:dyDescent="0.25">
      <c r="C825" s="86"/>
      <c r="D825" s="86"/>
      <c r="E825" s="86"/>
      <c r="F825" s="86"/>
    </row>
    <row r="826" spans="3:6" x14ac:dyDescent="0.25">
      <c r="C826" s="86"/>
      <c r="D826" s="86"/>
      <c r="E826" s="86"/>
      <c r="F826" s="86"/>
    </row>
    <row r="827" spans="3:6" x14ac:dyDescent="0.25">
      <c r="C827" s="86"/>
      <c r="D827" s="86"/>
      <c r="E827" s="86"/>
      <c r="F827" s="86"/>
    </row>
    <row r="828" spans="3:6" x14ac:dyDescent="0.25">
      <c r="C828" s="86"/>
      <c r="D828" s="86"/>
      <c r="E828" s="86"/>
      <c r="F828" s="86"/>
    </row>
    <row r="829" spans="3:6" x14ac:dyDescent="0.25">
      <c r="C829" s="86"/>
      <c r="D829" s="86"/>
      <c r="E829" s="86"/>
      <c r="F829" s="86"/>
    </row>
    <row r="830" spans="3:6" x14ac:dyDescent="0.25">
      <c r="C830" s="86"/>
      <c r="D830" s="86"/>
      <c r="E830" s="86"/>
      <c r="F830" s="86"/>
    </row>
    <row r="831" spans="3:6" x14ac:dyDescent="0.25">
      <c r="C831" s="86"/>
      <c r="D831" s="86"/>
      <c r="E831" s="86"/>
      <c r="F831" s="86"/>
    </row>
    <row r="832" spans="3:6" x14ac:dyDescent="0.25">
      <c r="C832" s="86"/>
      <c r="D832" s="86"/>
      <c r="E832" s="86"/>
      <c r="F832" s="86"/>
    </row>
    <row r="833" spans="3:6" x14ac:dyDescent="0.25">
      <c r="C833" s="86"/>
      <c r="D833" s="86"/>
      <c r="E833" s="86"/>
      <c r="F833" s="86"/>
    </row>
    <row r="834" spans="3:6" x14ac:dyDescent="0.25">
      <c r="C834" s="86"/>
      <c r="D834" s="86"/>
      <c r="E834" s="86"/>
      <c r="F834" s="86"/>
    </row>
    <row r="835" spans="3:6" x14ac:dyDescent="0.25">
      <c r="C835" s="86"/>
      <c r="D835" s="86"/>
      <c r="E835" s="86"/>
      <c r="F835" s="86"/>
    </row>
    <row r="836" spans="3:6" x14ac:dyDescent="0.25">
      <c r="C836" s="86"/>
      <c r="D836" s="86"/>
      <c r="E836" s="86"/>
      <c r="F836" s="86"/>
    </row>
    <row r="837" spans="3:6" x14ac:dyDescent="0.25">
      <c r="C837" s="86"/>
      <c r="D837" s="86"/>
      <c r="E837" s="86"/>
      <c r="F837" s="86"/>
    </row>
    <row r="838" spans="3:6" x14ac:dyDescent="0.25">
      <c r="C838" s="86"/>
      <c r="D838" s="86"/>
      <c r="E838" s="86"/>
      <c r="F838" s="86"/>
    </row>
    <row r="839" spans="3:6" x14ac:dyDescent="0.25">
      <c r="C839" s="86"/>
      <c r="D839" s="86"/>
      <c r="E839" s="86"/>
      <c r="F839" s="86"/>
    </row>
    <row r="840" spans="3:6" x14ac:dyDescent="0.25">
      <c r="C840" s="86"/>
      <c r="D840" s="86"/>
      <c r="E840" s="86"/>
      <c r="F840" s="86"/>
    </row>
    <row r="841" spans="3:6" x14ac:dyDescent="0.25">
      <c r="C841" s="86"/>
      <c r="D841" s="86"/>
      <c r="E841" s="86"/>
      <c r="F841" s="86"/>
    </row>
    <row r="842" spans="3:6" x14ac:dyDescent="0.25">
      <c r="C842" s="86"/>
      <c r="D842" s="86"/>
      <c r="E842" s="86"/>
      <c r="F842" s="86"/>
    </row>
    <row r="843" spans="3:6" x14ac:dyDescent="0.25">
      <c r="C843" s="86"/>
      <c r="D843" s="86"/>
      <c r="E843" s="86"/>
      <c r="F843" s="86"/>
    </row>
    <row r="844" spans="3:6" x14ac:dyDescent="0.25">
      <c r="C844" s="86"/>
      <c r="D844" s="86"/>
      <c r="E844" s="86"/>
      <c r="F844" s="86"/>
    </row>
    <row r="845" spans="3:6" x14ac:dyDescent="0.25">
      <c r="C845" s="86"/>
      <c r="D845" s="86"/>
      <c r="E845" s="86"/>
      <c r="F845" s="86"/>
    </row>
    <row r="846" spans="3:6" x14ac:dyDescent="0.25">
      <c r="C846" s="86"/>
      <c r="D846" s="86"/>
      <c r="E846" s="86"/>
      <c r="F846" s="86"/>
    </row>
    <row r="847" spans="3:6" x14ac:dyDescent="0.25">
      <c r="C847" s="86"/>
      <c r="D847" s="86"/>
      <c r="E847" s="86"/>
      <c r="F847" s="86"/>
    </row>
    <row r="848" spans="3:6" x14ac:dyDescent="0.25">
      <c r="C848" s="86"/>
      <c r="D848" s="86"/>
      <c r="E848" s="86"/>
      <c r="F848" s="86"/>
    </row>
    <row r="849" spans="3:6" x14ac:dyDescent="0.25">
      <c r="C849" s="86"/>
      <c r="D849" s="86"/>
      <c r="E849" s="86"/>
      <c r="F849" s="86"/>
    </row>
    <row r="850" spans="3:6" x14ac:dyDescent="0.25">
      <c r="C850" s="86"/>
      <c r="D850" s="86"/>
      <c r="E850" s="86"/>
      <c r="F850" s="86"/>
    </row>
    <row r="851" spans="3:6" x14ac:dyDescent="0.25">
      <c r="C851" s="86"/>
      <c r="D851" s="86"/>
      <c r="E851" s="86"/>
      <c r="F851" s="86"/>
    </row>
    <row r="852" spans="3:6" x14ac:dyDescent="0.25">
      <c r="C852" s="86"/>
      <c r="D852" s="86"/>
      <c r="E852" s="86"/>
      <c r="F852" s="86"/>
    </row>
    <row r="853" spans="3:6" x14ac:dyDescent="0.25">
      <c r="C853" s="86"/>
      <c r="D853" s="86"/>
      <c r="E853" s="86"/>
      <c r="F853" s="86"/>
    </row>
    <row r="854" spans="3:6" x14ac:dyDescent="0.25">
      <c r="C854" s="86"/>
      <c r="D854" s="86"/>
      <c r="E854" s="86"/>
      <c r="F854" s="86"/>
    </row>
    <row r="855" spans="3:6" x14ac:dyDescent="0.25">
      <c r="C855" s="86"/>
      <c r="D855" s="86"/>
      <c r="E855" s="86"/>
      <c r="F855" s="86"/>
    </row>
    <row r="856" spans="3:6" x14ac:dyDescent="0.25">
      <c r="C856" s="86"/>
      <c r="D856" s="86"/>
      <c r="E856" s="86"/>
      <c r="F856" s="86"/>
    </row>
    <row r="857" spans="3:6" x14ac:dyDescent="0.25">
      <c r="C857" s="86"/>
      <c r="D857" s="86"/>
      <c r="E857" s="86"/>
      <c r="F857" s="86"/>
    </row>
    <row r="858" spans="3:6" x14ac:dyDescent="0.25">
      <c r="C858" s="86"/>
      <c r="D858" s="86"/>
      <c r="E858" s="86"/>
      <c r="F858" s="86"/>
    </row>
    <row r="859" spans="3:6" x14ac:dyDescent="0.25">
      <c r="C859" s="86"/>
      <c r="D859" s="86"/>
      <c r="E859" s="86"/>
      <c r="F859" s="86"/>
    </row>
    <row r="860" spans="3:6" x14ac:dyDescent="0.25">
      <c r="C860" s="86"/>
      <c r="D860" s="86"/>
      <c r="E860" s="86"/>
      <c r="F860" s="86"/>
    </row>
    <row r="861" spans="3:6" x14ac:dyDescent="0.25">
      <c r="C861" s="86"/>
      <c r="D861" s="86"/>
      <c r="E861" s="86"/>
      <c r="F861" s="86"/>
    </row>
    <row r="862" spans="3:6" x14ac:dyDescent="0.25">
      <c r="C862" s="86"/>
      <c r="D862" s="86"/>
      <c r="E862" s="86"/>
      <c r="F862" s="86"/>
    </row>
    <row r="863" spans="3:6" x14ac:dyDescent="0.25">
      <c r="C863" s="86"/>
      <c r="D863" s="86"/>
      <c r="E863" s="86"/>
      <c r="F863" s="86"/>
    </row>
    <row r="864" spans="3:6" x14ac:dyDescent="0.25">
      <c r="C864" s="86"/>
      <c r="D864" s="86"/>
      <c r="E864" s="86"/>
      <c r="F864" s="86"/>
    </row>
    <row r="865" spans="3:6" x14ac:dyDescent="0.25">
      <c r="C865" s="86"/>
      <c r="D865" s="86"/>
      <c r="E865" s="86"/>
      <c r="F865" s="86"/>
    </row>
    <row r="866" spans="3:6" x14ac:dyDescent="0.25">
      <c r="C866" s="86"/>
      <c r="D866" s="86"/>
      <c r="E866" s="86"/>
      <c r="F866" s="86"/>
    </row>
    <row r="867" spans="3:6" x14ac:dyDescent="0.25">
      <c r="C867" s="86"/>
      <c r="D867" s="86"/>
      <c r="E867" s="86"/>
      <c r="F867" s="86"/>
    </row>
    <row r="868" spans="3:6" x14ac:dyDescent="0.25">
      <c r="C868" s="86"/>
      <c r="D868" s="86"/>
      <c r="E868" s="86"/>
      <c r="F868" s="86"/>
    </row>
    <row r="869" spans="3:6" x14ac:dyDescent="0.25">
      <c r="C869" s="86"/>
      <c r="D869" s="86"/>
      <c r="E869" s="86"/>
      <c r="F869" s="86"/>
    </row>
    <row r="870" spans="3:6" x14ac:dyDescent="0.25">
      <c r="C870" s="86"/>
      <c r="D870" s="86"/>
      <c r="E870" s="86"/>
      <c r="F870" s="86"/>
    </row>
    <row r="871" spans="3:6" x14ac:dyDescent="0.25">
      <c r="C871" s="86"/>
      <c r="D871" s="86"/>
      <c r="E871" s="86"/>
      <c r="F871" s="86"/>
    </row>
    <row r="872" spans="3:6" x14ac:dyDescent="0.25">
      <c r="C872" s="86"/>
      <c r="D872" s="86"/>
      <c r="E872" s="86"/>
      <c r="F872" s="86"/>
    </row>
    <row r="873" spans="3:6" x14ac:dyDescent="0.25">
      <c r="C873" s="86"/>
      <c r="D873" s="86"/>
      <c r="E873" s="86"/>
      <c r="F873" s="86"/>
    </row>
    <row r="874" spans="3:6" x14ac:dyDescent="0.25">
      <c r="C874" s="86"/>
      <c r="D874" s="86"/>
      <c r="E874" s="86"/>
      <c r="F874" s="86"/>
    </row>
    <row r="875" spans="3:6" x14ac:dyDescent="0.25">
      <c r="C875" s="86"/>
      <c r="D875" s="86"/>
      <c r="E875" s="86"/>
      <c r="F875" s="86"/>
    </row>
    <row r="876" spans="3:6" x14ac:dyDescent="0.25">
      <c r="C876" s="86"/>
      <c r="D876" s="86"/>
      <c r="E876" s="86"/>
      <c r="F876" s="86"/>
    </row>
    <row r="877" spans="3:6" x14ac:dyDescent="0.25">
      <c r="C877" s="86"/>
      <c r="D877" s="86"/>
      <c r="E877" s="86"/>
      <c r="F877" s="86"/>
    </row>
    <row r="878" spans="3:6" x14ac:dyDescent="0.25">
      <c r="C878" s="86"/>
      <c r="D878" s="86"/>
      <c r="E878" s="86"/>
      <c r="F878" s="86"/>
    </row>
    <row r="879" spans="3:6" x14ac:dyDescent="0.25">
      <c r="C879" s="86"/>
      <c r="D879" s="86"/>
      <c r="E879" s="86"/>
      <c r="F879" s="86"/>
    </row>
    <row r="880" spans="3:6" x14ac:dyDescent="0.25">
      <c r="C880" s="86"/>
      <c r="D880" s="86"/>
      <c r="E880" s="86"/>
      <c r="F880" s="86"/>
    </row>
    <row r="881" spans="3:6" x14ac:dyDescent="0.25">
      <c r="C881" s="86"/>
      <c r="D881" s="86"/>
      <c r="E881" s="86"/>
      <c r="F881" s="86"/>
    </row>
    <row r="882" spans="3:6" x14ac:dyDescent="0.25">
      <c r="C882" s="86"/>
      <c r="D882" s="86"/>
      <c r="E882" s="86"/>
      <c r="F882" s="86"/>
    </row>
    <row r="883" spans="3:6" x14ac:dyDescent="0.25">
      <c r="C883" s="86"/>
      <c r="D883" s="86"/>
      <c r="E883" s="86"/>
      <c r="F883" s="86"/>
    </row>
    <row r="884" spans="3:6" x14ac:dyDescent="0.25">
      <c r="C884" s="86"/>
      <c r="D884" s="86"/>
      <c r="E884" s="86"/>
      <c r="F884" s="86"/>
    </row>
    <row r="885" spans="3:6" x14ac:dyDescent="0.25">
      <c r="C885" s="86"/>
      <c r="D885" s="86"/>
      <c r="E885" s="86"/>
      <c r="F885" s="86"/>
    </row>
    <row r="886" spans="3:6" x14ac:dyDescent="0.25">
      <c r="C886" s="86"/>
      <c r="D886" s="86"/>
      <c r="E886" s="86"/>
      <c r="F886" s="86"/>
    </row>
    <row r="887" spans="3:6" x14ac:dyDescent="0.25">
      <c r="C887" s="86"/>
      <c r="D887" s="86"/>
      <c r="E887" s="86"/>
      <c r="F887" s="86"/>
    </row>
    <row r="888" spans="3:6" x14ac:dyDescent="0.25">
      <c r="C888" s="86"/>
      <c r="D888" s="86"/>
      <c r="E888" s="86"/>
      <c r="F888" s="86"/>
    </row>
    <row r="889" spans="3:6" x14ac:dyDescent="0.25">
      <c r="C889" s="86"/>
      <c r="D889" s="86"/>
      <c r="E889" s="86"/>
      <c r="F889" s="86"/>
    </row>
    <row r="890" spans="3:6" x14ac:dyDescent="0.25">
      <c r="C890" s="86"/>
      <c r="D890" s="86"/>
      <c r="E890" s="86"/>
      <c r="F890" s="86"/>
    </row>
    <row r="891" spans="3:6" x14ac:dyDescent="0.25">
      <c r="C891" s="86"/>
      <c r="D891" s="86"/>
      <c r="E891" s="86"/>
      <c r="F891" s="86"/>
    </row>
    <row r="892" spans="3:6" x14ac:dyDescent="0.25">
      <c r="C892" s="86"/>
      <c r="D892" s="86"/>
      <c r="E892" s="86"/>
      <c r="F892" s="86"/>
    </row>
    <row r="893" spans="3:6" x14ac:dyDescent="0.25">
      <c r="C893" s="86"/>
      <c r="D893" s="86"/>
      <c r="E893" s="86"/>
      <c r="F893" s="86"/>
    </row>
    <row r="894" spans="3:6" x14ac:dyDescent="0.25">
      <c r="C894" s="86"/>
      <c r="D894" s="86"/>
      <c r="E894" s="86"/>
      <c r="F894" s="86"/>
    </row>
    <row r="895" spans="3:6" x14ac:dyDescent="0.25">
      <c r="C895" s="86"/>
      <c r="D895" s="86"/>
      <c r="E895" s="86"/>
      <c r="F895" s="86"/>
    </row>
    <row r="896" spans="3:6" x14ac:dyDescent="0.25">
      <c r="C896" s="86"/>
      <c r="D896" s="86"/>
      <c r="E896" s="86"/>
      <c r="F896" s="86"/>
    </row>
    <row r="897" spans="3:6" x14ac:dyDescent="0.25">
      <c r="C897" s="86"/>
      <c r="D897" s="86"/>
      <c r="E897" s="86"/>
      <c r="F897" s="86"/>
    </row>
    <row r="898" spans="3:6" x14ac:dyDescent="0.25">
      <c r="C898" s="86"/>
      <c r="D898" s="86"/>
      <c r="E898" s="86"/>
      <c r="F898" s="86"/>
    </row>
    <row r="899" spans="3:6" x14ac:dyDescent="0.25">
      <c r="C899" s="86"/>
      <c r="D899" s="86"/>
      <c r="E899" s="86"/>
      <c r="F899" s="86"/>
    </row>
    <row r="900" spans="3:6" x14ac:dyDescent="0.25">
      <c r="C900" s="86"/>
      <c r="D900" s="86"/>
      <c r="E900" s="86"/>
      <c r="F900" s="86"/>
    </row>
    <row r="901" spans="3:6" x14ac:dyDescent="0.25">
      <c r="C901" s="86"/>
      <c r="D901" s="86"/>
      <c r="E901" s="86"/>
      <c r="F901" s="86"/>
    </row>
    <row r="902" spans="3:6" x14ac:dyDescent="0.25">
      <c r="C902" s="86"/>
      <c r="D902" s="86"/>
      <c r="E902" s="86"/>
      <c r="F902" s="86"/>
    </row>
    <row r="903" spans="3:6" x14ac:dyDescent="0.25">
      <c r="C903" s="86"/>
      <c r="D903" s="86"/>
      <c r="E903" s="86"/>
      <c r="F903" s="86"/>
    </row>
    <row r="904" spans="3:6" x14ac:dyDescent="0.25">
      <c r="C904" s="86"/>
      <c r="D904" s="86"/>
      <c r="E904" s="86"/>
      <c r="F904" s="86"/>
    </row>
    <row r="905" spans="3:6" x14ac:dyDescent="0.25">
      <c r="C905" s="86"/>
      <c r="D905" s="86"/>
      <c r="E905" s="86"/>
      <c r="F905" s="86"/>
    </row>
    <row r="906" spans="3:6" x14ac:dyDescent="0.25">
      <c r="C906" s="86"/>
      <c r="D906" s="86"/>
      <c r="E906" s="86"/>
      <c r="F906" s="86"/>
    </row>
    <row r="907" spans="3:6" x14ac:dyDescent="0.25">
      <c r="C907" s="86"/>
      <c r="D907" s="86"/>
      <c r="E907" s="86"/>
      <c r="F907" s="86"/>
    </row>
    <row r="908" spans="3:6" x14ac:dyDescent="0.25">
      <c r="C908" s="86"/>
      <c r="D908" s="86"/>
      <c r="E908" s="86"/>
      <c r="F908" s="86"/>
    </row>
    <row r="909" spans="3:6" x14ac:dyDescent="0.25">
      <c r="C909" s="86"/>
      <c r="D909" s="86"/>
      <c r="E909" s="86"/>
      <c r="F909" s="86"/>
    </row>
    <row r="910" spans="3:6" x14ac:dyDescent="0.25">
      <c r="C910" s="86"/>
      <c r="D910" s="86"/>
      <c r="E910" s="86"/>
      <c r="F910" s="86"/>
    </row>
    <row r="911" spans="3:6" x14ac:dyDescent="0.25">
      <c r="C911" s="86"/>
      <c r="D911" s="86"/>
      <c r="E911" s="86"/>
      <c r="F911" s="86"/>
    </row>
    <row r="912" spans="3:6" x14ac:dyDescent="0.25">
      <c r="C912" s="86"/>
      <c r="D912" s="86"/>
      <c r="E912" s="86"/>
      <c r="F912" s="86"/>
    </row>
    <row r="913" spans="3:6" x14ac:dyDescent="0.25">
      <c r="C913" s="86"/>
      <c r="D913" s="86"/>
      <c r="E913" s="86"/>
      <c r="F913" s="86"/>
    </row>
    <row r="914" spans="3:6" x14ac:dyDescent="0.25">
      <c r="C914" s="86"/>
      <c r="D914" s="86"/>
      <c r="E914" s="86"/>
      <c r="F914" s="86"/>
    </row>
    <row r="915" spans="3:6" x14ac:dyDescent="0.25">
      <c r="C915" s="86"/>
      <c r="D915" s="86"/>
      <c r="E915" s="86"/>
      <c r="F915" s="86"/>
    </row>
    <row r="916" spans="3:6" x14ac:dyDescent="0.25">
      <c r="C916" s="86"/>
      <c r="D916" s="86"/>
      <c r="E916" s="86"/>
      <c r="F916" s="86"/>
    </row>
    <row r="917" spans="3:6" x14ac:dyDescent="0.25">
      <c r="C917" s="86"/>
      <c r="D917" s="86"/>
      <c r="E917" s="86"/>
      <c r="F917" s="86"/>
    </row>
    <row r="918" spans="3:6" x14ac:dyDescent="0.25">
      <c r="C918" s="86"/>
      <c r="D918" s="86"/>
      <c r="E918" s="86"/>
      <c r="F918" s="86"/>
    </row>
    <row r="919" spans="3:6" x14ac:dyDescent="0.25">
      <c r="C919" s="86"/>
      <c r="D919" s="86"/>
      <c r="E919" s="86"/>
      <c r="F919" s="86"/>
    </row>
    <row r="920" spans="3:6" x14ac:dyDescent="0.25">
      <c r="C920" s="86"/>
      <c r="D920" s="86"/>
      <c r="E920" s="86"/>
      <c r="F920" s="86"/>
    </row>
    <row r="921" spans="3:6" x14ac:dyDescent="0.25">
      <c r="C921" s="86"/>
      <c r="D921" s="86"/>
      <c r="E921" s="86"/>
      <c r="F921" s="86"/>
    </row>
    <row r="922" spans="3:6" x14ac:dyDescent="0.25">
      <c r="C922" s="86"/>
      <c r="D922" s="86"/>
      <c r="E922" s="86"/>
      <c r="F922" s="86"/>
    </row>
    <row r="923" spans="3:6" x14ac:dyDescent="0.25">
      <c r="C923" s="86"/>
      <c r="D923" s="86"/>
      <c r="E923" s="86"/>
      <c r="F923" s="86"/>
    </row>
    <row r="924" spans="3:6" x14ac:dyDescent="0.25">
      <c r="C924" s="86"/>
      <c r="D924" s="86"/>
      <c r="E924" s="86"/>
      <c r="F924" s="86"/>
    </row>
    <row r="925" spans="3:6" x14ac:dyDescent="0.25">
      <c r="C925" s="86"/>
      <c r="D925" s="86"/>
      <c r="E925" s="86"/>
      <c r="F925" s="86"/>
    </row>
    <row r="926" spans="3:6" x14ac:dyDescent="0.25">
      <c r="C926" s="86"/>
      <c r="D926" s="86"/>
      <c r="E926" s="86"/>
      <c r="F926" s="86"/>
    </row>
    <row r="927" spans="3:6" x14ac:dyDescent="0.25">
      <c r="C927" s="86"/>
      <c r="D927" s="86"/>
      <c r="E927" s="86"/>
      <c r="F927" s="86"/>
    </row>
    <row r="928" spans="3:6" x14ac:dyDescent="0.25">
      <c r="C928" s="86"/>
      <c r="D928" s="86"/>
      <c r="E928" s="86"/>
      <c r="F928" s="86"/>
    </row>
    <row r="929" spans="3:6" x14ac:dyDescent="0.25">
      <c r="C929" s="86"/>
      <c r="D929" s="86"/>
      <c r="E929" s="86"/>
      <c r="F929" s="86"/>
    </row>
    <row r="930" spans="3:6" x14ac:dyDescent="0.25">
      <c r="C930" s="86"/>
      <c r="D930" s="86"/>
      <c r="E930" s="86"/>
      <c r="F930" s="86"/>
    </row>
    <row r="931" spans="3:6" x14ac:dyDescent="0.25">
      <c r="C931" s="86"/>
      <c r="D931" s="86"/>
      <c r="E931" s="86"/>
      <c r="F931" s="86"/>
    </row>
    <row r="932" spans="3:6" x14ac:dyDescent="0.25">
      <c r="C932" s="86"/>
      <c r="D932" s="86"/>
      <c r="E932" s="86"/>
      <c r="F932" s="86"/>
    </row>
    <row r="933" spans="3:6" x14ac:dyDescent="0.25">
      <c r="C933" s="86"/>
      <c r="D933" s="86"/>
      <c r="E933" s="86"/>
      <c r="F933" s="86"/>
    </row>
    <row r="934" spans="3:6" x14ac:dyDescent="0.25">
      <c r="C934" s="86"/>
      <c r="D934" s="86"/>
      <c r="E934" s="86"/>
      <c r="F934" s="86"/>
    </row>
    <row r="935" spans="3:6" x14ac:dyDescent="0.25">
      <c r="C935" s="86"/>
      <c r="D935" s="86"/>
      <c r="E935" s="86"/>
      <c r="F935" s="86"/>
    </row>
    <row r="936" spans="3:6" x14ac:dyDescent="0.25">
      <c r="C936" s="86"/>
      <c r="D936" s="86"/>
      <c r="E936" s="86"/>
      <c r="F936" s="86"/>
    </row>
    <row r="937" spans="3:6" x14ac:dyDescent="0.25">
      <c r="C937" s="86"/>
      <c r="D937" s="86"/>
      <c r="E937" s="86"/>
      <c r="F937" s="86"/>
    </row>
    <row r="938" spans="3:6" x14ac:dyDescent="0.25">
      <c r="C938" s="86"/>
      <c r="D938" s="86"/>
      <c r="E938" s="86"/>
      <c r="F938" s="86"/>
    </row>
    <row r="939" spans="3:6" x14ac:dyDescent="0.25">
      <c r="C939" s="86"/>
      <c r="D939" s="86"/>
      <c r="E939" s="86"/>
      <c r="F939" s="86"/>
    </row>
    <row r="940" spans="3:6" x14ac:dyDescent="0.25">
      <c r="C940" s="86"/>
      <c r="D940" s="86"/>
      <c r="E940" s="86"/>
      <c r="F940" s="86"/>
    </row>
    <row r="941" spans="3:6" x14ac:dyDescent="0.25">
      <c r="C941" s="86"/>
      <c r="D941" s="86"/>
      <c r="E941" s="86"/>
      <c r="F941" s="86"/>
    </row>
    <row r="942" spans="3:6" x14ac:dyDescent="0.25">
      <c r="C942" s="86"/>
      <c r="D942" s="86"/>
      <c r="E942" s="86"/>
      <c r="F942" s="86"/>
    </row>
    <row r="943" spans="3:6" x14ac:dyDescent="0.25">
      <c r="C943" s="86"/>
      <c r="D943" s="86"/>
      <c r="E943" s="86"/>
      <c r="F943" s="86"/>
    </row>
    <row r="944" spans="3:6" x14ac:dyDescent="0.25">
      <c r="C944" s="86"/>
      <c r="D944" s="86"/>
      <c r="E944" s="86"/>
      <c r="F944" s="86"/>
    </row>
    <row r="945" spans="3:6" x14ac:dyDescent="0.25">
      <c r="C945" s="86"/>
      <c r="D945" s="86"/>
      <c r="E945" s="86"/>
      <c r="F945" s="86"/>
    </row>
    <row r="946" spans="3:6" x14ac:dyDescent="0.25">
      <c r="C946" s="86"/>
      <c r="D946" s="86"/>
      <c r="E946" s="86"/>
      <c r="F946" s="86"/>
    </row>
    <row r="947" spans="3:6" x14ac:dyDescent="0.25">
      <c r="C947" s="86"/>
      <c r="D947" s="86"/>
      <c r="E947" s="86"/>
      <c r="F947" s="86"/>
    </row>
    <row r="948" spans="3:6" x14ac:dyDescent="0.25">
      <c r="C948" s="86"/>
      <c r="D948" s="86"/>
      <c r="E948" s="86"/>
      <c r="F948" s="86"/>
    </row>
    <row r="949" spans="3:6" x14ac:dyDescent="0.25">
      <c r="C949" s="86"/>
      <c r="D949" s="86"/>
      <c r="E949" s="86"/>
      <c r="F949" s="86"/>
    </row>
    <row r="950" spans="3:6" x14ac:dyDescent="0.25">
      <c r="C950" s="86"/>
      <c r="D950" s="86"/>
      <c r="E950" s="86"/>
      <c r="F950" s="86"/>
    </row>
    <row r="951" spans="3:6" x14ac:dyDescent="0.25">
      <c r="C951" s="86"/>
      <c r="D951" s="86"/>
      <c r="E951" s="86"/>
      <c r="F951" s="86"/>
    </row>
    <row r="952" spans="3:6" x14ac:dyDescent="0.25">
      <c r="C952" s="86"/>
      <c r="D952" s="86"/>
      <c r="E952" s="86"/>
      <c r="F952" s="86"/>
    </row>
    <row r="953" spans="3:6" x14ac:dyDescent="0.25">
      <c r="C953" s="86"/>
      <c r="D953" s="86"/>
      <c r="E953" s="86"/>
      <c r="F953" s="86"/>
    </row>
    <row r="954" spans="3:6" x14ac:dyDescent="0.25">
      <c r="C954" s="86"/>
      <c r="D954" s="86"/>
      <c r="E954" s="86"/>
      <c r="F954" s="86"/>
    </row>
    <row r="955" spans="3:6" x14ac:dyDescent="0.25">
      <c r="C955" s="86"/>
      <c r="D955" s="86"/>
      <c r="E955" s="86"/>
      <c r="F955" s="86"/>
    </row>
    <row r="956" spans="3:6" x14ac:dyDescent="0.25">
      <c r="C956" s="86"/>
      <c r="D956" s="86"/>
      <c r="E956" s="86"/>
      <c r="F956" s="86"/>
    </row>
    <row r="957" spans="3:6" x14ac:dyDescent="0.25">
      <c r="C957" s="86"/>
      <c r="D957" s="86"/>
      <c r="E957" s="86"/>
      <c r="F957" s="86"/>
    </row>
    <row r="958" spans="3:6" x14ac:dyDescent="0.25">
      <c r="C958" s="86"/>
      <c r="D958" s="86"/>
      <c r="E958" s="86"/>
      <c r="F958" s="86"/>
    </row>
    <row r="959" spans="3:6" x14ac:dyDescent="0.25">
      <c r="C959" s="86"/>
      <c r="D959" s="86"/>
      <c r="E959" s="86"/>
      <c r="F959" s="86"/>
    </row>
    <row r="960" spans="3:6" x14ac:dyDescent="0.25">
      <c r="C960" s="86"/>
      <c r="D960" s="86"/>
      <c r="E960" s="86"/>
      <c r="F960" s="86"/>
    </row>
    <row r="961" spans="3:6" x14ac:dyDescent="0.25">
      <c r="C961" s="86"/>
      <c r="D961" s="86"/>
      <c r="E961" s="86"/>
      <c r="F961" s="86"/>
    </row>
    <row r="962" spans="3:6" x14ac:dyDescent="0.25">
      <c r="C962" s="86"/>
      <c r="D962" s="86"/>
      <c r="E962" s="86"/>
      <c r="F962" s="86"/>
    </row>
    <row r="963" spans="3:6" x14ac:dyDescent="0.25">
      <c r="C963" s="86"/>
      <c r="D963" s="86"/>
      <c r="E963" s="86"/>
      <c r="F963" s="86"/>
    </row>
    <row r="964" spans="3:6" x14ac:dyDescent="0.25">
      <c r="C964" s="86"/>
      <c r="D964" s="86"/>
      <c r="E964" s="86"/>
      <c r="F964" s="86"/>
    </row>
    <row r="965" spans="3:6" x14ac:dyDescent="0.25">
      <c r="C965" s="86"/>
      <c r="D965" s="86"/>
      <c r="E965" s="86"/>
      <c r="F965" s="86"/>
    </row>
    <row r="966" spans="3:6" x14ac:dyDescent="0.25">
      <c r="C966" s="86"/>
      <c r="D966" s="86"/>
      <c r="E966" s="86"/>
      <c r="F966" s="86"/>
    </row>
    <row r="967" spans="3:6" x14ac:dyDescent="0.25">
      <c r="C967" s="86"/>
      <c r="D967" s="86"/>
      <c r="E967" s="86"/>
      <c r="F967" s="86"/>
    </row>
    <row r="968" spans="3:6" x14ac:dyDescent="0.25">
      <c r="C968" s="86"/>
      <c r="D968" s="86"/>
      <c r="E968" s="86"/>
      <c r="F968" s="86"/>
    </row>
    <row r="969" spans="3:6" x14ac:dyDescent="0.25">
      <c r="C969" s="86"/>
      <c r="D969" s="86"/>
      <c r="E969" s="86"/>
      <c r="F969" s="86"/>
    </row>
    <row r="970" spans="3:6" x14ac:dyDescent="0.25">
      <c r="C970" s="86"/>
      <c r="D970" s="86"/>
      <c r="E970" s="86"/>
      <c r="F970" s="86"/>
    </row>
    <row r="971" spans="3:6" x14ac:dyDescent="0.25">
      <c r="C971" s="86"/>
      <c r="D971" s="86"/>
      <c r="E971" s="86"/>
      <c r="F971" s="86"/>
    </row>
    <row r="972" spans="3:6" x14ac:dyDescent="0.25">
      <c r="C972" s="86"/>
      <c r="D972" s="86"/>
      <c r="E972" s="86"/>
      <c r="F972" s="86"/>
    </row>
    <row r="973" spans="3:6" x14ac:dyDescent="0.25">
      <c r="C973" s="86"/>
      <c r="D973" s="86"/>
      <c r="E973" s="86"/>
      <c r="F973" s="86"/>
    </row>
    <row r="974" spans="3:6" x14ac:dyDescent="0.25">
      <c r="C974" s="86"/>
      <c r="D974" s="86"/>
      <c r="E974" s="86"/>
      <c r="F974" s="86"/>
    </row>
    <row r="975" spans="3:6" x14ac:dyDescent="0.25">
      <c r="C975" s="86"/>
      <c r="D975" s="86"/>
      <c r="E975" s="86"/>
      <c r="F975" s="86"/>
    </row>
    <row r="976" spans="3:6" x14ac:dyDescent="0.25">
      <c r="C976" s="86"/>
      <c r="D976" s="86"/>
      <c r="E976" s="86"/>
      <c r="F976" s="86"/>
    </row>
    <row r="977" spans="3:6" x14ac:dyDescent="0.25">
      <c r="C977" s="86"/>
      <c r="D977" s="86"/>
      <c r="E977" s="86"/>
      <c r="F977" s="86"/>
    </row>
    <row r="978" spans="3:6" x14ac:dyDescent="0.25">
      <c r="C978" s="86"/>
      <c r="D978" s="86"/>
      <c r="E978" s="86"/>
      <c r="F978" s="86"/>
    </row>
    <row r="979" spans="3:6" x14ac:dyDescent="0.25">
      <c r="C979" s="86"/>
      <c r="D979" s="86"/>
      <c r="E979" s="86"/>
      <c r="F979" s="86"/>
    </row>
    <row r="980" spans="3:6" x14ac:dyDescent="0.25">
      <c r="C980" s="86"/>
      <c r="D980" s="86"/>
      <c r="E980" s="86"/>
      <c r="F980" s="86"/>
    </row>
    <row r="981" spans="3:6" x14ac:dyDescent="0.25">
      <c r="C981" s="86"/>
      <c r="D981" s="86"/>
      <c r="E981" s="86"/>
      <c r="F981" s="86"/>
    </row>
    <row r="982" spans="3:6" x14ac:dyDescent="0.25">
      <c r="C982" s="86"/>
      <c r="D982" s="86"/>
      <c r="E982" s="86"/>
      <c r="F982" s="86"/>
    </row>
    <row r="983" spans="3:6" x14ac:dyDescent="0.25">
      <c r="C983" s="86"/>
      <c r="D983" s="86"/>
      <c r="E983" s="86"/>
      <c r="F983" s="86"/>
    </row>
    <row r="984" spans="3:6" x14ac:dyDescent="0.25">
      <c r="C984" s="86"/>
      <c r="D984" s="86"/>
      <c r="E984" s="86"/>
      <c r="F984" s="86"/>
    </row>
    <row r="985" spans="3:6" x14ac:dyDescent="0.25">
      <c r="C985" s="86"/>
      <c r="D985" s="86"/>
      <c r="E985" s="86"/>
      <c r="F985" s="86"/>
    </row>
    <row r="986" spans="3:6" x14ac:dyDescent="0.25">
      <c r="C986" s="86"/>
      <c r="D986" s="86"/>
      <c r="E986" s="86"/>
      <c r="F986" s="86"/>
    </row>
    <row r="987" spans="3:6" x14ac:dyDescent="0.25">
      <c r="C987" s="86"/>
      <c r="D987" s="86"/>
      <c r="E987" s="86"/>
      <c r="F987" s="86"/>
    </row>
    <row r="988" spans="3:6" x14ac:dyDescent="0.25">
      <c r="C988" s="86"/>
      <c r="D988" s="86"/>
      <c r="E988" s="86"/>
      <c r="F988" s="86"/>
    </row>
    <row r="989" spans="3:6" x14ac:dyDescent="0.25">
      <c r="C989" s="86"/>
      <c r="D989" s="86"/>
      <c r="E989" s="86"/>
      <c r="F989" s="86"/>
    </row>
    <row r="990" spans="3:6" x14ac:dyDescent="0.25">
      <c r="C990" s="86"/>
      <c r="D990" s="86"/>
      <c r="E990" s="86"/>
      <c r="F990" s="86"/>
    </row>
    <row r="991" spans="3:6" x14ac:dyDescent="0.25">
      <c r="C991" s="86"/>
      <c r="D991" s="86"/>
      <c r="E991" s="86"/>
      <c r="F991" s="86"/>
    </row>
    <row r="992" spans="3:6" x14ac:dyDescent="0.25">
      <c r="C992" s="86"/>
      <c r="D992" s="86"/>
      <c r="E992" s="86"/>
      <c r="F992" s="86"/>
    </row>
    <row r="993" spans="3:6" x14ac:dyDescent="0.25">
      <c r="C993" s="86"/>
      <c r="D993" s="86"/>
      <c r="E993" s="86"/>
      <c r="F993" s="86"/>
    </row>
    <row r="994" spans="3:6" x14ac:dyDescent="0.25">
      <c r="C994" s="86"/>
      <c r="D994" s="86"/>
      <c r="E994" s="86"/>
      <c r="F994" s="86"/>
    </row>
    <row r="995" spans="3:6" x14ac:dyDescent="0.25">
      <c r="C995" s="86"/>
      <c r="D995" s="86"/>
      <c r="E995" s="86"/>
      <c r="F995" s="86"/>
    </row>
    <row r="996" spans="3:6" x14ac:dyDescent="0.25">
      <c r="C996" s="86"/>
      <c r="D996" s="86"/>
      <c r="E996" s="86"/>
      <c r="F996" s="86"/>
    </row>
    <row r="997" spans="3:6" x14ac:dyDescent="0.25">
      <c r="C997" s="86"/>
      <c r="D997" s="86"/>
      <c r="E997" s="86"/>
      <c r="F997" s="86"/>
    </row>
    <row r="998" spans="3:6" x14ac:dyDescent="0.25">
      <c r="C998" s="86"/>
      <c r="D998" s="86"/>
      <c r="E998" s="86"/>
      <c r="F998" s="86"/>
    </row>
    <row r="999" spans="3:6" x14ac:dyDescent="0.25">
      <c r="C999" s="86"/>
      <c r="D999" s="86"/>
      <c r="E999" s="86"/>
      <c r="F999" s="86"/>
    </row>
    <row r="1000" spans="3:6" x14ac:dyDescent="0.25">
      <c r="C1000" s="86"/>
      <c r="D1000" s="86"/>
      <c r="E1000" s="86"/>
      <c r="F1000" s="86"/>
    </row>
    <row r="1001" spans="3:6" x14ac:dyDescent="0.25">
      <c r="C1001" s="86"/>
      <c r="D1001" s="86"/>
      <c r="E1001" s="86"/>
      <c r="F1001" s="86"/>
    </row>
    <row r="1002" spans="3:6" x14ac:dyDescent="0.25">
      <c r="C1002" s="86"/>
      <c r="D1002" s="86"/>
      <c r="E1002" s="86"/>
      <c r="F1002" s="86"/>
    </row>
    <row r="1003" spans="3:6" x14ac:dyDescent="0.25">
      <c r="C1003" s="86"/>
      <c r="D1003" s="86"/>
      <c r="E1003" s="86"/>
      <c r="F1003" s="86"/>
    </row>
    <row r="1004" spans="3:6" x14ac:dyDescent="0.25">
      <c r="C1004" s="86"/>
      <c r="D1004" s="86"/>
      <c r="E1004" s="86"/>
      <c r="F1004" s="86"/>
    </row>
    <row r="1005" spans="3:6" x14ac:dyDescent="0.25">
      <c r="C1005" s="86"/>
      <c r="D1005" s="86"/>
      <c r="E1005" s="86"/>
      <c r="F1005" s="86"/>
    </row>
    <row r="1006" spans="3:6" x14ac:dyDescent="0.25">
      <c r="C1006" s="86"/>
      <c r="D1006" s="86"/>
      <c r="E1006" s="86"/>
      <c r="F1006" s="86"/>
    </row>
    <row r="1007" spans="3:6" x14ac:dyDescent="0.25">
      <c r="C1007" s="86"/>
      <c r="D1007" s="86"/>
      <c r="E1007" s="86"/>
      <c r="F1007" s="86"/>
    </row>
    <row r="1008" spans="3:6" x14ac:dyDescent="0.25">
      <c r="C1008" s="86"/>
      <c r="D1008" s="86"/>
      <c r="E1008" s="86"/>
      <c r="F1008" s="86"/>
    </row>
    <row r="1009" spans="3:6" x14ac:dyDescent="0.25">
      <c r="C1009" s="86"/>
      <c r="D1009" s="86"/>
      <c r="E1009" s="86"/>
      <c r="F1009" s="86"/>
    </row>
    <row r="1010" spans="3:6" x14ac:dyDescent="0.25">
      <c r="C1010" s="86"/>
      <c r="D1010" s="86"/>
      <c r="E1010" s="86"/>
      <c r="F1010" s="86"/>
    </row>
    <row r="1011" spans="3:6" x14ac:dyDescent="0.25">
      <c r="C1011" s="86"/>
      <c r="D1011" s="86"/>
      <c r="E1011" s="86"/>
      <c r="F1011" s="86"/>
    </row>
    <row r="1012" spans="3:6" x14ac:dyDescent="0.25">
      <c r="C1012" s="86"/>
      <c r="D1012" s="86"/>
      <c r="E1012" s="86"/>
      <c r="F1012" s="86"/>
    </row>
    <row r="1013" spans="3:6" x14ac:dyDescent="0.25">
      <c r="C1013" s="86"/>
      <c r="D1013" s="86"/>
      <c r="E1013" s="86"/>
      <c r="F1013" s="86"/>
    </row>
    <row r="1014" spans="3:6" x14ac:dyDescent="0.25">
      <c r="C1014" s="86"/>
      <c r="D1014" s="86"/>
      <c r="E1014" s="86"/>
      <c r="F1014" s="86"/>
    </row>
    <row r="1015" spans="3:6" x14ac:dyDescent="0.25">
      <c r="C1015" s="86"/>
      <c r="D1015" s="86"/>
      <c r="E1015" s="86"/>
      <c r="F1015" s="86"/>
    </row>
    <row r="1016" spans="3:6" x14ac:dyDescent="0.25">
      <c r="C1016" s="86"/>
      <c r="D1016" s="86"/>
      <c r="E1016" s="86"/>
      <c r="F1016" s="86"/>
    </row>
    <row r="1017" spans="3:6" x14ac:dyDescent="0.25">
      <c r="C1017" s="86"/>
      <c r="D1017" s="86"/>
      <c r="E1017" s="86"/>
      <c r="F1017" s="86"/>
    </row>
    <row r="1018" spans="3:6" x14ac:dyDescent="0.25">
      <c r="C1018" s="86"/>
      <c r="D1018" s="86"/>
      <c r="E1018" s="86"/>
      <c r="F1018" s="86"/>
    </row>
    <row r="1019" spans="3:6" x14ac:dyDescent="0.25">
      <c r="C1019" s="86"/>
      <c r="D1019" s="86"/>
      <c r="E1019" s="86"/>
      <c r="F1019" s="86"/>
    </row>
    <row r="1020" spans="3:6" x14ac:dyDescent="0.25">
      <c r="C1020" s="86"/>
      <c r="D1020" s="86"/>
      <c r="E1020" s="86"/>
      <c r="F1020" s="86"/>
    </row>
    <row r="1021" spans="3:6" x14ac:dyDescent="0.25">
      <c r="C1021" s="86"/>
      <c r="D1021" s="86"/>
      <c r="E1021" s="86"/>
      <c r="F1021" s="86"/>
    </row>
    <row r="1022" spans="3:6" x14ac:dyDescent="0.25">
      <c r="C1022" s="86"/>
      <c r="D1022" s="86"/>
      <c r="E1022" s="86"/>
      <c r="F1022" s="86"/>
    </row>
    <row r="1023" spans="3:6" x14ac:dyDescent="0.25">
      <c r="C1023" s="86"/>
      <c r="D1023" s="86"/>
      <c r="E1023" s="86"/>
      <c r="F1023" s="86"/>
    </row>
    <row r="1024" spans="3:6" x14ac:dyDescent="0.25">
      <c r="C1024" s="86"/>
      <c r="D1024" s="86"/>
      <c r="E1024" s="86"/>
      <c r="F1024" s="86"/>
    </row>
    <row r="1025" spans="3:6" x14ac:dyDescent="0.25">
      <c r="C1025" s="86"/>
      <c r="D1025" s="86"/>
      <c r="E1025" s="86"/>
      <c r="F1025" s="86"/>
    </row>
    <row r="1026" spans="3:6" x14ac:dyDescent="0.25">
      <c r="C1026" s="86"/>
      <c r="D1026" s="86"/>
      <c r="E1026" s="86"/>
      <c r="F1026" s="86"/>
    </row>
    <row r="1027" spans="3:6" x14ac:dyDescent="0.25">
      <c r="C1027" s="86"/>
      <c r="D1027" s="86"/>
      <c r="E1027" s="86"/>
      <c r="F1027" s="86"/>
    </row>
    <row r="1028" spans="3:6" x14ac:dyDescent="0.25">
      <c r="C1028" s="86"/>
      <c r="D1028" s="86"/>
      <c r="E1028" s="86"/>
      <c r="F1028" s="86"/>
    </row>
    <row r="1029" spans="3:6" x14ac:dyDescent="0.25">
      <c r="C1029" s="86"/>
      <c r="D1029" s="86"/>
      <c r="E1029" s="86"/>
      <c r="F1029" s="86"/>
    </row>
    <row r="1030" spans="3:6" x14ac:dyDescent="0.25">
      <c r="C1030" s="86"/>
      <c r="D1030" s="86"/>
      <c r="E1030" s="86"/>
      <c r="F1030" s="86"/>
    </row>
    <row r="1031" spans="3:6" x14ac:dyDescent="0.25">
      <c r="C1031" s="86"/>
      <c r="D1031" s="86"/>
      <c r="E1031" s="86"/>
      <c r="F1031" s="86"/>
    </row>
    <row r="1032" spans="3:6" x14ac:dyDescent="0.25">
      <c r="C1032" s="86"/>
      <c r="D1032" s="86"/>
      <c r="E1032" s="86"/>
      <c r="F1032" s="86"/>
    </row>
    <row r="1033" spans="3:6" x14ac:dyDescent="0.25">
      <c r="C1033" s="86"/>
      <c r="D1033" s="86"/>
      <c r="E1033" s="86"/>
      <c r="F1033" s="86"/>
    </row>
    <row r="1034" spans="3:6" x14ac:dyDescent="0.25">
      <c r="C1034" s="86"/>
      <c r="D1034" s="86"/>
      <c r="E1034" s="86"/>
      <c r="F1034" s="86"/>
    </row>
    <row r="1035" spans="3:6" x14ac:dyDescent="0.25">
      <c r="C1035" s="86"/>
      <c r="D1035" s="86"/>
      <c r="E1035" s="86"/>
      <c r="F1035" s="86"/>
    </row>
    <row r="1036" spans="3:6" x14ac:dyDescent="0.25">
      <c r="C1036" s="86"/>
      <c r="D1036" s="86"/>
      <c r="E1036" s="86"/>
      <c r="F1036" s="86"/>
    </row>
    <row r="1037" spans="3:6" x14ac:dyDescent="0.25">
      <c r="C1037" s="86"/>
      <c r="D1037" s="86"/>
      <c r="E1037" s="86"/>
      <c r="F1037" s="86"/>
    </row>
    <row r="1038" spans="3:6" x14ac:dyDescent="0.25">
      <c r="C1038" s="86"/>
      <c r="D1038" s="86"/>
      <c r="E1038" s="86"/>
      <c r="F1038" s="86"/>
    </row>
    <row r="1039" spans="3:6" x14ac:dyDescent="0.25">
      <c r="C1039" s="86"/>
      <c r="D1039" s="86"/>
      <c r="E1039" s="86"/>
      <c r="F1039" s="86"/>
    </row>
    <row r="1040" spans="3:6" x14ac:dyDescent="0.25">
      <c r="C1040" s="86"/>
      <c r="D1040" s="86"/>
      <c r="E1040" s="86"/>
      <c r="F1040" s="86"/>
    </row>
    <row r="1041" spans="3:6" x14ac:dyDescent="0.25">
      <c r="C1041" s="86"/>
      <c r="D1041" s="86"/>
      <c r="E1041" s="86"/>
      <c r="F1041" s="86"/>
    </row>
    <row r="1042" spans="3:6" x14ac:dyDescent="0.25">
      <c r="C1042" s="86"/>
      <c r="D1042" s="86"/>
      <c r="E1042" s="86"/>
      <c r="F1042" s="86"/>
    </row>
    <row r="1043" spans="3:6" x14ac:dyDescent="0.25">
      <c r="C1043" s="86"/>
      <c r="D1043" s="86"/>
      <c r="E1043" s="86"/>
      <c r="F1043" s="86"/>
    </row>
    <row r="1044" spans="3:6" x14ac:dyDescent="0.25">
      <c r="C1044" s="86"/>
      <c r="D1044" s="86"/>
      <c r="E1044" s="86"/>
      <c r="F1044" s="86"/>
    </row>
    <row r="1045" spans="3:6" x14ac:dyDescent="0.25">
      <c r="C1045" s="86"/>
      <c r="D1045" s="86"/>
      <c r="E1045" s="86"/>
      <c r="F1045" s="86"/>
    </row>
    <row r="1046" spans="3:6" x14ac:dyDescent="0.25">
      <c r="C1046" s="86"/>
      <c r="D1046" s="86"/>
      <c r="E1046" s="86"/>
      <c r="F1046" s="86"/>
    </row>
    <row r="1047" spans="3:6" x14ac:dyDescent="0.25">
      <c r="C1047" s="86"/>
      <c r="D1047" s="86"/>
      <c r="E1047" s="86"/>
      <c r="F1047" s="86"/>
    </row>
    <row r="1048" spans="3:6" x14ac:dyDescent="0.25">
      <c r="C1048" s="86"/>
      <c r="D1048" s="86"/>
      <c r="E1048" s="86"/>
      <c r="F1048" s="86"/>
    </row>
    <row r="1049" spans="3:6" x14ac:dyDescent="0.25">
      <c r="C1049" s="86"/>
      <c r="D1049" s="86"/>
      <c r="E1049" s="86"/>
      <c r="F1049" s="86"/>
    </row>
    <row r="1050" spans="3:6" x14ac:dyDescent="0.25">
      <c r="C1050" s="86"/>
      <c r="D1050" s="86"/>
      <c r="E1050" s="86"/>
      <c r="F1050" s="86"/>
    </row>
    <row r="1051" spans="3:6" x14ac:dyDescent="0.25">
      <c r="C1051" s="86"/>
      <c r="D1051" s="86"/>
      <c r="E1051" s="86"/>
      <c r="F1051" s="86"/>
    </row>
    <row r="1052" spans="3:6" x14ac:dyDescent="0.25">
      <c r="C1052" s="86"/>
      <c r="D1052" s="86"/>
      <c r="E1052" s="86"/>
      <c r="F1052" s="86"/>
    </row>
    <row r="1053" spans="3:6" x14ac:dyDescent="0.25">
      <c r="C1053" s="86"/>
      <c r="D1053" s="86"/>
      <c r="E1053" s="86"/>
      <c r="F1053" s="86"/>
    </row>
    <row r="1054" spans="3:6" x14ac:dyDescent="0.25">
      <c r="C1054" s="86"/>
      <c r="D1054" s="86"/>
      <c r="E1054" s="86"/>
      <c r="F1054" s="86"/>
    </row>
    <row r="1055" spans="3:6" x14ac:dyDescent="0.25">
      <c r="C1055" s="86"/>
      <c r="D1055" s="86"/>
      <c r="E1055" s="86"/>
      <c r="F1055" s="86"/>
    </row>
    <row r="1056" spans="3:6" x14ac:dyDescent="0.25">
      <c r="C1056" s="86"/>
      <c r="D1056" s="86"/>
      <c r="E1056" s="86"/>
      <c r="F1056" s="86"/>
    </row>
    <row r="1057" spans="3:6" x14ac:dyDescent="0.25">
      <c r="C1057" s="86"/>
      <c r="D1057" s="86"/>
      <c r="E1057" s="86"/>
      <c r="F1057" s="86"/>
    </row>
    <row r="1058" spans="3:6" x14ac:dyDescent="0.25">
      <c r="C1058" s="86"/>
      <c r="D1058" s="86"/>
      <c r="E1058" s="86"/>
      <c r="F1058" s="86"/>
    </row>
    <row r="1059" spans="3:6" x14ac:dyDescent="0.25">
      <c r="C1059" s="86"/>
      <c r="D1059" s="86"/>
      <c r="E1059" s="86"/>
      <c r="F1059" s="86"/>
    </row>
    <row r="1060" spans="3:6" x14ac:dyDescent="0.25">
      <c r="C1060" s="86"/>
      <c r="D1060" s="86"/>
      <c r="E1060" s="86"/>
      <c r="F1060" s="86"/>
    </row>
    <row r="1061" spans="3:6" x14ac:dyDescent="0.25">
      <c r="C1061" s="86"/>
      <c r="D1061" s="86"/>
      <c r="E1061" s="86"/>
      <c r="F1061" s="86"/>
    </row>
    <row r="1062" spans="3:6" x14ac:dyDescent="0.25">
      <c r="C1062" s="86"/>
      <c r="D1062" s="86"/>
      <c r="E1062" s="86"/>
      <c r="F1062" s="86"/>
    </row>
    <row r="1063" spans="3:6" x14ac:dyDescent="0.25">
      <c r="C1063" s="86"/>
      <c r="D1063" s="86"/>
      <c r="E1063" s="86"/>
      <c r="F1063" s="86"/>
    </row>
    <row r="1064" spans="3:6" x14ac:dyDescent="0.25">
      <c r="C1064" s="86"/>
      <c r="D1064" s="86"/>
      <c r="E1064" s="86"/>
      <c r="F1064" s="86"/>
    </row>
    <row r="1065" spans="3:6" x14ac:dyDescent="0.25">
      <c r="C1065" s="86"/>
      <c r="D1065" s="86"/>
      <c r="E1065" s="86"/>
      <c r="F1065" s="86"/>
    </row>
    <row r="1066" spans="3:6" x14ac:dyDescent="0.25">
      <c r="C1066" s="86"/>
      <c r="D1066" s="86"/>
      <c r="E1066" s="86"/>
      <c r="F1066" s="86"/>
    </row>
    <row r="1067" spans="3:6" x14ac:dyDescent="0.25">
      <c r="C1067" s="86"/>
      <c r="D1067" s="86"/>
      <c r="E1067" s="86"/>
      <c r="F1067" s="86"/>
    </row>
    <row r="1068" spans="3:6" x14ac:dyDescent="0.25">
      <c r="C1068" s="86"/>
      <c r="D1068" s="86"/>
      <c r="E1068" s="86"/>
      <c r="F1068" s="86"/>
    </row>
    <row r="1069" spans="3:6" x14ac:dyDescent="0.25">
      <c r="C1069" s="86"/>
      <c r="D1069" s="86"/>
      <c r="E1069" s="86"/>
      <c r="F1069" s="86"/>
    </row>
    <row r="1070" spans="3:6" x14ac:dyDescent="0.25">
      <c r="C1070" s="86"/>
      <c r="D1070" s="86"/>
      <c r="E1070" s="86"/>
      <c r="F1070" s="86"/>
    </row>
    <row r="1071" spans="3:6" x14ac:dyDescent="0.25">
      <c r="C1071" s="86"/>
      <c r="D1071" s="86"/>
      <c r="E1071" s="86"/>
      <c r="F1071" s="86"/>
    </row>
    <row r="1072" spans="3:6" x14ac:dyDescent="0.25">
      <c r="C1072" s="86"/>
      <c r="D1072" s="86"/>
      <c r="E1072" s="86"/>
      <c r="F1072" s="86"/>
    </row>
    <row r="1073" spans="3:6" x14ac:dyDescent="0.25">
      <c r="C1073" s="86"/>
      <c r="D1073" s="86"/>
      <c r="E1073" s="86"/>
      <c r="F1073" s="86"/>
    </row>
    <row r="1074" spans="3:6" x14ac:dyDescent="0.25">
      <c r="C1074" s="86"/>
      <c r="D1074" s="86"/>
      <c r="E1074" s="86"/>
      <c r="F1074" s="86"/>
    </row>
    <row r="1075" spans="3:6" x14ac:dyDescent="0.25">
      <c r="C1075" s="86"/>
      <c r="D1075" s="86"/>
      <c r="E1075" s="86"/>
      <c r="F1075" s="86"/>
    </row>
    <row r="1076" spans="3:6" x14ac:dyDescent="0.25">
      <c r="C1076" s="86"/>
      <c r="D1076" s="86"/>
      <c r="E1076" s="86"/>
      <c r="F1076" s="86"/>
    </row>
    <row r="1077" spans="3:6" x14ac:dyDescent="0.25">
      <c r="C1077" s="86"/>
      <c r="D1077" s="86"/>
      <c r="E1077" s="86"/>
      <c r="F1077" s="86"/>
    </row>
    <row r="1078" spans="3:6" x14ac:dyDescent="0.25">
      <c r="C1078" s="86"/>
      <c r="D1078" s="86"/>
      <c r="E1078" s="86"/>
      <c r="F1078" s="86"/>
    </row>
    <row r="1079" spans="3:6" x14ac:dyDescent="0.25">
      <c r="C1079" s="86"/>
      <c r="D1079" s="86"/>
      <c r="E1079" s="86"/>
      <c r="F1079" s="86"/>
    </row>
    <row r="1080" spans="3:6" x14ac:dyDescent="0.25">
      <c r="C1080" s="86"/>
      <c r="D1080" s="86"/>
      <c r="E1080" s="86"/>
      <c r="F1080" s="86"/>
    </row>
    <row r="1081" spans="3:6" x14ac:dyDescent="0.25">
      <c r="C1081" s="86"/>
      <c r="D1081" s="86"/>
      <c r="E1081" s="86"/>
      <c r="F1081" s="86"/>
    </row>
    <row r="1082" spans="3:6" x14ac:dyDescent="0.25">
      <c r="C1082" s="86"/>
      <c r="D1082" s="86"/>
      <c r="E1082" s="86"/>
      <c r="F1082" s="86"/>
    </row>
    <row r="1083" spans="3:6" x14ac:dyDescent="0.25">
      <c r="C1083" s="86"/>
      <c r="D1083" s="86"/>
      <c r="E1083" s="86"/>
      <c r="F1083" s="86"/>
    </row>
    <row r="1084" spans="3:6" x14ac:dyDescent="0.25">
      <c r="C1084" s="86"/>
      <c r="D1084" s="86"/>
      <c r="E1084" s="86"/>
      <c r="F1084" s="86"/>
    </row>
    <row r="1085" spans="3:6" x14ac:dyDescent="0.25">
      <c r="C1085" s="86"/>
      <c r="D1085" s="86"/>
      <c r="E1085" s="86"/>
      <c r="F1085" s="86"/>
    </row>
    <row r="1086" spans="3:6" x14ac:dyDescent="0.25">
      <c r="C1086" s="86"/>
      <c r="D1086" s="86"/>
      <c r="E1086" s="86"/>
      <c r="F1086" s="86"/>
    </row>
    <row r="1087" spans="3:6" x14ac:dyDescent="0.25">
      <c r="C1087" s="86"/>
      <c r="D1087" s="86"/>
      <c r="E1087" s="86"/>
      <c r="F1087" s="86"/>
    </row>
    <row r="1088" spans="3:6" x14ac:dyDescent="0.25">
      <c r="C1088" s="86"/>
      <c r="D1088" s="86"/>
      <c r="E1088" s="86"/>
      <c r="F1088" s="86"/>
    </row>
    <row r="1089" spans="3:6" x14ac:dyDescent="0.25">
      <c r="C1089" s="86"/>
      <c r="D1089" s="86"/>
      <c r="E1089" s="86"/>
      <c r="F1089" s="86"/>
    </row>
    <row r="1090" spans="3:6" x14ac:dyDescent="0.25">
      <c r="C1090" s="86"/>
      <c r="D1090" s="86"/>
      <c r="E1090" s="86"/>
      <c r="F1090" s="86"/>
    </row>
    <row r="1091" spans="3:6" x14ac:dyDescent="0.25">
      <c r="C1091" s="86"/>
      <c r="D1091" s="86"/>
      <c r="E1091" s="86"/>
      <c r="F1091" s="86"/>
    </row>
    <row r="1092" spans="3:6" x14ac:dyDescent="0.25">
      <c r="C1092" s="86"/>
      <c r="D1092" s="86"/>
      <c r="E1092" s="86"/>
      <c r="F1092" s="86"/>
    </row>
    <row r="1093" spans="3:6" x14ac:dyDescent="0.25">
      <c r="C1093" s="86"/>
      <c r="D1093" s="86"/>
      <c r="E1093" s="86"/>
      <c r="F1093" s="86"/>
    </row>
    <row r="1094" spans="3:6" x14ac:dyDescent="0.25">
      <c r="C1094" s="86"/>
      <c r="D1094" s="86"/>
      <c r="E1094" s="86"/>
      <c r="F1094" s="86"/>
    </row>
    <row r="1095" spans="3:6" x14ac:dyDescent="0.25">
      <c r="C1095" s="86"/>
      <c r="D1095" s="86"/>
      <c r="E1095" s="86"/>
      <c r="F1095" s="86"/>
    </row>
    <row r="1096" spans="3:6" x14ac:dyDescent="0.25">
      <c r="C1096" s="86"/>
      <c r="D1096" s="86"/>
      <c r="E1096" s="86"/>
      <c r="F1096" s="86"/>
    </row>
    <row r="1097" spans="3:6" x14ac:dyDescent="0.25">
      <c r="C1097" s="86"/>
      <c r="D1097" s="86"/>
      <c r="E1097" s="86"/>
      <c r="F1097" s="86"/>
    </row>
    <row r="1098" spans="3:6" x14ac:dyDescent="0.25">
      <c r="C1098" s="86"/>
      <c r="D1098" s="86"/>
      <c r="E1098" s="86"/>
      <c r="F1098" s="86"/>
    </row>
    <row r="1099" spans="3:6" x14ac:dyDescent="0.25">
      <c r="C1099" s="86"/>
      <c r="D1099" s="86"/>
      <c r="E1099" s="86"/>
      <c r="F1099" s="86"/>
    </row>
    <row r="1100" spans="3:6" x14ac:dyDescent="0.25">
      <c r="C1100" s="86"/>
      <c r="D1100" s="86"/>
      <c r="E1100" s="86"/>
      <c r="F1100" s="86"/>
    </row>
    <row r="1101" spans="3:6" x14ac:dyDescent="0.25">
      <c r="C1101" s="86"/>
      <c r="D1101" s="86"/>
      <c r="E1101" s="86"/>
      <c r="F1101" s="86"/>
    </row>
    <row r="1102" spans="3:6" x14ac:dyDescent="0.25">
      <c r="C1102" s="86"/>
      <c r="D1102" s="86"/>
      <c r="E1102" s="86"/>
      <c r="F1102" s="86"/>
    </row>
    <row r="1103" spans="3:6" x14ac:dyDescent="0.25">
      <c r="C1103" s="86"/>
      <c r="D1103" s="86"/>
      <c r="E1103" s="86"/>
      <c r="F1103" s="86"/>
    </row>
    <row r="1104" spans="3:6" x14ac:dyDescent="0.25">
      <c r="C1104" s="86"/>
      <c r="D1104" s="86"/>
      <c r="E1104" s="86"/>
      <c r="F1104" s="86"/>
    </row>
    <row r="1105" spans="3:6" x14ac:dyDescent="0.25">
      <c r="C1105" s="86"/>
      <c r="D1105" s="86"/>
      <c r="E1105" s="86"/>
      <c r="F1105" s="86"/>
    </row>
    <row r="1106" spans="3:6" x14ac:dyDescent="0.25">
      <c r="C1106" s="86"/>
      <c r="D1106" s="86"/>
      <c r="E1106" s="86"/>
      <c r="F1106" s="86"/>
    </row>
    <row r="1107" spans="3:6" x14ac:dyDescent="0.25">
      <c r="C1107" s="86"/>
      <c r="D1107" s="86"/>
      <c r="E1107" s="86"/>
      <c r="F1107" s="86"/>
    </row>
    <row r="1108" spans="3:6" x14ac:dyDescent="0.25">
      <c r="C1108" s="86"/>
      <c r="D1108" s="86"/>
      <c r="E1108" s="86"/>
      <c r="F1108" s="86"/>
    </row>
    <row r="1109" spans="3:6" x14ac:dyDescent="0.25">
      <c r="C1109" s="86"/>
      <c r="D1109" s="86"/>
      <c r="E1109" s="86"/>
      <c r="F1109" s="86"/>
    </row>
    <row r="1110" spans="3:6" x14ac:dyDescent="0.25">
      <c r="C1110" s="86"/>
      <c r="D1110" s="86"/>
      <c r="E1110" s="86"/>
      <c r="F1110" s="86"/>
    </row>
    <row r="1111" spans="3:6" x14ac:dyDescent="0.25">
      <c r="C1111" s="86"/>
      <c r="D1111" s="86"/>
      <c r="E1111" s="86"/>
      <c r="F1111" s="86"/>
    </row>
    <row r="1112" spans="3:6" x14ac:dyDescent="0.25">
      <c r="C1112" s="86"/>
      <c r="D1112" s="86"/>
      <c r="E1112" s="86"/>
      <c r="F1112" s="86"/>
    </row>
    <row r="1113" spans="3:6" x14ac:dyDescent="0.25">
      <c r="C1113" s="86"/>
      <c r="D1113" s="86"/>
      <c r="E1113" s="86"/>
      <c r="F1113" s="86"/>
    </row>
    <row r="1114" spans="3:6" x14ac:dyDescent="0.25">
      <c r="C1114" s="86"/>
      <c r="D1114" s="86"/>
      <c r="E1114" s="86"/>
      <c r="F1114" s="86"/>
    </row>
    <row r="1115" spans="3:6" x14ac:dyDescent="0.25">
      <c r="C1115" s="86"/>
      <c r="D1115" s="86"/>
      <c r="E1115" s="86"/>
      <c r="F1115" s="86"/>
    </row>
    <row r="1116" spans="3:6" x14ac:dyDescent="0.25">
      <c r="C1116" s="86"/>
      <c r="D1116" s="86"/>
      <c r="E1116" s="86"/>
      <c r="F1116" s="86"/>
    </row>
    <row r="1117" spans="3:6" x14ac:dyDescent="0.25">
      <c r="C1117" s="86"/>
      <c r="D1117" s="86"/>
      <c r="E1117" s="86"/>
      <c r="F1117" s="86"/>
    </row>
    <row r="1118" spans="3:6" x14ac:dyDescent="0.25">
      <c r="C1118" s="86"/>
      <c r="D1118" s="86"/>
      <c r="E1118" s="86"/>
      <c r="F1118" s="86"/>
    </row>
    <row r="1119" spans="3:6" x14ac:dyDescent="0.25">
      <c r="C1119" s="86"/>
      <c r="D1119" s="86"/>
      <c r="E1119" s="86"/>
      <c r="F1119" s="86"/>
    </row>
    <row r="1120" spans="3:6" x14ac:dyDescent="0.25">
      <c r="C1120" s="86"/>
      <c r="D1120" s="86"/>
      <c r="E1120" s="86"/>
      <c r="F1120" s="86"/>
    </row>
    <row r="1121" spans="3:6" x14ac:dyDescent="0.25">
      <c r="C1121" s="86"/>
      <c r="D1121" s="86"/>
      <c r="E1121" s="86"/>
      <c r="F1121" s="86"/>
    </row>
    <row r="1122" spans="3:6" x14ac:dyDescent="0.25">
      <c r="C1122" s="86"/>
      <c r="D1122" s="86"/>
      <c r="E1122" s="86"/>
      <c r="F1122" s="86"/>
    </row>
    <row r="1123" spans="3:6" x14ac:dyDescent="0.25">
      <c r="C1123" s="86"/>
      <c r="D1123" s="86"/>
      <c r="E1123" s="86"/>
      <c r="F1123" s="86"/>
    </row>
    <row r="1124" spans="3:6" x14ac:dyDescent="0.25">
      <c r="C1124" s="86"/>
      <c r="D1124" s="86"/>
      <c r="E1124" s="86"/>
      <c r="F1124" s="86"/>
    </row>
    <row r="1125" spans="3:6" x14ac:dyDescent="0.25">
      <c r="C1125" s="86"/>
      <c r="D1125" s="86"/>
      <c r="E1125" s="86"/>
      <c r="F1125" s="86"/>
    </row>
    <row r="1126" spans="3:6" x14ac:dyDescent="0.25">
      <c r="C1126" s="86"/>
      <c r="D1126" s="86"/>
      <c r="E1126" s="86"/>
      <c r="F1126" s="86"/>
    </row>
    <row r="1127" spans="3:6" x14ac:dyDescent="0.25">
      <c r="C1127" s="86"/>
      <c r="D1127" s="86"/>
      <c r="E1127" s="86"/>
      <c r="F1127" s="86"/>
    </row>
    <row r="1128" spans="3:6" x14ac:dyDescent="0.25">
      <c r="C1128" s="86"/>
      <c r="D1128" s="86"/>
      <c r="E1128" s="86"/>
      <c r="F1128" s="86"/>
    </row>
    <row r="1129" spans="3:6" x14ac:dyDescent="0.25">
      <c r="C1129" s="86"/>
      <c r="D1129" s="86"/>
      <c r="E1129" s="86"/>
      <c r="F1129" s="86"/>
    </row>
    <row r="1130" spans="3:6" x14ac:dyDescent="0.25">
      <c r="C1130" s="86"/>
      <c r="D1130" s="86"/>
      <c r="E1130" s="86"/>
      <c r="F1130" s="86"/>
    </row>
    <row r="1131" spans="3:6" x14ac:dyDescent="0.25">
      <c r="C1131" s="86"/>
      <c r="D1131" s="86"/>
      <c r="E1131" s="86"/>
      <c r="F1131" s="86"/>
    </row>
    <row r="1132" spans="3:6" x14ac:dyDescent="0.25">
      <c r="C1132" s="86"/>
      <c r="D1132" s="86"/>
      <c r="E1132" s="86"/>
      <c r="F1132" s="86"/>
    </row>
    <row r="1133" spans="3:6" x14ac:dyDescent="0.25">
      <c r="C1133" s="86"/>
      <c r="D1133" s="86"/>
      <c r="E1133" s="86"/>
      <c r="F1133" s="86"/>
    </row>
    <row r="1134" spans="3:6" x14ac:dyDescent="0.25">
      <c r="C1134" s="86"/>
      <c r="D1134" s="86"/>
      <c r="E1134" s="86"/>
      <c r="F1134" s="86"/>
    </row>
    <row r="1135" spans="3:6" x14ac:dyDescent="0.25">
      <c r="C1135" s="86"/>
      <c r="D1135" s="86"/>
      <c r="E1135" s="86"/>
      <c r="F1135" s="86"/>
    </row>
    <row r="1136" spans="3:6" x14ac:dyDescent="0.25">
      <c r="C1136" s="86"/>
      <c r="D1136" s="86"/>
      <c r="E1136" s="86"/>
      <c r="F1136" s="86"/>
    </row>
    <row r="1137" spans="3:6" x14ac:dyDescent="0.25">
      <c r="C1137" s="86"/>
      <c r="D1137" s="86"/>
      <c r="E1137" s="86"/>
      <c r="F1137" s="86"/>
    </row>
    <row r="1138" spans="3:6" x14ac:dyDescent="0.25">
      <c r="C1138" s="86"/>
      <c r="D1138" s="86"/>
      <c r="E1138" s="86"/>
      <c r="F1138" s="86"/>
    </row>
    <row r="1139" spans="3:6" x14ac:dyDescent="0.25">
      <c r="C1139" s="86"/>
      <c r="D1139" s="86"/>
      <c r="E1139" s="86"/>
      <c r="F1139" s="86"/>
    </row>
    <row r="1140" spans="3:6" x14ac:dyDescent="0.25">
      <c r="C1140" s="86"/>
      <c r="D1140" s="86"/>
      <c r="E1140" s="86"/>
      <c r="F1140" s="86"/>
    </row>
    <row r="1141" spans="3:6" x14ac:dyDescent="0.25">
      <c r="C1141" s="86"/>
      <c r="D1141" s="86"/>
      <c r="E1141" s="86"/>
      <c r="F1141" s="86"/>
    </row>
    <row r="1142" spans="3:6" x14ac:dyDescent="0.25">
      <c r="C1142" s="86"/>
      <c r="D1142" s="86"/>
      <c r="E1142" s="86"/>
      <c r="F1142" s="86"/>
    </row>
    <row r="1143" spans="3:6" x14ac:dyDescent="0.25">
      <c r="C1143" s="86"/>
      <c r="D1143" s="86"/>
      <c r="E1143" s="86"/>
      <c r="F1143" s="86"/>
    </row>
    <row r="1144" spans="3:6" x14ac:dyDescent="0.25">
      <c r="C1144" s="86"/>
      <c r="D1144" s="86"/>
      <c r="E1144" s="86"/>
      <c r="F1144" s="86"/>
    </row>
    <row r="1145" spans="3:6" x14ac:dyDescent="0.25">
      <c r="C1145" s="86"/>
      <c r="D1145" s="86"/>
      <c r="E1145" s="86"/>
      <c r="F1145" s="86"/>
    </row>
    <row r="1146" spans="3:6" x14ac:dyDescent="0.25">
      <c r="C1146" s="86"/>
      <c r="D1146" s="86"/>
      <c r="E1146" s="86"/>
      <c r="F1146" s="86"/>
    </row>
    <row r="1147" spans="3:6" x14ac:dyDescent="0.25">
      <c r="C1147" s="86"/>
      <c r="D1147" s="86"/>
      <c r="E1147" s="86"/>
      <c r="F1147" s="86"/>
    </row>
    <row r="1148" spans="3:6" x14ac:dyDescent="0.25">
      <c r="C1148" s="86"/>
      <c r="D1148" s="86"/>
      <c r="E1148" s="86"/>
      <c r="F1148" s="86"/>
    </row>
    <row r="1149" spans="3:6" x14ac:dyDescent="0.25">
      <c r="C1149" s="86"/>
      <c r="D1149" s="86"/>
      <c r="E1149" s="86"/>
      <c r="F1149" s="86"/>
    </row>
    <row r="1150" spans="3:6" x14ac:dyDescent="0.25">
      <c r="C1150" s="86"/>
      <c r="D1150" s="86"/>
      <c r="E1150" s="86"/>
      <c r="F1150" s="86"/>
    </row>
    <row r="1151" spans="3:6" x14ac:dyDescent="0.25">
      <c r="C1151" s="86"/>
      <c r="D1151" s="86"/>
      <c r="E1151" s="86"/>
      <c r="F1151" s="86"/>
    </row>
    <row r="1152" spans="3:6" x14ac:dyDescent="0.25">
      <c r="C1152" s="86"/>
      <c r="D1152" s="86"/>
      <c r="E1152" s="86"/>
      <c r="F1152" s="86"/>
    </row>
    <row r="1153" spans="3:6" x14ac:dyDescent="0.25">
      <c r="C1153" s="86"/>
      <c r="D1153" s="86"/>
      <c r="E1153" s="86"/>
      <c r="F1153" s="86"/>
    </row>
    <row r="1154" spans="3:6" x14ac:dyDescent="0.25">
      <c r="C1154" s="86"/>
      <c r="D1154" s="86"/>
      <c r="E1154" s="86"/>
      <c r="F1154" s="86"/>
    </row>
    <row r="1155" spans="3:6" x14ac:dyDescent="0.25">
      <c r="C1155" s="86"/>
      <c r="D1155" s="86"/>
      <c r="E1155" s="86"/>
      <c r="F1155" s="86"/>
    </row>
    <row r="1156" spans="3:6" x14ac:dyDescent="0.25">
      <c r="C1156" s="86"/>
      <c r="D1156" s="86"/>
      <c r="E1156" s="86"/>
      <c r="F1156" s="86"/>
    </row>
    <row r="1157" spans="3:6" x14ac:dyDescent="0.25">
      <c r="C1157" s="86"/>
      <c r="D1157" s="86"/>
      <c r="E1157" s="86"/>
      <c r="F1157" s="86"/>
    </row>
    <row r="1158" spans="3:6" x14ac:dyDescent="0.25">
      <c r="C1158" s="86"/>
      <c r="D1158" s="86"/>
      <c r="E1158" s="86"/>
      <c r="F1158" s="86"/>
    </row>
    <row r="1159" spans="3:6" x14ac:dyDescent="0.25">
      <c r="C1159" s="86"/>
      <c r="D1159" s="86"/>
      <c r="E1159" s="86"/>
      <c r="F1159" s="86"/>
    </row>
    <row r="1160" spans="3:6" x14ac:dyDescent="0.25">
      <c r="C1160" s="86"/>
      <c r="D1160" s="86"/>
      <c r="E1160" s="86"/>
      <c r="F1160" s="86"/>
    </row>
    <row r="1161" spans="3:6" x14ac:dyDescent="0.25">
      <c r="C1161" s="86"/>
      <c r="D1161" s="86"/>
      <c r="E1161" s="86"/>
      <c r="F1161" s="86"/>
    </row>
    <row r="1162" spans="3:6" x14ac:dyDescent="0.25">
      <c r="C1162" s="86"/>
      <c r="D1162" s="86"/>
      <c r="E1162" s="86"/>
      <c r="F1162" s="86"/>
    </row>
    <row r="1163" spans="3:6" x14ac:dyDescent="0.25">
      <c r="C1163" s="86"/>
      <c r="D1163" s="86"/>
      <c r="E1163" s="86"/>
      <c r="F1163" s="86"/>
    </row>
    <row r="1164" spans="3:6" x14ac:dyDescent="0.25">
      <c r="C1164" s="86"/>
      <c r="D1164" s="86"/>
      <c r="E1164" s="86"/>
      <c r="F1164" s="86"/>
    </row>
    <row r="1165" spans="3:6" x14ac:dyDescent="0.25">
      <c r="C1165" s="86"/>
      <c r="D1165" s="86"/>
      <c r="E1165" s="86"/>
      <c r="F1165" s="86"/>
    </row>
    <row r="1166" spans="3:6" x14ac:dyDescent="0.25">
      <c r="C1166" s="86"/>
      <c r="D1166" s="86"/>
      <c r="E1166" s="86"/>
      <c r="F1166" s="86"/>
    </row>
    <row r="1167" spans="3:6" x14ac:dyDescent="0.25">
      <c r="C1167" s="86"/>
      <c r="D1167" s="86"/>
      <c r="E1167" s="86"/>
      <c r="F1167" s="86"/>
    </row>
    <row r="1168" spans="3:6" x14ac:dyDescent="0.25">
      <c r="C1168" s="86"/>
      <c r="D1168" s="86"/>
      <c r="E1168" s="86"/>
      <c r="F1168" s="86"/>
    </row>
    <row r="1169" spans="3:6" x14ac:dyDescent="0.25">
      <c r="C1169" s="86"/>
      <c r="D1169" s="86"/>
      <c r="E1169" s="86"/>
      <c r="F1169" s="86"/>
    </row>
    <row r="1170" spans="3:6" x14ac:dyDescent="0.25">
      <c r="C1170" s="86"/>
      <c r="D1170" s="86"/>
      <c r="E1170" s="86"/>
      <c r="F1170" s="86"/>
    </row>
    <row r="1171" spans="3:6" x14ac:dyDescent="0.25">
      <c r="C1171" s="86"/>
      <c r="D1171" s="86"/>
      <c r="E1171" s="86"/>
      <c r="F1171" s="86"/>
    </row>
    <row r="1172" spans="3:6" x14ac:dyDescent="0.25">
      <c r="C1172" s="86"/>
      <c r="D1172" s="86"/>
      <c r="E1172" s="86"/>
      <c r="F1172" s="86"/>
    </row>
    <row r="1173" spans="3:6" x14ac:dyDescent="0.25">
      <c r="C1173" s="86"/>
      <c r="D1173" s="86"/>
      <c r="E1173" s="86"/>
      <c r="F1173" s="86"/>
    </row>
    <row r="1174" spans="3:6" x14ac:dyDescent="0.25">
      <c r="C1174" s="86"/>
      <c r="D1174" s="86"/>
      <c r="E1174" s="86"/>
      <c r="F1174" s="86"/>
    </row>
    <row r="1175" spans="3:6" x14ac:dyDescent="0.25">
      <c r="C1175" s="86"/>
      <c r="D1175" s="86"/>
      <c r="E1175" s="86"/>
      <c r="F1175" s="86"/>
    </row>
    <row r="1176" spans="3:6" x14ac:dyDescent="0.25">
      <c r="C1176" s="86"/>
      <c r="D1176" s="86"/>
      <c r="E1176" s="86"/>
      <c r="F1176" s="86"/>
    </row>
    <row r="1177" spans="3:6" x14ac:dyDescent="0.25">
      <c r="C1177" s="86"/>
      <c r="D1177" s="86"/>
      <c r="E1177" s="86"/>
      <c r="F1177" s="86"/>
    </row>
    <row r="1178" spans="3:6" x14ac:dyDescent="0.25">
      <c r="C1178" s="86"/>
      <c r="D1178" s="86"/>
      <c r="E1178" s="86"/>
      <c r="F1178" s="86"/>
    </row>
    <row r="1179" spans="3:6" x14ac:dyDescent="0.25">
      <c r="C1179" s="86"/>
      <c r="D1179" s="86"/>
      <c r="E1179" s="86"/>
      <c r="F1179" s="86"/>
    </row>
    <row r="1180" spans="3:6" x14ac:dyDescent="0.25">
      <c r="C1180" s="86"/>
      <c r="D1180" s="86"/>
      <c r="E1180" s="86"/>
      <c r="F1180" s="86"/>
    </row>
    <row r="1181" spans="3:6" x14ac:dyDescent="0.25">
      <c r="C1181" s="86"/>
      <c r="D1181" s="86"/>
      <c r="E1181" s="86"/>
      <c r="F1181" s="86"/>
    </row>
    <row r="1182" spans="3:6" x14ac:dyDescent="0.25">
      <c r="C1182" s="86"/>
      <c r="D1182" s="86"/>
      <c r="E1182" s="86"/>
      <c r="F1182" s="86"/>
    </row>
    <row r="1183" spans="3:6" x14ac:dyDescent="0.25">
      <c r="C1183" s="86"/>
      <c r="D1183" s="86"/>
      <c r="E1183" s="86"/>
      <c r="F1183" s="86"/>
    </row>
    <row r="1184" spans="3:6" x14ac:dyDescent="0.25">
      <c r="C1184" s="86"/>
      <c r="D1184" s="86"/>
      <c r="E1184" s="86"/>
      <c r="F1184" s="86"/>
    </row>
    <row r="1185" spans="3:6" x14ac:dyDescent="0.25">
      <c r="C1185" s="86"/>
      <c r="D1185" s="86"/>
      <c r="E1185" s="86"/>
      <c r="F1185" s="86"/>
    </row>
    <row r="1186" spans="3:6" x14ac:dyDescent="0.25">
      <c r="C1186" s="86"/>
      <c r="D1186" s="86"/>
      <c r="E1186" s="86"/>
      <c r="F1186" s="86"/>
    </row>
    <row r="1187" spans="3:6" x14ac:dyDescent="0.25">
      <c r="C1187" s="86"/>
      <c r="D1187" s="86"/>
      <c r="E1187" s="86"/>
      <c r="F1187" s="86"/>
    </row>
    <row r="1188" spans="3:6" x14ac:dyDescent="0.25">
      <c r="C1188" s="86"/>
      <c r="D1188" s="86"/>
      <c r="E1188" s="86"/>
      <c r="F1188" s="86"/>
    </row>
    <row r="1189" spans="3:6" x14ac:dyDescent="0.25">
      <c r="C1189" s="86"/>
      <c r="D1189" s="86"/>
      <c r="E1189" s="86"/>
      <c r="F1189" s="86"/>
    </row>
    <row r="1190" spans="3:6" x14ac:dyDescent="0.25">
      <c r="C1190" s="86"/>
      <c r="D1190" s="86"/>
      <c r="E1190" s="86"/>
      <c r="F1190" s="86"/>
    </row>
    <row r="1191" spans="3:6" x14ac:dyDescent="0.25">
      <c r="C1191" s="86"/>
      <c r="D1191" s="86"/>
      <c r="E1191" s="86"/>
      <c r="F1191" s="86"/>
    </row>
    <row r="1192" spans="3:6" x14ac:dyDescent="0.25">
      <c r="C1192" s="86"/>
      <c r="D1192" s="86"/>
      <c r="E1192" s="86"/>
      <c r="F1192" s="86"/>
    </row>
    <row r="1193" spans="3:6" x14ac:dyDescent="0.25">
      <c r="C1193" s="86"/>
      <c r="D1193" s="86"/>
      <c r="E1193" s="86"/>
      <c r="F1193" s="86"/>
    </row>
    <row r="1194" spans="3:6" x14ac:dyDescent="0.25">
      <c r="C1194" s="86"/>
      <c r="D1194" s="86"/>
      <c r="E1194" s="86"/>
      <c r="F1194" s="86"/>
    </row>
    <row r="1195" spans="3:6" x14ac:dyDescent="0.25">
      <c r="C1195" s="86"/>
      <c r="D1195" s="86"/>
      <c r="E1195" s="86"/>
      <c r="F1195" s="86"/>
    </row>
    <row r="1196" spans="3:6" x14ac:dyDescent="0.25">
      <c r="C1196" s="86"/>
      <c r="D1196" s="86"/>
      <c r="E1196" s="86"/>
      <c r="F1196" s="86"/>
    </row>
    <row r="1197" spans="3:6" x14ac:dyDescent="0.25">
      <c r="C1197" s="86"/>
      <c r="D1197" s="86"/>
      <c r="E1197" s="86"/>
      <c r="F1197" s="86"/>
    </row>
    <row r="1198" spans="3:6" x14ac:dyDescent="0.25">
      <c r="C1198" s="86"/>
      <c r="D1198" s="86"/>
      <c r="E1198" s="86"/>
      <c r="F1198" s="86"/>
    </row>
    <row r="1199" spans="3:6" x14ac:dyDescent="0.25">
      <c r="C1199" s="86"/>
      <c r="D1199" s="86"/>
      <c r="E1199" s="86"/>
      <c r="F1199" s="86"/>
    </row>
    <row r="1200" spans="3:6" x14ac:dyDescent="0.25">
      <c r="C1200" s="86"/>
      <c r="D1200" s="86"/>
      <c r="E1200" s="86"/>
      <c r="F1200" s="86"/>
    </row>
    <row r="1201" spans="3:6" x14ac:dyDescent="0.25">
      <c r="C1201" s="86"/>
      <c r="D1201" s="86"/>
      <c r="E1201" s="86"/>
      <c r="F1201" s="86"/>
    </row>
    <row r="1202" spans="3:6" x14ac:dyDescent="0.25">
      <c r="C1202" s="86"/>
      <c r="D1202" s="86"/>
      <c r="E1202" s="86"/>
      <c r="F1202" s="86"/>
    </row>
    <row r="1203" spans="3:6" x14ac:dyDescent="0.25">
      <c r="C1203" s="86"/>
      <c r="D1203" s="86"/>
      <c r="E1203" s="86"/>
      <c r="F1203" s="86"/>
    </row>
    <row r="1204" spans="3:6" x14ac:dyDescent="0.25">
      <c r="C1204" s="86"/>
      <c r="D1204" s="86"/>
      <c r="E1204" s="86"/>
      <c r="F1204" s="86"/>
    </row>
    <row r="1205" spans="3:6" x14ac:dyDescent="0.25">
      <c r="C1205" s="86"/>
      <c r="D1205" s="86"/>
      <c r="E1205" s="86"/>
      <c r="F1205" s="86"/>
    </row>
    <row r="1206" spans="3:6" x14ac:dyDescent="0.25">
      <c r="C1206" s="86"/>
      <c r="D1206" s="86"/>
      <c r="E1206" s="86"/>
      <c r="F1206" s="86"/>
    </row>
    <row r="1207" spans="3:6" x14ac:dyDescent="0.25">
      <c r="C1207" s="86"/>
      <c r="D1207" s="86"/>
      <c r="E1207" s="86"/>
      <c r="F1207" s="86"/>
    </row>
    <row r="1208" spans="3:6" x14ac:dyDescent="0.25">
      <c r="C1208" s="86"/>
      <c r="D1208" s="86"/>
      <c r="E1208" s="86"/>
      <c r="F1208" s="86"/>
    </row>
    <row r="1209" spans="3:6" x14ac:dyDescent="0.25">
      <c r="C1209" s="86"/>
      <c r="D1209" s="86"/>
      <c r="E1209" s="86"/>
      <c r="F1209" s="86"/>
    </row>
    <row r="1210" spans="3:6" x14ac:dyDescent="0.25">
      <c r="C1210" s="86"/>
      <c r="D1210" s="86"/>
      <c r="E1210" s="86"/>
      <c r="F1210" s="86"/>
    </row>
    <row r="1211" spans="3:6" x14ac:dyDescent="0.25">
      <c r="C1211" s="86"/>
      <c r="D1211" s="86"/>
      <c r="E1211" s="86"/>
      <c r="F1211" s="86"/>
    </row>
    <row r="1212" spans="3:6" x14ac:dyDescent="0.25">
      <c r="C1212" s="86"/>
      <c r="D1212" s="86"/>
      <c r="E1212" s="86"/>
      <c r="F1212" s="86"/>
    </row>
    <row r="1213" spans="3:6" x14ac:dyDescent="0.25">
      <c r="C1213" s="86"/>
      <c r="D1213" s="86"/>
      <c r="E1213" s="86"/>
      <c r="F1213" s="86"/>
    </row>
    <row r="1214" spans="3:6" x14ac:dyDescent="0.25">
      <c r="C1214" s="86"/>
      <c r="D1214" s="86"/>
      <c r="E1214" s="86"/>
      <c r="F1214" s="86"/>
    </row>
    <row r="1215" spans="3:6" x14ac:dyDescent="0.25">
      <c r="C1215" s="86"/>
      <c r="D1215" s="86"/>
      <c r="E1215" s="86"/>
      <c r="F1215" s="86"/>
    </row>
    <row r="1216" spans="3:6" x14ac:dyDescent="0.25">
      <c r="C1216" s="86"/>
      <c r="D1216" s="86"/>
      <c r="E1216" s="86"/>
      <c r="F1216" s="86"/>
    </row>
    <row r="1217" spans="3:6" x14ac:dyDescent="0.25">
      <c r="C1217" s="86"/>
      <c r="D1217" s="86"/>
      <c r="E1217" s="86"/>
      <c r="F1217" s="86"/>
    </row>
    <row r="1218" spans="3:6" x14ac:dyDescent="0.25">
      <c r="C1218" s="86"/>
      <c r="D1218" s="86"/>
      <c r="E1218" s="86"/>
      <c r="F1218" s="86"/>
    </row>
    <row r="1219" spans="3:6" x14ac:dyDescent="0.25">
      <c r="C1219" s="86"/>
      <c r="D1219" s="86"/>
      <c r="E1219" s="86"/>
      <c r="F1219" s="86"/>
    </row>
    <row r="1220" spans="3:6" x14ac:dyDescent="0.25">
      <c r="C1220" s="86"/>
      <c r="D1220" s="86"/>
      <c r="E1220" s="86"/>
      <c r="F1220" s="86"/>
    </row>
    <row r="1221" spans="3:6" x14ac:dyDescent="0.25">
      <c r="C1221" s="86"/>
      <c r="D1221" s="86"/>
      <c r="E1221" s="86"/>
      <c r="F1221" s="86"/>
    </row>
    <row r="1222" spans="3:6" x14ac:dyDescent="0.25">
      <c r="C1222" s="86"/>
      <c r="D1222" s="86"/>
      <c r="E1222" s="86"/>
      <c r="F1222" s="86"/>
    </row>
    <row r="1223" spans="3:6" x14ac:dyDescent="0.25">
      <c r="C1223" s="86"/>
      <c r="D1223" s="86"/>
      <c r="E1223" s="86"/>
      <c r="F1223" s="86"/>
    </row>
    <row r="1224" spans="3:6" x14ac:dyDescent="0.25">
      <c r="C1224" s="86"/>
      <c r="D1224" s="86"/>
      <c r="E1224" s="86"/>
      <c r="F1224" s="86"/>
    </row>
    <row r="1225" spans="3:6" x14ac:dyDescent="0.25">
      <c r="C1225" s="86"/>
      <c r="D1225" s="86"/>
      <c r="E1225" s="86"/>
      <c r="F1225" s="86"/>
    </row>
    <row r="1226" spans="3:6" x14ac:dyDescent="0.25">
      <c r="C1226" s="86"/>
      <c r="D1226" s="86"/>
      <c r="E1226" s="86"/>
      <c r="F1226" s="86"/>
    </row>
    <row r="1227" spans="3:6" x14ac:dyDescent="0.25">
      <c r="C1227" s="86"/>
      <c r="D1227" s="86"/>
      <c r="E1227" s="86"/>
      <c r="F1227" s="86"/>
    </row>
    <row r="1228" spans="3:6" x14ac:dyDescent="0.25">
      <c r="C1228" s="86"/>
      <c r="D1228" s="86"/>
      <c r="E1228" s="86"/>
      <c r="F1228" s="86"/>
    </row>
    <row r="1229" spans="3:6" x14ac:dyDescent="0.25">
      <c r="C1229" s="86"/>
      <c r="D1229" s="86"/>
      <c r="E1229" s="86"/>
      <c r="F1229" s="86"/>
    </row>
    <row r="1230" spans="3:6" x14ac:dyDescent="0.25">
      <c r="C1230" s="86"/>
      <c r="D1230" s="86"/>
      <c r="E1230" s="86"/>
      <c r="F1230" s="86"/>
    </row>
    <row r="1231" spans="3:6" x14ac:dyDescent="0.25">
      <c r="C1231" s="86"/>
      <c r="D1231" s="86"/>
      <c r="E1231" s="86"/>
      <c r="F1231" s="86"/>
    </row>
    <row r="1232" spans="3:6" x14ac:dyDescent="0.25">
      <c r="C1232" s="86"/>
      <c r="D1232" s="86"/>
      <c r="E1232" s="86"/>
      <c r="F1232" s="86"/>
    </row>
    <row r="1233" spans="3:6" x14ac:dyDescent="0.25">
      <c r="C1233" s="86"/>
      <c r="D1233" s="86"/>
      <c r="E1233" s="86"/>
      <c r="F1233" s="86"/>
    </row>
    <row r="1234" spans="3:6" x14ac:dyDescent="0.25">
      <c r="C1234" s="86"/>
      <c r="D1234" s="86"/>
      <c r="E1234" s="86"/>
      <c r="F1234" s="86"/>
    </row>
    <row r="1235" spans="3:6" x14ac:dyDescent="0.25">
      <c r="C1235" s="86"/>
      <c r="D1235" s="86"/>
      <c r="E1235" s="86"/>
      <c r="F1235" s="86"/>
    </row>
    <row r="1236" spans="3:6" x14ac:dyDescent="0.25">
      <c r="C1236" s="86"/>
      <c r="D1236" s="86"/>
      <c r="E1236" s="86"/>
      <c r="F1236" s="86"/>
    </row>
    <row r="1237" spans="3:6" x14ac:dyDescent="0.25">
      <c r="C1237" s="86"/>
      <c r="D1237" s="86"/>
      <c r="E1237" s="86"/>
      <c r="F1237" s="86"/>
    </row>
    <row r="1238" spans="3:6" x14ac:dyDescent="0.25">
      <c r="C1238" s="86"/>
      <c r="D1238" s="86"/>
      <c r="E1238" s="86"/>
      <c r="F1238" s="86"/>
    </row>
    <row r="1239" spans="3:6" x14ac:dyDescent="0.25">
      <c r="C1239" s="86"/>
      <c r="D1239" s="86"/>
      <c r="E1239" s="86"/>
      <c r="F1239" s="86"/>
    </row>
    <row r="1240" spans="3:6" x14ac:dyDescent="0.25">
      <c r="C1240" s="86"/>
      <c r="D1240" s="86"/>
      <c r="E1240" s="86"/>
      <c r="F1240" s="86"/>
    </row>
    <row r="1241" spans="3:6" x14ac:dyDescent="0.25">
      <c r="C1241" s="86"/>
      <c r="D1241" s="86"/>
      <c r="E1241" s="86"/>
      <c r="F1241" s="86"/>
    </row>
    <row r="1242" spans="3:6" x14ac:dyDescent="0.25">
      <c r="C1242" s="86"/>
      <c r="D1242" s="86"/>
      <c r="E1242" s="86"/>
      <c r="F1242" s="86"/>
    </row>
    <row r="1243" spans="3:6" x14ac:dyDescent="0.25">
      <c r="C1243" s="86"/>
      <c r="D1243" s="86"/>
      <c r="E1243" s="86"/>
      <c r="F1243" s="86"/>
    </row>
    <row r="1244" spans="3:6" x14ac:dyDescent="0.25">
      <c r="C1244" s="86"/>
      <c r="D1244" s="86"/>
      <c r="E1244" s="86"/>
      <c r="F1244" s="86"/>
    </row>
    <row r="1245" spans="3:6" x14ac:dyDescent="0.25">
      <c r="C1245" s="86"/>
      <c r="D1245" s="86"/>
      <c r="E1245" s="86"/>
      <c r="F1245" s="86"/>
    </row>
    <row r="1246" spans="3:6" x14ac:dyDescent="0.25">
      <c r="C1246" s="86"/>
      <c r="D1246" s="86"/>
      <c r="E1246" s="86"/>
      <c r="F1246" s="86"/>
    </row>
    <row r="1247" spans="3:6" x14ac:dyDescent="0.25">
      <c r="C1247" s="86"/>
      <c r="D1247" s="86"/>
      <c r="E1247" s="86"/>
      <c r="F1247" s="86"/>
    </row>
    <row r="1248" spans="3:6" x14ac:dyDescent="0.25">
      <c r="C1248" s="86"/>
      <c r="D1248" s="86"/>
      <c r="E1248" s="86"/>
      <c r="F1248" s="86"/>
    </row>
    <row r="1249" spans="3:6" x14ac:dyDescent="0.25">
      <c r="C1249" s="86"/>
      <c r="D1249" s="86"/>
      <c r="E1249" s="86"/>
      <c r="F1249" s="86"/>
    </row>
    <row r="1250" spans="3:6" x14ac:dyDescent="0.25">
      <c r="C1250" s="86"/>
      <c r="D1250" s="86"/>
      <c r="E1250" s="86"/>
      <c r="F1250" s="86"/>
    </row>
    <row r="1251" spans="3:6" x14ac:dyDescent="0.25">
      <c r="C1251" s="86"/>
      <c r="D1251" s="86"/>
      <c r="E1251" s="86"/>
      <c r="F1251" s="86"/>
    </row>
    <row r="1252" spans="3:6" x14ac:dyDescent="0.25">
      <c r="C1252" s="86"/>
      <c r="D1252" s="86"/>
      <c r="E1252" s="86"/>
      <c r="F1252" s="86"/>
    </row>
    <row r="1253" spans="3:6" x14ac:dyDescent="0.25">
      <c r="C1253" s="86"/>
      <c r="D1253" s="86"/>
      <c r="E1253" s="86"/>
      <c r="F1253" s="86"/>
    </row>
    <row r="1254" spans="3:6" x14ac:dyDescent="0.25">
      <c r="C1254" s="86"/>
      <c r="D1254" s="86"/>
      <c r="E1254" s="86"/>
      <c r="F1254" s="86"/>
    </row>
    <row r="1255" spans="3:6" x14ac:dyDescent="0.25">
      <c r="C1255" s="86"/>
      <c r="D1255" s="86"/>
      <c r="E1255" s="86"/>
      <c r="F1255" s="86"/>
    </row>
    <row r="1256" spans="3:6" x14ac:dyDescent="0.25">
      <c r="C1256" s="86"/>
      <c r="D1256" s="86"/>
      <c r="E1256" s="86"/>
      <c r="F1256" s="86"/>
    </row>
    <row r="1257" spans="3:6" x14ac:dyDescent="0.25">
      <c r="C1257" s="86"/>
      <c r="D1257" s="86"/>
      <c r="E1257" s="86"/>
      <c r="F1257" s="86"/>
    </row>
    <row r="1258" spans="3:6" x14ac:dyDescent="0.25">
      <c r="C1258" s="86"/>
      <c r="D1258" s="86"/>
      <c r="E1258" s="86"/>
      <c r="F1258" s="86"/>
    </row>
    <row r="1259" spans="3:6" x14ac:dyDescent="0.25">
      <c r="C1259" s="86"/>
      <c r="D1259" s="86"/>
      <c r="E1259" s="86"/>
      <c r="F1259" s="86"/>
    </row>
    <row r="1260" spans="3:6" x14ac:dyDescent="0.25">
      <c r="C1260" s="86"/>
      <c r="D1260" s="86"/>
      <c r="E1260" s="86"/>
      <c r="F1260" s="86"/>
    </row>
    <row r="1261" spans="3:6" x14ac:dyDescent="0.25">
      <c r="C1261" s="86"/>
      <c r="D1261" s="86"/>
      <c r="E1261" s="86"/>
      <c r="F1261" s="86"/>
    </row>
    <row r="1262" spans="3:6" x14ac:dyDescent="0.25">
      <c r="C1262" s="86"/>
      <c r="D1262" s="86"/>
      <c r="E1262" s="86"/>
      <c r="F1262" s="86"/>
    </row>
    <row r="1263" spans="3:6" x14ac:dyDescent="0.25">
      <c r="C1263" s="86"/>
      <c r="D1263" s="86"/>
      <c r="E1263" s="86"/>
      <c r="F1263" s="86"/>
    </row>
    <row r="1264" spans="3:6" x14ac:dyDescent="0.25">
      <c r="C1264" s="86"/>
      <c r="D1264" s="86"/>
      <c r="E1264" s="86"/>
      <c r="F1264" s="86"/>
    </row>
    <row r="1265" spans="3:6" x14ac:dyDescent="0.25">
      <c r="C1265" s="86"/>
      <c r="D1265" s="86"/>
      <c r="E1265" s="86"/>
      <c r="F1265" s="86"/>
    </row>
    <row r="1266" spans="3:6" x14ac:dyDescent="0.25">
      <c r="C1266" s="86"/>
      <c r="D1266" s="86"/>
      <c r="E1266" s="86"/>
      <c r="F1266" s="86"/>
    </row>
    <row r="1267" spans="3:6" x14ac:dyDescent="0.25">
      <c r="C1267" s="86"/>
      <c r="D1267" s="86"/>
      <c r="E1267" s="86"/>
      <c r="F1267" s="86"/>
    </row>
    <row r="1268" spans="3:6" x14ac:dyDescent="0.25">
      <c r="C1268" s="86"/>
      <c r="D1268" s="86"/>
      <c r="E1268" s="86"/>
      <c r="F1268" s="86"/>
    </row>
    <row r="1269" spans="3:6" x14ac:dyDescent="0.25">
      <c r="C1269" s="86"/>
      <c r="D1269" s="86"/>
      <c r="E1269" s="86"/>
      <c r="F1269" s="86"/>
    </row>
    <row r="1270" spans="3:6" x14ac:dyDescent="0.25">
      <c r="C1270" s="86"/>
      <c r="D1270" s="86"/>
      <c r="E1270" s="86"/>
      <c r="F1270" s="86"/>
    </row>
    <row r="1271" spans="3:6" x14ac:dyDescent="0.25">
      <c r="C1271" s="86"/>
      <c r="D1271" s="86"/>
      <c r="E1271" s="86"/>
      <c r="F1271" s="86"/>
    </row>
    <row r="1272" spans="3:6" x14ac:dyDescent="0.25">
      <c r="C1272" s="86"/>
      <c r="D1272" s="86"/>
      <c r="E1272" s="86"/>
      <c r="F1272" s="86"/>
    </row>
    <row r="1273" spans="3:6" x14ac:dyDescent="0.25">
      <c r="C1273" s="86"/>
      <c r="D1273" s="86"/>
      <c r="E1273" s="86"/>
      <c r="F1273" s="86"/>
    </row>
    <row r="1274" spans="3:6" x14ac:dyDescent="0.25">
      <c r="C1274" s="86"/>
      <c r="D1274" s="86"/>
      <c r="E1274" s="86"/>
      <c r="F1274" s="86"/>
    </row>
    <row r="1275" spans="3:6" x14ac:dyDescent="0.25">
      <c r="C1275" s="86"/>
      <c r="D1275" s="86"/>
      <c r="E1275" s="86"/>
      <c r="F1275" s="86"/>
    </row>
    <row r="1276" spans="3:6" x14ac:dyDescent="0.25">
      <c r="C1276" s="86"/>
      <c r="D1276" s="86"/>
      <c r="E1276" s="86"/>
      <c r="F1276" s="86"/>
    </row>
    <row r="1277" spans="3:6" x14ac:dyDescent="0.25">
      <c r="C1277" s="86"/>
      <c r="D1277" s="86"/>
      <c r="E1277" s="86"/>
      <c r="F1277" s="86"/>
    </row>
    <row r="1278" spans="3:6" x14ac:dyDescent="0.25">
      <c r="C1278" s="86"/>
      <c r="D1278" s="86"/>
      <c r="E1278" s="86"/>
      <c r="F1278" s="86"/>
    </row>
    <row r="1279" spans="3:6" x14ac:dyDescent="0.25">
      <c r="C1279" s="86"/>
      <c r="D1279" s="86"/>
      <c r="E1279" s="86"/>
      <c r="F1279" s="86"/>
    </row>
    <row r="1280" spans="3:6" x14ac:dyDescent="0.25">
      <c r="C1280" s="86"/>
      <c r="D1280" s="86"/>
      <c r="E1280" s="86"/>
      <c r="F1280" s="86"/>
    </row>
    <row r="1281" spans="3:6" x14ac:dyDescent="0.25">
      <c r="C1281" s="86"/>
      <c r="D1281" s="86"/>
      <c r="E1281" s="86"/>
      <c r="F1281" s="86"/>
    </row>
    <row r="1282" spans="3:6" x14ac:dyDescent="0.25">
      <c r="C1282" s="86"/>
      <c r="D1282" s="86"/>
      <c r="E1282" s="86"/>
      <c r="F1282" s="86"/>
    </row>
    <row r="1283" spans="3:6" x14ac:dyDescent="0.25">
      <c r="C1283" s="86"/>
      <c r="D1283" s="86"/>
      <c r="E1283" s="86"/>
      <c r="F1283" s="86"/>
    </row>
    <row r="1284" spans="3:6" x14ac:dyDescent="0.25">
      <c r="C1284" s="86"/>
      <c r="D1284" s="86"/>
      <c r="E1284" s="86"/>
      <c r="F1284" s="86"/>
    </row>
    <row r="1285" spans="3:6" x14ac:dyDescent="0.25">
      <c r="C1285" s="86"/>
      <c r="D1285" s="86"/>
      <c r="E1285" s="86"/>
      <c r="F1285" s="86"/>
    </row>
    <row r="1286" spans="3:6" x14ac:dyDescent="0.25">
      <c r="C1286" s="86"/>
      <c r="D1286" s="86"/>
      <c r="E1286" s="86"/>
      <c r="F1286" s="86"/>
    </row>
    <row r="1287" spans="3:6" x14ac:dyDescent="0.25">
      <c r="C1287" s="86"/>
      <c r="D1287" s="86"/>
      <c r="E1287" s="86"/>
      <c r="F1287" s="86"/>
    </row>
    <row r="1288" spans="3:6" x14ac:dyDescent="0.25">
      <c r="C1288" s="86"/>
      <c r="D1288" s="86"/>
      <c r="E1288" s="86"/>
      <c r="F1288" s="86"/>
    </row>
    <row r="1289" spans="3:6" x14ac:dyDescent="0.25">
      <c r="C1289" s="86"/>
      <c r="D1289" s="86"/>
      <c r="E1289" s="86"/>
      <c r="F1289" s="86"/>
    </row>
    <row r="1290" spans="3:6" x14ac:dyDescent="0.25">
      <c r="C1290" s="86"/>
      <c r="D1290" s="86"/>
      <c r="E1290" s="86"/>
      <c r="F1290" s="86"/>
    </row>
    <row r="1291" spans="3:6" x14ac:dyDescent="0.25">
      <c r="C1291" s="86"/>
      <c r="D1291" s="86"/>
      <c r="E1291" s="86"/>
      <c r="F1291" s="86"/>
    </row>
    <row r="1292" spans="3:6" x14ac:dyDescent="0.25">
      <c r="C1292" s="86"/>
      <c r="D1292" s="86"/>
      <c r="E1292" s="86"/>
      <c r="F1292" s="86"/>
    </row>
    <row r="1293" spans="3:6" x14ac:dyDescent="0.25">
      <c r="C1293" s="86"/>
      <c r="D1293" s="86"/>
      <c r="E1293" s="86"/>
      <c r="F1293" s="86"/>
    </row>
    <row r="1294" spans="3:6" x14ac:dyDescent="0.25">
      <c r="C1294" s="86"/>
      <c r="D1294" s="86"/>
      <c r="E1294" s="86"/>
      <c r="F1294" s="86"/>
    </row>
    <row r="1295" spans="3:6" x14ac:dyDescent="0.25">
      <c r="C1295" s="86"/>
      <c r="D1295" s="86"/>
      <c r="E1295" s="86"/>
      <c r="F1295" s="86"/>
    </row>
    <row r="1296" spans="3:6" x14ac:dyDescent="0.25">
      <c r="C1296" s="86"/>
      <c r="D1296" s="86"/>
      <c r="E1296" s="86"/>
      <c r="F1296" s="86"/>
    </row>
    <row r="1297" spans="3:6" x14ac:dyDescent="0.25">
      <c r="C1297" s="86"/>
      <c r="D1297" s="86"/>
      <c r="E1297" s="86"/>
      <c r="F1297" s="86"/>
    </row>
    <row r="1298" spans="3:6" x14ac:dyDescent="0.25">
      <c r="C1298" s="86"/>
      <c r="D1298" s="86"/>
      <c r="E1298" s="86"/>
      <c r="F1298" s="86"/>
    </row>
    <row r="1299" spans="3:6" x14ac:dyDescent="0.25">
      <c r="C1299" s="86"/>
      <c r="D1299" s="86"/>
      <c r="E1299" s="86"/>
      <c r="F1299" s="86"/>
    </row>
    <row r="1300" spans="3:6" x14ac:dyDescent="0.25">
      <c r="C1300" s="86"/>
      <c r="D1300" s="86"/>
      <c r="E1300" s="86"/>
      <c r="F1300" s="86"/>
    </row>
    <row r="1301" spans="3:6" x14ac:dyDescent="0.25">
      <c r="C1301" s="86"/>
      <c r="D1301" s="86"/>
      <c r="E1301" s="86"/>
      <c r="F1301" s="86"/>
    </row>
    <row r="1302" spans="3:6" x14ac:dyDescent="0.25">
      <c r="C1302" s="86"/>
      <c r="D1302" s="86"/>
      <c r="E1302" s="86"/>
      <c r="F1302" s="86"/>
    </row>
    <row r="1303" spans="3:6" x14ac:dyDescent="0.25">
      <c r="C1303" s="86"/>
      <c r="D1303" s="86"/>
      <c r="E1303" s="86"/>
      <c r="F1303" s="86"/>
    </row>
    <row r="1304" spans="3:6" x14ac:dyDescent="0.25">
      <c r="C1304" s="86"/>
      <c r="D1304" s="86"/>
      <c r="E1304" s="86"/>
      <c r="F1304" s="86"/>
    </row>
    <row r="1305" spans="3:6" x14ac:dyDescent="0.25">
      <c r="C1305" s="86"/>
      <c r="D1305" s="86"/>
      <c r="E1305" s="86"/>
      <c r="F1305" s="86"/>
    </row>
    <row r="1306" spans="3:6" x14ac:dyDescent="0.25">
      <c r="C1306" s="86"/>
      <c r="D1306" s="86"/>
      <c r="E1306" s="86"/>
      <c r="F1306" s="86"/>
    </row>
    <row r="1307" spans="3:6" x14ac:dyDescent="0.25">
      <c r="C1307" s="86"/>
      <c r="D1307" s="86"/>
      <c r="E1307" s="86"/>
      <c r="F1307" s="86"/>
    </row>
    <row r="1308" spans="3:6" x14ac:dyDescent="0.25">
      <c r="C1308" s="86"/>
      <c r="D1308" s="86"/>
      <c r="E1308" s="86"/>
      <c r="F1308" s="86"/>
    </row>
    <row r="1309" spans="3:6" x14ac:dyDescent="0.25">
      <c r="C1309" s="86"/>
      <c r="D1309" s="86"/>
      <c r="E1309" s="86"/>
      <c r="F1309" s="86"/>
    </row>
    <row r="1310" spans="3:6" x14ac:dyDescent="0.25">
      <c r="C1310" s="86"/>
      <c r="D1310" s="86"/>
      <c r="E1310" s="86"/>
      <c r="F1310" s="86"/>
    </row>
    <row r="1311" spans="3:6" x14ac:dyDescent="0.25">
      <c r="C1311" s="86"/>
      <c r="D1311" s="86"/>
      <c r="E1311" s="86"/>
      <c r="F1311" s="86"/>
    </row>
    <row r="1312" spans="3:6" x14ac:dyDescent="0.25">
      <c r="C1312" s="86"/>
      <c r="D1312" s="86"/>
      <c r="E1312" s="86"/>
      <c r="F1312" s="86"/>
    </row>
    <row r="1313" spans="3:6" x14ac:dyDescent="0.25">
      <c r="C1313" s="86"/>
      <c r="D1313" s="86"/>
      <c r="E1313" s="86"/>
      <c r="F1313" s="86"/>
    </row>
    <row r="1314" spans="3:6" x14ac:dyDescent="0.25">
      <c r="C1314" s="86"/>
      <c r="D1314" s="86"/>
      <c r="E1314" s="86"/>
      <c r="F1314" s="86"/>
    </row>
    <row r="1315" spans="3:6" x14ac:dyDescent="0.25">
      <c r="C1315" s="86"/>
      <c r="D1315" s="86"/>
      <c r="E1315" s="86"/>
      <c r="F1315" s="86"/>
    </row>
    <row r="1316" spans="3:6" x14ac:dyDescent="0.25">
      <c r="C1316" s="86"/>
      <c r="D1316" s="86"/>
      <c r="E1316" s="86"/>
      <c r="F1316" s="86"/>
    </row>
    <row r="1317" spans="3:6" x14ac:dyDescent="0.25">
      <c r="C1317" s="86"/>
      <c r="D1317" s="86"/>
      <c r="E1317" s="86"/>
      <c r="F1317" s="86"/>
    </row>
    <row r="1318" spans="3:6" x14ac:dyDescent="0.25">
      <c r="C1318" s="86"/>
      <c r="D1318" s="86"/>
      <c r="E1318" s="86"/>
      <c r="F1318" s="86"/>
    </row>
    <row r="1319" spans="3:6" x14ac:dyDescent="0.25">
      <c r="C1319" s="86"/>
      <c r="D1319" s="86"/>
      <c r="E1319" s="86"/>
      <c r="F1319" s="86"/>
    </row>
    <row r="1320" spans="3:6" x14ac:dyDescent="0.25">
      <c r="C1320" s="86"/>
      <c r="D1320" s="86"/>
      <c r="E1320" s="86"/>
      <c r="F1320" s="86"/>
    </row>
    <row r="1321" spans="3:6" x14ac:dyDescent="0.25">
      <c r="C1321" s="86"/>
      <c r="D1321" s="86"/>
      <c r="E1321" s="86"/>
      <c r="F1321" s="86"/>
    </row>
    <row r="1322" spans="3:6" x14ac:dyDescent="0.25">
      <c r="C1322" s="86"/>
      <c r="D1322" s="86"/>
      <c r="E1322" s="86"/>
      <c r="F1322" s="86"/>
    </row>
    <row r="1323" spans="3:6" x14ac:dyDescent="0.25">
      <c r="C1323" s="86"/>
      <c r="D1323" s="86"/>
      <c r="E1323" s="86"/>
      <c r="F1323" s="86"/>
    </row>
    <row r="1324" spans="3:6" x14ac:dyDescent="0.25">
      <c r="C1324" s="86"/>
      <c r="D1324" s="86"/>
      <c r="E1324" s="86"/>
      <c r="F1324" s="86"/>
    </row>
    <row r="1325" spans="3:6" x14ac:dyDescent="0.25">
      <c r="C1325" s="86"/>
      <c r="D1325" s="86"/>
      <c r="E1325" s="86"/>
      <c r="F1325" s="86"/>
    </row>
    <row r="1326" spans="3:6" x14ac:dyDescent="0.25">
      <c r="C1326" s="86"/>
      <c r="D1326" s="86"/>
      <c r="E1326" s="86"/>
      <c r="F1326" s="86"/>
    </row>
    <row r="1327" spans="3:6" x14ac:dyDescent="0.25">
      <c r="C1327" s="86"/>
      <c r="D1327" s="86"/>
      <c r="E1327" s="86"/>
      <c r="F1327" s="86"/>
    </row>
    <row r="1328" spans="3:6" x14ac:dyDescent="0.25">
      <c r="C1328" s="86"/>
      <c r="D1328" s="86"/>
      <c r="E1328" s="86"/>
      <c r="F1328" s="86"/>
    </row>
    <row r="1329" spans="3:6" x14ac:dyDescent="0.25">
      <c r="C1329" s="86"/>
      <c r="D1329" s="86"/>
      <c r="E1329" s="86"/>
      <c r="F1329" s="86"/>
    </row>
    <row r="1330" spans="3:6" x14ac:dyDescent="0.25">
      <c r="C1330" s="86"/>
      <c r="D1330" s="86"/>
      <c r="E1330" s="86"/>
      <c r="F1330" s="86"/>
    </row>
    <row r="1331" spans="3:6" x14ac:dyDescent="0.25">
      <c r="C1331" s="86"/>
      <c r="D1331" s="86"/>
      <c r="E1331" s="86"/>
      <c r="F1331" s="86"/>
    </row>
    <row r="1332" spans="3:6" x14ac:dyDescent="0.25">
      <c r="C1332" s="86"/>
      <c r="D1332" s="86"/>
      <c r="E1332" s="86"/>
      <c r="F1332" s="86"/>
    </row>
    <row r="1333" spans="3:6" x14ac:dyDescent="0.25">
      <c r="C1333" s="86"/>
      <c r="D1333" s="86"/>
      <c r="E1333" s="86"/>
      <c r="F1333" s="86"/>
    </row>
    <row r="1334" spans="3:6" x14ac:dyDescent="0.25">
      <c r="C1334" s="86"/>
      <c r="D1334" s="86"/>
      <c r="E1334" s="86"/>
      <c r="F1334" s="86"/>
    </row>
    <row r="1335" spans="3:6" x14ac:dyDescent="0.25">
      <c r="C1335" s="86"/>
      <c r="D1335" s="86"/>
      <c r="E1335" s="86"/>
      <c r="F1335" s="86"/>
    </row>
    <row r="1336" spans="3:6" x14ac:dyDescent="0.25">
      <c r="C1336" s="86"/>
      <c r="D1336" s="86"/>
      <c r="E1336" s="86"/>
      <c r="F1336" s="86"/>
    </row>
    <row r="1337" spans="3:6" x14ac:dyDescent="0.25">
      <c r="C1337" s="86"/>
      <c r="D1337" s="86"/>
      <c r="E1337" s="86"/>
      <c r="F1337" s="86"/>
    </row>
    <row r="1338" spans="3:6" x14ac:dyDescent="0.25">
      <c r="C1338" s="86"/>
      <c r="D1338" s="86"/>
      <c r="E1338" s="86"/>
      <c r="F1338" s="86"/>
    </row>
    <row r="1339" spans="3:6" x14ac:dyDescent="0.25">
      <c r="C1339" s="86"/>
      <c r="D1339" s="86"/>
      <c r="E1339" s="86"/>
      <c r="F1339" s="86"/>
    </row>
    <row r="1340" spans="3:6" x14ac:dyDescent="0.25">
      <c r="C1340" s="86"/>
      <c r="D1340" s="86"/>
      <c r="E1340" s="86"/>
      <c r="F1340" s="86"/>
    </row>
    <row r="1341" spans="3:6" x14ac:dyDescent="0.25">
      <c r="C1341" s="86"/>
      <c r="D1341" s="86"/>
      <c r="E1341" s="86"/>
      <c r="F1341" s="86"/>
    </row>
    <row r="1342" spans="3:6" x14ac:dyDescent="0.25">
      <c r="C1342" s="86"/>
      <c r="D1342" s="86"/>
      <c r="E1342" s="86"/>
      <c r="F1342" s="86"/>
    </row>
    <row r="1343" spans="3:6" x14ac:dyDescent="0.25">
      <c r="C1343" s="86"/>
      <c r="D1343" s="86"/>
      <c r="E1343" s="86"/>
      <c r="F1343" s="86"/>
    </row>
    <row r="1344" spans="3:6" x14ac:dyDescent="0.25">
      <c r="C1344" s="86"/>
      <c r="D1344" s="86"/>
      <c r="E1344" s="86"/>
      <c r="F1344" s="86"/>
    </row>
    <row r="1345" spans="3:6" x14ac:dyDescent="0.25">
      <c r="C1345" s="86"/>
      <c r="D1345" s="86"/>
      <c r="E1345" s="86"/>
      <c r="F1345" s="86"/>
    </row>
    <row r="1346" spans="3:6" x14ac:dyDescent="0.25">
      <c r="C1346" s="86"/>
      <c r="D1346" s="86"/>
      <c r="E1346" s="86"/>
      <c r="F1346" s="86"/>
    </row>
    <row r="1347" spans="3:6" x14ac:dyDescent="0.25">
      <c r="C1347" s="86"/>
      <c r="D1347" s="86"/>
      <c r="E1347" s="86"/>
      <c r="F1347" s="86"/>
    </row>
    <row r="1348" spans="3:6" x14ac:dyDescent="0.25">
      <c r="C1348" s="86"/>
      <c r="D1348" s="86"/>
      <c r="E1348" s="86"/>
      <c r="F1348" s="86"/>
    </row>
    <row r="1349" spans="3:6" x14ac:dyDescent="0.25">
      <c r="C1349" s="86"/>
      <c r="D1349" s="86"/>
      <c r="E1349" s="86"/>
      <c r="F1349" s="86"/>
    </row>
    <row r="1350" spans="3:6" x14ac:dyDescent="0.25">
      <c r="C1350" s="86"/>
      <c r="D1350" s="86"/>
      <c r="E1350" s="86"/>
      <c r="F1350" s="86"/>
    </row>
    <row r="1351" spans="3:6" x14ac:dyDescent="0.25">
      <c r="C1351" s="86"/>
      <c r="D1351" s="86"/>
      <c r="E1351" s="86"/>
      <c r="F1351" s="86"/>
    </row>
    <row r="1352" spans="3:6" x14ac:dyDescent="0.25">
      <c r="C1352" s="86"/>
      <c r="D1352" s="86"/>
      <c r="E1352" s="86"/>
      <c r="F1352" s="86"/>
    </row>
    <row r="1353" spans="3:6" x14ac:dyDescent="0.25">
      <c r="C1353" s="86"/>
      <c r="D1353" s="86"/>
      <c r="E1353" s="86"/>
      <c r="F1353" s="86"/>
    </row>
    <row r="1354" spans="3:6" x14ac:dyDescent="0.25">
      <c r="C1354" s="86"/>
      <c r="D1354" s="86"/>
      <c r="E1354" s="86"/>
      <c r="F1354" s="86"/>
    </row>
    <row r="1355" spans="3:6" x14ac:dyDescent="0.25">
      <c r="C1355" s="86"/>
      <c r="D1355" s="86"/>
      <c r="E1355" s="86"/>
      <c r="F1355" s="86"/>
    </row>
    <row r="1356" spans="3:6" x14ac:dyDescent="0.25">
      <c r="C1356" s="86"/>
      <c r="D1356" s="86"/>
      <c r="E1356" s="86"/>
      <c r="F1356" s="86"/>
    </row>
    <row r="1357" spans="3:6" x14ac:dyDescent="0.25">
      <c r="C1357" s="86"/>
      <c r="D1357" s="86"/>
      <c r="E1357" s="86"/>
      <c r="F1357" s="86"/>
    </row>
    <row r="1358" spans="3:6" x14ac:dyDescent="0.25">
      <c r="C1358" s="86"/>
      <c r="D1358" s="86"/>
      <c r="E1358" s="86"/>
      <c r="F1358" s="86"/>
    </row>
    <row r="1359" spans="3:6" x14ac:dyDescent="0.25">
      <c r="C1359" s="86"/>
      <c r="D1359" s="86"/>
      <c r="E1359" s="86"/>
      <c r="F1359" s="86"/>
    </row>
    <row r="1360" spans="3:6" x14ac:dyDescent="0.25">
      <c r="C1360" s="86"/>
      <c r="D1360" s="86"/>
      <c r="E1360" s="86"/>
      <c r="F1360" s="86"/>
    </row>
    <row r="1361" spans="3:6" x14ac:dyDescent="0.25">
      <c r="C1361" s="86"/>
      <c r="D1361" s="86"/>
      <c r="E1361" s="86"/>
      <c r="F1361" s="86"/>
    </row>
    <row r="1362" spans="3:6" x14ac:dyDescent="0.25">
      <c r="C1362" s="86"/>
      <c r="D1362" s="86"/>
      <c r="E1362" s="86"/>
      <c r="F1362" s="86"/>
    </row>
    <row r="1363" spans="3:6" x14ac:dyDescent="0.25">
      <c r="C1363" s="86"/>
      <c r="D1363" s="86"/>
      <c r="E1363" s="86"/>
      <c r="F1363" s="86"/>
    </row>
    <row r="1364" spans="3:6" x14ac:dyDescent="0.25">
      <c r="C1364" s="86"/>
      <c r="D1364" s="86"/>
      <c r="E1364" s="86"/>
      <c r="F1364" s="86"/>
    </row>
    <row r="1365" spans="3:6" x14ac:dyDescent="0.25">
      <c r="C1365" s="86"/>
      <c r="D1365" s="86"/>
      <c r="E1365" s="86"/>
      <c r="F1365" s="86"/>
    </row>
    <row r="1366" spans="3:6" x14ac:dyDescent="0.25">
      <c r="C1366" s="86"/>
      <c r="D1366" s="86"/>
      <c r="E1366" s="86"/>
      <c r="F1366" s="86"/>
    </row>
    <row r="1367" spans="3:6" x14ac:dyDescent="0.25">
      <c r="C1367" s="86"/>
      <c r="D1367" s="86"/>
      <c r="E1367" s="86"/>
      <c r="F1367" s="86"/>
    </row>
    <row r="1368" spans="3:6" x14ac:dyDescent="0.25">
      <c r="C1368" s="86"/>
      <c r="D1368" s="86"/>
      <c r="E1368" s="86"/>
      <c r="F1368" s="86"/>
    </row>
    <row r="1369" spans="3:6" x14ac:dyDescent="0.25">
      <c r="C1369" s="86"/>
      <c r="D1369" s="86"/>
      <c r="E1369" s="86"/>
      <c r="F1369" s="86"/>
    </row>
    <row r="1370" spans="3:6" x14ac:dyDescent="0.25">
      <c r="C1370" s="86"/>
      <c r="D1370" s="86"/>
      <c r="E1370" s="86"/>
      <c r="F1370" s="86"/>
    </row>
    <row r="1371" spans="3:6" x14ac:dyDescent="0.25">
      <c r="C1371" s="86"/>
      <c r="D1371" s="86"/>
      <c r="E1371" s="86"/>
      <c r="F1371" s="86"/>
    </row>
    <row r="1372" spans="3:6" x14ac:dyDescent="0.25">
      <c r="C1372" s="86"/>
      <c r="D1372" s="86"/>
      <c r="E1372" s="86"/>
      <c r="F1372" s="86"/>
    </row>
    <row r="1373" spans="3:6" x14ac:dyDescent="0.25">
      <c r="C1373" s="86"/>
      <c r="D1373" s="86"/>
      <c r="E1373" s="86"/>
      <c r="F1373" s="86"/>
    </row>
    <row r="1374" spans="3:6" x14ac:dyDescent="0.25">
      <c r="C1374" s="86"/>
      <c r="D1374" s="86"/>
      <c r="E1374" s="86"/>
      <c r="F1374" s="86"/>
    </row>
    <row r="1375" spans="3:6" x14ac:dyDescent="0.25">
      <c r="C1375" s="86"/>
      <c r="D1375" s="86"/>
      <c r="E1375" s="86"/>
      <c r="F1375" s="86"/>
    </row>
    <row r="1376" spans="3:6" x14ac:dyDescent="0.25">
      <c r="C1376" s="86"/>
      <c r="D1376" s="86"/>
      <c r="E1376" s="86"/>
      <c r="F1376" s="86"/>
    </row>
    <row r="1377" spans="3:6" x14ac:dyDescent="0.25">
      <c r="C1377" s="86"/>
      <c r="D1377" s="86"/>
      <c r="E1377" s="86"/>
      <c r="F1377" s="86"/>
    </row>
    <row r="1378" spans="3:6" x14ac:dyDescent="0.25">
      <c r="C1378" s="86"/>
      <c r="D1378" s="86"/>
      <c r="E1378" s="86"/>
      <c r="F1378" s="86"/>
    </row>
    <row r="1379" spans="3:6" x14ac:dyDescent="0.25">
      <c r="C1379" s="86"/>
      <c r="D1379" s="86"/>
      <c r="E1379" s="86"/>
      <c r="F1379" s="86"/>
    </row>
    <row r="1380" spans="3:6" x14ac:dyDescent="0.25">
      <c r="C1380" s="86"/>
      <c r="D1380" s="86"/>
      <c r="E1380" s="86"/>
      <c r="F1380" s="86"/>
    </row>
    <row r="1381" spans="3:6" x14ac:dyDescent="0.25">
      <c r="C1381" s="86"/>
      <c r="D1381" s="86"/>
      <c r="E1381" s="86"/>
      <c r="F1381" s="86"/>
    </row>
    <row r="1382" spans="3:6" x14ac:dyDescent="0.25">
      <c r="C1382" s="86"/>
      <c r="D1382" s="86"/>
      <c r="E1382" s="86"/>
      <c r="F1382" s="86"/>
    </row>
    <row r="1383" spans="3:6" x14ac:dyDescent="0.25">
      <c r="C1383" s="86"/>
      <c r="D1383" s="86"/>
      <c r="E1383" s="86"/>
      <c r="F1383" s="86"/>
    </row>
    <row r="1384" spans="3:6" x14ac:dyDescent="0.25">
      <c r="C1384" s="86"/>
      <c r="D1384" s="86"/>
      <c r="E1384" s="86"/>
      <c r="F1384" s="86"/>
    </row>
    <row r="1385" spans="3:6" x14ac:dyDescent="0.25">
      <c r="C1385" s="86"/>
      <c r="D1385" s="86"/>
      <c r="E1385" s="86"/>
      <c r="F1385" s="86"/>
    </row>
    <row r="1386" spans="3:6" x14ac:dyDescent="0.25">
      <c r="C1386" s="86"/>
      <c r="D1386" s="86"/>
      <c r="E1386" s="86"/>
      <c r="F1386" s="86"/>
    </row>
    <row r="1387" spans="3:6" x14ac:dyDescent="0.25">
      <c r="C1387" s="86"/>
      <c r="D1387" s="86"/>
      <c r="E1387" s="86"/>
      <c r="F1387" s="86"/>
    </row>
    <row r="1388" spans="3:6" x14ac:dyDescent="0.25">
      <c r="C1388" s="86"/>
      <c r="D1388" s="86"/>
      <c r="E1388" s="86"/>
      <c r="F1388" s="86"/>
    </row>
    <row r="1389" spans="3:6" x14ac:dyDescent="0.25">
      <c r="C1389" s="86"/>
      <c r="D1389" s="86"/>
      <c r="E1389" s="86"/>
      <c r="F1389" s="86"/>
    </row>
    <row r="1390" spans="3:6" x14ac:dyDescent="0.25">
      <c r="C1390" s="86"/>
      <c r="D1390" s="86"/>
      <c r="E1390" s="86"/>
      <c r="F1390" s="86"/>
    </row>
    <row r="1391" spans="3:6" x14ac:dyDescent="0.25">
      <c r="C1391" s="86"/>
      <c r="D1391" s="86"/>
      <c r="E1391" s="86"/>
      <c r="F1391" s="86"/>
    </row>
    <row r="1392" spans="3:6" x14ac:dyDescent="0.25">
      <c r="C1392" s="86"/>
      <c r="D1392" s="86"/>
      <c r="E1392" s="86"/>
      <c r="F1392" s="86"/>
    </row>
    <row r="1393" spans="3:6" x14ac:dyDescent="0.25">
      <c r="C1393" s="86"/>
      <c r="D1393" s="86"/>
      <c r="E1393" s="86"/>
      <c r="F1393" s="86"/>
    </row>
    <row r="1394" spans="3:6" x14ac:dyDescent="0.25">
      <c r="C1394" s="86"/>
      <c r="D1394" s="86"/>
      <c r="E1394" s="86"/>
      <c r="F1394" s="86"/>
    </row>
    <row r="1395" spans="3:6" x14ac:dyDescent="0.25">
      <c r="C1395" s="86"/>
      <c r="D1395" s="86"/>
      <c r="E1395" s="86"/>
      <c r="F1395" s="86"/>
    </row>
    <row r="1396" spans="3:6" x14ac:dyDescent="0.25">
      <c r="C1396" s="86"/>
      <c r="D1396" s="86"/>
      <c r="E1396" s="86"/>
      <c r="F1396" s="86"/>
    </row>
    <row r="1397" spans="3:6" x14ac:dyDescent="0.25">
      <c r="C1397" s="86"/>
      <c r="D1397" s="86"/>
      <c r="E1397" s="86"/>
      <c r="F1397" s="86"/>
    </row>
    <row r="1398" spans="3:6" x14ac:dyDescent="0.25">
      <c r="C1398" s="86"/>
      <c r="D1398" s="86"/>
      <c r="E1398" s="86"/>
      <c r="F1398" s="86"/>
    </row>
    <row r="1399" spans="3:6" x14ac:dyDescent="0.25">
      <c r="C1399" s="86"/>
      <c r="D1399" s="86"/>
      <c r="E1399" s="86"/>
      <c r="F1399" s="86"/>
    </row>
    <row r="1400" spans="3:6" x14ac:dyDescent="0.25">
      <c r="C1400" s="86"/>
      <c r="D1400" s="86"/>
      <c r="E1400" s="86"/>
      <c r="F1400" s="86"/>
    </row>
    <row r="1401" spans="3:6" x14ac:dyDescent="0.25">
      <c r="C1401" s="86"/>
      <c r="D1401" s="86"/>
      <c r="E1401" s="86"/>
      <c r="F1401" s="86"/>
    </row>
    <row r="1402" spans="3:6" x14ac:dyDescent="0.25">
      <c r="C1402" s="86"/>
      <c r="D1402" s="86"/>
      <c r="E1402" s="86"/>
      <c r="F1402" s="86"/>
    </row>
    <row r="1403" spans="3:6" x14ac:dyDescent="0.25">
      <c r="C1403" s="86"/>
      <c r="D1403" s="86"/>
      <c r="E1403" s="86"/>
      <c r="F1403" s="86"/>
    </row>
    <row r="1404" spans="3:6" x14ac:dyDescent="0.25">
      <c r="C1404" s="86"/>
      <c r="D1404" s="86"/>
      <c r="E1404" s="86"/>
      <c r="F1404" s="86"/>
    </row>
    <row r="1405" spans="3:6" x14ac:dyDescent="0.25">
      <c r="C1405" s="86"/>
      <c r="D1405" s="86"/>
      <c r="E1405" s="86"/>
      <c r="F1405" s="86"/>
    </row>
    <row r="1406" spans="3:6" x14ac:dyDescent="0.25">
      <c r="C1406" s="86"/>
      <c r="D1406" s="86"/>
      <c r="E1406" s="86"/>
      <c r="F1406" s="86"/>
    </row>
    <row r="1407" spans="3:6" x14ac:dyDescent="0.25">
      <c r="C1407" s="86"/>
      <c r="D1407" s="86"/>
      <c r="E1407" s="86"/>
      <c r="F1407" s="86"/>
    </row>
    <row r="1408" spans="3:6" x14ac:dyDescent="0.25">
      <c r="C1408" s="86"/>
      <c r="D1408" s="86"/>
      <c r="E1408" s="86"/>
      <c r="F1408" s="86"/>
    </row>
    <row r="1409" spans="3:6" x14ac:dyDescent="0.25">
      <c r="C1409" s="86"/>
      <c r="D1409" s="86"/>
      <c r="E1409" s="86"/>
      <c r="F1409" s="86"/>
    </row>
    <row r="1410" spans="3:6" x14ac:dyDescent="0.25">
      <c r="C1410" s="86"/>
      <c r="D1410" s="86"/>
      <c r="E1410" s="86"/>
      <c r="F1410" s="86"/>
    </row>
    <row r="1411" spans="3:6" x14ac:dyDescent="0.25">
      <c r="C1411" s="86"/>
      <c r="D1411" s="86"/>
      <c r="E1411" s="86"/>
      <c r="F1411" s="86"/>
    </row>
    <row r="1412" spans="3:6" x14ac:dyDescent="0.25">
      <c r="C1412" s="86"/>
      <c r="D1412" s="86"/>
      <c r="E1412" s="86"/>
      <c r="F1412" s="86"/>
    </row>
    <row r="1413" spans="3:6" x14ac:dyDescent="0.25">
      <c r="C1413" s="86"/>
      <c r="D1413" s="86"/>
      <c r="E1413" s="86"/>
      <c r="F1413" s="86"/>
    </row>
    <row r="1414" spans="3:6" x14ac:dyDescent="0.25">
      <c r="C1414" s="86"/>
      <c r="D1414" s="86"/>
      <c r="E1414" s="86"/>
      <c r="F1414" s="86"/>
    </row>
    <row r="1415" spans="3:6" x14ac:dyDescent="0.25">
      <c r="C1415" s="86"/>
      <c r="D1415" s="86"/>
      <c r="E1415" s="86"/>
      <c r="F1415" s="86"/>
    </row>
    <row r="1416" spans="3:6" x14ac:dyDescent="0.25">
      <c r="C1416" s="86"/>
      <c r="D1416" s="86"/>
      <c r="E1416" s="86"/>
      <c r="F1416" s="86"/>
    </row>
    <row r="1417" spans="3:6" x14ac:dyDescent="0.25">
      <c r="C1417" s="86"/>
      <c r="D1417" s="86"/>
      <c r="E1417" s="86"/>
      <c r="F1417" s="86"/>
    </row>
    <row r="1418" spans="3:6" x14ac:dyDescent="0.25">
      <c r="C1418" s="86"/>
      <c r="D1418" s="86"/>
      <c r="E1418" s="86"/>
      <c r="F1418" s="86"/>
    </row>
    <row r="1419" spans="3:6" x14ac:dyDescent="0.25">
      <c r="C1419" s="86"/>
      <c r="D1419" s="86"/>
      <c r="E1419" s="86"/>
      <c r="F1419" s="86"/>
    </row>
    <row r="1420" spans="3:6" x14ac:dyDescent="0.25">
      <c r="C1420" s="86"/>
      <c r="D1420" s="86"/>
      <c r="E1420" s="86"/>
      <c r="F1420" s="86"/>
    </row>
    <row r="1421" spans="3:6" x14ac:dyDescent="0.25">
      <c r="C1421" s="86"/>
      <c r="D1421" s="86"/>
      <c r="E1421" s="86"/>
      <c r="F1421" s="86"/>
    </row>
    <row r="1422" spans="3:6" x14ac:dyDescent="0.25">
      <c r="C1422" s="86"/>
      <c r="D1422" s="86"/>
      <c r="E1422" s="86"/>
      <c r="F1422" s="86"/>
    </row>
    <row r="1423" spans="3:6" x14ac:dyDescent="0.25">
      <c r="C1423" s="86"/>
      <c r="D1423" s="86"/>
      <c r="E1423" s="86"/>
      <c r="F1423" s="86"/>
    </row>
    <row r="1424" spans="3:6" x14ac:dyDescent="0.25">
      <c r="C1424" s="86"/>
      <c r="D1424" s="86"/>
      <c r="E1424" s="86"/>
      <c r="F1424" s="86"/>
    </row>
    <row r="1425" spans="3:6" x14ac:dyDescent="0.25">
      <c r="C1425" s="86"/>
      <c r="D1425" s="86"/>
      <c r="E1425" s="86"/>
      <c r="F1425" s="86"/>
    </row>
    <row r="1426" spans="3:6" x14ac:dyDescent="0.25">
      <c r="C1426" s="86"/>
      <c r="D1426" s="86"/>
      <c r="E1426" s="86"/>
      <c r="F1426" s="86"/>
    </row>
    <row r="1427" spans="3:6" x14ac:dyDescent="0.25">
      <c r="C1427" s="86"/>
      <c r="D1427" s="86"/>
      <c r="E1427" s="86"/>
      <c r="F1427" s="86"/>
    </row>
    <row r="1428" spans="3:6" x14ac:dyDescent="0.25">
      <c r="C1428" s="86"/>
      <c r="D1428" s="86"/>
      <c r="E1428" s="86"/>
      <c r="F1428" s="86"/>
    </row>
    <row r="1429" spans="3:6" x14ac:dyDescent="0.25">
      <c r="C1429" s="86"/>
      <c r="D1429" s="86"/>
      <c r="E1429" s="86"/>
      <c r="F1429" s="86"/>
    </row>
    <row r="1430" spans="3:6" x14ac:dyDescent="0.25">
      <c r="C1430" s="86"/>
      <c r="D1430" s="86"/>
      <c r="E1430" s="86"/>
      <c r="F1430" s="86"/>
    </row>
    <row r="1431" spans="3:6" x14ac:dyDescent="0.25">
      <c r="C1431" s="86"/>
      <c r="D1431" s="86"/>
      <c r="E1431" s="86"/>
      <c r="F1431" s="86"/>
    </row>
    <row r="1432" spans="3:6" x14ac:dyDescent="0.25">
      <c r="C1432" s="86"/>
      <c r="D1432" s="86"/>
      <c r="E1432" s="86"/>
      <c r="F1432" s="86"/>
    </row>
    <row r="1433" spans="3:6" x14ac:dyDescent="0.25">
      <c r="C1433" s="86"/>
      <c r="D1433" s="86"/>
      <c r="E1433" s="86"/>
      <c r="F1433" s="86"/>
    </row>
    <row r="1434" spans="3:6" x14ac:dyDescent="0.25">
      <c r="C1434" s="86"/>
      <c r="D1434" s="86"/>
      <c r="E1434" s="86"/>
      <c r="F1434" s="86"/>
    </row>
    <row r="1435" spans="3:6" x14ac:dyDescent="0.25">
      <c r="C1435" s="86"/>
      <c r="D1435" s="86"/>
      <c r="E1435" s="86"/>
      <c r="F1435" s="86"/>
    </row>
    <row r="1436" spans="3:6" x14ac:dyDescent="0.25">
      <c r="C1436" s="86"/>
      <c r="D1436" s="86"/>
      <c r="E1436" s="86"/>
      <c r="F1436" s="86"/>
    </row>
    <row r="1437" spans="3:6" x14ac:dyDescent="0.25">
      <c r="C1437" s="86"/>
      <c r="D1437" s="86"/>
      <c r="E1437" s="86"/>
      <c r="F1437" s="86"/>
    </row>
    <row r="1438" spans="3:6" x14ac:dyDescent="0.25">
      <c r="C1438" s="86"/>
      <c r="D1438" s="86"/>
      <c r="E1438" s="86"/>
      <c r="F1438" s="86"/>
    </row>
    <row r="1439" spans="3:6" x14ac:dyDescent="0.25">
      <c r="C1439" s="86"/>
      <c r="D1439" s="86"/>
      <c r="E1439" s="86"/>
      <c r="F1439" s="86"/>
    </row>
    <row r="1440" spans="3:6" x14ac:dyDescent="0.25">
      <c r="C1440" s="86"/>
      <c r="D1440" s="86"/>
      <c r="E1440" s="86"/>
      <c r="F1440" s="86"/>
    </row>
    <row r="1441" spans="3:6" x14ac:dyDescent="0.25">
      <c r="C1441" s="86"/>
      <c r="D1441" s="86"/>
      <c r="E1441" s="86"/>
      <c r="F1441" s="86"/>
    </row>
    <row r="1442" spans="3:6" x14ac:dyDescent="0.25">
      <c r="C1442" s="86"/>
      <c r="D1442" s="86"/>
      <c r="E1442" s="86"/>
      <c r="F1442" s="86"/>
    </row>
    <row r="1443" spans="3:6" x14ac:dyDescent="0.25">
      <c r="C1443" s="86"/>
      <c r="D1443" s="86"/>
      <c r="E1443" s="86"/>
      <c r="F1443" s="86"/>
    </row>
    <row r="1444" spans="3:6" x14ac:dyDescent="0.25">
      <c r="C1444" s="86"/>
      <c r="D1444" s="86"/>
      <c r="E1444" s="86"/>
      <c r="F1444" s="86"/>
    </row>
    <row r="1445" spans="3:6" x14ac:dyDescent="0.25">
      <c r="C1445" s="86"/>
      <c r="D1445" s="86"/>
      <c r="E1445" s="86"/>
      <c r="F1445" s="86"/>
    </row>
    <row r="1446" spans="3:6" x14ac:dyDescent="0.25">
      <c r="C1446" s="86"/>
      <c r="D1446" s="86"/>
      <c r="E1446" s="86"/>
      <c r="F1446" s="86"/>
    </row>
    <row r="1447" spans="3:6" x14ac:dyDescent="0.25">
      <c r="C1447" s="86"/>
      <c r="D1447" s="86"/>
      <c r="E1447" s="86"/>
      <c r="F1447" s="86"/>
    </row>
    <row r="1448" spans="3:6" x14ac:dyDescent="0.25">
      <c r="C1448" s="86"/>
      <c r="D1448" s="86"/>
      <c r="E1448" s="86"/>
      <c r="F1448" s="86"/>
    </row>
    <row r="1449" spans="3:6" x14ac:dyDescent="0.25">
      <c r="C1449" s="86"/>
      <c r="D1449" s="86"/>
      <c r="E1449" s="86"/>
      <c r="F1449" s="86"/>
    </row>
    <row r="1450" spans="3:6" x14ac:dyDescent="0.25">
      <c r="C1450" s="86"/>
      <c r="D1450" s="86"/>
      <c r="E1450" s="86"/>
      <c r="F1450" s="86"/>
    </row>
    <row r="1451" spans="3:6" x14ac:dyDescent="0.25">
      <c r="C1451" s="86"/>
      <c r="D1451" s="86"/>
      <c r="E1451" s="86"/>
      <c r="F1451" s="86"/>
    </row>
    <row r="1452" spans="3:6" x14ac:dyDescent="0.25">
      <c r="C1452" s="86"/>
      <c r="D1452" s="86"/>
      <c r="E1452" s="86"/>
      <c r="F1452" s="86"/>
    </row>
    <row r="1453" spans="3:6" x14ac:dyDescent="0.25">
      <c r="C1453" s="86"/>
      <c r="D1453" s="86"/>
      <c r="E1453" s="86"/>
      <c r="F1453" s="86"/>
    </row>
    <row r="1454" spans="3:6" x14ac:dyDescent="0.25">
      <c r="C1454" s="86"/>
      <c r="D1454" s="86"/>
      <c r="E1454" s="86"/>
      <c r="F1454" s="86"/>
    </row>
    <row r="1455" spans="3:6" x14ac:dyDescent="0.25">
      <c r="C1455" s="86"/>
      <c r="D1455" s="86"/>
      <c r="E1455" s="86"/>
      <c r="F1455" s="86"/>
    </row>
    <row r="1456" spans="3:6" x14ac:dyDescent="0.25">
      <c r="C1456" s="86"/>
      <c r="D1456" s="86"/>
      <c r="E1456" s="86"/>
      <c r="F1456" s="86"/>
    </row>
    <row r="1457" spans="3:6" x14ac:dyDescent="0.25">
      <c r="C1457" s="86"/>
      <c r="D1457" s="86"/>
      <c r="E1457" s="86"/>
      <c r="F1457" s="86"/>
    </row>
    <row r="1458" spans="3:6" x14ac:dyDescent="0.25">
      <c r="C1458" s="86"/>
      <c r="D1458" s="86"/>
      <c r="E1458" s="86"/>
      <c r="F1458" s="86"/>
    </row>
    <row r="1459" spans="3:6" x14ac:dyDescent="0.25">
      <c r="C1459" s="86"/>
      <c r="D1459" s="86"/>
      <c r="E1459" s="86"/>
      <c r="F1459" s="86"/>
    </row>
    <row r="1460" spans="3:6" x14ac:dyDescent="0.25">
      <c r="C1460" s="86"/>
      <c r="D1460" s="86"/>
      <c r="E1460" s="86"/>
      <c r="F1460" s="86"/>
    </row>
    <row r="1461" spans="3:6" x14ac:dyDescent="0.25">
      <c r="C1461" s="86"/>
      <c r="D1461" s="86"/>
      <c r="E1461" s="86"/>
      <c r="F1461" s="86"/>
    </row>
    <row r="1462" spans="3:6" x14ac:dyDescent="0.25">
      <c r="C1462" s="86"/>
      <c r="D1462" s="86"/>
      <c r="E1462" s="86"/>
      <c r="F1462" s="86"/>
    </row>
    <row r="1463" spans="3:6" x14ac:dyDescent="0.25">
      <c r="C1463" s="86"/>
      <c r="D1463" s="86"/>
      <c r="E1463" s="86"/>
      <c r="F1463" s="86"/>
    </row>
    <row r="1464" spans="3:6" x14ac:dyDescent="0.25">
      <c r="C1464" s="86"/>
      <c r="D1464" s="86"/>
      <c r="E1464" s="86"/>
      <c r="F1464" s="86"/>
    </row>
    <row r="1465" spans="3:6" x14ac:dyDescent="0.25">
      <c r="C1465" s="86"/>
      <c r="D1465" s="86"/>
      <c r="E1465" s="86"/>
      <c r="F1465" s="86"/>
    </row>
    <row r="1466" spans="3:6" x14ac:dyDescent="0.25">
      <c r="C1466" s="86"/>
      <c r="D1466" s="86"/>
      <c r="E1466" s="86"/>
      <c r="F1466" s="86"/>
    </row>
    <row r="1467" spans="3:6" x14ac:dyDescent="0.25">
      <c r="C1467" s="86"/>
      <c r="D1467" s="86"/>
      <c r="E1467" s="86"/>
      <c r="F1467" s="86"/>
    </row>
    <row r="1468" spans="3:6" x14ac:dyDescent="0.25">
      <c r="C1468" s="86"/>
      <c r="D1468" s="86"/>
      <c r="E1468" s="86"/>
      <c r="F1468" s="86"/>
    </row>
    <row r="1469" spans="3:6" x14ac:dyDescent="0.25">
      <c r="C1469" s="86"/>
      <c r="D1469" s="86"/>
      <c r="E1469" s="86"/>
      <c r="F1469" s="86"/>
    </row>
    <row r="1470" spans="3:6" x14ac:dyDescent="0.25">
      <c r="C1470" s="86"/>
      <c r="D1470" s="86"/>
      <c r="E1470" s="86"/>
      <c r="F1470" s="86"/>
    </row>
    <row r="1471" spans="3:6" x14ac:dyDescent="0.25">
      <c r="C1471" s="86"/>
      <c r="D1471" s="86"/>
      <c r="E1471" s="86"/>
      <c r="F1471" s="86"/>
    </row>
    <row r="1472" spans="3:6" x14ac:dyDescent="0.25">
      <c r="C1472" s="86"/>
      <c r="D1472" s="86"/>
      <c r="E1472" s="86"/>
      <c r="F1472" s="86"/>
    </row>
    <row r="1473" spans="3:6" x14ac:dyDescent="0.25">
      <c r="C1473" s="86"/>
      <c r="D1473" s="86"/>
      <c r="E1473" s="86"/>
      <c r="F1473" s="86"/>
    </row>
    <row r="1474" spans="3:6" x14ac:dyDescent="0.25">
      <c r="C1474" s="86"/>
      <c r="D1474" s="86"/>
      <c r="E1474" s="86"/>
      <c r="F1474" s="86"/>
    </row>
    <row r="1475" spans="3:6" x14ac:dyDescent="0.25">
      <c r="C1475" s="86"/>
      <c r="D1475" s="86"/>
      <c r="E1475" s="86"/>
      <c r="F1475" s="86"/>
    </row>
    <row r="1476" spans="3:6" x14ac:dyDescent="0.25">
      <c r="C1476" s="86"/>
      <c r="D1476" s="86"/>
      <c r="E1476" s="86"/>
      <c r="F1476" s="86"/>
    </row>
    <row r="1477" spans="3:6" x14ac:dyDescent="0.25">
      <c r="C1477" s="86"/>
      <c r="D1477" s="86"/>
      <c r="E1477" s="86"/>
      <c r="F1477" s="86"/>
    </row>
    <row r="1478" spans="3:6" x14ac:dyDescent="0.25">
      <c r="C1478" s="86"/>
      <c r="D1478" s="86"/>
      <c r="E1478" s="86"/>
      <c r="F1478" s="86"/>
    </row>
    <row r="1479" spans="3:6" x14ac:dyDescent="0.25">
      <c r="C1479" s="86"/>
      <c r="D1479" s="86"/>
      <c r="E1479" s="86"/>
      <c r="F1479" s="86"/>
    </row>
    <row r="1480" spans="3:6" x14ac:dyDescent="0.25">
      <c r="C1480" s="86"/>
      <c r="D1480" s="86"/>
      <c r="E1480" s="86"/>
      <c r="F1480" s="86"/>
    </row>
    <row r="1481" spans="3:6" x14ac:dyDescent="0.25">
      <c r="C1481" s="86"/>
      <c r="D1481" s="86"/>
      <c r="E1481" s="86"/>
      <c r="F1481" s="86"/>
    </row>
    <row r="1482" spans="3:6" x14ac:dyDescent="0.25">
      <c r="C1482" s="86"/>
      <c r="D1482" s="86"/>
      <c r="E1482" s="86"/>
      <c r="F1482" s="86"/>
    </row>
    <row r="1483" spans="3:6" x14ac:dyDescent="0.25">
      <c r="C1483" s="86"/>
      <c r="D1483" s="86"/>
      <c r="E1483" s="86"/>
      <c r="F1483" s="86"/>
    </row>
    <row r="1484" spans="3:6" x14ac:dyDescent="0.25">
      <c r="C1484" s="86"/>
      <c r="D1484" s="86"/>
      <c r="E1484" s="86"/>
      <c r="F1484" s="86"/>
    </row>
    <row r="1485" spans="3:6" x14ac:dyDescent="0.25">
      <c r="C1485" s="86"/>
      <c r="D1485" s="86"/>
      <c r="E1485" s="86"/>
      <c r="F1485" s="86"/>
    </row>
    <row r="1486" spans="3:6" x14ac:dyDescent="0.25">
      <c r="C1486" s="86"/>
      <c r="D1486" s="86"/>
      <c r="E1486" s="86"/>
      <c r="F1486" s="86"/>
    </row>
    <row r="1487" spans="3:6" x14ac:dyDescent="0.25">
      <c r="C1487" s="86"/>
      <c r="D1487" s="86"/>
      <c r="E1487" s="86"/>
      <c r="F1487" s="86"/>
    </row>
    <row r="1488" spans="3:6" x14ac:dyDescent="0.25">
      <c r="C1488" s="86"/>
      <c r="D1488" s="86"/>
      <c r="E1488" s="86"/>
      <c r="F1488" s="86"/>
    </row>
    <row r="1489" spans="3:6" x14ac:dyDescent="0.25">
      <c r="C1489" s="86"/>
      <c r="D1489" s="86"/>
      <c r="E1489" s="86"/>
      <c r="F1489" s="86"/>
    </row>
    <row r="1490" spans="3:6" x14ac:dyDescent="0.25">
      <c r="C1490" s="86"/>
      <c r="D1490" s="86"/>
      <c r="E1490" s="86"/>
      <c r="F1490" s="86"/>
    </row>
    <row r="1491" spans="3:6" x14ac:dyDescent="0.25">
      <c r="C1491" s="86"/>
      <c r="D1491" s="86"/>
      <c r="E1491" s="86"/>
      <c r="F1491" s="86"/>
    </row>
    <row r="1492" spans="3:6" x14ac:dyDescent="0.25">
      <c r="C1492" s="86"/>
      <c r="D1492" s="86"/>
      <c r="E1492" s="86"/>
      <c r="F1492" s="86"/>
    </row>
    <row r="1493" spans="3:6" x14ac:dyDescent="0.25">
      <c r="C1493" s="86"/>
      <c r="D1493" s="86"/>
      <c r="E1493" s="86"/>
      <c r="F1493" s="86"/>
    </row>
    <row r="1494" spans="3:6" x14ac:dyDescent="0.25">
      <c r="C1494" s="86"/>
      <c r="D1494" s="86"/>
      <c r="E1494" s="86"/>
      <c r="F1494" s="86"/>
    </row>
    <row r="1495" spans="3:6" x14ac:dyDescent="0.25">
      <c r="C1495" s="86"/>
      <c r="D1495" s="86"/>
      <c r="E1495" s="86"/>
      <c r="F1495" s="86"/>
    </row>
    <row r="1496" spans="3:6" x14ac:dyDescent="0.25">
      <c r="C1496" s="86"/>
      <c r="D1496" s="86"/>
      <c r="E1496" s="86"/>
      <c r="F1496" s="86"/>
    </row>
    <row r="1497" spans="3:6" x14ac:dyDescent="0.25">
      <c r="C1497" s="86"/>
      <c r="D1497" s="86"/>
      <c r="E1497" s="86"/>
      <c r="F1497" s="86"/>
    </row>
    <row r="1498" spans="3:6" x14ac:dyDescent="0.25">
      <c r="C1498" s="86"/>
      <c r="D1498" s="86"/>
      <c r="E1498" s="86"/>
      <c r="F1498" s="86"/>
    </row>
    <row r="1499" spans="3:6" x14ac:dyDescent="0.25">
      <c r="C1499" s="86"/>
      <c r="D1499" s="86"/>
      <c r="E1499" s="86"/>
      <c r="F1499" s="86"/>
    </row>
    <row r="1500" spans="3:6" x14ac:dyDescent="0.25">
      <c r="C1500" s="86"/>
      <c r="D1500" s="86"/>
      <c r="E1500" s="86"/>
      <c r="F1500" s="86"/>
    </row>
    <row r="1501" spans="3:6" x14ac:dyDescent="0.25">
      <c r="C1501" s="86"/>
      <c r="D1501" s="86"/>
      <c r="E1501" s="86"/>
      <c r="F1501" s="86"/>
    </row>
    <row r="1502" spans="3:6" x14ac:dyDescent="0.25">
      <c r="C1502" s="86"/>
      <c r="D1502" s="86"/>
      <c r="E1502" s="86"/>
      <c r="F1502" s="86"/>
    </row>
    <row r="1503" spans="3:6" x14ac:dyDescent="0.25">
      <c r="C1503" s="86"/>
      <c r="D1503" s="86"/>
      <c r="E1503" s="86"/>
      <c r="F1503" s="86"/>
    </row>
    <row r="1504" spans="3:6" x14ac:dyDescent="0.25">
      <c r="C1504" s="86"/>
      <c r="D1504" s="86"/>
      <c r="E1504" s="86"/>
      <c r="F1504" s="86"/>
    </row>
    <row r="1505" spans="3:6" x14ac:dyDescent="0.25">
      <c r="C1505" s="86"/>
      <c r="D1505" s="86"/>
      <c r="E1505" s="86"/>
      <c r="F1505" s="86"/>
    </row>
    <row r="1506" spans="3:6" x14ac:dyDescent="0.25">
      <c r="C1506" s="86"/>
      <c r="D1506" s="86"/>
      <c r="E1506" s="86"/>
      <c r="F1506" s="86"/>
    </row>
    <row r="1507" spans="3:6" x14ac:dyDescent="0.25">
      <c r="C1507" s="86"/>
      <c r="D1507" s="86"/>
      <c r="E1507" s="86"/>
      <c r="F1507" s="86"/>
    </row>
    <row r="1508" spans="3:6" x14ac:dyDescent="0.25">
      <c r="C1508" s="86"/>
      <c r="D1508" s="86"/>
      <c r="E1508" s="86"/>
      <c r="F1508" s="86"/>
    </row>
    <row r="1509" spans="3:6" x14ac:dyDescent="0.25">
      <c r="C1509" s="86"/>
      <c r="D1509" s="86"/>
      <c r="E1509" s="86"/>
      <c r="F1509" s="86"/>
    </row>
    <row r="1510" spans="3:6" x14ac:dyDescent="0.25">
      <c r="C1510" s="86"/>
      <c r="D1510" s="86"/>
      <c r="E1510" s="86"/>
      <c r="F1510" s="86"/>
    </row>
    <row r="1511" spans="3:6" x14ac:dyDescent="0.25">
      <c r="C1511" s="86"/>
      <c r="D1511" s="86"/>
      <c r="E1511" s="86"/>
      <c r="F1511" s="86"/>
    </row>
    <row r="1512" spans="3:6" x14ac:dyDescent="0.25">
      <c r="C1512" s="86"/>
      <c r="D1512" s="86"/>
      <c r="E1512" s="86"/>
      <c r="F1512" s="86"/>
    </row>
    <row r="1513" spans="3:6" x14ac:dyDescent="0.25">
      <c r="C1513" s="86"/>
      <c r="D1513" s="86"/>
      <c r="E1513" s="86"/>
      <c r="F1513" s="86"/>
    </row>
    <row r="1514" spans="3:6" x14ac:dyDescent="0.25">
      <c r="C1514" s="86"/>
      <c r="D1514" s="86"/>
      <c r="E1514" s="86"/>
      <c r="F1514" s="86"/>
    </row>
    <row r="1515" spans="3:6" x14ac:dyDescent="0.25">
      <c r="C1515" s="86"/>
      <c r="D1515" s="86"/>
      <c r="E1515" s="86"/>
      <c r="F1515" s="86"/>
    </row>
    <row r="1516" spans="3:6" x14ac:dyDescent="0.25">
      <c r="C1516" s="86"/>
      <c r="D1516" s="86"/>
      <c r="E1516" s="86"/>
      <c r="F1516" s="86"/>
    </row>
    <row r="1517" spans="3:6" x14ac:dyDescent="0.25">
      <c r="C1517" s="86"/>
      <c r="D1517" s="86"/>
      <c r="E1517" s="86"/>
      <c r="F1517" s="86"/>
    </row>
    <row r="1518" spans="3:6" x14ac:dyDescent="0.25">
      <c r="C1518" s="86"/>
      <c r="D1518" s="86"/>
      <c r="E1518" s="86"/>
      <c r="F1518" s="86"/>
    </row>
    <row r="1519" spans="3:6" x14ac:dyDescent="0.25">
      <c r="C1519" s="86"/>
      <c r="D1519" s="86"/>
      <c r="E1519" s="86"/>
      <c r="F1519" s="86"/>
    </row>
    <row r="1520" spans="3:6" x14ac:dyDescent="0.25">
      <c r="C1520" s="86"/>
      <c r="D1520" s="86"/>
      <c r="E1520" s="86"/>
      <c r="F1520" s="86"/>
    </row>
    <row r="1521" spans="3:6" x14ac:dyDescent="0.25">
      <c r="C1521" s="86"/>
      <c r="D1521" s="86"/>
      <c r="E1521" s="86"/>
      <c r="F1521" s="86"/>
    </row>
    <row r="1522" spans="3:6" x14ac:dyDescent="0.25">
      <c r="C1522" s="86"/>
      <c r="D1522" s="86"/>
      <c r="E1522" s="86"/>
      <c r="F1522" s="86"/>
    </row>
    <row r="1523" spans="3:6" x14ac:dyDescent="0.25">
      <c r="C1523" s="86"/>
      <c r="D1523" s="86"/>
      <c r="E1523" s="86"/>
      <c r="F1523" s="86"/>
    </row>
    <row r="1524" spans="3:6" x14ac:dyDescent="0.25">
      <c r="C1524" s="86"/>
      <c r="D1524" s="86"/>
      <c r="E1524" s="86"/>
      <c r="F1524" s="86"/>
    </row>
    <row r="1525" spans="3:6" x14ac:dyDescent="0.25">
      <c r="C1525" s="86"/>
      <c r="D1525" s="86"/>
      <c r="E1525" s="86"/>
      <c r="F1525" s="86"/>
    </row>
    <row r="1526" spans="3:6" x14ac:dyDescent="0.25">
      <c r="C1526" s="86"/>
      <c r="D1526" s="86"/>
      <c r="E1526" s="86"/>
      <c r="F1526" s="86"/>
    </row>
    <row r="1527" spans="3:6" x14ac:dyDescent="0.25">
      <c r="C1527" s="86"/>
      <c r="D1527" s="86"/>
      <c r="E1527" s="86"/>
      <c r="F1527" s="86"/>
    </row>
    <row r="1528" spans="3:6" x14ac:dyDescent="0.25">
      <c r="C1528" s="86"/>
      <c r="D1528" s="86"/>
      <c r="E1528" s="86"/>
      <c r="F1528" s="86"/>
    </row>
    <row r="1529" spans="3:6" x14ac:dyDescent="0.25">
      <c r="C1529" s="86"/>
      <c r="D1529" s="86"/>
      <c r="E1529" s="86"/>
      <c r="F1529" s="86"/>
    </row>
    <row r="1530" spans="3:6" x14ac:dyDescent="0.25">
      <c r="C1530" s="86"/>
      <c r="D1530" s="86"/>
      <c r="E1530" s="86"/>
      <c r="F1530" s="86"/>
    </row>
    <row r="1531" spans="3:6" x14ac:dyDescent="0.25">
      <c r="C1531" s="86"/>
      <c r="D1531" s="86"/>
      <c r="E1531" s="86"/>
      <c r="F1531" s="86"/>
    </row>
    <row r="1532" spans="3:6" x14ac:dyDescent="0.25">
      <c r="C1532" s="86"/>
      <c r="D1532" s="86"/>
      <c r="E1532" s="86"/>
      <c r="F1532" s="86"/>
    </row>
    <row r="1533" spans="3:6" x14ac:dyDescent="0.25">
      <c r="C1533" s="86"/>
      <c r="D1533" s="86"/>
      <c r="E1533" s="86"/>
      <c r="F1533" s="86"/>
    </row>
    <row r="1534" spans="3:6" x14ac:dyDescent="0.25">
      <c r="C1534" s="86"/>
      <c r="D1534" s="86"/>
      <c r="E1534" s="86"/>
      <c r="F1534" s="86"/>
    </row>
    <row r="1535" spans="3:6" x14ac:dyDescent="0.25">
      <c r="C1535" s="86"/>
      <c r="D1535" s="86"/>
      <c r="E1535" s="86"/>
      <c r="F1535" s="86"/>
    </row>
    <row r="1536" spans="3:6" x14ac:dyDescent="0.25">
      <c r="C1536" s="86"/>
      <c r="D1536" s="86"/>
      <c r="E1536" s="86"/>
      <c r="F1536" s="86"/>
    </row>
    <row r="1537" spans="3:6" x14ac:dyDescent="0.25">
      <c r="C1537" s="86"/>
      <c r="D1537" s="86"/>
      <c r="E1537" s="86"/>
      <c r="F1537" s="86"/>
    </row>
    <row r="1538" spans="3:6" x14ac:dyDescent="0.25">
      <c r="C1538" s="86"/>
      <c r="D1538" s="86"/>
      <c r="E1538" s="86"/>
      <c r="F1538" s="86"/>
    </row>
    <row r="1539" spans="3:6" x14ac:dyDescent="0.25">
      <c r="C1539" s="86"/>
      <c r="D1539" s="86"/>
      <c r="E1539" s="86"/>
      <c r="F1539" s="86"/>
    </row>
    <row r="1540" spans="3:6" x14ac:dyDescent="0.25">
      <c r="C1540" s="86"/>
      <c r="D1540" s="86"/>
      <c r="E1540" s="86"/>
      <c r="F1540" s="86"/>
    </row>
    <row r="1541" spans="3:6" x14ac:dyDescent="0.25">
      <c r="C1541" s="86"/>
      <c r="D1541" s="86"/>
      <c r="E1541" s="86"/>
      <c r="F1541" s="86"/>
    </row>
    <row r="1542" spans="3:6" x14ac:dyDescent="0.25">
      <c r="C1542" s="86"/>
      <c r="D1542" s="86"/>
      <c r="E1542" s="86"/>
      <c r="F1542" s="86"/>
    </row>
    <row r="1543" spans="3:6" x14ac:dyDescent="0.25">
      <c r="C1543" s="86"/>
      <c r="D1543" s="86"/>
      <c r="E1543" s="86"/>
      <c r="F1543" s="86"/>
    </row>
    <row r="1544" spans="3:6" x14ac:dyDescent="0.25">
      <c r="C1544" s="86"/>
      <c r="D1544" s="86"/>
      <c r="E1544" s="86"/>
      <c r="F1544" s="86"/>
    </row>
    <row r="1545" spans="3:6" x14ac:dyDescent="0.25">
      <c r="C1545" s="86"/>
      <c r="D1545" s="86"/>
      <c r="E1545" s="86"/>
      <c r="F1545" s="86"/>
    </row>
    <row r="1546" spans="3:6" x14ac:dyDescent="0.25">
      <c r="C1546" s="86"/>
      <c r="D1546" s="86"/>
      <c r="E1546" s="86"/>
      <c r="F1546" s="86"/>
    </row>
    <row r="1547" spans="3:6" x14ac:dyDescent="0.25">
      <c r="C1547" s="86"/>
      <c r="D1547" s="86"/>
      <c r="E1547" s="86"/>
      <c r="F1547" s="86"/>
    </row>
    <row r="1548" spans="3:6" x14ac:dyDescent="0.25">
      <c r="C1548" s="86"/>
      <c r="D1548" s="86"/>
      <c r="E1548" s="86"/>
      <c r="F1548" s="86"/>
    </row>
    <row r="1549" spans="3:6" x14ac:dyDescent="0.25">
      <c r="C1549" s="86"/>
      <c r="D1549" s="86"/>
      <c r="E1549" s="86"/>
      <c r="F1549" s="86"/>
    </row>
    <row r="1550" spans="3:6" x14ac:dyDescent="0.25">
      <c r="C1550" s="86"/>
      <c r="D1550" s="86"/>
      <c r="E1550" s="86"/>
      <c r="F1550" s="86"/>
    </row>
    <row r="1551" spans="3:6" x14ac:dyDescent="0.25">
      <c r="C1551" s="86"/>
      <c r="D1551" s="86"/>
      <c r="E1551" s="86"/>
      <c r="F1551" s="86"/>
    </row>
    <row r="1552" spans="3:6" x14ac:dyDescent="0.25">
      <c r="C1552" s="86"/>
      <c r="D1552" s="86"/>
      <c r="E1552" s="86"/>
      <c r="F1552" s="86"/>
    </row>
    <row r="1553" spans="3:6" x14ac:dyDescent="0.25">
      <c r="C1553" s="86"/>
      <c r="D1553" s="86"/>
      <c r="E1553" s="86"/>
      <c r="F1553" s="86"/>
    </row>
    <row r="1554" spans="3:6" x14ac:dyDescent="0.25">
      <c r="C1554" s="86"/>
      <c r="D1554" s="86"/>
      <c r="E1554" s="86"/>
      <c r="F1554" s="86"/>
    </row>
    <row r="1555" spans="3:6" x14ac:dyDescent="0.25">
      <c r="C1555" s="86"/>
      <c r="D1555" s="86"/>
      <c r="E1555" s="86"/>
      <c r="F1555" s="86"/>
    </row>
    <row r="1556" spans="3:6" x14ac:dyDescent="0.25">
      <c r="C1556" s="86"/>
      <c r="D1556" s="86"/>
      <c r="E1556" s="86"/>
      <c r="F1556" s="86"/>
    </row>
    <row r="1557" spans="3:6" x14ac:dyDescent="0.25">
      <c r="C1557" s="86"/>
      <c r="D1557" s="86"/>
      <c r="E1557" s="86"/>
      <c r="F1557" s="86"/>
    </row>
    <row r="1558" spans="3:6" x14ac:dyDescent="0.25">
      <c r="C1558" s="86"/>
      <c r="D1558" s="86"/>
      <c r="E1558" s="86"/>
      <c r="F1558" s="86"/>
    </row>
    <row r="1559" spans="3:6" x14ac:dyDescent="0.25">
      <c r="C1559" s="86"/>
      <c r="D1559" s="86"/>
      <c r="E1559" s="86"/>
      <c r="F1559" s="86"/>
    </row>
    <row r="1560" spans="3:6" x14ac:dyDescent="0.25">
      <c r="C1560" s="86"/>
      <c r="D1560" s="86"/>
      <c r="E1560" s="86"/>
      <c r="F1560" s="86"/>
    </row>
    <row r="1561" spans="3:6" x14ac:dyDescent="0.25">
      <c r="C1561" s="86"/>
      <c r="D1561" s="86"/>
      <c r="E1561" s="86"/>
      <c r="F1561" s="86"/>
    </row>
    <row r="1562" spans="3:6" x14ac:dyDescent="0.25">
      <c r="C1562" s="86"/>
      <c r="D1562" s="86"/>
      <c r="E1562" s="86"/>
      <c r="F1562" s="86"/>
    </row>
    <row r="1563" spans="3:6" x14ac:dyDescent="0.25">
      <c r="C1563" s="86"/>
      <c r="D1563" s="86"/>
      <c r="E1563" s="86"/>
      <c r="F1563" s="86"/>
    </row>
    <row r="1564" spans="3:6" x14ac:dyDescent="0.25">
      <c r="C1564" s="86"/>
      <c r="D1564" s="86"/>
      <c r="E1564" s="86"/>
      <c r="F1564" s="86"/>
    </row>
    <row r="1565" spans="3:6" x14ac:dyDescent="0.25">
      <c r="C1565" s="86"/>
      <c r="D1565" s="86"/>
      <c r="E1565" s="86"/>
      <c r="F1565" s="86"/>
    </row>
    <row r="1566" spans="3:6" x14ac:dyDescent="0.25">
      <c r="C1566" s="86"/>
      <c r="D1566" s="86"/>
      <c r="E1566" s="86"/>
      <c r="F1566" s="86"/>
    </row>
    <row r="1567" spans="3:6" x14ac:dyDescent="0.25">
      <c r="C1567" s="86"/>
      <c r="D1567" s="86"/>
      <c r="E1567" s="86"/>
      <c r="F1567" s="86"/>
    </row>
    <row r="1568" spans="3:6" x14ac:dyDescent="0.25">
      <c r="C1568" s="86"/>
      <c r="D1568" s="86"/>
      <c r="E1568" s="86"/>
      <c r="F1568" s="86"/>
    </row>
    <row r="1569" spans="3:6" x14ac:dyDescent="0.25">
      <c r="C1569" s="86"/>
      <c r="D1569" s="86"/>
      <c r="E1569" s="86"/>
      <c r="F1569" s="86"/>
    </row>
    <row r="1570" spans="3:6" x14ac:dyDescent="0.25">
      <c r="C1570" s="86"/>
      <c r="D1570" s="86"/>
      <c r="E1570" s="86"/>
      <c r="F1570" s="86"/>
    </row>
    <row r="1571" spans="3:6" x14ac:dyDescent="0.25">
      <c r="C1571" s="86"/>
      <c r="D1571" s="86"/>
      <c r="E1571" s="86"/>
      <c r="F1571" s="86"/>
    </row>
    <row r="1572" spans="3:6" x14ac:dyDescent="0.25">
      <c r="C1572" s="86"/>
      <c r="D1572" s="86"/>
      <c r="E1572" s="86"/>
      <c r="F1572" s="86"/>
    </row>
    <row r="1573" spans="3:6" x14ac:dyDescent="0.25">
      <c r="C1573" s="86"/>
      <c r="D1573" s="86"/>
      <c r="E1573" s="86"/>
      <c r="F1573" s="86"/>
    </row>
    <row r="1574" spans="3:6" x14ac:dyDescent="0.25">
      <c r="C1574" s="86"/>
      <c r="D1574" s="86"/>
      <c r="E1574" s="86"/>
      <c r="F1574" s="86"/>
    </row>
    <row r="1575" spans="3:6" x14ac:dyDescent="0.25">
      <c r="C1575" s="86"/>
      <c r="D1575" s="86"/>
      <c r="E1575" s="86"/>
      <c r="F1575" s="86"/>
    </row>
    <row r="1576" spans="3:6" x14ac:dyDescent="0.25">
      <c r="C1576" s="86"/>
      <c r="D1576" s="86"/>
      <c r="E1576" s="86"/>
      <c r="F1576" s="86"/>
    </row>
    <row r="1577" spans="3:6" x14ac:dyDescent="0.25">
      <c r="C1577" s="86"/>
      <c r="D1577" s="86"/>
      <c r="E1577" s="86"/>
      <c r="F1577" s="86"/>
    </row>
    <row r="1578" spans="3:6" x14ac:dyDescent="0.25">
      <c r="C1578" s="86"/>
      <c r="D1578" s="86"/>
      <c r="E1578" s="86"/>
      <c r="F1578" s="86"/>
    </row>
    <row r="1579" spans="3:6" x14ac:dyDescent="0.25">
      <c r="C1579" s="86"/>
      <c r="D1579" s="86"/>
      <c r="E1579" s="86"/>
      <c r="F1579" s="86"/>
    </row>
    <row r="1580" spans="3:6" x14ac:dyDescent="0.25">
      <c r="C1580" s="86"/>
      <c r="D1580" s="86"/>
      <c r="E1580" s="86"/>
      <c r="F1580" s="86"/>
    </row>
    <row r="1581" spans="3:6" x14ac:dyDescent="0.25">
      <c r="C1581" s="86"/>
      <c r="D1581" s="86"/>
      <c r="E1581" s="86"/>
      <c r="F1581" s="86"/>
    </row>
    <row r="1582" spans="3:6" x14ac:dyDescent="0.25">
      <c r="C1582" s="86"/>
      <c r="D1582" s="86"/>
      <c r="E1582" s="86"/>
      <c r="F1582" s="86"/>
    </row>
    <row r="1583" spans="3:6" x14ac:dyDescent="0.25">
      <c r="C1583" s="86"/>
      <c r="D1583" s="86"/>
      <c r="E1583" s="86"/>
      <c r="F1583" s="86"/>
    </row>
    <row r="1584" spans="3:6" x14ac:dyDescent="0.25">
      <c r="C1584" s="86"/>
      <c r="D1584" s="86"/>
      <c r="E1584" s="86"/>
      <c r="F1584" s="86"/>
    </row>
    <row r="1585" spans="3:6" x14ac:dyDescent="0.25">
      <c r="C1585" s="86"/>
      <c r="D1585" s="86"/>
      <c r="E1585" s="86"/>
      <c r="F1585" s="86"/>
    </row>
    <row r="1586" spans="3:6" x14ac:dyDescent="0.25">
      <c r="C1586" s="86"/>
      <c r="D1586" s="86"/>
      <c r="E1586" s="86"/>
      <c r="F1586" s="86"/>
    </row>
    <row r="1587" spans="3:6" x14ac:dyDescent="0.25">
      <c r="C1587" s="86"/>
      <c r="D1587" s="86"/>
      <c r="E1587" s="86"/>
      <c r="F1587" s="86"/>
    </row>
    <row r="1588" spans="3:6" x14ac:dyDescent="0.25">
      <c r="C1588" s="86"/>
      <c r="D1588" s="86"/>
      <c r="E1588" s="86"/>
      <c r="F1588" s="86"/>
    </row>
    <row r="1589" spans="3:6" x14ac:dyDescent="0.25">
      <c r="C1589" s="86"/>
      <c r="D1589" s="86"/>
      <c r="E1589" s="86"/>
      <c r="F1589" s="86"/>
    </row>
    <row r="1590" spans="3:6" x14ac:dyDescent="0.25">
      <c r="C1590" s="86"/>
      <c r="D1590" s="86"/>
      <c r="E1590" s="86"/>
      <c r="F1590" s="86"/>
    </row>
    <row r="1591" spans="3:6" x14ac:dyDescent="0.25">
      <c r="C1591" s="86"/>
      <c r="D1591" s="86"/>
      <c r="E1591" s="86"/>
      <c r="F1591" s="86"/>
    </row>
    <row r="1592" spans="3:6" x14ac:dyDescent="0.25">
      <c r="C1592" s="86"/>
      <c r="D1592" s="86"/>
      <c r="E1592" s="86"/>
      <c r="F1592" s="86"/>
    </row>
    <row r="1593" spans="3:6" x14ac:dyDescent="0.25">
      <c r="C1593" s="86"/>
      <c r="D1593" s="86"/>
      <c r="E1593" s="86"/>
      <c r="F1593" s="86"/>
    </row>
    <row r="1594" spans="3:6" x14ac:dyDescent="0.25">
      <c r="C1594" s="86"/>
      <c r="D1594" s="86"/>
      <c r="E1594" s="86"/>
      <c r="F1594" s="86"/>
    </row>
    <row r="1595" spans="3:6" x14ac:dyDescent="0.25">
      <c r="C1595" s="86"/>
      <c r="D1595" s="86"/>
      <c r="E1595" s="86"/>
      <c r="F1595" s="86"/>
    </row>
    <row r="1596" spans="3:6" x14ac:dyDescent="0.25">
      <c r="C1596" s="86"/>
      <c r="D1596" s="86"/>
      <c r="E1596" s="86"/>
      <c r="F1596" s="86"/>
    </row>
    <row r="1597" spans="3:6" x14ac:dyDescent="0.25">
      <c r="C1597" s="86"/>
      <c r="D1597" s="86"/>
      <c r="E1597" s="86"/>
      <c r="F1597" s="86"/>
    </row>
    <row r="1598" spans="3:6" x14ac:dyDescent="0.25">
      <c r="C1598" s="86"/>
      <c r="D1598" s="86"/>
      <c r="E1598" s="86"/>
      <c r="F1598" s="86"/>
    </row>
    <row r="1599" spans="3:6" x14ac:dyDescent="0.25">
      <c r="C1599" s="86"/>
      <c r="D1599" s="86"/>
      <c r="E1599" s="86"/>
      <c r="F1599" s="86"/>
    </row>
    <row r="1600" spans="3:6" x14ac:dyDescent="0.25">
      <c r="C1600" s="86"/>
      <c r="D1600" s="86"/>
      <c r="E1600" s="86"/>
      <c r="F1600" s="86"/>
    </row>
    <row r="1601" spans="3:6" x14ac:dyDescent="0.25">
      <c r="C1601" s="86"/>
      <c r="D1601" s="86"/>
      <c r="E1601" s="86"/>
      <c r="F1601" s="86"/>
    </row>
    <row r="1602" spans="3:6" x14ac:dyDescent="0.25">
      <c r="C1602" s="86"/>
      <c r="D1602" s="86"/>
      <c r="E1602" s="86"/>
      <c r="F1602" s="86"/>
    </row>
    <row r="1603" spans="3:6" x14ac:dyDescent="0.25">
      <c r="C1603" s="86"/>
      <c r="D1603" s="86"/>
      <c r="E1603" s="86"/>
      <c r="F1603" s="86"/>
    </row>
    <row r="1604" spans="3:6" x14ac:dyDescent="0.25">
      <c r="C1604" s="86"/>
      <c r="D1604" s="86"/>
      <c r="E1604" s="86"/>
      <c r="F1604" s="86"/>
    </row>
    <row r="1605" spans="3:6" x14ac:dyDescent="0.25">
      <c r="C1605" s="86"/>
      <c r="D1605" s="86"/>
      <c r="E1605" s="86"/>
      <c r="F1605" s="86"/>
    </row>
    <row r="1606" spans="3:6" x14ac:dyDescent="0.25">
      <c r="C1606" s="86"/>
      <c r="D1606" s="86"/>
      <c r="E1606" s="86"/>
      <c r="F1606" s="86"/>
    </row>
    <row r="1607" spans="3:6" x14ac:dyDescent="0.25">
      <c r="C1607" s="86"/>
      <c r="D1607" s="86"/>
      <c r="E1607" s="86"/>
      <c r="F1607" s="86"/>
    </row>
    <row r="1608" spans="3:6" x14ac:dyDescent="0.25">
      <c r="C1608" s="86"/>
      <c r="D1608" s="86"/>
      <c r="E1608" s="86"/>
      <c r="F1608" s="86"/>
    </row>
    <row r="1609" spans="3:6" x14ac:dyDescent="0.25">
      <c r="C1609" s="86"/>
      <c r="D1609" s="86"/>
      <c r="E1609" s="86"/>
      <c r="F1609" s="86"/>
    </row>
    <row r="1610" spans="3:6" x14ac:dyDescent="0.25">
      <c r="C1610" s="86"/>
      <c r="D1610" s="86"/>
      <c r="E1610" s="86"/>
      <c r="F1610" s="86"/>
    </row>
    <row r="1611" spans="3:6" x14ac:dyDescent="0.25">
      <c r="C1611" s="86"/>
      <c r="D1611" s="86"/>
      <c r="E1611" s="86"/>
      <c r="F1611" s="86"/>
    </row>
    <row r="1612" spans="3:6" x14ac:dyDescent="0.25">
      <c r="C1612" s="86"/>
      <c r="D1612" s="86"/>
      <c r="E1612" s="86"/>
      <c r="F1612" s="86"/>
    </row>
    <row r="1613" spans="3:6" x14ac:dyDescent="0.25">
      <c r="C1613" s="86"/>
      <c r="D1613" s="86"/>
      <c r="E1613" s="86"/>
      <c r="F1613" s="86"/>
    </row>
    <row r="1614" spans="3:6" x14ac:dyDescent="0.25">
      <c r="C1614" s="86"/>
      <c r="D1614" s="86"/>
      <c r="E1614" s="86"/>
      <c r="F1614" s="86"/>
    </row>
    <row r="1615" spans="3:6" x14ac:dyDescent="0.25">
      <c r="C1615" s="86"/>
      <c r="D1615" s="86"/>
      <c r="E1615" s="86"/>
      <c r="F1615" s="86"/>
    </row>
    <row r="1616" spans="3:6" x14ac:dyDescent="0.25">
      <c r="C1616" s="86"/>
      <c r="D1616" s="86"/>
      <c r="E1616" s="86"/>
      <c r="F1616" s="86"/>
    </row>
    <row r="1617" spans="3:6" x14ac:dyDescent="0.25">
      <c r="C1617" s="86"/>
      <c r="D1617" s="86"/>
      <c r="E1617" s="86"/>
      <c r="F1617" s="86"/>
    </row>
    <row r="1618" spans="3:6" x14ac:dyDescent="0.25">
      <c r="C1618" s="86"/>
      <c r="D1618" s="86"/>
      <c r="E1618" s="86"/>
      <c r="F1618" s="86"/>
    </row>
    <row r="1619" spans="3:6" x14ac:dyDescent="0.25">
      <c r="C1619" s="86"/>
      <c r="D1619" s="86"/>
      <c r="E1619" s="86"/>
      <c r="F1619" s="86"/>
    </row>
    <row r="1620" spans="3:6" x14ac:dyDescent="0.25">
      <c r="C1620" s="86"/>
      <c r="D1620" s="86"/>
      <c r="E1620" s="86"/>
      <c r="F1620" s="86"/>
    </row>
    <row r="1621" spans="3:6" x14ac:dyDescent="0.25">
      <c r="C1621" s="86"/>
      <c r="D1621" s="86"/>
      <c r="E1621" s="86"/>
      <c r="F1621" s="86"/>
    </row>
    <row r="1622" spans="3:6" x14ac:dyDescent="0.25">
      <c r="C1622" s="86"/>
      <c r="D1622" s="86"/>
      <c r="E1622" s="86"/>
      <c r="F1622" s="86"/>
    </row>
    <row r="1623" spans="3:6" x14ac:dyDescent="0.25">
      <c r="C1623" s="86"/>
      <c r="D1623" s="86"/>
      <c r="E1623" s="86"/>
      <c r="F1623" s="86"/>
    </row>
    <row r="1624" spans="3:6" x14ac:dyDescent="0.25">
      <c r="C1624" s="86"/>
      <c r="D1624" s="86"/>
      <c r="E1624" s="86"/>
      <c r="F1624" s="86"/>
    </row>
    <row r="1625" spans="3:6" x14ac:dyDescent="0.25">
      <c r="C1625" s="86"/>
      <c r="D1625" s="86"/>
      <c r="E1625" s="86"/>
      <c r="F1625" s="86"/>
    </row>
    <row r="1626" spans="3:6" x14ac:dyDescent="0.25">
      <c r="C1626" s="86"/>
      <c r="D1626" s="86"/>
      <c r="E1626" s="86"/>
      <c r="F1626" s="86"/>
    </row>
    <row r="1627" spans="3:6" x14ac:dyDescent="0.25">
      <c r="C1627" s="86"/>
      <c r="D1627" s="86"/>
      <c r="E1627" s="86"/>
      <c r="F1627" s="86"/>
    </row>
    <row r="1628" spans="3:6" x14ac:dyDescent="0.25">
      <c r="C1628" s="86"/>
      <c r="D1628" s="86"/>
      <c r="E1628" s="86"/>
      <c r="F1628" s="86"/>
    </row>
    <row r="1629" spans="3:6" x14ac:dyDescent="0.25">
      <c r="C1629" s="86"/>
      <c r="D1629" s="86"/>
      <c r="E1629" s="86"/>
      <c r="F1629" s="86"/>
    </row>
    <row r="1630" spans="3:6" x14ac:dyDescent="0.25">
      <c r="C1630" s="86"/>
      <c r="D1630" s="86"/>
      <c r="E1630" s="86"/>
      <c r="F1630" s="86"/>
    </row>
    <row r="1631" spans="3:6" x14ac:dyDescent="0.25">
      <c r="C1631" s="86"/>
      <c r="D1631" s="86"/>
      <c r="E1631" s="86"/>
      <c r="F1631" s="86"/>
    </row>
    <row r="1632" spans="3:6" x14ac:dyDescent="0.25">
      <c r="C1632" s="86"/>
      <c r="D1632" s="86"/>
      <c r="E1632" s="86"/>
      <c r="F1632" s="86"/>
    </row>
    <row r="1633" spans="3:6" x14ac:dyDescent="0.25">
      <c r="C1633" s="86"/>
      <c r="D1633" s="86"/>
      <c r="E1633" s="86"/>
      <c r="F1633" s="86"/>
    </row>
    <row r="1634" spans="3:6" x14ac:dyDescent="0.25">
      <c r="C1634" s="86"/>
      <c r="D1634" s="86"/>
      <c r="E1634" s="86"/>
      <c r="F1634" s="86"/>
    </row>
    <row r="1635" spans="3:6" x14ac:dyDescent="0.25">
      <c r="C1635" s="86"/>
      <c r="D1635" s="86"/>
      <c r="E1635" s="86"/>
      <c r="F1635" s="86"/>
    </row>
    <row r="1636" spans="3:6" x14ac:dyDescent="0.25">
      <c r="C1636" s="86"/>
      <c r="D1636" s="86"/>
      <c r="E1636" s="86"/>
      <c r="F1636" s="86"/>
    </row>
    <row r="1637" spans="3:6" x14ac:dyDescent="0.25">
      <c r="C1637" s="86"/>
      <c r="D1637" s="86"/>
      <c r="E1637" s="86"/>
      <c r="F1637" s="86"/>
    </row>
    <row r="1638" spans="3:6" x14ac:dyDescent="0.25">
      <c r="C1638" s="86"/>
      <c r="D1638" s="86"/>
      <c r="E1638" s="86"/>
      <c r="F1638" s="86"/>
    </row>
    <row r="1639" spans="3:6" x14ac:dyDescent="0.25">
      <c r="C1639" s="86"/>
      <c r="D1639" s="86"/>
      <c r="E1639" s="86"/>
      <c r="F1639" s="86"/>
    </row>
    <row r="1640" spans="3:6" x14ac:dyDescent="0.25">
      <c r="C1640" s="86"/>
      <c r="D1640" s="86"/>
      <c r="E1640" s="86"/>
      <c r="F1640" s="86"/>
    </row>
    <row r="1641" spans="3:6" x14ac:dyDescent="0.25">
      <c r="C1641" s="86"/>
      <c r="D1641" s="86"/>
      <c r="E1641" s="86"/>
      <c r="F1641" s="86"/>
    </row>
    <row r="1642" spans="3:6" x14ac:dyDescent="0.25">
      <c r="C1642" s="86"/>
      <c r="D1642" s="86"/>
      <c r="E1642" s="86"/>
      <c r="F1642" s="86"/>
    </row>
    <row r="1643" spans="3:6" x14ac:dyDescent="0.25">
      <c r="C1643" s="86"/>
      <c r="D1643" s="86"/>
      <c r="E1643" s="86"/>
      <c r="F1643" s="86"/>
    </row>
    <row r="1644" spans="3:6" x14ac:dyDescent="0.25">
      <c r="C1644" s="86"/>
      <c r="D1644" s="86"/>
      <c r="E1644" s="86"/>
      <c r="F1644" s="86"/>
    </row>
    <row r="1645" spans="3:6" x14ac:dyDescent="0.25">
      <c r="C1645" s="86"/>
      <c r="D1645" s="86"/>
      <c r="E1645" s="86"/>
      <c r="F1645" s="86"/>
    </row>
    <row r="1646" spans="3:6" x14ac:dyDescent="0.25">
      <c r="C1646" s="86"/>
      <c r="D1646" s="86"/>
      <c r="E1646" s="86"/>
      <c r="F1646" s="86"/>
    </row>
    <row r="1647" spans="3:6" x14ac:dyDescent="0.25">
      <c r="C1647" s="86"/>
      <c r="D1647" s="86"/>
      <c r="E1647" s="86"/>
      <c r="F1647" s="86"/>
    </row>
    <row r="1648" spans="3:6" x14ac:dyDescent="0.25">
      <c r="C1648" s="86"/>
      <c r="D1648" s="86"/>
      <c r="E1648" s="86"/>
      <c r="F1648" s="86"/>
    </row>
    <row r="1649" spans="3:6" x14ac:dyDescent="0.25">
      <c r="C1649" s="86"/>
      <c r="D1649" s="86"/>
      <c r="E1649" s="86"/>
      <c r="F1649" s="86"/>
    </row>
    <row r="1650" spans="3:6" x14ac:dyDescent="0.25">
      <c r="C1650" s="86"/>
      <c r="D1650" s="86"/>
      <c r="E1650" s="86"/>
      <c r="F1650" s="86"/>
    </row>
    <row r="1651" spans="3:6" x14ac:dyDescent="0.25">
      <c r="C1651" s="86"/>
      <c r="D1651" s="86"/>
      <c r="E1651" s="86"/>
      <c r="F1651" s="86"/>
    </row>
    <row r="1652" spans="3:6" x14ac:dyDescent="0.25">
      <c r="C1652" s="86"/>
      <c r="D1652" s="86"/>
      <c r="E1652" s="86"/>
      <c r="F1652" s="86"/>
    </row>
    <row r="1653" spans="3:6" x14ac:dyDescent="0.25">
      <c r="C1653" s="86"/>
      <c r="D1653" s="86"/>
      <c r="E1653" s="86"/>
      <c r="F1653" s="86"/>
    </row>
    <row r="1654" spans="3:6" x14ac:dyDescent="0.25">
      <c r="C1654" s="86"/>
      <c r="D1654" s="86"/>
      <c r="E1654" s="86"/>
      <c r="F1654" s="86"/>
    </row>
    <row r="1655" spans="3:6" x14ac:dyDescent="0.25">
      <c r="C1655" s="86"/>
      <c r="D1655" s="86"/>
      <c r="E1655" s="86"/>
      <c r="F1655" s="86"/>
    </row>
    <row r="1656" spans="3:6" x14ac:dyDescent="0.25">
      <c r="C1656" s="86"/>
      <c r="D1656" s="86"/>
      <c r="E1656" s="86"/>
      <c r="F1656" s="86"/>
    </row>
    <row r="1657" spans="3:6" x14ac:dyDescent="0.25">
      <c r="C1657" s="86"/>
      <c r="D1657" s="86"/>
      <c r="E1657" s="86"/>
      <c r="F1657" s="86"/>
    </row>
    <row r="1658" spans="3:6" x14ac:dyDescent="0.25">
      <c r="C1658" s="86"/>
      <c r="D1658" s="86"/>
      <c r="E1658" s="86"/>
      <c r="F1658" s="86"/>
    </row>
    <row r="1659" spans="3:6" x14ac:dyDescent="0.25">
      <c r="C1659" s="86"/>
      <c r="D1659" s="86"/>
      <c r="E1659" s="86"/>
      <c r="F1659" s="86"/>
    </row>
    <row r="1660" spans="3:6" x14ac:dyDescent="0.25">
      <c r="C1660" s="86"/>
      <c r="D1660" s="86"/>
      <c r="E1660" s="86"/>
      <c r="F1660" s="86"/>
    </row>
    <row r="1661" spans="3:6" x14ac:dyDescent="0.25">
      <c r="C1661" s="86"/>
      <c r="D1661" s="86"/>
      <c r="E1661" s="86"/>
      <c r="F1661" s="86"/>
    </row>
    <row r="1662" spans="3:6" x14ac:dyDescent="0.25">
      <c r="C1662" s="86"/>
      <c r="D1662" s="86"/>
      <c r="E1662" s="86"/>
      <c r="F1662" s="86"/>
    </row>
    <row r="1663" spans="3:6" x14ac:dyDescent="0.25">
      <c r="C1663" s="86"/>
      <c r="D1663" s="86"/>
      <c r="E1663" s="86"/>
      <c r="F1663" s="86"/>
    </row>
    <row r="1664" spans="3:6" x14ac:dyDescent="0.25">
      <c r="C1664" s="86"/>
      <c r="D1664" s="86"/>
      <c r="E1664" s="86"/>
      <c r="F1664" s="86"/>
    </row>
    <row r="1665" spans="3:6" x14ac:dyDescent="0.25">
      <c r="C1665" s="86"/>
      <c r="D1665" s="86"/>
      <c r="E1665" s="86"/>
      <c r="F1665" s="86"/>
    </row>
    <row r="1666" spans="3:6" x14ac:dyDescent="0.25">
      <c r="C1666" s="86"/>
      <c r="D1666" s="86"/>
      <c r="E1666" s="86"/>
      <c r="F1666" s="86"/>
    </row>
    <row r="1667" spans="3:6" x14ac:dyDescent="0.25">
      <c r="C1667" s="86"/>
      <c r="D1667" s="86"/>
      <c r="E1667" s="86"/>
      <c r="F1667" s="86"/>
    </row>
    <row r="1668" spans="3:6" x14ac:dyDescent="0.25">
      <c r="C1668" s="86"/>
      <c r="D1668" s="86"/>
      <c r="E1668" s="86"/>
      <c r="F1668" s="86"/>
    </row>
    <row r="1669" spans="3:6" x14ac:dyDescent="0.25">
      <c r="C1669" s="86"/>
      <c r="D1669" s="86"/>
      <c r="E1669" s="86"/>
      <c r="F1669" s="86"/>
    </row>
    <row r="1670" spans="3:6" x14ac:dyDescent="0.25">
      <c r="C1670" s="86"/>
      <c r="D1670" s="86"/>
      <c r="E1670" s="86"/>
      <c r="F1670" s="86"/>
    </row>
    <row r="1671" spans="3:6" x14ac:dyDescent="0.25">
      <c r="C1671" s="86"/>
      <c r="D1671" s="86"/>
      <c r="E1671" s="86"/>
      <c r="F1671" s="86"/>
    </row>
    <row r="1672" spans="3:6" x14ac:dyDescent="0.25">
      <c r="C1672" s="86"/>
      <c r="D1672" s="86"/>
      <c r="E1672" s="86"/>
      <c r="F1672" s="86"/>
    </row>
    <row r="1673" spans="3:6" x14ac:dyDescent="0.25">
      <c r="C1673" s="86"/>
      <c r="D1673" s="86"/>
      <c r="E1673" s="86"/>
      <c r="F1673" s="86"/>
    </row>
    <row r="1674" spans="3:6" x14ac:dyDescent="0.25">
      <c r="C1674" s="86"/>
      <c r="D1674" s="86"/>
      <c r="E1674" s="86"/>
      <c r="F1674" s="86"/>
    </row>
    <row r="1675" spans="3:6" x14ac:dyDescent="0.25">
      <c r="C1675" s="86"/>
      <c r="D1675" s="86"/>
      <c r="E1675" s="86"/>
      <c r="F1675" s="86"/>
    </row>
    <row r="1676" spans="3:6" x14ac:dyDescent="0.25">
      <c r="C1676" s="86"/>
      <c r="D1676" s="86"/>
      <c r="E1676" s="86"/>
      <c r="F1676" s="86"/>
    </row>
    <row r="1677" spans="3:6" x14ac:dyDescent="0.25">
      <c r="C1677" s="86"/>
      <c r="D1677" s="86"/>
      <c r="E1677" s="86"/>
      <c r="F1677" s="86"/>
    </row>
    <row r="1678" spans="3:6" x14ac:dyDescent="0.25">
      <c r="C1678" s="86"/>
      <c r="D1678" s="86"/>
      <c r="E1678" s="86"/>
      <c r="F1678" s="86"/>
    </row>
    <row r="1679" spans="3:6" x14ac:dyDescent="0.25">
      <c r="C1679" s="86"/>
      <c r="D1679" s="86"/>
      <c r="E1679" s="86"/>
      <c r="F1679" s="86"/>
    </row>
    <row r="1680" spans="3:6" x14ac:dyDescent="0.25">
      <c r="C1680" s="86"/>
      <c r="D1680" s="86"/>
      <c r="E1680" s="86"/>
      <c r="F1680" s="86"/>
    </row>
    <row r="1681" spans="3:6" x14ac:dyDescent="0.25">
      <c r="C1681" s="86"/>
      <c r="D1681" s="86"/>
      <c r="E1681" s="86"/>
      <c r="F1681" s="86"/>
    </row>
    <row r="1682" spans="3:6" x14ac:dyDescent="0.25">
      <c r="C1682" s="86"/>
      <c r="D1682" s="86"/>
      <c r="E1682" s="86"/>
      <c r="F1682" s="86"/>
    </row>
    <row r="1683" spans="3:6" x14ac:dyDescent="0.25">
      <c r="C1683" s="86"/>
      <c r="D1683" s="86"/>
      <c r="E1683" s="86"/>
      <c r="F1683" s="86"/>
    </row>
    <row r="1684" spans="3:6" x14ac:dyDescent="0.25">
      <c r="C1684" s="86"/>
      <c r="D1684" s="86"/>
      <c r="E1684" s="86"/>
      <c r="F1684" s="86"/>
    </row>
    <row r="1685" spans="3:6" x14ac:dyDescent="0.25">
      <c r="C1685" s="86"/>
      <c r="D1685" s="86"/>
      <c r="E1685" s="86"/>
      <c r="F1685" s="86"/>
    </row>
    <row r="1686" spans="3:6" x14ac:dyDescent="0.25">
      <c r="C1686" s="86"/>
      <c r="D1686" s="86"/>
      <c r="E1686" s="86"/>
      <c r="F1686" s="86"/>
    </row>
    <row r="1687" spans="3:6" x14ac:dyDescent="0.25">
      <c r="C1687" s="86"/>
      <c r="D1687" s="86"/>
      <c r="E1687" s="86"/>
      <c r="F1687" s="86"/>
    </row>
    <row r="1688" spans="3:6" x14ac:dyDescent="0.25">
      <c r="C1688" s="86"/>
      <c r="D1688" s="86"/>
      <c r="E1688" s="86"/>
      <c r="F1688" s="86"/>
    </row>
    <row r="1689" spans="3:6" x14ac:dyDescent="0.25">
      <c r="C1689" s="86"/>
      <c r="D1689" s="86"/>
      <c r="E1689" s="86"/>
      <c r="F1689" s="86"/>
    </row>
    <row r="1690" spans="3:6" x14ac:dyDescent="0.25">
      <c r="C1690" s="86"/>
      <c r="D1690" s="86"/>
      <c r="E1690" s="86"/>
      <c r="F1690" s="86"/>
    </row>
    <row r="1691" spans="3:6" x14ac:dyDescent="0.25">
      <c r="C1691" s="86"/>
      <c r="D1691" s="86"/>
      <c r="E1691" s="86"/>
      <c r="F1691" s="86"/>
    </row>
    <row r="1692" spans="3:6" x14ac:dyDescent="0.25">
      <c r="C1692" s="86"/>
      <c r="D1692" s="86"/>
      <c r="E1692" s="86"/>
      <c r="F1692" s="86"/>
    </row>
    <row r="1693" spans="3:6" x14ac:dyDescent="0.25">
      <c r="C1693" s="86"/>
      <c r="D1693" s="86"/>
      <c r="E1693" s="86"/>
      <c r="F1693" s="86"/>
    </row>
    <row r="1694" spans="3:6" x14ac:dyDescent="0.25">
      <c r="C1694" s="86"/>
      <c r="D1694" s="86"/>
      <c r="E1694" s="86"/>
      <c r="F1694" s="86"/>
    </row>
    <row r="1695" spans="3:6" x14ac:dyDescent="0.25">
      <c r="C1695" s="86"/>
      <c r="D1695" s="86"/>
      <c r="E1695" s="86"/>
      <c r="F1695" s="86"/>
    </row>
    <row r="1696" spans="3:6" x14ac:dyDescent="0.25">
      <c r="C1696" s="86"/>
      <c r="D1696" s="86"/>
      <c r="E1696" s="86"/>
      <c r="F1696" s="86"/>
    </row>
    <row r="1697" spans="3:6" x14ac:dyDescent="0.25">
      <c r="C1697" s="86"/>
      <c r="D1697" s="86"/>
      <c r="E1697" s="86"/>
      <c r="F1697" s="86"/>
    </row>
    <row r="1698" spans="3:6" x14ac:dyDescent="0.25">
      <c r="C1698" s="86"/>
      <c r="D1698" s="86"/>
      <c r="E1698" s="86"/>
      <c r="F1698" s="86"/>
    </row>
    <row r="1699" spans="3:6" x14ac:dyDescent="0.25">
      <c r="C1699" s="86"/>
      <c r="D1699" s="86"/>
      <c r="E1699" s="86"/>
      <c r="F1699" s="86"/>
    </row>
    <row r="1700" spans="3:6" x14ac:dyDescent="0.25">
      <c r="C1700" s="86"/>
      <c r="D1700" s="86"/>
      <c r="E1700" s="86"/>
      <c r="F1700" s="86"/>
    </row>
    <row r="1701" spans="3:6" x14ac:dyDescent="0.25">
      <c r="C1701" s="86"/>
      <c r="D1701" s="86"/>
      <c r="E1701" s="86"/>
      <c r="F1701" s="86"/>
    </row>
    <row r="1702" spans="3:6" x14ac:dyDescent="0.25">
      <c r="C1702" s="86"/>
      <c r="D1702" s="86"/>
      <c r="E1702" s="86"/>
      <c r="F1702" s="86"/>
    </row>
    <row r="1703" spans="3:6" x14ac:dyDescent="0.25">
      <c r="C1703" s="86"/>
      <c r="D1703" s="86"/>
      <c r="E1703" s="86"/>
      <c r="F1703" s="86"/>
    </row>
    <row r="1704" spans="3:6" x14ac:dyDescent="0.25">
      <c r="C1704" s="86"/>
      <c r="D1704" s="86"/>
      <c r="E1704" s="86"/>
      <c r="F1704" s="86"/>
    </row>
    <row r="1705" spans="3:6" x14ac:dyDescent="0.25">
      <c r="C1705" s="86"/>
      <c r="D1705" s="86"/>
      <c r="E1705" s="86"/>
      <c r="F1705" s="86"/>
    </row>
    <row r="1706" spans="3:6" x14ac:dyDescent="0.25">
      <c r="C1706" s="86"/>
      <c r="D1706" s="86"/>
      <c r="E1706" s="86"/>
      <c r="F1706" s="86"/>
    </row>
    <row r="1707" spans="3:6" x14ac:dyDescent="0.25">
      <c r="C1707" s="86"/>
      <c r="D1707" s="86"/>
      <c r="E1707" s="86"/>
      <c r="F1707" s="86"/>
    </row>
    <row r="1708" spans="3:6" x14ac:dyDescent="0.25">
      <c r="C1708" s="86"/>
      <c r="D1708" s="86"/>
      <c r="E1708" s="86"/>
      <c r="F1708" s="86"/>
    </row>
    <row r="1709" spans="3:6" x14ac:dyDescent="0.25">
      <c r="C1709" s="86"/>
      <c r="D1709" s="86"/>
      <c r="E1709" s="86"/>
      <c r="F1709" s="86"/>
    </row>
    <row r="1710" spans="3:6" x14ac:dyDescent="0.25">
      <c r="C1710" s="86"/>
      <c r="D1710" s="86"/>
      <c r="E1710" s="86"/>
      <c r="F1710" s="86"/>
    </row>
    <row r="1711" spans="3:6" x14ac:dyDescent="0.25">
      <c r="C1711" s="86"/>
      <c r="D1711" s="86"/>
      <c r="E1711" s="86"/>
      <c r="F1711" s="86"/>
    </row>
    <row r="1712" spans="3:6" x14ac:dyDescent="0.25">
      <c r="C1712" s="86"/>
      <c r="D1712" s="86"/>
      <c r="E1712" s="86"/>
      <c r="F1712" s="86"/>
    </row>
    <row r="1713" spans="3:6" x14ac:dyDescent="0.25">
      <c r="C1713" s="86"/>
      <c r="D1713" s="86"/>
      <c r="E1713" s="86"/>
      <c r="F1713" s="86"/>
    </row>
    <row r="1714" spans="3:6" x14ac:dyDescent="0.25">
      <c r="C1714" s="86"/>
      <c r="D1714" s="86"/>
      <c r="E1714" s="86"/>
      <c r="F1714" s="86"/>
    </row>
    <row r="1715" spans="3:6" x14ac:dyDescent="0.25">
      <c r="C1715" s="86"/>
      <c r="D1715" s="86"/>
      <c r="E1715" s="86"/>
      <c r="F1715" s="86"/>
    </row>
    <row r="1716" spans="3:6" x14ac:dyDescent="0.25">
      <c r="C1716" s="86"/>
      <c r="D1716" s="86"/>
      <c r="E1716" s="86"/>
      <c r="F1716" s="86"/>
    </row>
    <row r="1717" spans="3:6" x14ac:dyDescent="0.25">
      <c r="C1717" s="86"/>
      <c r="D1717" s="86"/>
      <c r="E1717" s="86"/>
      <c r="F1717" s="86"/>
    </row>
    <row r="1718" spans="3:6" x14ac:dyDescent="0.25">
      <c r="C1718" s="86"/>
      <c r="D1718" s="86"/>
      <c r="E1718" s="86"/>
      <c r="F1718" s="86"/>
    </row>
    <row r="1719" spans="3:6" x14ac:dyDescent="0.25">
      <c r="C1719" s="86"/>
      <c r="D1719" s="86"/>
      <c r="E1719" s="86"/>
      <c r="F1719" s="86"/>
    </row>
    <row r="1720" spans="3:6" x14ac:dyDescent="0.25">
      <c r="C1720" s="86"/>
      <c r="D1720" s="86"/>
      <c r="E1720" s="86"/>
      <c r="F1720" s="86"/>
    </row>
    <row r="1721" spans="3:6" x14ac:dyDescent="0.25">
      <c r="C1721" s="86"/>
      <c r="D1721" s="86"/>
      <c r="E1721" s="86"/>
      <c r="F1721" s="86"/>
    </row>
    <row r="1722" spans="3:6" x14ac:dyDescent="0.25">
      <c r="C1722" s="86"/>
      <c r="D1722" s="86"/>
      <c r="E1722" s="86"/>
      <c r="F1722" s="86"/>
    </row>
    <row r="1723" spans="3:6" x14ac:dyDescent="0.25">
      <c r="C1723" s="86"/>
      <c r="D1723" s="86"/>
      <c r="E1723" s="86"/>
      <c r="F1723" s="86"/>
    </row>
    <row r="1724" spans="3:6" x14ac:dyDescent="0.25">
      <c r="C1724" s="86"/>
      <c r="D1724" s="86"/>
      <c r="E1724" s="86"/>
      <c r="F1724" s="86"/>
    </row>
    <row r="1725" spans="3:6" x14ac:dyDescent="0.25">
      <c r="C1725" s="86"/>
      <c r="D1725" s="86"/>
      <c r="E1725" s="86"/>
      <c r="F1725" s="86"/>
    </row>
    <row r="1726" spans="3:6" x14ac:dyDescent="0.25">
      <c r="C1726" s="86"/>
      <c r="D1726" s="86"/>
      <c r="E1726" s="86"/>
      <c r="F1726" s="86"/>
    </row>
    <row r="1727" spans="3:6" x14ac:dyDescent="0.25">
      <c r="C1727" s="86"/>
      <c r="D1727" s="86"/>
      <c r="E1727" s="86"/>
      <c r="F1727" s="86"/>
    </row>
    <row r="1728" spans="3:6" x14ac:dyDescent="0.25">
      <c r="C1728" s="86"/>
      <c r="D1728" s="86"/>
      <c r="E1728" s="86"/>
      <c r="F1728" s="86"/>
    </row>
    <row r="1729" spans="3:6" x14ac:dyDescent="0.25">
      <c r="C1729" s="86"/>
      <c r="D1729" s="86"/>
      <c r="E1729" s="86"/>
      <c r="F1729" s="86"/>
    </row>
    <row r="1730" spans="3:6" x14ac:dyDescent="0.25">
      <c r="C1730" s="86"/>
      <c r="D1730" s="86"/>
      <c r="E1730" s="86"/>
      <c r="F1730" s="86"/>
    </row>
    <row r="1731" spans="3:6" x14ac:dyDescent="0.25">
      <c r="C1731" s="86"/>
      <c r="D1731" s="86"/>
      <c r="E1731" s="86"/>
      <c r="F1731" s="86"/>
    </row>
    <row r="1732" spans="3:6" x14ac:dyDescent="0.25">
      <c r="C1732" s="86"/>
      <c r="D1732" s="86"/>
      <c r="E1732" s="86"/>
      <c r="F1732" s="86"/>
    </row>
    <row r="1733" spans="3:6" x14ac:dyDescent="0.25">
      <c r="C1733" s="86"/>
      <c r="D1733" s="86"/>
      <c r="E1733" s="86"/>
      <c r="F1733" s="86"/>
    </row>
    <row r="1734" spans="3:6" x14ac:dyDescent="0.25">
      <c r="C1734" s="86"/>
      <c r="D1734" s="86"/>
      <c r="E1734" s="86"/>
      <c r="F1734" s="86"/>
    </row>
    <row r="1735" spans="3:6" x14ac:dyDescent="0.25">
      <c r="C1735" s="86"/>
      <c r="D1735" s="86"/>
      <c r="E1735" s="86"/>
      <c r="F1735" s="86"/>
    </row>
    <row r="1736" spans="3:6" x14ac:dyDescent="0.25">
      <c r="C1736" s="86"/>
      <c r="D1736" s="86"/>
      <c r="E1736" s="86"/>
      <c r="F1736" s="86"/>
    </row>
    <row r="1737" spans="3:6" x14ac:dyDescent="0.25">
      <c r="C1737" s="86"/>
      <c r="D1737" s="86"/>
      <c r="E1737" s="86"/>
      <c r="F1737" s="86"/>
    </row>
    <row r="1738" spans="3:6" x14ac:dyDescent="0.25">
      <c r="C1738" s="86"/>
      <c r="D1738" s="86"/>
      <c r="E1738" s="86"/>
      <c r="F1738" s="86"/>
    </row>
    <row r="1739" spans="3:6" x14ac:dyDescent="0.25">
      <c r="C1739" s="86"/>
      <c r="D1739" s="86"/>
      <c r="E1739" s="86"/>
      <c r="F1739" s="86"/>
    </row>
    <row r="1740" spans="3:6" x14ac:dyDescent="0.25">
      <c r="C1740" s="86"/>
      <c r="D1740" s="86"/>
      <c r="E1740" s="86"/>
      <c r="F1740" s="86"/>
    </row>
    <row r="1741" spans="3:6" x14ac:dyDescent="0.25">
      <c r="C1741" s="86"/>
      <c r="D1741" s="86"/>
      <c r="E1741" s="86"/>
      <c r="F1741" s="86"/>
    </row>
    <row r="1742" spans="3:6" x14ac:dyDescent="0.25">
      <c r="C1742" s="86"/>
      <c r="D1742" s="86"/>
      <c r="E1742" s="86"/>
      <c r="F1742" s="86"/>
    </row>
    <row r="1743" spans="3:6" x14ac:dyDescent="0.25">
      <c r="C1743" s="86"/>
      <c r="D1743" s="86"/>
      <c r="E1743" s="86"/>
      <c r="F1743" s="86"/>
    </row>
    <row r="1744" spans="3:6" x14ac:dyDescent="0.25">
      <c r="C1744" s="86"/>
      <c r="D1744" s="86"/>
      <c r="E1744" s="86"/>
      <c r="F1744" s="86"/>
    </row>
    <row r="1745" spans="3:6" x14ac:dyDescent="0.25">
      <c r="C1745" s="86"/>
      <c r="D1745" s="86"/>
      <c r="E1745" s="86"/>
      <c r="F1745" s="86"/>
    </row>
    <row r="1746" spans="3:6" x14ac:dyDescent="0.25">
      <c r="C1746" s="86"/>
      <c r="D1746" s="86"/>
      <c r="E1746" s="86"/>
      <c r="F1746" s="86"/>
    </row>
    <row r="1747" spans="3:6" x14ac:dyDescent="0.25">
      <c r="C1747" s="86"/>
      <c r="D1747" s="86"/>
      <c r="E1747" s="86"/>
      <c r="F1747" s="86"/>
    </row>
    <row r="1748" spans="3:6" x14ac:dyDescent="0.25">
      <c r="C1748" s="86"/>
      <c r="D1748" s="86"/>
      <c r="E1748" s="86"/>
      <c r="F1748" s="86"/>
    </row>
    <row r="1749" spans="3:6" x14ac:dyDescent="0.25">
      <c r="C1749" s="86"/>
      <c r="D1749" s="86"/>
      <c r="E1749" s="86"/>
      <c r="F1749" s="86"/>
    </row>
    <row r="1750" spans="3:6" x14ac:dyDescent="0.25">
      <c r="C1750" s="86"/>
      <c r="D1750" s="86"/>
      <c r="E1750" s="86"/>
      <c r="F1750" s="86"/>
    </row>
    <row r="1751" spans="3:6" x14ac:dyDescent="0.25">
      <c r="C1751" s="86"/>
      <c r="D1751" s="86"/>
      <c r="E1751" s="86"/>
      <c r="F1751" s="86"/>
    </row>
    <row r="1752" spans="3:6" x14ac:dyDescent="0.25">
      <c r="C1752" s="86"/>
      <c r="D1752" s="86"/>
      <c r="E1752" s="86"/>
      <c r="F1752" s="86"/>
    </row>
    <row r="1753" spans="3:6" x14ac:dyDescent="0.25">
      <c r="C1753" s="86"/>
      <c r="D1753" s="86"/>
      <c r="E1753" s="86"/>
      <c r="F1753" s="86"/>
    </row>
    <row r="1754" spans="3:6" x14ac:dyDescent="0.25">
      <c r="C1754" s="86"/>
      <c r="D1754" s="86"/>
      <c r="E1754" s="86"/>
      <c r="F1754" s="86"/>
    </row>
    <row r="1755" spans="3:6" x14ac:dyDescent="0.25">
      <c r="C1755" s="86"/>
      <c r="D1755" s="86"/>
      <c r="E1755" s="86"/>
      <c r="F1755" s="86"/>
    </row>
    <row r="1756" spans="3:6" x14ac:dyDescent="0.25">
      <c r="C1756" s="86"/>
      <c r="D1756" s="86"/>
      <c r="E1756" s="86"/>
      <c r="F1756" s="86"/>
    </row>
    <row r="1757" spans="3:6" x14ac:dyDescent="0.25">
      <c r="C1757" s="86"/>
      <c r="D1757" s="86"/>
      <c r="E1757" s="86"/>
      <c r="F1757" s="86"/>
    </row>
    <row r="1758" spans="3:6" x14ac:dyDescent="0.25">
      <c r="C1758" s="86"/>
      <c r="D1758" s="86"/>
      <c r="E1758" s="86"/>
      <c r="F1758" s="86"/>
    </row>
    <row r="1759" spans="3:6" x14ac:dyDescent="0.25">
      <c r="C1759" s="86"/>
      <c r="D1759" s="86"/>
      <c r="E1759" s="86"/>
      <c r="F1759" s="86"/>
    </row>
    <row r="1760" spans="3:6" x14ac:dyDescent="0.25">
      <c r="C1760" s="86"/>
      <c r="D1760" s="86"/>
      <c r="E1760" s="86"/>
      <c r="F1760" s="86"/>
    </row>
    <row r="1761" spans="3:6" x14ac:dyDescent="0.25">
      <c r="C1761" s="86"/>
      <c r="D1761" s="86"/>
      <c r="E1761" s="86"/>
      <c r="F1761" s="86"/>
    </row>
    <row r="1762" spans="3:6" x14ac:dyDescent="0.25">
      <c r="C1762" s="86"/>
      <c r="D1762" s="86"/>
      <c r="E1762" s="86"/>
      <c r="F1762" s="86"/>
    </row>
    <row r="1763" spans="3:6" x14ac:dyDescent="0.25">
      <c r="C1763" s="86"/>
      <c r="D1763" s="86"/>
      <c r="E1763" s="86"/>
      <c r="F1763" s="86"/>
    </row>
    <row r="1764" spans="3:6" x14ac:dyDescent="0.25">
      <c r="C1764" s="86"/>
      <c r="D1764" s="86"/>
      <c r="E1764" s="86"/>
      <c r="F1764" s="86"/>
    </row>
    <row r="1765" spans="3:6" x14ac:dyDescent="0.25">
      <c r="C1765" s="86"/>
      <c r="D1765" s="86"/>
      <c r="E1765" s="86"/>
      <c r="F1765" s="86"/>
    </row>
    <row r="1766" spans="3:6" x14ac:dyDescent="0.25">
      <c r="C1766" s="86"/>
      <c r="D1766" s="86"/>
      <c r="E1766" s="86"/>
      <c r="F1766" s="86"/>
    </row>
    <row r="1767" spans="3:6" x14ac:dyDescent="0.25">
      <c r="C1767" s="86"/>
      <c r="D1767" s="86"/>
      <c r="E1767" s="86"/>
      <c r="F1767" s="86"/>
    </row>
    <row r="1768" spans="3:6" x14ac:dyDescent="0.25">
      <c r="C1768" s="86"/>
      <c r="D1768" s="86"/>
      <c r="E1768" s="86"/>
      <c r="F1768" s="86"/>
    </row>
    <row r="1769" spans="3:6" x14ac:dyDescent="0.25">
      <c r="C1769" s="86"/>
      <c r="D1769" s="86"/>
      <c r="E1769" s="86"/>
      <c r="F1769" s="86"/>
    </row>
    <row r="1770" spans="3:6" x14ac:dyDescent="0.25">
      <c r="C1770" s="86"/>
      <c r="D1770" s="86"/>
      <c r="E1770" s="86"/>
      <c r="F1770" s="86"/>
    </row>
    <row r="1771" spans="3:6" x14ac:dyDescent="0.25">
      <c r="C1771" s="86"/>
      <c r="D1771" s="86"/>
      <c r="E1771" s="86"/>
      <c r="F1771" s="86"/>
    </row>
    <row r="1772" spans="3:6" x14ac:dyDescent="0.25">
      <c r="C1772" s="86"/>
      <c r="D1772" s="86"/>
      <c r="E1772" s="86"/>
      <c r="F1772" s="86"/>
    </row>
    <row r="1773" spans="3:6" x14ac:dyDescent="0.25">
      <c r="C1773" s="86"/>
      <c r="D1773" s="86"/>
      <c r="E1773" s="86"/>
      <c r="F1773" s="86"/>
    </row>
    <row r="1774" spans="3:6" x14ac:dyDescent="0.25">
      <c r="C1774" s="86"/>
      <c r="D1774" s="86"/>
      <c r="E1774" s="86"/>
      <c r="F1774" s="86"/>
    </row>
    <row r="1775" spans="3:6" x14ac:dyDescent="0.25">
      <c r="C1775" s="86"/>
      <c r="D1775" s="86"/>
      <c r="E1775" s="86"/>
      <c r="F1775" s="86"/>
    </row>
    <row r="1776" spans="3:6" x14ac:dyDescent="0.25">
      <c r="C1776" s="86"/>
      <c r="D1776" s="86"/>
      <c r="E1776" s="86"/>
      <c r="F1776" s="86"/>
    </row>
    <row r="1777" spans="3:6" x14ac:dyDescent="0.25">
      <c r="C1777" s="86"/>
      <c r="D1777" s="86"/>
      <c r="E1777" s="86"/>
      <c r="F1777" s="86"/>
    </row>
    <row r="1778" spans="3:6" x14ac:dyDescent="0.25">
      <c r="C1778" s="86"/>
      <c r="D1778" s="86"/>
      <c r="E1778" s="86"/>
      <c r="F1778" s="86"/>
    </row>
    <row r="1779" spans="3:6" x14ac:dyDescent="0.25">
      <c r="C1779" s="86"/>
      <c r="D1779" s="86"/>
      <c r="E1779" s="86"/>
      <c r="F1779" s="86"/>
    </row>
    <row r="1780" spans="3:6" x14ac:dyDescent="0.25">
      <c r="C1780" s="86"/>
      <c r="D1780" s="86"/>
      <c r="E1780" s="86"/>
      <c r="F1780" s="86"/>
    </row>
    <row r="1781" spans="3:6" x14ac:dyDescent="0.25">
      <c r="C1781" s="86"/>
      <c r="D1781" s="86"/>
      <c r="E1781" s="86"/>
      <c r="F1781" s="86"/>
    </row>
    <row r="1782" spans="3:6" x14ac:dyDescent="0.25">
      <c r="C1782" s="86"/>
      <c r="D1782" s="86"/>
      <c r="E1782" s="86"/>
      <c r="F1782" s="86"/>
    </row>
    <row r="1783" spans="3:6" x14ac:dyDescent="0.25">
      <c r="C1783" s="86"/>
      <c r="D1783" s="86"/>
      <c r="E1783" s="86"/>
      <c r="F1783" s="86"/>
    </row>
    <row r="1784" spans="3:6" x14ac:dyDescent="0.25">
      <c r="C1784" s="86"/>
      <c r="D1784" s="86"/>
      <c r="E1784" s="86"/>
      <c r="F1784" s="86"/>
    </row>
    <row r="1785" spans="3:6" x14ac:dyDescent="0.25">
      <c r="C1785" s="86"/>
      <c r="D1785" s="86"/>
      <c r="E1785" s="86"/>
      <c r="F1785" s="86"/>
    </row>
    <row r="1786" spans="3:6" x14ac:dyDescent="0.25">
      <c r="C1786" s="86"/>
      <c r="D1786" s="86"/>
      <c r="E1786" s="86"/>
      <c r="F1786" s="86"/>
    </row>
    <row r="1787" spans="3:6" x14ac:dyDescent="0.25">
      <c r="C1787" s="86"/>
      <c r="D1787" s="86"/>
      <c r="E1787" s="86"/>
      <c r="F1787" s="86"/>
    </row>
    <row r="1788" spans="3:6" x14ac:dyDescent="0.25">
      <c r="C1788" s="86"/>
      <c r="D1788" s="86"/>
      <c r="E1788" s="86"/>
      <c r="F1788" s="86"/>
    </row>
    <row r="1789" spans="3:6" x14ac:dyDescent="0.25">
      <c r="C1789" s="86"/>
      <c r="D1789" s="86"/>
      <c r="E1789" s="86"/>
      <c r="F1789" s="86"/>
    </row>
    <row r="1790" spans="3:6" x14ac:dyDescent="0.25">
      <c r="C1790" s="86"/>
      <c r="D1790" s="86"/>
      <c r="E1790" s="86"/>
      <c r="F1790" s="86"/>
    </row>
    <row r="1791" spans="3:6" x14ac:dyDescent="0.25">
      <c r="C1791" s="86"/>
      <c r="D1791" s="86"/>
      <c r="E1791" s="86"/>
      <c r="F1791" s="86"/>
    </row>
    <row r="1792" spans="3:6" x14ac:dyDescent="0.25">
      <c r="C1792" s="86"/>
      <c r="D1792" s="86"/>
      <c r="E1792" s="86"/>
      <c r="F1792" s="86"/>
    </row>
    <row r="1793" spans="3:6" x14ac:dyDescent="0.25">
      <c r="C1793" s="86"/>
      <c r="D1793" s="86"/>
      <c r="E1793" s="86"/>
      <c r="F1793" s="86"/>
    </row>
    <row r="1794" spans="3:6" x14ac:dyDescent="0.25">
      <c r="C1794" s="86"/>
      <c r="D1794" s="86"/>
      <c r="E1794" s="86"/>
      <c r="F1794" s="86"/>
    </row>
    <row r="1795" spans="3:6" x14ac:dyDescent="0.25">
      <c r="C1795" s="86"/>
      <c r="D1795" s="86"/>
      <c r="E1795" s="86"/>
      <c r="F1795" s="86"/>
    </row>
    <row r="1796" spans="3:6" x14ac:dyDescent="0.25">
      <c r="C1796" s="86"/>
      <c r="D1796" s="86"/>
      <c r="E1796" s="86"/>
      <c r="F1796" s="86"/>
    </row>
    <row r="1797" spans="3:6" x14ac:dyDescent="0.25">
      <c r="C1797" s="86"/>
      <c r="D1797" s="86"/>
      <c r="E1797" s="86"/>
      <c r="F1797" s="86"/>
    </row>
    <row r="1798" spans="3:6" x14ac:dyDescent="0.25">
      <c r="C1798" s="86"/>
      <c r="D1798" s="86"/>
      <c r="E1798" s="86"/>
      <c r="F1798" s="86"/>
    </row>
    <row r="1799" spans="3:6" x14ac:dyDescent="0.25">
      <c r="C1799" s="86"/>
      <c r="D1799" s="86"/>
      <c r="E1799" s="86"/>
      <c r="F1799" s="86"/>
    </row>
    <row r="1800" spans="3:6" x14ac:dyDescent="0.25">
      <c r="C1800" s="86"/>
      <c r="D1800" s="86"/>
      <c r="E1800" s="86"/>
      <c r="F1800" s="86"/>
    </row>
    <row r="1801" spans="3:6" x14ac:dyDescent="0.25">
      <c r="C1801" s="86"/>
      <c r="D1801" s="86"/>
      <c r="E1801" s="86"/>
      <c r="F1801" s="86"/>
    </row>
    <row r="1802" spans="3:6" x14ac:dyDescent="0.25">
      <c r="C1802" s="86"/>
      <c r="D1802" s="86"/>
      <c r="E1802" s="86"/>
      <c r="F1802" s="86"/>
    </row>
    <row r="1803" spans="3:6" x14ac:dyDescent="0.25">
      <c r="C1803" s="86"/>
      <c r="D1803" s="86"/>
      <c r="E1803" s="86"/>
      <c r="F1803" s="86"/>
    </row>
    <row r="1804" spans="3:6" x14ac:dyDescent="0.25">
      <c r="C1804" s="86"/>
      <c r="D1804" s="86"/>
      <c r="E1804" s="86"/>
      <c r="F1804" s="86"/>
    </row>
    <row r="1805" spans="3:6" x14ac:dyDescent="0.25">
      <c r="C1805" s="86"/>
      <c r="D1805" s="86"/>
      <c r="E1805" s="86"/>
      <c r="F1805" s="86"/>
    </row>
    <row r="1806" spans="3:6" x14ac:dyDescent="0.25">
      <c r="C1806" s="86"/>
      <c r="D1806" s="86"/>
      <c r="E1806" s="86"/>
      <c r="F1806" s="86"/>
    </row>
    <row r="1807" spans="3:6" x14ac:dyDescent="0.25">
      <c r="C1807" s="86"/>
      <c r="D1807" s="86"/>
      <c r="E1807" s="86"/>
      <c r="F1807" s="86"/>
    </row>
    <row r="1808" spans="3:6" x14ac:dyDescent="0.25">
      <c r="C1808" s="86"/>
      <c r="D1808" s="86"/>
      <c r="E1808" s="86"/>
      <c r="F1808" s="86"/>
    </row>
    <row r="1809" spans="3:6" x14ac:dyDescent="0.25">
      <c r="C1809" s="86"/>
      <c r="D1809" s="86"/>
      <c r="E1809" s="86"/>
      <c r="F1809" s="86"/>
    </row>
    <row r="1810" spans="3:6" x14ac:dyDescent="0.25">
      <c r="C1810" s="86"/>
      <c r="D1810" s="86"/>
      <c r="E1810" s="86"/>
      <c r="F1810" s="86"/>
    </row>
    <row r="1811" spans="3:6" x14ac:dyDescent="0.25">
      <c r="C1811" s="86"/>
      <c r="D1811" s="86"/>
      <c r="E1811" s="86"/>
      <c r="F1811" s="86"/>
    </row>
    <row r="1812" spans="3:6" x14ac:dyDescent="0.25">
      <c r="C1812" s="86"/>
      <c r="D1812" s="86"/>
      <c r="E1812" s="86"/>
      <c r="F1812" s="86"/>
    </row>
    <row r="1813" spans="3:6" x14ac:dyDescent="0.25">
      <c r="C1813" s="86"/>
      <c r="D1813" s="86"/>
      <c r="E1813" s="86"/>
      <c r="F1813" s="86"/>
    </row>
    <row r="1814" spans="3:6" x14ac:dyDescent="0.25">
      <c r="C1814" s="86"/>
      <c r="D1814" s="86"/>
      <c r="E1814" s="86"/>
      <c r="F1814" s="86"/>
    </row>
    <row r="1815" spans="3:6" x14ac:dyDescent="0.25">
      <c r="C1815" s="86"/>
      <c r="D1815" s="86"/>
      <c r="E1815" s="86"/>
      <c r="F1815" s="86"/>
    </row>
    <row r="1816" spans="3:6" x14ac:dyDescent="0.25">
      <c r="C1816" s="86"/>
      <c r="D1816" s="86"/>
      <c r="E1816" s="86"/>
      <c r="F1816" s="86"/>
    </row>
    <row r="1817" spans="3:6" x14ac:dyDescent="0.25">
      <c r="C1817" s="86"/>
      <c r="D1817" s="86"/>
      <c r="E1817" s="86"/>
      <c r="F1817" s="86"/>
    </row>
    <row r="1818" spans="3:6" x14ac:dyDescent="0.25">
      <c r="C1818" s="86"/>
      <c r="D1818" s="86"/>
      <c r="E1818" s="86"/>
      <c r="F1818" s="86"/>
    </row>
    <row r="1819" spans="3:6" x14ac:dyDescent="0.25">
      <c r="C1819" s="86"/>
      <c r="D1819" s="86"/>
      <c r="E1819" s="86"/>
      <c r="F1819" s="86"/>
    </row>
    <row r="1820" spans="3:6" x14ac:dyDescent="0.25">
      <c r="C1820" s="86"/>
      <c r="D1820" s="86"/>
      <c r="E1820" s="86"/>
      <c r="F1820" s="86"/>
    </row>
    <row r="1821" spans="3:6" x14ac:dyDescent="0.25">
      <c r="C1821" s="86"/>
      <c r="D1821" s="86"/>
      <c r="E1821" s="86"/>
      <c r="F1821" s="86"/>
    </row>
    <row r="1822" spans="3:6" x14ac:dyDescent="0.25">
      <c r="C1822" s="86"/>
      <c r="D1822" s="86"/>
      <c r="E1822" s="86"/>
      <c r="F1822" s="86"/>
    </row>
    <row r="1823" spans="3:6" x14ac:dyDescent="0.25">
      <c r="C1823" s="86"/>
      <c r="D1823" s="86"/>
      <c r="E1823" s="86"/>
      <c r="F1823" s="86"/>
    </row>
    <row r="1824" spans="3:6" x14ac:dyDescent="0.25">
      <c r="C1824" s="86"/>
      <c r="D1824" s="86"/>
      <c r="E1824" s="86"/>
      <c r="F1824" s="86"/>
    </row>
    <row r="1825" spans="3:6" x14ac:dyDescent="0.25">
      <c r="C1825" s="86"/>
      <c r="D1825" s="86"/>
      <c r="E1825" s="86"/>
      <c r="F1825" s="86"/>
    </row>
    <row r="1826" spans="3:6" x14ac:dyDescent="0.25">
      <c r="C1826" s="86"/>
      <c r="D1826" s="86"/>
      <c r="E1826" s="86"/>
      <c r="F1826" s="86"/>
    </row>
    <row r="1827" spans="3:6" x14ac:dyDescent="0.25">
      <c r="C1827" s="86"/>
      <c r="D1827" s="86"/>
      <c r="E1827" s="86"/>
      <c r="F1827" s="86"/>
    </row>
    <row r="1828" spans="3:6" x14ac:dyDescent="0.25">
      <c r="C1828" s="86"/>
      <c r="D1828" s="86"/>
      <c r="E1828" s="86"/>
      <c r="F1828" s="86"/>
    </row>
    <row r="1829" spans="3:6" x14ac:dyDescent="0.25">
      <c r="C1829" s="86"/>
      <c r="D1829" s="86"/>
      <c r="E1829" s="86"/>
      <c r="F1829" s="86"/>
    </row>
    <row r="1830" spans="3:6" x14ac:dyDescent="0.25">
      <c r="C1830" s="86"/>
      <c r="D1830" s="86"/>
      <c r="E1830" s="86"/>
      <c r="F1830" s="86"/>
    </row>
    <row r="1831" spans="3:6" x14ac:dyDescent="0.25">
      <c r="C1831" s="86"/>
      <c r="D1831" s="86"/>
      <c r="E1831" s="86"/>
      <c r="F1831" s="86"/>
    </row>
    <row r="1832" spans="3:6" x14ac:dyDescent="0.25">
      <c r="C1832" s="86"/>
      <c r="D1832" s="86"/>
      <c r="E1832" s="86"/>
      <c r="F1832" s="86"/>
    </row>
    <row r="1833" spans="3:6" x14ac:dyDescent="0.25">
      <c r="C1833" s="86"/>
      <c r="D1833" s="86"/>
      <c r="E1833" s="86"/>
      <c r="F1833" s="86"/>
    </row>
    <row r="1834" spans="3:6" x14ac:dyDescent="0.25">
      <c r="C1834" s="86"/>
      <c r="D1834" s="86"/>
      <c r="E1834" s="86"/>
      <c r="F1834" s="86"/>
    </row>
    <row r="1835" spans="3:6" x14ac:dyDescent="0.25">
      <c r="C1835" s="86"/>
      <c r="D1835" s="86"/>
      <c r="E1835" s="86"/>
      <c r="F1835" s="86"/>
    </row>
    <row r="1836" spans="3:6" x14ac:dyDescent="0.25">
      <c r="C1836" s="86"/>
      <c r="D1836" s="86"/>
      <c r="E1836" s="86"/>
      <c r="F1836" s="86"/>
    </row>
    <row r="1837" spans="3:6" x14ac:dyDescent="0.25">
      <c r="C1837" s="86"/>
      <c r="D1837" s="86"/>
      <c r="E1837" s="86"/>
      <c r="F1837" s="86"/>
    </row>
    <row r="1838" spans="3:6" x14ac:dyDescent="0.25">
      <c r="C1838" s="86"/>
      <c r="D1838" s="86"/>
      <c r="E1838" s="86"/>
      <c r="F1838" s="86"/>
    </row>
    <row r="1839" spans="3:6" x14ac:dyDescent="0.25">
      <c r="C1839" s="86"/>
      <c r="D1839" s="86"/>
      <c r="E1839" s="86"/>
      <c r="F1839" s="86"/>
    </row>
    <row r="1840" spans="3:6" x14ac:dyDescent="0.25">
      <c r="C1840" s="86"/>
      <c r="D1840" s="86"/>
      <c r="E1840" s="86"/>
      <c r="F1840" s="86"/>
    </row>
    <row r="1841" spans="3:6" x14ac:dyDescent="0.25">
      <c r="C1841" s="86"/>
      <c r="D1841" s="86"/>
      <c r="E1841" s="86"/>
      <c r="F1841" s="86"/>
    </row>
    <row r="1842" spans="3:6" x14ac:dyDescent="0.25">
      <c r="C1842" s="86"/>
      <c r="D1842" s="86"/>
      <c r="E1842" s="86"/>
      <c r="F1842" s="86"/>
    </row>
    <row r="1843" spans="3:6" x14ac:dyDescent="0.25">
      <c r="C1843" s="86"/>
      <c r="D1843" s="86"/>
      <c r="E1843" s="86"/>
      <c r="F1843" s="86"/>
    </row>
    <row r="1844" spans="3:6" x14ac:dyDescent="0.25">
      <c r="C1844" s="86"/>
      <c r="D1844" s="86"/>
      <c r="E1844" s="86"/>
      <c r="F1844" s="86"/>
    </row>
    <row r="1845" spans="3:6" x14ac:dyDescent="0.25">
      <c r="C1845" s="86"/>
      <c r="D1845" s="86"/>
      <c r="E1845" s="86"/>
      <c r="F1845" s="86"/>
    </row>
    <row r="1846" spans="3:6" x14ac:dyDescent="0.25">
      <c r="C1846" s="86"/>
      <c r="D1846" s="86"/>
      <c r="E1846" s="86"/>
      <c r="F1846" s="86"/>
    </row>
    <row r="1847" spans="3:6" x14ac:dyDescent="0.25">
      <c r="C1847" s="86"/>
      <c r="D1847" s="86"/>
      <c r="E1847" s="86"/>
      <c r="F1847" s="86"/>
    </row>
    <row r="1848" spans="3:6" x14ac:dyDescent="0.25">
      <c r="C1848" s="86"/>
      <c r="D1848" s="86"/>
      <c r="E1848" s="86"/>
      <c r="F1848" s="86"/>
    </row>
    <row r="1849" spans="3:6" x14ac:dyDescent="0.25">
      <c r="C1849" s="86"/>
      <c r="D1849" s="86"/>
      <c r="E1849" s="86"/>
      <c r="F1849" s="86"/>
    </row>
    <row r="1850" spans="3:6" x14ac:dyDescent="0.25">
      <c r="C1850" s="86"/>
      <c r="D1850" s="86"/>
      <c r="E1850" s="86"/>
      <c r="F1850" s="86"/>
    </row>
    <row r="1851" spans="3:6" x14ac:dyDescent="0.25">
      <c r="C1851" s="86"/>
      <c r="D1851" s="86"/>
      <c r="E1851" s="86"/>
      <c r="F1851" s="86"/>
    </row>
    <row r="1852" spans="3:6" x14ac:dyDescent="0.25">
      <c r="C1852" s="86"/>
      <c r="D1852" s="86"/>
      <c r="E1852" s="86"/>
      <c r="F1852" s="86"/>
    </row>
    <row r="1853" spans="3:6" x14ac:dyDescent="0.25">
      <c r="C1853" s="86"/>
      <c r="D1853" s="86"/>
      <c r="E1853" s="86"/>
      <c r="F1853" s="86"/>
    </row>
    <row r="1854" spans="3:6" x14ac:dyDescent="0.25">
      <c r="C1854" s="86"/>
      <c r="D1854" s="86"/>
      <c r="E1854" s="86"/>
      <c r="F1854" s="86"/>
    </row>
    <row r="1855" spans="3:6" x14ac:dyDescent="0.25">
      <c r="C1855" s="86"/>
      <c r="D1855" s="86"/>
      <c r="E1855" s="86"/>
      <c r="F1855" s="86"/>
    </row>
    <row r="1856" spans="3:6" x14ac:dyDescent="0.25">
      <c r="C1856" s="86"/>
      <c r="D1856" s="86"/>
      <c r="E1856" s="86"/>
      <c r="F1856" s="86"/>
    </row>
    <row r="1857" spans="3:6" x14ac:dyDescent="0.25">
      <c r="C1857" s="86"/>
      <c r="D1857" s="86"/>
      <c r="E1857" s="86"/>
      <c r="F1857" s="86"/>
    </row>
    <row r="1858" spans="3:6" x14ac:dyDescent="0.25">
      <c r="C1858" s="86"/>
      <c r="D1858" s="86"/>
      <c r="E1858" s="86"/>
      <c r="F1858" s="86"/>
    </row>
    <row r="1859" spans="3:6" x14ac:dyDescent="0.25">
      <c r="C1859" s="86"/>
      <c r="D1859" s="86"/>
      <c r="E1859" s="86"/>
      <c r="F1859" s="86"/>
    </row>
    <row r="1860" spans="3:6" x14ac:dyDescent="0.25">
      <c r="C1860" s="86"/>
      <c r="D1860" s="86"/>
      <c r="E1860" s="86"/>
      <c r="F1860" s="86"/>
    </row>
    <row r="1861" spans="3:6" x14ac:dyDescent="0.25">
      <c r="C1861" s="86"/>
      <c r="D1861" s="86"/>
      <c r="E1861" s="86"/>
      <c r="F1861" s="86"/>
    </row>
    <row r="1862" spans="3:6" x14ac:dyDescent="0.25">
      <c r="C1862" s="86"/>
      <c r="D1862" s="86"/>
      <c r="E1862" s="86"/>
      <c r="F1862" s="86"/>
    </row>
    <row r="1863" spans="3:6" x14ac:dyDescent="0.25">
      <c r="C1863" s="86"/>
      <c r="D1863" s="86"/>
      <c r="E1863" s="86"/>
      <c r="F1863" s="86"/>
    </row>
    <row r="1864" spans="3:6" x14ac:dyDescent="0.25">
      <c r="C1864" s="86"/>
      <c r="D1864" s="86"/>
      <c r="E1864" s="86"/>
      <c r="F1864" s="86"/>
    </row>
    <row r="1865" spans="3:6" x14ac:dyDescent="0.25">
      <c r="C1865" s="86"/>
      <c r="D1865" s="86"/>
      <c r="E1865" s="86"/>
      <c r="F1865" s="86"/>
    </row>
    <row r="1866" spans="3:6" x14ac:dyDescent="0.25">
      <c r="C1866" s="86"/>
      <c r="D1866" s="86"/>
      <c r="E1866" s="86"/>
      <c r="F1866" s="86"/>
    </row>
    <row r="1867" spans="3:6" x14ac:dyDescent="0.25">
      <c r="C1867" s="86"/>
      <c r="D1867" s="86"/>
      <c r="E1867" s="86"/>
      <c r="F1867" s="86"/>
    </row>
    <row r="1868" spans="3:6" x14ac:dyDescent="0.25">
      <c r="C1868" s="86"/>
      <c r="D1868" s="86"/>
      <c r="E1868" s="86"/>
      <c r="F1868" s="86"/>
    </row>
    <row r="1869" spans="3:6" x14ac:dyDescent="0.25">
      <c r="C1869" s="86"/>
      <c r="D1869" s="86"/>
      <c r="E1869" s="86"/>
      <c r="F1869" s="86"/>
    </row>
    <row r="1870" spans="3:6" x14ac:dyDescent="0.25">
      <c r="C1870" s="86"/>
      <c r="D1870" s="86"/>
      <c r="E1870" s="86"/>
      <c r="F1870" s="86"/>
    </row>
    <row r="1871" spans="3:6" x14ac:dyDescent="0.25">
      <c r="C1871" s="86"/>
      <c r="D1871" s="86"/>
      <c r="E1871" s="86"/>
      <c r="F1871" s="86"/>
    </row>
    <row r="1872" spans="3:6" x14ac:dyDescent="0.25">
      <c r="C1872" s="86"/>
      <c r="D1872" s="86"/>
      <c r="E1872" s="86"/>
      <c r="F1872" s="86"/>
    </row>
    <row r="1873" spans="3:6" x14ac:dyDescent="0.25">
      <c r="C1873" s="86"/>
      <c r="D1873" s="86"/>
      <c r="E1873" s="86"/>
      <c r="F1873" s="86"/>
    </row>
    <row r="1874" spans="3:6" x14ac:dyDescent="0.25">
      <c r="C1874" s="86"/>
      <c r="D1874" s="86"/>
      <c r="E1874" s="86"/>
      <c r="F1874" s="86"/>
    </row>
    <row r="1875" spans="3:6" x14ac:dyDescent="0.25">
      <c r="C1875" s="86"/>
      <c r="D1875" s="86"/>
      <c r="E1875" s="86"/>
      <c r="F1875" s="86"/>
    </row>
    <row r="1876" spans="3:6" x14ac:dyDescent="0.25">
      <c r="C1876" s="86"/>
      <c r="D1876" s="86"/>
      <c r="E1876" s="86"/>
      <c r="F1876" s="86"/>
    </row>
    <row r="1877" spans="3:6" x14ac:dyDescent="0.25">
      <c r="C1877" s="86"/>
      <c r="D1877" s="86"/>
      <c r="E1877" s="86"/>
      <c r="F1877" s="86"/>
    </row>
    <row r="1878" spans="3:6" x14ac:dyDescent="0.25">
      <c r="C1878" s="86"/>
      <c r="D1878" s="86"/>
      <c r="E1878" s="86"/>
      <c r="F1878" s="86"/>
    </row>
    <row r="1879" spans="3:6" x14ac:dyDescent="0.25">
      <c r="C1879" s="86"/>
      <c r="D1879" s="86"/>
      <c r="E1879" s="86"/>
      <c r="F1879" s="86"/>
    </row>
    <row r="1880" spans="3:6" x14ac:dyDescent="0.25">
      <c r="C1880" s="86"/>
      <c r="D1880" s="86"/>
      <c r="E1880" s="86"/>
      <c r="F1880" s="86"/>
    </row>
    <row r="1881" spans="3:6" x14ac:dyDescent="0.25">
      <c r="C1881" s="86"/>
      <c r="D1881" s="86"/>
      <c r="E1881" s="86"/>
      <c r="F1881" s="86"/>
    </row>
    <row r="1882" spans="3:6" x14ac:dyDescent="0.25">
      <c r="C1882" s="86"/>
      <c r="D1882" s="86"/>
      <c r="E1882" s="86"/>
      <c r="F1882" s="86"/>
    </row>
    <row r="1883" spans="3:6" x14ac:dyDescent="0.25">
      <c r="C1883" s="86"/>
      <c r="D1883" s="86"/>
      <c r="E1883" s="86"/>
      <c r="F1883" s="86"/>
    </row>
    <row r="1884" spans="3:6" x14ac:dyDescent="0.25">
      <c r="C1884" s="86"/>
      <c r="D1884" s="86"/>
      <c r="E1884" s="86"/>
      <c r="F1884" s="86"/>
    </row>
    <row r="1885" spans="3:6" x14ac:dyDescent="0.25">
      <c r="C1885" s="86"/>
      <c r="D1885" s="86"/>
      <c r="E1885" s="86"/>
      <c r="F1885" s="86"/>
    </row>
    <row r="1886" spans="3:6" x14ac:dyDescent="0.25">
      <c r="C1886" s="86"/>
      <c r="D1886" s="86"/>
      <c r="E1886" s="86"/>
      <c r="F1886" s="86"/>
    </row>
    <row r="1887" spans="3:6" x14ac:dyDescent="0.25">
      <c r="C1887" s="86"/>
      <c r="D1887" s="86"/>
      <c r="E1887" s="86"/>
      <c r="F1887" s="86"/>
    </row>
    <row r="1888" spans="3:6" x14ac:dyDescent="0.25">
      <c r="C1888" s="86"/>
      <c r="D1888" s="86"/>
      <c r="E1888" s="86"/>
      <c r="F1888" s="86"/>
    </row>
    <row r="1889" spans="3:6" x14ac:dyDescent="0.25">
      <c r="C1889" s="86"/>
      <c r="D1889" s="86"/>
      <c r="E1889" s="86"/>
      <c r="F1889" s="86"/>
    </row>
    <row r="1890" spans="3:6" x14ac:dyDescent="0.25">
      <c r="C1890" s="86"/>
      <c r="D1890" s="86"/>
      <c r="E1890" s="86"/>
      <c r="F1890" s="86"/>
    </row>
    <row r="1891" spans="3:6" x14ac:dyDescent="0.25">
      <c r="C1891" s="86"/>
      <c r="D1891" s="86"/>
      <c r="E1891" s="86"/>
      <c r="F1891" s="86"/>
    </row>
    <row r="1892" spans="3:6" x14ac:dyDescent="0.25">
      <c r="C1892" s="86"/>
      <c r="D1892" s="86"/>
      <c r="E1892" s="86"/>
      <c r="F1892" s="86"/>
    </row>
    <row r="1893" spans="3:6" x14ac:dyDescent="0.25">
      <c r="C1893" s="86"/>
      <c r="D1893" s="86"/>
      <c r="E1893" s="86"/>
      <c r="F1893" s="86"/>
    </row>
    <row r="1894" spans="3:6" x14ac:dyDescent="0.25">
      <c r="C1894" s="86"/>
      <c r="D1894" s="86"/>
      <c r="E1894" s="86"/>
      <c r="F1894" s="86"/>
    </row>
    <row r="1895" spans="3:6" x14ac:dyDescent="0.25">
      <c r="C1895" s="86"/>
      <c r="D1895" s="86"/>
      <c r="E1895" s="86"/>
      <c r="F1895" s="86"/>
    </row>
    <row r="1896" spans="3:6" x14ac:dyDescent="0.25">
      <c r="C1896" s="86"/>
      <c r="D1896" s="86"/>
      <c r="E1896" s="86"/>
      <c r="F1896" s="86"/>
    </row>
    <row r="1897" spans="3:6" x14ac:dyDescent="0.25">
      <c r="C1897" s="86"/>
      <c r="D1897" s="86"/>
      <c r="E1897" s="86"/>
      <c r="F1897" s="86"/>
    </row>
    <row r="1898" spans="3:6" x14ac:dyDescent="0.25">
      <c r="C1898" s="86"/>
      <c r="D1898" s="86"/>
      <c r="E1898" s="86"/>
      <c r="F1898" s="86"/>
    </row>
    <row r="1899" spans="3:6" x14ac:dyDescent="0.25">
      <c r="C1899" s="86"/>
      <c r="D1899" s="86"/>
      <c r="E1899" s="86"/>
      <c r="F1899" s="86"/>
    </row>
    <row r="1900" spans="3:6" x14ac:dyDescent="0.25">
      <c r="C1900" s="86"/>
      <c r="D1900" s="86"/>
      <c r="E1900" s="86"/>
      <c r="F1900" s="86"/>
    </row>
    <row r="1901" spans="3:6" x14ac:dyDescent="0.25">
      <c r="C1901" s="86"/>
      <c r="D1901" s="86"/>
      <c r="E1901" s="86"/>
      <c r="F1901" s="86"/>
    </row>
    <row r="1902" spans="3:6" x14ac:dyDescent="0.25">
      <c r="C1902" s="86"/>
      <c r="D1902" s="86"/>
      <c r="E1902" s="86"/>
      <c r="F1902" s="86"/>
    </row>
    <row r="1903" spans="3:6" x14ac:dyDescent="0.25">
      <c r="C1903" s="86"/>
      <c r="D1903" s="86"/>
      <c r="E1903" s="86"/>
      <c r="F1903" s="86"/>
    </row>
    <row r="1904" spans="3:6" x14ac:dyDescent="0.25">
      <c r="C1904" s="86"/>
      <c r="D1904" s="86"/>
      <c r="E1904" s="86"/>
      <c r="F1904" s="86"/>
    </row>
    <row r="1905" spans="3:6" x14ac:dyDescent="0.25">
      <c r="C1905" s="86"/>
      <c r="D1905" s="86"/>
      <c r="E1905" s="86"/>
      <c r="F1905" s="86"/>
    </row>
    <row r="1906" spans="3:6" x14ac:dyDescent="0.25">
      <c r="C1906" s="86"/>
      <c r="D1906" s="86"/>
      <c r="E1906" s="86"/>
      <c r="F1906" s="86"/>
    </row>
    <row r="1907" spans="3:6" x14ac:dyDescent="0.25">
      <c r="C1907" s="86"/>
      <c r="D1907" s="86"/>
      <c r="E1907" s="86"/>
      <c r="F1907" s="86"/>
    </row>
    <row r="1908" spans="3:6" x14ac:dyDescent="0.25">
      <c r="C1908" s="86"/>
      <c r="D1908" s="86"/>
      <c r="E1908" s="86"/>
      <c r="F1908" s="86"/>
    </row>
    <row r="1909" spans="3:6" x14ac:dyDescent="0.25">
      <c r="C1909" s="86"/>
      <c r="D1909" s="86"/>
      <c r="E1909" s="86"/>
      <c r="F1909" s="86"/>
    </row>
    <row r="1910" spans="3:6" x14ac:dyDescent="0.25">
      <c r="C1910" s="86"/>
      <c r="D1910" s="86"/>
      <c r="E1910" s="86"/>
      <c r="F1910" s="86"/>
    </row>
    <row r="1911" spans="3:6" x14ac:dyDescent="0.25">
      <c r="C1911" s="86"/>
      <c r="D1911" s="86"/>
      <c r="E1911" s="86"/>
      <c r="F1911" s="86"/>
    </row>
    <row r="1912" spans="3:6" x14ac:dyDescent="0.25">
      <c r="C1912" s="86"/>
      <c r="D1912" s="86"/>
      <c r="E1912" s="86"/>
      <c r="F1912" s="86"/>
    </row>
    <row r="1913" spans="3:6" x14ac:dyDescent="0.25">
      <c r="C1913" s="86"/>
      <c r="D1913" s="86"/>
      <c r="E1913" s="86"/>
      <c r="F1913" s="86"/>
    </row>
    <row r="1914" spans="3:6" x14ac:dyDescent="0.25">
      <c r="C1914" s="86"/>
      <c r="D1914" s="86"/>
      <c r="E1914" s="86"/>
      <c r="F1914" s="86"/>
    </row>
    <row r="1915" spans="3:6" x14ac:dyDescent="0.25">
      <c r="C1915" s="86"/>
      <c r="D1915" s="86"/>
      <c r="E1915" s="86"/>
      <c r="F1915" s="86"/>
    </row>
    <row r="1916" spans="3:6" x14ac:dyDescent="0.25">
      <c r="C1916" s="86"/>
      <c r="D1916" s="86"/>
      <c r="E1916" s="86"/>
      <c r="F1916" s="86"/>
    </row>
    <row r="1917" spans="3:6" x14ac:dyDescent="0.25">
      <c r="C1917" s="86"/>
      <c r="D1917" s="86"/>
      <c r="E1917" s="86"/>
      <c r="F1917" s="86"/>
    </row>
    <row r="1918" spans="3:6" x14ac:dyDescent="0.25">
      <c r="C1918" s="86"/>
      <c r="D1918" s="86"/>
      <c r="E1918" s="86"/>
      <c r="F1918" s="86"/>
    </row>
    <row r="1919" spans="3:6" x14ac:dyDescent="0.25">
      <c r="C1919" s="86"/>
      <c r="D1919" s="86"/>
      <c r="E1919" s="86"/>
      <c r="F1919" s="86"/>
    </row>
    <row r="1920" spans="3:6" x14ac:dyDescent="0.25">
      <c r="C1920" s="86"/>
      <c r="D1920" s="86"/>
      <c r="E1920" s="86"/>
      <c r="F1920" s="86"/>
    </row>
    <row r="1921" spans="3:6" x14ac:dyDescent="0.25">
      <c r="C1921" s="86"/>
      <c r="D1921" s="86"/>
      <c r="E1921" s="86"/>
      <c r="F1921" s="86"/>
    </row>
    <row r="1922" spans="3:6" x14ac:dyDescent="0.25">
      <c r="C1922" s="86"/>
      <c r="D1922" s="86"/>
      <c r="E1922" s="86"/>
      <c r="F1922" s="86"/>
    </row>
    <row r="1923" spans="3:6" x14ac:dyDescent="0.25">
      <c r="C1923" s="86"/>
      <c r="D1923" s="86"/>
      <c r="E1923" s="86"/>
      <c r="F1923" s="86"/>
    </row>
    <row r="1924" spans="3:6" x14ac:dyDescent="0.25">
      <c r="C1924" s="86"/>
      <c r="D1924" s="86"/>
      <c r="E1924" s="86"/>
      <c r="F1924" s="86"/>
    </row>
    <row r="1925" spans="3:6" x14ac:dyDescent="0.25">
      <c r="C1925" s="86"/>
      <c r="D1925" s="86"/>
      <c r="E1925" s="86"/>
      <c r="F1925" s="86"/>
    </row>
    <row r="1926" spans="3:6" x14ac:dyDescent="0.25">
      <c r="C1926" s="86"/>
      <c r="D1926" s="86"/>
      <c r="E1926" s="86"/>
      <c r="F1926" s="86"/>
    </row>
    <row r="1927" spans="3:6" x14ac:dyDescent="0.25">
      <c r="C1927" s="86"/>
      <c r="D1927" s="86"/>
      <c r="E1927" s="86"/>
      <c r="F1927" s="86"/>
    </row>
    <row r="1928" spans="3:6" x14ac:dyDescent="0.25">
      <c r="C1928" s="86"/>
      <c r="D1928" s="86"/>
      <c r="E1928" s="86"/>
      <c r="F1928" s="86"/>
    </row>
    <row r="1929" spans="3:6" x14ac:dyDescent="0.25">
      <c r="C1929" s="86"/>
      <c r="D1929" s="86"/>
      <c r="E1929" s="86"/>
      <c r="F1929" s="86"/>
    </row>
    <row r="1930" spans="3:6" x14ac:dyDescent="0.25">
      <c r="C1930" s="86"/>
      <c r="D1930" s="86"/>
      <c r="E1930" s="86"/>
      <c r="F1930" s="86"/>
    </row>
    <row r="1931" spans="3:6" x14ac:dyDescent="0.25">
      <c r="C1931" s="86"/>
      <c r="D1931" s="86"/>
      <c r="E1931" s="86"/>
      <c r="F1931" s="86"/>
    </row>
    <row r="1932" spans="3:6" x14ac:dyDescent="0.25">
      <c r="C1932" s="86"/>
      <c r="D1932" s="86"/>
      <c r="E1932" s="86"/>
      <c r="F1932" s="86"/>
    </row>
    <row r="1933" spans="3:6" x14ac:dyDescent="0.25">
      <c r="C1933" s="86"/>
      <c r="D1933" s="86"/>
      <c r="E1933" s="86"/>
      <c r="F1933" s="86"/>
    </row>
    <row r="1934" spans="3:6" x14ac:dyDescent="0.25">
      <c r="C1934" s="86"/>
      <c r="D1934" s="86"/>
      <c r="E1934" s="86"/>
      <c r="F1934" s="86"/>
    </row>
    <row r="1935" spans="3:6" x14ac:dyDescent="0.25">
      <c r="C1935" s="86"/>
      <c r="D1935" s="86"/>
      <c r="E1935" s="86"/>
      <c r="F1935" s="86"/>
    </row>
    <row r="1936" spans="3:6" x14ac:dyDescent="0.25">
      <c r="C1936" s="86"/>
      <c r="D1936" s="86"/>
      <c r="E1936" s="86"/>
      <c r="F1936" s="86"/>
    </row>
    <row r="1937" spans="3:6" x14ac:dyDescent="0.25">
      <c r="C1937" s="86"/>
      <c r="D1937" s="86"/>
      <c r="E1937" s="86"/>
      <c r="F1937" s="86"/>
    </row>
    <row r="1938" spans="3:6" x14ac:dyDescent="0.25">
      <c r="C1938" s="86"/>
      <c r="D1938" s="86"/>
      <c r="E1938" s="86"/>
      <c r="F1938" s="86"/>
    </row>
    <row r="1939" spans="3:6" x14ac:dyDescent="0.25">
      <c r="C1939" s="86"/>
      <c r="D1939" s="86"/>
      <c r="E1939" s="86"/>
      <c r="F1939" s="86"/>
    </row>
    <row r="1940" spans="3:6" x14ac:dyDescent="0.25">
      <c r="C1940" s="86"/>
      <c r="D1940" s="86"/>
      <c r="E1940" s="86"/>
      <c r="F1940" s="86"/>
    </row>
    <row r="1941" spans="3:6" x14ac:dyDescent="0.25">
      <c r="C1941" s="86"/>
      <c r="D1941" s="86"/>
      <c r="E1941" s="86"/>
      <c r="F1941" s="86"/>
    </row>
    <row r="1942" spans="3:6" x14ac:dyDescent="0.25">
      <c r="C1942" s="86"/>
      <c r="D1942" s="86"/>
      <c r="E1942" s="86"/>
      <c r="F1942" s="86"/>
    </row>
    <row r="1943" spans="3:6" x14ac:dyDescent="0.25">
      <c r="C1943" s="86"/>
      <c r="D1943" s="86"/>
      <c r="E1943" s="86"/>
      <c r="F1943" s="86"/>
    </row>
    <row r="1944" spans="3:6" x14ac:dyDescent="0.25">
      <c r="C1944" s="86"/>
      <c r="D1944" s="86"/>
      <c r="E1944" s="86"/>
      <c r="F1944" s="86"/>
    </row>
    <row r="1945" spans="3:6" x14ac:dyDescent="0.25">
      <c r="C1945" s="86"/>
      <c r="D1945" s="86"/>
      <c r="E1945" s="86"/>
      <c r="F1945" s="86"/>
    </row>
    <row r="1946" spans="3:6" x14ac:dyDescent="0.25">
      <c r="C1946" s="86"/>
      <c r="D1946" s="86"/>
      <c r="E1946" s="86"/>
      <c r="F1946" s="86"/>
    </row>
    <row r="1947" spans="3:6" x14ac:dyDescent="0.25">
      <c r="C1947" s="86"/>
      <c r="D1947" s="86"/>
      <c r="E1947" s="86"/>
      <c r="F1947" s="86"/>
    </row>
    <row r="1948" spans="3:6" x14ac:dyDescent="0.25">
      <c r="C1948" s="86"/>
      <c r="D1948" s="86"/>
      <c r="E1948" s="86"/>
      <c r="F1948" s="86"/>
    </row>
    <row r="1949" spans="3:6" x14ac:dyDescent="0.25">
      <c r="C1949" s="86"/>
      <c r="D1949" s="86"/>
      <c r="E1949" s="86"/>
      <c r="F1949" s="86"/>
    </row>
    <row r="1950" spans="3:6" x14ac:dyDescent="0.25">
      <c r="C1950" s="86"/>
      <c r="D1950" s="86"/>
      <c r="E1950" s="86"/>
      <c r="F1950" s="86"/>
    </row>
    <row r="1951" spans="3:6" x14ac:dyDescent="0.25">
      <c r="C1951" s="86"/>
      <c r="D1951" s="86"/>
      <c r="E1951" s="86"/>
      <c r="F1951" s="86"/>
    </row>
    <row r="1952" spans="3:6" x14ac:dyDescent="0.25">
      <c r="C1952" s="86"/>
      <c r="D1952" s="86"/>
      <c r="E1952" s="86"/>
      <c r="F1952" s="86"/>
    </row>
    <row r="1953" spans="3:6" x14ac:dyDescent="0.25">
      <c r="C1953" s="86"/>
      <c r="D1953" s="86"/>
      <c r="E1953" s="86"/>
      <c r="F1953" s="86"/>
    </row>
    <row r="1954" spans="3:6" x14ac:dyDescent="0.25">
      <c r="C1954" s="86"/>
      <c r="D1954" s="86"/>
      <c r="E1954" s="86"/>
      <c r="F1954" s="86"/>
    </row>
    <row r="1955" spans="3:6" x14ac:dyDescent="0.25">
      <c r="C1955" s="86"/>
      <c r="D1955" s="86"/>
      <c r="E1955" s="86"/>
      <c r="F1955" s="86"/>
    </row>
    <row r="1956" spans="3:6" x14ac:dyDescent="0.25">
      <c r="C1956" s="86"/>
      <c r="D1956" s="86"/>
      <c r="E1956" s="86"/>
      <c r="F1956" s="86"/>
    </row>
    <row r="1957" spans="3:6" x14ac:dyDescent="0.25">
      <c r="C1957" s="86"/>
      <c r="D1957" s="86"/>
      <c r="E1957" s="86"/>
      <c r="F1957" s="86"/>
    </row>
    <row r="1958" spans="3:6" x14ac:dyDescent="0.25">
      <c r="C1958" s="86"/>
      <c r="D1958" s="86"/>
      <c r="E1958" s="86"/>
      <c r="F1958" s="86"/>
    </row>
    <row r="1959" spans="3:6" x14ac:dyDescent="0.25">
      <c r="C1959" s="86"/>
      <c r="D1959" s="86"/>
      <c r="E1959" s="86"/>
      <c r="F1959" s="86"/>
    </row>
    <row r="1960" spans="3:6" x14ac:dyDescent="0.25">
      <c r="C1960" s="86"/>
      <c r="D1960" s="86"/>
      <c r="E1960" s="86"/>
      <c r="F1960" s="86"/>
    </row>
    <row r="1961" spans="3:6" x14ac:dyDescent="0.25">
      <c r="C1961" s="86"/>
      <c r="D1961" s="86"/>
      <c r="E1961" s="86"/>
      <c r="F1961" s="86"/>
    </row>
    <row r="1962" spans="3:6" x14ac:dyDescent="0.25">
      <c r="C1962" s="86"/>
      <c r="D1962" s="86"/>
      <c r="E1962" s="86"/>
      <c r="F1962" s="86"/>
    </row>
    <row r="1963" spans="3:6" x14ac:dyDescent="0.25">
      <c r="C1963" s="86"/>
      <c r="D1963" s="86"/>
      <c r="E1963" s="86"/>
      <c r="F1963" s="86"/>
    </row>
    <row r="1964" spans="3:6" x14ac:dyDescent="0.25">
      <c r="C1964" s="86"/>
      <c r="D1964" s="86"/>
      <c r="E1964" s="86"/>
      <c r="F1964" s="86"/>
    </row>
    <row r="1965" spans="3:6" x14ac:dyDescent="0.25">
      <c r="C1965" s="86"/>
      <c r="D1965" s="86"/>
      <c r="E1965" s="86"/>
      <c r="F1965" s="86"/>
    </row>
    <row r="1966" spans="3:6" x14ac:dyDescent="0.25">
      <c r="C1966" s="86"/>
      <c r="D1966" s="86"/>
      <c r="E1966" s="86"/>
      <c r="F1966" s="86"/>
    </row>
    <row r="1967" spans="3:6" x14ac:dyDescent="0.25">
      <c r="C1967" s="86"/>
      <c r="D1967" s="86"/>
      <c r="E1967" s="86"/>
      <c r="F1967" s="86"/>
    </row>
    <row r="1968" spans="3:6" x14ac:dyDescent="0.25">
      <c r="C1968" s="86"/>
      <c r="D1968" s="86"/>
      <c r="E1968" s="86"/>
      <c r="F1968" s="86"/>
    </row>
    <row r="1969" spans="3:6" x14ac:dyDescent="0.25">
      <c r="C1969" s="86"/>
      <c r="D1969" s="86"/>
      <c r="E1969" s="86"/>
      <c r="F1969" s="86"/>
    </row>
    <row r="1970" spans="3:6" x14ac:dyDescent="0.25">
      <c r="C1970" s="86"/>
      <c r="D1970" s="86"/>
      <c r="E1970" s="86"/>
      <c r="F1970" s="86"/>
    </row>
    <row r="1971" spans="3:6" x14ac:dyDescent="0.25">
      <c r="C1971" s="86"/>
      <c r="D1971" s="86"/>
      <c r="E1971" s="86"/>
      <c r="F1971" s="86"/>
    </row>
    <row r="1972" spans="3:6" x14ac:dyDescent="0.25">
      <c r="C1972" s="86"/>
      <c r="D1972" s="86"/>
      <c r="E1972" s="86"/>
      <c r="F1972" s="86"/>
    </row>
    <row r="1973" spans="3:6" x14ac:dyDescent="0.25">
      <c r="C1973" s="86"/>
      <c r="D1973" s="86"/>
      <c r="E1973" s="86"/>
      <c r="F1973" s="86"/>
    </row>
    <row r="1974" spans="3:6" x14ac:dyDescent="0.25">
      <c r="C1974" s="86"/>
      <c r="D1974" s="86"/>
      <c r="E1974" s="86"/>
      <c r="F1974" s="86"/>
    </row>
    <row r="1975" spans="3:6" x14ac:dyDescent="0.25">
      <c r="C1975" s="86"/>
      <c r="D1975" s="86"/>
      <c r="E1975" s="86"/>
      <c r="F1975" s="86"/>
    </row>
    <row r="1976" spans="3:6" x14ac:dyDescent="0.25">
      <c r="C1976" s="86"/>
      <c r="D1976" s="86"/>
      <c r="E1976" s="86"/>
      <c r="F1976" s="86"/>
    </row>
    <row r="1977" spans="3:6" x14ac:dyDescent="0.25">
      <c r="C1977" s="86"/>
      <c r="D1977" s="86"/>
      <c r="E1977" s="86"/>
      <c r="F1977" s="86"/>
    </row>
    <row r="1978" spans="3:6" x14ac:dyDescent="0.25">
      <c r="C1978" s="86"/>
      <c r="D1978" s="86"/>
      <c r="E1978" s="86"/>
      <c r="F1978" s="86"/>
    </row>
    <row r="1979" spans="3:6" x14ac:dyDescent="0.25">
      <c r="C1979" s="86"/>
      <c r="D1979" s="86"/>
      <c r="E1979" s="86"/>
      <c r="F1979" s="86"/>
    </row>
    <row r="1980" spans="3:6" x14ac:dyDescent="0.25">
      <c r="C1980" s="86"/>
      <c r="D1980" s="86"/>
      <c r="E1980" s="86"/>
      <c r="F1980" s="86"/>
    </row>
    <row r="1981" spans="3:6" x14ac:dyDescent="0.25">
      <c r="C1981" s="86"/>
      <c r="D1981" s="86"/>
      <c r="E1981" s="86"/>
      <c r="F1981" s="86"/>
    </row>
    <row r="1982" spans="3:6" x14ac:dyDescent="0.25">
      <c r="C1982" s="86"/>
      <c r="D1982" s="86"/>
      <c r="E1982" s="86"/>
      <c r="F1982" s="86"/>
    </row>
    <row r="1983" spans="3:6" x14ac:dyDescent="0.25">
      <c r="C1983" s="86"/>
      <c r="D1983" s="86"/>
      <c r="E1983" s="86"/>
      <c r="F1983" s="86"/>
    </row>
    <row r="1984" spans="3:6" x14ac:dyDescent="0.25">
      <c r="C1984" s="86"/>
      <c r="D1984" s="86"/>
      <c r="E1984" s="86"/>
      <c r="F1984" s="86"/>
    </row>
    <row r="1985" spans="3:6" x14ac:dyDescent="0.25">
      <c r="C1985" s="86"/>
      <c r="D1985" s="86"/>
      <c r="E1985" s="86"/>
      <c r="F1985" s="86"/>
    </row>
    <row r="1986" spans="3:6" x14ac:dyDescent="0.25">
      <c r="C1986" s="86"/>
      <c r="D1986" s="86"/>
      <c r="E1986" s="86"/>
      <c r="F1986" s="86"/>
    </row>
    <row r="1987" spans="3:6" x14ac:dyDescent="0.25">
      <c r="C1987" s="86"/>
      <c r="D1987" s="86"/>
      <c r="E1987" s="86"/>
      <c r="F1987" s="86"/>
    </row>
    <row r="1988" spans="3:6" x14ac:dyDescent="0.25">
      <c r="C1988" s="86"/>
      <c r="D1988" s="86"/>
      <c r="E1988" s="86"/>
      <c r="F1988" s="86"/>
    </row>
    <row r="1989" spans="3:6" x14ac:dyDescent="0.25">
      <c r="C1989" s="86"/>
      <c r="D1989" s="86"/>
      <c r="E1989" s="86"/>
      <c r="F1989" s="86"/>
    </row>
    <row r="1990" spans="3:6" x14ac:dyDescent="0.25">
      <c r="C1990" s="86"/>
      <c r="D1990" s="86"/>
      <c r="E1990" s="86"/>
      <c r="F1990" s="86"/>
    </row>
    <row r="1991" spans="3:6" x14ac:dyDescent="0.25">
      <c r="C1991" s="86"/>
      <c r="D1991" s="86"/>
      <c r="E1991" s="86"/>
      <c r="F1991" s="86"/>
    </row>
    <row r="1992" spans="3:6" x14ac:dyDescent="0.25">
      <c r="C1992" s="86"/>
      <c r="D1992" s="86"/>
      <c r="E1992" s="86"/>
      <c r="F1992" s="86"/>
    </row>
    <row r="1993" spans="3:6" x14ac:dyDescent="0.25">
      <c r="C1993" s="86"/>
      <c r="D1993" s="86"/>
      <c r="E1993" s="86"/>
      <c r="F1993" s="86"/>
    </row>
    <row r="1994" spans="3:6" x14ac:dyDescent="0.25">
      <c r="C1994" s="86"/>
      <c r="D1994" s="86"/>
      <c r="E1994" s="86"/>
      <c r="F1994" s="86"/>
    </row>
    <row r="1995" spans="3:6" x14ac:dyDescent="0.25">
      <c r="C1995" s="86"/>
      <c r="D1995" s="86"/>
      <c r="E1995" s="86"/>
      <c r="F1995" s="86"/>
    </row>
    <row r="1996" spans="3:6" x14ac:dyDescent="0.25">
      <c r="C1996" s="86"/>
      <c r="D1996" s="86"/>
      <c r="E1996" s="86"/>
      <c r="F1996" s="86"/>
    </row>
    <row r="1997" spans="3:6" x14ac:dyDescent="0.25">
      <c r="C1997" s="86"/>
      <c r="D1997" s="86"/>
      <c r="E1997" s="86"/>
      <c r="F1997" s="86"/>
    </row>
    <row r="1998" spans="3:6" x14ac:dyDescent="0.25">
      <c r="C1998" s="86"/>
      <c r="D1998" s="86"/>
      <c r="E1998" s="86"/>
      <c r="F1998" s="86"/>
    </row>
    <row r="1999" spans="3:6" x14ac:dyDescent="0.25">
      <c r="C1999" s="86"/>
      <c r="D1999" s="86"/>
      <c r="E1999" s="86"/>
      <c r="F1999" s="86"/>
    </row>
    <row r="2000" spans="3:6" x14ac:dyDescent="0.25">
      <c r="C2000" s="86"/>
      <c r="D2000" s="86"/>
      <c r="E2000" s="86"/>
      <c r="F2000" s="86"/>
    </row>
    <row r="2001" spans="3:6" x14ac:dyDescent="0.25">
      <c r="C2001" s="86"/>
      <c r="D2001" s="86"/>
      <c r="E2001" s="86"/>
      <c r="F2001" s="86"/>
    </row>
    <row r="2002" spans="3:6" x14ac:dyDescent="0.25">
      <c r="C2002" s="86"/>
      <c r="D2002" s="86"/>
      <c r="E2002" s="86"/>
      <c r="F2002" s="86"/>
    </row>
    <row r="2003" spans="3:6" x14ac:dyDescent="0.25">
      <c r="C2003" s="86"/>
      <c r="D2003" s="86"/>
      <c r="E2003" s="86"/>
      <c r="F2003" s="86"/>
    </row>
    <row r="2004" spans="3:6" x14ac:dyDescent="0.25">
      <c r="C2004" s="86"/>
      <c r="D2004" s="86"/>
      <c r="E2004" s="86"/>
      <c r="F2004" s="86"/>
    </row>
    <row r="2005" spans="3:6" x14ac:dyDescent="0.25">
      <c r="C2005" s="86"/>
      <c r="D2005" s="86"/>
      <c r="E2005" s="86"/>
      <c r="F2005" s="86"/>
    </row>
    <row r="2006" spans="3:6" x14ac:dyDescent="0.25">
      <c r="C2006" s="86"/>
      <c r="D2006" s="86"/>
      <c r="E2006" s="86"/>
      <c r="F2006" s="86"/>
    </row>
    <row r="2007" spans="3:6" x14ac:dyDescent="0.25">
      <c r="C2007" s="86"/>
      <c r="D2007" s="86"/>
      <c r="E2007" s="86"/>
      <c r="F2007" s="86"/>
    </row>
    <row r="2008" spans="3:6" x14ac:dyDescent="0.25">
      <c r="C2008" s="86"/>
      <c r="D2008" s="86"/>
      <c r="E2008" s="86"/>
      <c r="F2008" s="86"/>
    </row>
    <row r="2009" spans="3:6" x14ac:dyDescent="0.25">
      <c r="C2009" s="86"/>
      <c r="D2009" s="86"/>
      <c r="E2009" s="86"/>
      <c r="F2009" s="86"/>
    </row>
    <row r="2010" spans="3:6" x14ac:dyDescent="0.25">
      <c r="C2010" s="86"/>
      <c r="D2010" s="86"/>
      <c r="E2010" s="86"/>
      <c r="F2010" s="86"/>
    </row>
    <row r="2011" spans="3:6" x14ac:dyDescent="0.25">
      <c r="C2011" s="86"/>
      <c r="D2011" s="86"/>
      <c r="E2011" s="86"/>
      <c r="F2011" s="86"/>
    </row>
    <row r="2012" spans="3:6" x14ac:dyDescent="0.25">
      <c r="C2012" s="86"/>
      <c r="D2012" s="86"/>
      <c r="E2012" s="86"/>
      <c r="F2012" s="86"/>
    </row>
    <row r="2013" spans="3:6" x14ac:dyDescent="0.25">
      <c r="C2013" s="86"/>
      <c r="D2013" s="86"/>
      <c r="E2013" s="86"/>
      <c r="F2013" s="86"/>
    </row>
    <row r="2014" spans="3:6" x14ac:dyDescent="0.25">
      <c r="C2014" s="86"/>
      <c r="D2014" s="86"/>
      <c r="E2014" s="86"/>
      <c r="F2014" s="86"/>
    </row>
    <row r="2015" spans="3:6" x14ac:dyDescent="0.25">
      <c r="C2015" s="86"/>
      <c r="D2015" s="86"/>
      <c r="E2015" s="86"/>
      <c r="F2015" s="86"/>
    </row>
    <row r="2016" spans="3:6" x14ac:dyDescent="0.25">
      <c r="C2016" s="86"/>
      <c r="D2016" s="86"/>
      <c r="E2016" s="86"/>
      <c r="F2016" s="86"/>
    </row>
    <row r="2017" spans="3:6" x14ac:dyDescent="0.25">
      <c r="C2017" s="86"/>
      <c r="D2017" s="86"/>
      <c r="E2017" s="86"/>
      <c r="F2017" s="86"/>
    </row>
    <row r="2018" spans="3:6" x14ac:dyDescent="0.25">
      <c r="C2018" s="86"/>
      <c r="D2018" s="86"/>
      <c r="E2018" s="86"/>
      <c r="F2018" s="86"/>
    </row>
    <row r="2019" spans="3:6" x14ac:dyDescent="0.25">
      <c r="C2019" s="86"/>
      <c r="D2019" s="86"/>
      <c r="E2019" s="86"/>
      <c r="F2019" s="86"/>
    </row>
    <row r="2020" spans="3:6" x14ac:dyDescent="0.25">
      <c r="C2020" s="86"/>
      <c r="D2020" s="86"/>
      <c r="E2020" s="86"/>
      <c r="F2020" s="86"/>
    </row>
    <row r="2021" spans="3:6" x14ac:dyDescent="0.25">
      <c r="C2021" s="86"/>
      <c r="D2021" s="86"/>
      <c r="E2021" s="86"/>
      <c r="F2021" s="86"/>
    </row>
    <row r="2022" spans="3:6" x14ac:dyDescent="0.25">
      <c r="C2022" s="86"/>
      <c r="D2022" s="86"/>
      <c r="E2022" s="86"/>
      <c r="F2022" s="86"/>
    </row>
    <row r="2023" spans="3:6" x14ac:dyDescent="0.25">
      <c r="C2023" s="86"/>
      <c r="D2023" s="86"/>
      <c r="E2023" s="86"/>
      <c r="F2023" s="86"/>
    </row>
    <row r="2024" spans="3:6" x14ac:dyDescent="0.25">
      <c r="C2024" s="86"/>
      <c r="D2024" s="86"/>
      <c r="E2024" s="86"/>
      <c r="F2024" s="86"/>
    </row>
    <row r="2025" spans="3:6" x14ac:dyDescent="0.25">
      <c r="C2025" s="86"/>
      <c r="D2025" s="86"/>
      <c r="E2025" s="86"/>
      <c r="F2025" s="86"/>
    </row>
    <row r="2026" spans="3:6" x14ac:dyDescent="0.25">
      <c r="C2026" s="86"/>
      <c r="D2026" s="86"/>
      <c r="E2026" s="86"/>
      <c r="F2026" s="86"/>
    </row>
    <row r="2027" spans="3:6" x14ac:dyDescent="0.25">
      <c r="C2027" s="86"/>
      <c r="D2027" s="86"/>
      <c r="E2027" s="86"/>
      <c r="F2027" s="86"/>
    </row>
    <row r="2028" spans="3:6" x14ac:dyDescent="0.25">
      <c r="C2028" s="86"/>
      <c r="D2028" s="86"/>
      <c r="E2028" s="86"/>
      <c r="F2028" s="86"/>
    </row>
    <row r="2029" spans="3:6" x14ac:dyDescent="0.25">
      <c r="C2029" s="86"/>
      <c r="D2029" s="86"/>
      <c r="E2029" s="86"/>
      <c r="F2029" s="86"/>
    </row>
    <row r="2030" spans="3:6" x14ac:dyDescent="0.25">
      <c r="C2030" s="86"/>
      <c r="D2030" s="86"/>
      <c r="E2030" s="86"/>
      <c r="F2030" s="86"/>
    </row>
    <row r="2031" spans="3:6" x14ac:dyDescent="0.25">
      <c r="C2031" s="86"/>
      <c r="D2031" s="86"/>
      <c r="E2031" s="86"/>
      <c r="F2031" s="86"/>
    </row>
    <row r="2032" spans="3:6" x14ac:dyDescent="0.25">
      <c r="C2032" s="86"/>
      <c r="D2032" s="86"/>
      <c r="E2032" s="86"/>
      <c r="F2032" s="86"/>
    </row>
    <row r="2033" spans="3:6" x14ac:dyDescent="0.25">
      <c r="C2033" s="86"/>
      <c r="D2033" s="86"/>
      <c r="E2033" s="86"/>
      <c r="F2033" s="86"/>
    </row>
    <row r="2034" spans="3:6" x14ac:dyDescent="0.25">
      <c r="C2034" s="86"/>
      <c r="D2034" s="86"/>
      <c r="E2034" s="86"/>
      <c r="F2034" s="86"/>
    </row>
    <row r="2035" spans="3:6" x14ac:dyDescent="0.25">
      <c r="C2035" s="86"/>
      <c r="D2035" s="86"/>
      <c r="E2035" s="86"/>
      <c r="F2035" s="86"/>
    </row>
    <row r="2036" spans="3:6" x14ac:dyDescent="0.25">
      <c r="C2036" s="86"/>
      <c r="D2036" s="86"/>
      <c r="E2036" s="86"/>
      <c r="F2036" s="86"/>
    </row>
    <row r="2037" spans="3:6" x14ac:dyDescent="0.25">
      <c r="C2037" s="86"/>
      <c r="D2037" s="86"/>
      <c r="E2037" s="86"/>
      <c r="F2037" s="86"/>
    </row>
    <row r="2038" spans="3:6" x14ac:dyDescent="0.25">
      <c r="C2038" s="86"/>
      <c r="D2038" s="86"/>
      <c r="E2038" s="86"/>
      <c r="F2038" s="86"/>
    </row>
    <row r="2039" spans="3:6" x14ac:dyDescent="0.25">
      <c r="C2039" s="86"/>
      <c r="D2039" s="86"/>
      <c r="E2039" s="86"/>
      <c r="F2039" s="86"/>
    </row>
    <row r="2040" spans="3:6" x14ac:dyDescent="0.25">
      <c r="C2040" s="86"/>
      <c r="D2040" s="86"/>
      <c r="E2040" s="86"/>
      <c r="F2040" s="86"/>
    </row>
    <row r="2041" spans="3:6" x14ac:dyDescent="0.25">
      <c r="C2041" s="86"/>
      <c r="D2041" s="86"/>
      <c r="E2041" s="86"/>
      <c r="F2041" s="86"/>
    </row>
    <row r="2042" spans="3:6" x14ac:dyDescent="0.25">
      <c r="C2042" s="86"/>
      <c r="D2042" s="86"/>
      <c r="E2042" s="86"/>
      <c r="F2042" s="86"/>
    </row>
    <row r="2043" spans="3:6" x14ac:dyDescent="0.25">
      <c r="C2043" s="86"/>
      <c r="D2043" s="86"/>
      <c r="E2043" s="86"/>
      <c r="F2043" s="86"/>
    </row>
    <row r="2044" spans="3:6" x14ac:dyDescent="0.25">
      <c r="C2044" s="86"/>
      <c r="D2044" s="86"/>
      <c r="E2044" s="86"/>
      <c r="F2044" s="86"/>
    </row>
    <row r="2045" spans="3:6" x14ac:dyDescent="0.25">
      <c r="C2045" s="86"/>
      <c r="D2045" s="86"/>
      <c r="E2045" s="86"/>
      <c r="F2045" s="86"/>
    </row>
    <row r="2046" spans="3:6" x14ac:dyDescent="0.25">
      <c r="C2046" s="86"/>
      <c r="D2046" s="86"/>
      <c r="E2046" s="86"/>
      <c r="F2046" s="86"/>
    </row>
    <row r="2047" spans="3:6" x14ac:dyDescent="0.25">
      <c r="C2047" s="86"/>
      <c r="D2047" s="86"/>
      <c r="E2047" s="86"/>
      <c r="F2047" s="86"/>
    </row>
    <row r="2048" spans="3:6" x14ac:dyDescent="0.25">
      <c r="C2048" s="86"/>
      <c r="D2048" s="86"/>
      <c r="E2048" s="86"/>
      <c r="F2048" s="86"/>
    </row>
    <row r="2049" spans="3:6" x14ac:dyDescent="0.25">
      <c r="C2049" s="86"/>
      <c r="D2049" s="86"/>
      <c r="E2049" s="86"/>
      <c r="F2049" s="86"/>
    </row>
    <row r="2050" spans="3:6" x14ac:dyDescent="0.25">
      <c r="C2050" s="86"/>
      <c r="D2050" s="86"/>
      <c r="E2050" s="86"/>
      <c r="F2050" s="86"/>
    </row>
    <row r="2051" spans="3:6" x14ac:dyDescent="0.25">
      <c r="C2051" s="86"/>
      <c r="D2051" s="86"/>
      <c r="E2051" s="86"/>
      <c r="F2051" s="86"/>
    </row>
    <row r="2052" spans="3:6" x14ac:dyDescent="0.25">
      <c r="C2052" s="86"/>
      <c r="D2052" s="86"/>
      <c r="E2052" s="86"/>
      <c r="F2052" s="86"/>
    </row>
    <row r="2053" spans="3:6" x14ac:dyDescent="0.25">
      <c r="C2053" s="86"/>
      <c r="D2053" s="86"/>
      <c r="E2053" s="86"/>
      <c r="F2053" s="86"/>
    </row>
    <row r="2054" spans="3:6" x14ac:dyDescent="0.25">
      <c r="C2054" s="86"/>
      <c r="D2054" s="86"/>
      <c r="E2054" s="86"/>
      <c r="F2054" s="86"/>
    </row>
    <row r="2055" spans="3:6" x14ac:dyDescent="0.25">
      <c r="C2055" s="86"/>
      <c r="D2055" s="86"/>
      <c r="E2055" s="86"/>
      <c r="F2055" s="86"/>
    </row>
    <row r="2056" spans="3:6" x14ac:dyDescent="0.25">
      <c r="C2056" s="86"/>
      <c r="D2056" s="86"/>
      <c r="E2056" s="86"/>
      <c r="F2056" s="86"/>
    </row>
    <row r="2057" spans="3:6" x14ac:dyDescent="0.25">
      <c r="C2057" s="86"/>
      <c r="D2057" s="86"/>
      <c r="E2057" s="86"/>
      <c r="F2057" s="86"/>
    </row>
    <row r="2058" spans="3:6" x14ac:dyDescent="0.25">
      <c r="C2058" s="86"/>
      <c r="D2058" s="86"/>
      <c r="E2058" s="86"/>
      <c r="F2058" s="86"/>
    </row>
    <row r="2059" spans="3:6" x14ac:dyDescent="0.25">
      <c r="C2059" s="86"/>
      <c r="D2059" s="86"/>
      <c r="E2059" s="86"/>
      <c r="F2059" s="86"/>
    </row>
    <row r="2060" spans="3:6" x14ac:dyDescent="0.25">
      <c r="C2060" s="86"/>
      <c r="D2060" s="86"/>
      <c r="E2060" s="86"/>
      <c r="F2060" s="86"/>
    </row>
    <row r="2061" spans="3:6" x14ac:dyDescent="0.25">
      <c r="C2061" s="86"/>
      <c r="D2061" s="86"/>
      <c r="E2061" s="86"/>
      <c r="F2061" s="86"/>
    </row>
    <row r="2062" spans="3:6" x14ac:dyDescent="0.25">
      <c r="C2062" s="86"/>
      <c r="D2062" s="86"/>
      <c r="E2062" s="86"/>
      <c r="F2062" s="86"/>
    </row>
    <row r="2063" spans="3:6" x14ac:dyDescent="0.25">
      <c r="C2063" s="86"/>
      <c r="D2063" s="86"/>
      <c r="E2063" s="86"/>
      <c r="F2063" s="86"/>
    </row>
    <row r="2064" spans="3:6" x14ac:dyDescent="0.25">
      <c r="C2064" s="86"/>
      <c r="D2064" s="86"/>
      <c r="E2064" s="86"/>
      <c r="F2064" s="86"/>
    </row>
    <row r="2065" spans="3:6" x14ac:dyDescent="0.25">
      <c r="C2065" s="86"/>
      <c r="D2065" s="86"/>
      <c r="E2065" s="86"/>
      <c r="F2065" s="86"/>
    </row>
    <row r="2066" spans="3:6" x14ac:dyDescent="0.25">
      <c r="C2066" s="86"/>
      <c r="D2066" s="86"/>
      <c r="E2066" s="86"/>
      <c r="F2066" s="86"/>
    </row>
    <row r="2067" spans="3:6" x14ac:dyDescent="0.25">
      <c r="C2067" s="86"/>
      <c r="D2067" s="86"/>
      <c r="E2067" s="86"/>
      <c r="F2067" s="86"/>
    </row>
    <row r="2068" spans="3:6" x14ac:dyDescent="0.25">
      <c r="C2068" s="86"/>
      <c r="D2068" s="86"/>
      <c r="E2068" s="86"/>
      <c r="F2068" s="86"/>
    </row>
    <row r="2069" spans="3:6" x14ac:dyDescent="0.25">
      <c r="C2069" s="86"/>
      <c r="D2069" s="86"/>
      <c r="E2069" s="86"/>
      <c r="F2069" s="86"/>
    </row>
    <row r="2070" spans="3:6" x14ac:dyDescent="0.25">
      <c r="C2070" s="86"/>
      <c r="D2070" s="86"/>
      <c r="E2070" s="86"/>
      <c r="F2070" s="86"/>
    </row>
    <row r="2071" spans="3:6" x14ac:dyDescent="0.25">
      <c r="C2071" s="86"/>
      <c r="D2071" s="86"/>
      <c r="E2071" s="86"/>
      <c r="F2071" s="86"/>
    </row>
    <row r="2072" spans="3:6" x14ac:dyDescent="0.25">
      <c r="C2072" s="86"/>
      <c r="D2072" s="86"/>
      <c r="E2072" s="86"/>
      <c r="F2072" s="86"/>
    </row>
    <row r="2073" spans="3:6" x14ac:dyDescent="0.25">
      <c r="C2073" s="86"/>
      <c r="D2073" s="86"/>
      <c r="E2073" s="86"/>
      <c r="F2073" s="86"/>
    </row>
    <row r="2074" spans="3:6" x14ac:dyDescent="0.25">
      <c r="C2074" s="86"/>
      <c r="D2074" s="86"/>
      <c r="E2074" s="86"/>
      <c r="F2074" s="86"/>
    </row>
    <row r="2075" spans="3:6" x14ac:dyDescent="0.25">
      <c r="C2075" s="86"/>
      <c r="D2075" s="86"/>
      <c r="E2075" s="86"/>
      <c r="F2075" s="86"/>
    </row>
    <row r="2076" spans="3:6" x14ac:dyDescent="0.25">
      <c r="C2076" s="86"/>
      <c r="D2076" s="86"/>
      <c r="E2076" s="86"/>
      <c r="F2076" s="86"/>
    </row>
    <row r="2077" spans="3:6" x14ac:dyDescent="0.25">
      <c r="C2077" s="86"/>
      <c r="D2077" s="86"/>
      <c r="E2077" s="86"/>
      <c r="F2077" s="86"/>
    </row>
    <row r="2078" spans="3:6" x14ac:dyDescent="0.25">
      <c r="C2078" s="86"/>
      <c r="D2078" s="86"/>
      <c r="E2078" s="86"/>
      <c r="F2078" s="86"/>
    </row>
    <row r="2079" spans="3:6" x14ac:dyDescent="0.25">
      <c r="C2079" s="86"/>
      <c r="D2079" s="86"/>
      <c r="E2079" s="86"/>
      <c r="F2079" s="86"/>
    </row>
    <row r="2080" spans="3:6" x14ac:dyDescent="0.25">
      <c r="C2080" s="86"/>
      <c r="D2080" s="86"/>
      <c r="E2080" s="86"/>
      <c r="F2080" s="86"/>
    </row>
    <row r="2081" spans="3:6" x14ac:dyDescent="0.25">
      <c r="C2081" s="86"/>
      <c r="D2081" s="86"/>
      <c r="E2081" s="86"/>
      <c r="F2081" s="86"/>
    </row>
    <row r="2082" spans="3:6" x14ac:dyDescent="0.25">
      <c r="C2082" s="86"/>
      <c r="D2082" s="86"/>
      <c r="E2082" s="86"/>
      <c r="F2082" s="86"/>
    </row>
    <row r="2083" spans="3:6" x14ac:dyDescent="0.25">
      <c r="C2083" s="86"/>
      <c r="D2083" s="86"/>
      <c r="E2083" s="86"/>
      <c r="F2083" s="86"/>
    </row>
    <row r="2084" spans="3:6" x14ac:dyDescent="0.25">
      <c r="C2084" s="86"/>
      <c r="D2084" s="86"/>
      <c r="E2084" s="86"/>
      <c r="F2084" s="86"/>
    </row>
    <row r="2085" spans="3:6" x14ac:dyDescent="0.25">
      <c r="C2085" s="86"/>
      <c r="D2085" s="86"/>
      <c r="E2085" s="86"/>
      <c r="F2085" s="86"/>
    </row>
    <row r="2086" spans="3:6" x14ac:dyDescent="0.25">
      <c r="C2086" s="86"/>
      <c r="D2086" s="86"/>
      <c r="E2086" s="86"/>
      <c r="F2086" s="86"/>
    </row>
    <row r="2087" spans="3:6" x14ac:dyDescent="0.25">
      <c r="C2087" s="86"/>
      <c r="D2087" s="86"/>
      <c r="E2087" s="86"/>
      <c r="F2087" s="86"/>
    </row>
    <row r="2088" spans="3:6" x14ac:dyDescent="0.25">
      <c r="C2088" s="86"/>
      <c r="D2088" s="86"/>
      <c r="E2088" s="86"/>
      <c r="F2088" s="86"/>
    </row>
    <row r="2089" spans="3:6" x14ac:dyDescent="0.25">
      <c r="C2089" s="86"/>
      <c r="D2089" s="86"/>
      <c r="E2089" s="86"/>
      <c r="F2089" s="86"/>
    </row>
    <row r="2090" spans="3:6" x14ac:dyDescent="0.25">
      <c r="C2090" s="86"/>
      <c r="D2090" s="86"/>
      <c r="E2090" s="86"/>
      <c r="F2090" s="86"/>
    </row>
    <row r="2091" spans="3:6" x14ac:dyDescent="0.25">
      <c r="C2091" s="86"/>
      <c r="D2091" s="86"/>
      <c r="E2091" s="86"/>
      <c r="F2091" s="86"/>
    </row>
    <row r="2092" spans="3:6" x14ac:dyDescent="0.25">
      <c r="C2092" s="86"/>
      <c r="D2092" s="86"/>
      <c r="E2092" s="86"/>
      <c r="F2092" s="86"/>
    </row>
    <row r="2093" spans="3:6" x14ac:dyDescent="0.25">
      <c r="C2093" s="86"/>
      <c r="D2093" s="86"/>
      <c r="E2093" s="86"/>
      <c r="F2093" s="86"/>
    </row>
    <row r="2094" spans="3:6" x14ac:dyDescent="0.25">
      <c r="C2094" s="86"/>
      <c r="D2094" s="86"/>
      <c r="E2094" s="86"/>
      <c r="F2094" s="86"/>
    </row>
    <row r="2095" spans="3:6" x14ac:dyDescent="0.25">
      <c r="C2095" s="86"/>
      <c r="D2095" s="86"/>
      <c r="E2095" s="86"/>
      <c r="F2095" s="86"/>
    </row>
    <row r="2096" spans="3:6" x14ac:dyDescent="0.25">
      <c r="C2096" s="86"/>
      <c r="D2096" s="86"/>
      <c r="E2096" s="86"/>
      <c r="F2096" s="86"/>
    </row>
    <row r="2097" spans="3:6" x14ac:dyDescent="0.25">
      <c r="C2097" s="86"/>
      <c r="D2097" s="86"/>
      <c r="E2097" s="86"/>
      <c r="F2097" s="86"/>
    </row>
    <row r="2098" spans="3:6" x14ac:dyDescent="0.25">
      <c r="C2098" s="86"/>
      <c r="D2098" s="86"/>
      <c r="E2098" s="86"/>
      <c r="F2098" s="86"/>
    </row>
    <row r="2099" spans="3:6" x14ac:dyDescent="0.25">
      <c r="C2099" s="86"/>
      <c r="D2099" s="86"/>
      <c r="E2099" s="86"/>
      <c r="F2099" s="86"/>
    </row>
    <row r="2100" spans="3:6" x14ac:dyDescent="0.25">
      <c r="C2100" s="86"/>
      <c r="D2100" s="86"/>
      <c r="E2100" s="86"/>
      <c r="F2100" s="86"/>
    </row>
    <row r="2101" spans="3:6" x14ac:dyDescent="0.25">
      <c r="C2101" s="86"/>
      <c r="D2101" s="86"/>
      <c r="E2101" s="86"/>
      <c r="F2101" s="86"/>
    </row>
    <row r="2102" spans="3:6" x14ac:dyDescent="0.25">
      <c r="C2102" s="86"/>
      <c r="D2102" s="86"/>
      <c r="E2102" s="86"/>
      <c r="F2102" s="86"/>
    </row>
    <row r="2103" spans="3:6" x14ac:dyDescent="0.25">
      <c r="C2103" s="86"/>
      <c r="D2103" s="86"/>
      <c r="E2103" s="86"/>
      <c r="F2103" s="86"/>
    </row>
    <row r="2104" spans="3:6" x14ac:dyDescent="0.25">
      <c r="C2104" s="86"/>
      <c r="D2104" s="86"/>
      <c r="E2104" s="86"/>
      <c r="F2104" s="86"/>
    </row>
    <row r="2105" spans="3:6" x14ac:dyDescent="0.25">
      <c r="C2105" s="86"/>
      <c r="D2105" s="86"/>
      <c r="E2105" s="86"/>
      <c r="F2105" s="86"/>
    </row>
    <row r="2106" spans="3:6" x14ac:dyDescent="0.25">
      <c r="C2106" s="86"/>
      <c r="D2106" s="86"/>
      <c r="E2106" s="86"/>
      <c r="F2106" s="86"/>
    </row>
    <row r="2107" spans="3:6" x14ac:dyDescent="0.25">
      <c r="C2107" s="86"/>
      <c r="D2107" s="86"/>
      <c r="E2107" s="86"/>
      <c r="F2107" s="86"/>
    </row>
    <row r="2108" spans="3:6" x14ac:dyDescent="0.25">
      <c r="C2108" s="86"/>
      <c r="D2108" s="86"/>
      <c r="E2108" s="86"/>
      <c r="F2108" s="86"/>
    </row>
    <row r="2109" spans="3:6" x14ac:dyDescent="0.25">
      <c r="C2109" s="86"/>
      <c r="D2109" s="86"/>
      <c r="E2109" s="86"/>
      <c r="F2109" s="86"/>
    </row>
    <row r="2110" spans="3:6" x14ac:dyDescent="0.25">
      <c r="C2110" s="86"/>
      <c r="D2110" s="86"/>
      <c r="E2110" s="86"/>
      <c r="F2110" s="86"/>
    </row>
    <row r="2111" spans="3:6" x14ac:dyDescent="0.25">
      <c r="C2111" s="86"/>
      <c r="D2111" s="86"/>
      <c r="E2111" s="86"/>
      <c r="F2111" s="86"/>
    </row>
    <row r="2112" spans="3:6" x14ac:dyDescent="0.25">
      <c r="C2112" s="86"/>
      <c r="D2112" s="86"/>
      <c r="E2112" s="86"/>
      <c r="F2112" s="86"/>
    </row>
    <row r="2113" spans="3:6" x14ac:dyDescent="0.25">
      <c r="C2113" s="86"/>
      <c r="D2113" s="86"/>
      <c r="E2113" s="86"/>
      <c r="F2113" s="86"/>
    </row>
    <row r="2114" spans="3:6" x14ac:dyDescent="0.25">
      <c r="C2114" s="86"/>
      <c r="D2114" s="86"/>
      <c r="E2114" s="86"/>
      <c r="F2114" s="86"/>
    </row>
    <row r="2115" spans="3:6" x14ac:dyDescent="0.25">
      <c r="C2115" s="86"/>
      <c r="D2115" s="86"/>
      <c r="E2115" s="86"/>
      <c r="F2115" s="86"/>
    </row>
    <row r="2116" spans="3:6" x14ac:dyDescent="0.25">
      <c r="C2116" s="86"/>
      <c r="D2116" s="86"/>
      <c r="E2116" s="86"/>
      <c r="F2116" s="86"/>
    </row>
    <row r="2117" spans="3:6" x14ac:dyDescent="0.25">
      <c r="C2117" s="86"/>
      <c r="D2117" s="86"/>
      <c r="E2117" s="86"/>
      <c r="F2117" s="86"/>
    </row>
    <row r="2118" spans="3:6" x14ac:dyDescent="0.25">
      <c r="C2118" s="86"/>
      <c r="D2118" s="86"/>
      <c r="E2118" s="86"/>
      <c r="F2118" s="86"/>
    </row>
    <row r="2119" spans="3:6" x14ac:dyDescent="0.25">
      <c r="C2119" s="86"/>
      <c r="D2119" s="86"/>
      <c r="E2119" s="86"/>
      <c r="F2119" s="86"/>
    </row>
    <row r="2120" spans="3:6" x14ac:dyDescent="0.25">
      <c r="C2120" s="86"/>
      <c r="D2120" s="86"/>
      <c r="E2120" s="86"/>
      <c r="F2120" s="86"/>
    </row>
    <row r="2121" spans="3:6" x14ac:dyDescent="0.25">
      <c r="C2121" s="86"/>
      <c r="D2121" s="86"/>
      <c r="E2121" s="86"/>
      <c r="F2121" s="86"/>
    </row>
    <row r="2122" spans="3:6" x14ac:dyDescent="0.25">
      <c r="C2122" s="86"/>
      <c r="D2122" s="86"/>
      <c r="E2122" s="86"/>
      <c r="F2122" s="86"/>
    </row>
    <row r="2123" spans="3:6" x14ac:dyDescent="0.25">
      <c r="C2123" s="86"/>
      <c r="D2123" s="86"/>
      <c r="E2123" s="86"/>
      <c r="F2123" s="86"/>
    </row>
    <row r="2124" spans="3:6" x14ac:dyDescent="0.25">
      <c r="C2124" s="86"/>
      <c r="D2124" s="86"/>
      <c r="E2124" s="86"/>
      <c r="F2124" s="86"/>
    </row>
    <row r="2125" spans="3:6" x14ac:dyDescent="0.25">
      <c r="C2125" s="86"/>
      <c r="D2125" s="86"/>
      <c r="E2125" s="86"/>
      <c r="F2125" s="86"/>
    </row>
    <row r="2126" spans="3:6" x14ac:dyDescent="0.25">
      <c r="C2126" s="86"/>
      <c r="D2126" s="86"/>
      <c r="E2126" s="86"/>
      <c r="F2126" s="86"/>
    </row>
    <row r="2127" spans="3:6" x14ac:dyDescent="0.25">
      <c r="C2127" s="86"/>
      <c r="D2127" s="86"/>
      <c r="E2127" s="86"/>
      <c r="F2127" s="86"/>
    </row>
    <row r="2128" spans="3:6" x14ac:dyDescent="0.25">
      <c r="C2128" s="86"/>
      <c r="D2128" s="86"/>
      <c r="E2128" s="86"/>
      <c r="F2128" s="86"/>
    </row>
    <row r="2129" spans="3:6" x14ac:dyDescent="0.25">
      <c r="C2129" s="86"/>
      <c r="D2129" s="86"/>
      <c r="E2129" s="86"/>
      <c r="F2129" s="86"/>
    </row>
    <row r="2130" spans="3:6" x14ac:dyDescent="0.25">
      <c r="C2130" s="86"/>
      <c r="D2130" s="86"/>
      <c r="E2130" s="86"/>
      <c r="F2130" s="86"/>
    </row>
    <row r="2131" spans="3:6" x14ac:dyDescent="0.25">
      <c r="C2131" s="86"/>
      <c r="D2131" s="86"/>
      <c r="E2131" s="86"/>
      <c r="F2131" s="86"/>
    </row>
    <row r="2132" spans="3:6" x14ac:dyDescent="0.25">
      <c r="C2132" s="86"/>
      <c r="D2132" s="86"/>
      <c r="E2132" s="86"/>
      <c r="F2132" s="86"/>
    </row>
    <row r="2133" spans="3:6" x14ac:dyDescent="0.25">
      <c r="C2133" s="86"/>
      <c r="D2133" s="86"/>
      <c r="E2133" s="86"/>
      <c r="F2133" s="86"/>
    </row>
    <row r="2134" spans="3:6" x14ac:dyDescent="0.25">
      <c r="C2134" s="86"/>
      <c r="D2134" s="86"/>
      <c r="E2134" s="86"/>
      <c r="F2134" s="86"/>
    </row>
    <row r="2135" spans="3:6" x14ac:dyDescent="0.25">
      <c r="C2135" s="86"/>
      <c r="D2135" s="86"/>
      <c r="E2135" s="86"/>
      <c r="F2135" s="86"/>
    </row>
    <row r="2136" spans="3:6" x14ac:dyDescent="0.25">
      <c r="C2136" s="86"/>
      <c r="D2136" s="86"/>
      <c r="E2136" s="86"/>
      <c r="F2136" s="86"/>
    </row>
    <row r="2137" spans="3:6" x14ac:dyDescent="0.25">
      <c r="C2137" s="86"/>
      <c r="D2137" s="86"/>
      <c r="E2137" s="86"/>
      <c r="F2137" s="86"/>
    </row>
    <row r="2138" spans="3:6" x14ac:dyDescent="0.25">
      <c r="C2138" s="86"/>
      <c r="D2138" s="86"/>
      <c r="E2138" s="86"/>
      <c r="F2138" s="86"/>
    </row>
    <row r="2139" spans="3:6" x14ac:dyDescent="0.25">
      <c r="C2139" s="86"/>
      <c r="D2139" s="86"/>
      <c r="E2139" s="86"/>
      <c r="F2139" s="86"/>
    </row>
    <row r="2140" spans="3:6" x14ac:dyDescent="0.25">
      <c r="C2140" s="86"/>
      <c r="D2140" s="86"/>
      <c r="E2140" s="86"/>
      <c r="F2140" s="86"/>
    </row>
    <row r="2141" spans="3:6" x14ac:dyDescent="0.25">
      <c r="C2141" s="86"/>
      <c r="D2141" s="86"/>
      <c r="E2141" s="86"/>
      <c r="F2141" s="86"/>
    </row>
    <row r="2142" spans="3:6" x14ac:dyDescent="0.25">
      <c r="C2142" s="86"/>
      <c r="D2142" s="86"/>
      <c r="E2142" s="86"/>
      <c r="F2142" s="86"/>
    </row>
    <row r="2143" spans="3:6" x14ac:dyDescent="0.25">
      <c r="C2143" s="86"/>
      <c r="D2143" s="86"/>
      <c r="E2143" s="86"/>
      <c r="F2143" s="86"/>
    </row>
    <row r="2144" spans="3:6" x14ac:dyDescent="0.25">
      <c r="C2144" s="86"/>
      <c r="D2144" s="86"/>
      <c r="E2144" s="86"/>
      <c r="F2144" s="86"/>
    </row>
    <row r="2145" spans="3:6" x14ac:dyDescent="0.25">
      <c r="C2145" s="86"/>
      <c r="D2145" s="86"/>
      <c r="E2145" s="86"/>
      <c r="F2145" s="86"/>
    </row>
    <row r="2146" spans="3:6" x14ac:dyDescent="0.25">
      <c r="C2146" s="86"/>
      <c r="D2146" s="86"/>
      <c r="E2146" s="86"/>
      <c r="F2146" s="86"/>
    </row>
    <row r="2147" spans="3:6" x14ac:dyDescent="0.25">
      <c r="C2147" s="86"/>
      <c r="D2147" s="86"/>
      <c r="E2147" s="86"/>
      <c r="F2147" s="86"/>
    </row>
    <row r="2148" spans="3:6" x14ac:dyDescent="0.25">
      <c r="C2148" s="86"/>
      <c r="D2148" s="86"/>
      <c r="E2148" s="86"/>
      <c r="F2148" s="86"/>
    </row>
    <row r="2149" spans="3:6" x14ac:dyDescent="0.25">
      <c r="C2149" s="86"/>
      <c r="D2149" s="86"/>
      <c r="E2149" s="86"/>
      <c r="F2149" s="86"/>
    </row>
    <row r="2150" spans="3:6" x14ac:dyDescent="0.25">
      <c r="C2150" s="86"/>
      <c r="D2150" s="86"/>
      <c r="E2150" s="86"/>
      <c r="F2150" s="86"/>
    </row>
    <row r="2151" spans="3:6" x14ac:dyDescent="0.25">
      <c r="C2151" s="86"/>
      <c r="D2151" s="86"/>
      <c r="E2151" s="86"/>
      <c r="F2151" s="86"/>
    </row>
    <row r="2152" spans="3:6" x14ac:dyDescent="0.25">
      <c r="C2152" s="86"/>
      <c r="D2152" s="86"/>
      <c r="E2152" s="86"/>
      <c r="F2152" s="86"/>
    </row>
    <row r="2153" spans="3:6" x14ac:dyDescent="0.25">
      <c r="C2153" s="86"/>
      <c r="D2153" s="86"/>
      <c r="E2153" s="86"/>
      <c r="F2153" s="86"/>
    </row>
    <row r="2154" spans="3:6" x14ac:dyDescent="0.25">
      <c r="C2154" s="86"/>
      <c r="D2154" s="86"/>
      <c r="E2154" s="86"/>
      <c r="F2154" s="86"/>
    </row>
    <row r="2155" spans="3:6" x14ac:dyDescent="0.25">
      <c r="C2155" s="86"/>
      <c r="D2155" s="86"/>
      <c r="E2155" s="86"/>
      <c r="F2155" s="86"/>
    </row>
    <row r="2156" spans="3:6" x14ac:dyDescent="0.25">
      <c r="C2156" s="86"/>
      <c r="D2156" s="86"/>
      <c r="E2156" s="86"/>
      <c r="F2156" s="86"/>
    </row>
    <row r="2157" spans="3:6" x14ac:dyDescent="0.25">
      <c r="C2157" s="86"/>
      <c r="D2157" s="86"/>
      <c r="E2157" s="86"/>
      <c r="F2157" s="86"/>
    </row>
    <row r="2158" spans="3:6" x14ac:dyDescent="0.25">
      <c r="C2158" s="86"/>
      <c r="D2158" s="86"/>
      <c r="E2158" s="86"/>
      <c r="F2158" s="86"/>
    </row>
    <row r="2159" spans="3:6" x14ac:dyDescent="0.25">
      <c r="C2159" s="86"/>
      <c r="D2159" s="86"/>
      <c r="E2159" s="86"/>
      <c r="F2159" s="86"/>
    </row>
    <row r="2160" spans="3:6" x14ac:dyDescent="0.25">
      <c r="C2160" s="86"/>
      <c r="D2160" s="86"/>
      <c r="E2160" s="86"/>
      <c r="F2160" s="86"/>
    </row>
    <row r="2161" spans="3:6" x14ac:dyDescent="0.25">
      <c r="C2161" s="86"/>
      <c r="D2161" s="86"/>
      <c r="E2161" s="86"/>
      <c r="F2161" s="86"/>
    </row>
    <row r="2162" spans="3:6" x14ac:dyDescent="0.25">
      <c r="C2162" s="86"/>
      <c r="D2162" s="86"/>
      <c r="E2162" s="86"/>
      <c r="F2162" s="86"/>
    </row>
    <row r="2163" spans="3:6" x14ac:dyDescent="0.25">
      <c r="C2163" s="86"/>
      <c r="D2163" s="86"/>
      <c r="E2163" s="86"/>
      <c r="F2163" s="86"/>
    </row>
    <row r="2164" spans="3:6" x14ac:dyDescent="0.25">
      <c r="C2164" s="86"/>
      <c r="D2164" s="86"/>
      <c r="E2164" s="86"/>
      <c r="F2164" s="86"/>
    </row>
    <row r="2165" spans="3:6" x14ac:dyDescent="0.25">
      <c r="C2165" s="86"/>
      <c r="D2165" s="86"/>
      <c r="E2165" s="86"/>
      <c r="F2165" s="86"/>
    </row>
    <row r="2166" spans="3:6" x14ac:dyDescent="0.25">
      <c r="C2166" s="86"/>
      <c r="D2166" s="86"/>
      <c r="E2166" s="86"/>
      <c r="F2166" s="86"/>
    </row>
    <row r="2167" spans="3:6" x14ac:dyDescent="0.25">
      <c r="C2167" s="86"/>
      <c r="D2167" s="86"/>
      <c r="E2167" s="86"/>
      <c r="F2167" s="86"/>
    </row>
    <row r="2168" spans="3:6" x14ac:dyDescent="0.25">
      <c r="C2168" s="86"/>
      <c r="D2168" s="86"/>
      <c r="E2168" s="86"/>
      <c r="F2168" s="86"/>
    </row>
    <row r="2169" spans="3:6" x14ac:dyDescent="0.25">
      <c r="C2169" s="86"/>
      <c r="D2169" s="86"/>
      <c r="E2169" s="86"/>
      <c r="F2169" s="86"/>
    </row>
    <row r="2170" spans="3:6" x14ac:dyDescent="0.25">
      <c r="C2170" s="86"/>
      <c r="D2170" s="86"/>
      <c r="E2170" s="86"/>
      <c r="F2170" s="86"/>
    </row>
    <row r="2171" spans="3:6" x14ac:dyDescent="0.25">
      <c r="C2171" s="86"/>
      <c r="D2171" s="86"/>
      <c r="E2171" s="86"/>
      <c r="F2171" s="86"/>
    </row>
    <row r="2172" spans="3:6" x14ac:dyDescent="0.25">
      <c r="C2172" s="86"/>
      <c r="D2172" s="86"/>
      <c r="E2172" s="86"/>
      <c r="F2172" s="86"/>
    </row>
    <row r="2173" spans="3:6" x14ac:dyDescent="0.25">
      <c r="C2173" s="86"/>
      <c r="D2173" s="86"/>
      <c r="E2173" s="86"/>
      <c r="F2173" s="86"/>
    </row>
    <row r="2174" spans="3:6" x14ac:dyDescent="0.25">
      <c r="C2174" s="86"/>
      <c r="D2174" s="86"/>
      <c r="E2174" s="86"/>
      <c r="F2174" s="86"/>
    </row>
    <row r="2175" spans="3:6" x14ac:dyDescent="0.25">
      <c r="C2175" s="86"/>
      <c r="D2175" s="86"/>
      <c r="E2175" s="86"/>
      <c r="F2175" s="86"/>
    </row>
    <row r="2176" spans="3:6" x14ac:dyDescent="0.25">
      <c r="C2176" s="86"/>
      <c r="D2176" s="86"/>
      <c r="E2176" s="86"/>
      <c r="F2176" s="86"/>
    </row>
    <row r="2177" spans="3:6" x14ac:dyDescent="0.25">
      <c r="C2177" s="86"/>
      <c r="D2177" s="86"/>
      <c r="E2177" s="86"/>
      <c r="F2177" s="86"/>
    </row>
    <row r="2178" spans="3:6" x14ac:dyDescent="0.25">
      <c r="C2178" s="86"/>
      <c r="D2178" s="86"/>
      <c r="E2178" s="86"/>
      <c r="F2178" s="86"/>
    </row>
    <row r="2179" spans="3:6" x14ac:dyDescent="0.25">
      <c r="C2179" s="86"/>
      <c r="D2179" s="86"/>
      <c r="E2179" s="86"/>
      <c r="F2179" s="86"/>
    </row>
    <row r="2180" spans="3:6" x14ac:dyDescent="0.25">
      <c r="C2180" s="86"/>
      <c r="D2180" s="86"/>
      <c r="E2180" s="86"/>
      <c r="F2180" s="86"/>
    </row>
    <row r="2181" spans="3:6" x14ac:dyDescent="0.25">
      <c r="C2181" s="86"/>
      <c r="D2181" s="86"/>
      <c r="E2181" s="86"/>
      <c r="F2181" s="86"/>
    </row>
    <row r="2182" spans="3:6" x14ac:dyDescent="0.25">
      <c r="C2182" s="86"/>
      <c r="D2182" s="86"/>
      <c r="E2182" s="86"/>
      <c r="F2182" s="86"/>
    </row>
    <row r="2183" spans="3:6" x14ac:dyDescent="0.25">
      <c r="C2183" s="86"/>
      <c r="D2183" s="86"/>
      <c r="E2183" s="86"/>
      <c r="F2183" s="86"/>
    </row>
    <row r="2184" spans="3:6" x14ac:dyDescent="0.25">
      <c r="C2184" s="86"/>
      <c r="D2184" s="86"/>
      <c r="E2184" s="86"/>
      <c r="F2184" s="86"/>
    </row>
    <row r="2185" spans="3:6" x14ac:dyDescent="0.25">
      <c r="C2185" s="86"/>
      <c r="D2185" s="86"/>
      <c r="E2185" s="86"/>
      <c r="F2185" s="86"/>
    </row>
    <row r="2186" spans="3:6" x14ac:dyDescent="0.25">
      <c r="C2186" s="86"/>
      <c r="D2186" s="86"/>
      <c r="E2186" s="86"/>
      <c r="F2186" s="86"/>
    </row>
    <row r="2187" spans="3:6" x14ac:dyDescent="0.25">
      <c r="C2187" s="86"/>
      <c r="D2187" s="86"/>
      <c r="E2187" s="86"/>
      <c r="F2187" s="86"/>
    </row>
    <row r="2188" spans="3:6" x14ac:dyDescent="0.25">
      <c r="C2188" s="86"/>
      <c r="D2188" s="86"/>
      <c r="E2188" s="86"/>
      <c r="F2188" s="86"/>
    </row>
    <row r="2189" spans="3:6" x14ac:dyDescent="0.25">
      <c r="C2189" s="86"/>
      <c r="D2189" s="86"/>
      <c r="E2189" s="86"/>
      <c r="F2189" s="86"/>
    </row>
    <row r="2190" spans="3:6" x14ac:dyDescent="0.25">
      <c r="C2190" s="86"/>
      <c r="D2190" s="86"/>
      <c r="E2190" s="86"/>
      <c r="F2190" s="86"/>
    </row>
    <row r="2191" spans="3:6" x14ac:dyDescent="0.25">
      <c r="C2191" s="86"/>
      <c r="D2191" s="86"/>
      <c r="E2191" s="86"/>
      <c r="F2191" s="86"/>
    </row>
    <row r="2192" spans="3:6" x14ac:dyDescent="0.25">
      <c r="C2192" s="86"/>
      <c r="D2192" s="86"/>
      <c r="E2192" s="86"/>
      <c r="F2192" s="86"/>
    </row>
    <row r="2193" spans="3:6" x14ac:dyDescent="0.25">
      <c r="C2193" s="86"/>
      <c r="D2193" s="86"/>
      <c r="E2193" s="86"/>
      <c r="F2193" s="86"/>
    </row>
    <row r="2194" spans="3:6" x14ac:dyDescent="0.25">
      <c r="C2194" s="86"/>
      <c r="D2194" s="86"/>
      <c r="E2194" s="86"/>
      <c r="F2194" s="86"/>
    </row>
    <row r="2195" spans="3:6" x14ac:dyDescent="0.25">
      <c r="C2195" s="86"/>
      <c r="D2195" s="86"/>
      <c r="E2195" s="86"/>
      <c r="F2195" s="86"/>
    </row>
    <row r="2196" spans="3:6" x14ac:dyDescent="0.25">
      <c r="C2196" s="86"/>
      <c r="D2196" s="86"/>
      <c r="E2196" s="86"/>
      <c r="F2196" s="86"/>
    </row>
    <row r="2197" spans="3:6" x14ac:dyDescent="0.25">
      <c r="C2197" s="86"/>
      <c r="D2197" s="86"/>
      <c r="E2197" s="86"/>
      <c r="F2197" s="86"/>
    </row>
    <row r="2198" spans="3:6" x14ac:dyDescent="0.25">
      <c r="C2198" s="86"/>
      <c r="D2198" s="86"/>
      <c r="E2198" s="86"/>
      <c r="F2198" s="86"/>
    </row>
    <row r="2199" spans="3:6" x14ac:dyDescent="0.25">
      <c r="C2199" s="86"/>
      <c r="D2199" s="86"/>
      <c r="E2199" s="86"/>
      <c r="F2199" s="86"/>
    </row>
    <row r="2200" spans="3:6" x14ac:dyDescent="0.25">
      <c r="C2200" s="86"/>
      <c r="D2200" s="86"/>
      <c r="E2200" s="86"/>
      <c r="F2200" s="86"/>
    </row>
    <row r="2201" spans="3:6" x14ac:dyDescent="0.25">
      <c r="C2201" s="86"/>
      <c r="D2201" s="86"/>
      <c r="E2201" s="86"/>
      <c r="F2201" s="86"/>
    </row>
    <row r="2202" spans="3:6" x14ac:dyDescent="0.25">
      <c r="C2202" s="86"/>
      <c r="D2202" s="86"/>
      <c r="E2202" s="86"/>
      <c r="F2202" s="86"/>
    </row>
    <row r="2203" spans="3:6" x14ac:dyDescent="0.25">
      <c r="C2203" s="86"/>
      <c r="D2203" s="86"/>
      <c r="E2203" s="86"/>
      <c r="F2203" s="86"/>
    </row>
    <row r="2204" spans="3:6" x14ac:dyDescent="0.25">
      <c r="C2204" s="86"/>
      <c r="D2204" s="86"/>
      <c r="E2204" s="86"/>
      <c r="F2204" s="86"/>
    </row>
    <row r="2205" spans="3:6" x14ac:dyDescent="0.25">
      <c r="C2205" s="86"/>
      <c r="D2205" s="86"/>
      <c r="E2205" s="86"/>
      <c r="F2205" s="86"/>
    </row>
    <row r="2206" spans="3:6" x14ac:dyDescent="0.25">
      <c r="C2206" s="86"/>
      <c r="D2206" s="86"/>
      <c r="E2206" s="86"/>
      <c r="F2206" s="86"/>
    </row>
    <row r="2207" spans="3:6" x14ac:dyDescent="0.25">
      <c r="C2207" s="86"/>
      <c r="D2207" s="86"/>
      <c r="E2207" s="86"/>
      <c r="F2207" s="86"/>
    </row>
    <row r="2208" spans="3:6" x14ac:dyDescent="0.25">
      <c r="C2208" s="86"/>
      <c r="D2208" s="86"/>
      <c r="E2208" s="86"/>
      <c r="F2208" s="86"/>
    </row>
    <row r="2209" spans="3:6" x14ac:dyDescent="0.25">
      <c r="C2209" s="86"/>
      <c r="D2209" s="86"/>
      <c r="E2209" s="86"/>
      <c r="F2209" s="86"/>
    </row>
    <row r="2210" spans="3:6" x14ac:dyDescent="0.25">
      <c r="C2210" s="86"/>
      <c r="D2210" s="86"/>
      <c r="E2210" s="86"/>
      <c r="F2210" s="86"/>
    </row>
    <row r="2211" spans="3:6" x14ac:dyDescent="0.25">
      <c r="C2211" s="86"/>
      <c r="D2211" s="86"/>
      <c r="E2211" s="86"/>
      <c r="F2211" s="86"/>
    </row>
    <row r="2212" spans="3:6" x14ac:dyDescent="0.25">
      <c r="C2212" s="86"/>
      <c r="D2212" s="86"/>
      <c r="E2212" s="86"/>
      <c r="F2212" s="86"/>
    </row>
    <row r="2213" spans="3:6" x14ac:dyDescent="0.25">
      <c r="C2213" s="86"/>
      <c r="D2213" s="86"/>
      <c r="E2213" s="86"/>
      <c r="F2213" s="86"/>
    </row>
    <row r="2214" spans="3:6" x14ac:dyDescent="0.25">
      <c r="C2214" s="86"/>
      <c r="D2214" s="86"/>
      <c r="E2214" s="86"/>
      <c r="F2214" s="86"/>
    </row>
    <row r="2215" spans="3:6" x14ac:dyDescent="0.25">
      <c r="C2215" s="86"/>
      <c r="D2215" s="86"/>
      <c r="E2215" s="86"/>
      <c r="F2215" s="86"/>
    </row>
    <row r="2216" spans="3:6" x14ac:dyDescent="0.25">
      <c r="C2216" s="86"/>
      <c r="D2216" s="86"/>
      <c r="E2216" s="86"/>
      <c r="F2216" s="86"/>
    </row>
    <row r="2217" spans="3:6" x14ac:dyDescent="0.25">
      <c r="C2217" s="86"/>
      <c r="D2217" s="86"/>
      <c r="E2217" s="86"/>
      <c r="F2217" s="86"/>
    </row>
    <row r="2218" spans="3:6" x14ac:dyDescent="0.25">
      <c r="C2218" s="86"/>
      <c r="D2218" s="86"/>
      <c r="E2218" s="86"/>
      <c r="F2218" s="86"/>
    </row>
    <row r="2219" spans="3:6" x14ac:dyDescent="0.25">
      <c r="C2219" s="86"/>
      <c r="D2219" s="86"/>
      <c r="E2219" s="86"/>
      <c r="F2219" s="86"/>
    </row>
    <row r="2220" spans="3:6" x14ac:dyDescent="0.25">
      <c r="C2220" s="86"/>
      <c r="D2220" s="86"/>
      <c r="E2220" s="86"/>
      <c r="F2220" s="86"/>
    </row>
    <row r="2221" spans="3:6" x14ac:dyDescent="0.25">
      <c r="C2221" s="86"/>
      <c r="D2221" s="86"/>
      <c r="E2221" s="86"/>
      <c r="F2221" s="86"/>
    </row>
    <row r="2222" spans="3:6" x14ac:dyDescent="0.25">
      <c r="C2222" s="86"/>
      <c r="D2222" s="86"/>
      <c r="E2222" s="86"/>
      <c r="F2222" s="86"/>
    </row>
    <row r="2223" spans="3:6" x14ac:dyDescent="0.25">
      <c r="C2223" s="86"/>
      <c r="D2223" s="86"/>
      <c r="E2223" s="86"/>
      <c r="F2223" s="86"/>
    </row>
    <row r="2224" spans="3:6" x14ac:dyDescent="0.25">
      <c r="C2224" s="86"/>
      <c r="D2224" s="86"/>
      <c r="E2224" s="86"/>
      <c r="F2224" s="86"/>
    </row>
    <row r="2225" spans="3:6" x14ac:dyDescent="0.25">
      <c r="C2225" s="86"/>
      <c r="D2225" s="86"/>
      <c r="E2225" s="86"/>
      <c r="F2225" s="86"/>
    </row>
    <row r="2226" spans="3:6" x14ac:dyDescent="0.25">
      <c r="C2226" s="86"/>
      <c r="D2226" s="86"/>
      <c r="E2226" s="86"/>
      <c r="F2226" s="86"/>
    </row>
    <row r="2227" spans="3:6" x14ac:dyDescent="0.25">
      <c r="C2227" s="86"/>
      <c r="D2227" s="86"/>
      <c r="E2227" s="86"/>
      <c r="F2227" s="86"/>
    </row>
    <row r="2228" spans="3:6" x14ac:dyDescent="0.25">
      <c r="C2228" s="86"/>
      <c r="D2228" s="86"/>
      <c r="E2228" s="86"/>
      <c r="F2228" s="86"/>
    </row>
    <row r="2229" spans="3:6" x14ac:dyDescent="0.25">
      <c r="C2229" s="86"/>
      <c r="D2229" s="86"/>
      <c r="E2229" s="86"/>
      <c r="F2229" s="86"/>
    </row>
    <row r="2230" spans="3:6" x14ac:dyDescent="0.25">
      <c r="C2230" s="86"/>
      <c r="D2230" s="86"/>
      <c r="E2230" s="86"/>
      <c r="F2230" s="86"/>
    </row>
    <row r="2231" spans="3:6" x14ac:dyDescent="0.25">
      <c r="C2231" s="86"/>
      <c r="D2231" s="86"/>
      <c r="E2231" s="86"/>
      <c r="F2231" s="86"/>
    </row>
    <row r="2232" spans="3:6" x14ac:dyDescent="0.25">
      <c r="C2232" s="86"/>
      <c r="D2232" s="86"/>
      <c r="E2232" s="86"/>
      <c r="F2232" s="86"/>
    </row>
    <row r="2233" spans="3:6" x14ac:dyDescent="0.25">
      <c r="C2233" s="86"/>
      <c r="D2233" s="86"/>
      <c r="E2233" s="86"/>
      <c r="F2233" s="86"/>
    </row>
    <row r="2234" spans="3:6" x14ac:dyDescent="0.25">
      <c r="C2234" s="86"/>
      <c r="D2234" s="86"/>
      <c r="E2234" s="86"/>
      <c r="F2234" s="86"/>
    </row>
    <row r="2235" spans="3:6" x14ac:dyDescent="0.25">
      <c r="C2235" s="86"/>
      <c r="D2235" s="86"/>
      <c r="E2235" s="86"/>
      <c r="F2235" s="86"/>
    </row>
    <row r="2236" spans="3:6" x14ac:dyDescent="0.25">
      <c r="C2236" s="86"/>
      <c r="D2236" s="86"/>
      <c r="E2236" s="86"/>
      <c r="F2236" s="86"/>
    </row>
    <row r="2237" spans="3:6" x14ac:dyDescent="0.25">
      <c r="C2237" s="86"/>
      <c r="D2237" s="86"/>
      <c r="E2237" s="86"/>
      <c r="F2237" s="86"/>
    </row>
    <row r="2238" spans="3:6" x14ac:dyDescent="0.25">
      <c r="C2238" s="86"/>
      <c r="D2238" s="86"/>
      <c r="E2238" s="86"/>
      <c r="F2238" s="86"/>
    </row>
    <row r="2239" spans="3:6" x14ac:dyDescent="0.25">
      <c r="C2239" s="86"/>
      <c r="D2239" s="86"/>
      <c r="E2239" s="86"/>
      <c r="F2239" s="86"/>
    </row>
    <row r="2240" spans="3:6" x14ac:dyDescent="0.25">
      <c r="C2240" s="86"/>
      <c r="D2240" s="86"/>
      <c r="E2240" s="86"/>
      <c r="F2240" s="86"/>
    </row>
    <row r="2241" spans="3:6" x14ac:dyDescent="0.25">
      <c r="C2241" s="86"/>
      <c r="D2241" s="86"/>
      <c r="E2241" s="86"/>
      <c r="F2241" s="86"/>
    </row>
    <row r="2242" spans="3:6" x14ac:dyDescent="0.25">
      <c r="C2242" s="86"/>
      <c r="D2242" s="86"/>
      <c r="E2242" s="86"/>
      <c r="F2242" s="86"/>
    </row>
    <row r="2243" spans="3:6" x14ac:dyDescent="0.25">
      <c r="C2243" s="86"/>
      <c r="D2243" s="86"/>
      <c r="E2243" s="86"/>
      <c r="F2243" s="86"/>
    </row>
    <row r="2244" spans="3:6" x14ac:dyDescent="0.25">
      <c r="C2244" s="86"/>
      <c r="D2244" s="86"/>
      <c r="E2244" s="86"/>
      <c r="F2244" s="86"/>
    </row>
    <row r="2245" spans="3:6" x14ac:dyDescent="0.25">
      <c r="C2245" s="86"/>
      <c r="D2245" s="86"/>
      <c r="E2245" s="86"/>
      <c r="F2245" s="86"/>
    </row>
    <row r="2246" spans="3:6" x14ac:dyDescent="0.25">
      <c r="C2246" s="86"/>
      <c r="D2246" s="86"/>
      <c r="E2246" s="86"/>
      <c r="F2246" s="86"/>
    </row>
    <row r="2247" spans="3:6" x14ac:dyDescent="0.25">
      <c r="C2247" s="86"/>
      <c r="D2247" s="86"/>
      <c r="E2247" s="86"/>
      <c r="F2247" s="86"/>
    </row>
    <row r="2248" spans="3:6" x14ac:dyDescent="0.25">
      <c r="C2248" s="86"/>
      <c r="D2248" s="86"/>
      <c r="E2248" s="86"/>
      <c r="F2248" s="86"/>
    </row>
    <row r="2249" spans="3:6" x14ac:dyDescent="0.25">
      <c r="C2249" s="86"/>
      <c r="D2249" s="86"/>
      <c r="E2249" s="86"/>
      <c r="F2249" s="86"/>
    </row>
    <row r="2250" spans="3:6" x14ac:dyDescent="0.25">
      <c r="C2250" s="86"/>
      <c r="D2250" s="86"/>
      <c r="E2250" s="86"/>
      <c r="F2250" s="86"/>
    </row>
    <row r="2251" spans="3:6" x14ac:dyDescent="0.25">
      <c r="C2251" s="86"/>
      <c r="D2251" s="86"/>
      <c r="E2251" s="86"/>
      <c r="F2251" s="86"/>
    </row>
    <row r="2252" spans="3:6" x14ac:dyDescent="0.25">
      <c r="C2252" s="86"/>
      <c r="D2252" s="86"/>
      <c r="E2252" s="86"/>
      <c r="F2252" s="86"/>
    </row>
    <row r="2253" spans="3:6" x14ac:dyDescent="0.25">
      <c r="C2253" s="86"/>
      <c r="D2253" s="86"/>
      <c r="E2253" s="86"/>
      <c r="F2253" s="86"/>
    </row>
    <row r="2254" spans="3:6" x14ac:dyDescent="0.25">
      <c r="C2254" s="86"/>
      <c r="D2254" s="86"/>
      <c r="E2254" s="86"/>
      <c r="F2254" s="86"/>
    </row>
    <row r="2255" spans="3:6" x14ac:dyDescent="0.25">
      <c r="C2255" s="86"/>
      <c r="D2255" s="86"/>
      <c r="E2255" s="86"/>
      <c r="F2255" s="86"/>
    </row>
    <row r="2256" spans="3:6" x14ac:dyDescent="0.25">
      <c r="C2256" s="86"/>
      <c r="D2256" s="86"/>
      <c r="E2256" s="86"/>
      <c r="F2256" s="86"/>
    </row>
    <row r="2257" spans="3:6" x14ac:dyDescent="0.25">
      <c r="C2257" s="86"/>
      <c r="D2257" s="86"/>
      <c r="E2257" s="86"/>
      <c r="F2257" s="86"/>
    </row>
    <row r="2258" spans="3:6" x14ac:dyDescent="0.25">
      <c r="C2258" s="86"/>
      <c r="D2258" s="86"/>
      <c r="E2258" s="86"/>
      <c r="F2258" s="86"/>
    </row>
    <row r="2259" spans="3:6" x14ac:dyDescent="0.25">
      <c r="C2259" s="86"/>
      <c r="D2259" s="86"/>
      <c r="E2259" s="86"/>
      <c r="F2259" s="86"/>
    </row>
    <row r="2260" spans="3:6" x14ac:dyDescent="0.25">
      <c r="C2260" s="86"/>
      <c r="D2260" s="86"/>
      <c r="E2260" s="86"/>
      <c r="F2260" s="86"/>
    </row>
    <row r="2261" spans="3:6" x14ac:dyDescent="0.25">
      <c r="C2261" s="86"/>
      <c r="D2261" s="86"/>
      <c r="E2261" s="86"/>
      <c r="F2261" s="86"/>
    </row>
    <row r="2262" spans="3:6" x14ac:dyDescent="0.25">
      <c r="C2262" s="86"/>
      <c r="D2262" s="86"/>
      <c r="E2262" s="86"/>
      <c r="F2262" s="86"/>
    </row>
    <row r="2263" spans="3:6" x14ac:dyDescent="0.25">
      <c r="C2263" s="86"/>
      <c r="D2263" s="86"/>
      <c r="E2263" s="86"/>
      <c r="F2263" s="86"/>
    </row>
    <row r="2264" spans="3:6" x14ac:dyDescent="0.25">
      <c r="C2264" s="86"/>
      <c r="D2264" s="86"/>
      <c r="E2264" s="86"/>
      <c r="F2264" s="86"/>
    </row>
    <row r="2265" spans="3:6" x14ac:dyDescent="0.25">
      <c r="C2265" s="86"/>
      <c r="D2265" s="86"/>
      <c r="E2265" s="86"/>
      <c r="F2265" s="86"/>
    </row>
    <row r="2266" spans="3:6" x14ac:dyDescent="0.25">
      <c r="C2266" s="86"/>
      <c r="D2266" s="86"/>
      <c r="E2266" s="86"/>
      <c r="F2266" s="86"/>
    </row>
    <row r="2267" spans="3:6" x14ac:dyDescent="0.25">
      <c r="C2267" s="86"/>
      <c r="D2267" s="86"/>
      <c r="E2267" s="86"/>
      <c r="F2267" s="86"/>
    </row>
    <row r="2268" spans="3:6" x14ac:dyDescent="0.25">
      <c r="C2268" s="86"/>
      <c r="D2268" s="86"/>
      <c r="E2268" s="86"/>
      <c r="F2268" s="86"/>
    </row>
    <row r="2269" spans="3:6" x14ac:dyDescent="0.25">
      <c r="C2269" s="86"/>
      <c r="D2269" s="86"/>
      <c r="E2269" s="86"/>
      <c r="F2269" s="86"/>
    </row>
    <row r="2270" spans="3:6" x14ac:dyDescent="0.25">
      <c r="C2270" s="86"/>
      <c r="D2270" s="86"/>
      <c r="E2270" s="86"/>
      <c r="F2270" s="86"/>
    </row>
    <row r="2271" spans="3:6" x14ac:dyDescent="0.25">
      <c r="C2271" s="86"/>
      <c r="D2271" s="86"/>
      <c r="E2271" s="86"/>
      <c r="F2271" s="86"/>
    </row>
    <row r="2272" spans="3:6" x14ac:dyDescent="0.25">
      <c r="C2272" s="86"/>
      <c r="D2272" s="86"/>
      <c r="E2272" s="86"/>
      <c r="F2272" s="86"/>
    </row>
    <row r="2273" spans="3:6" x14ac:dyDescent="0.25">
      <c r="C2273" s="86"/>
      <c r="D2273" s="86"/>
      <c r="E2273" s="86"/>
      <c r="F2273" s="86"/>
    </row>
    <row r="2274" spans="3:6" x14ac:dyDescent="0.25">
      <c r="C2274" s="86"/>
      <c r="D2274" s="86"/>
      <c r="E2274" s="86"/>
      <c r="F2274" s="86"/>
    </row>
    <row r="2275" spans="3:6" x14ac:dyDescent="0.25">
      <c r="C2275" s="86"/>
      <c r="D2275" s="86"/>
      <c r="E2275" s="86"/>
      <c r="F2275" s="86"/>
    </row>
    <row r="2276" spans="3:6" x14ac:dyDescent="0.25">
      <c r="C2276" s="86"/>
      <c r="D2276" s="86"/>
      <c r="E2276" s="86"/>
      <c r="F2276" s="86"/>
    </row>
    <row r="2277" spans="3:6" x14ac:dyDescent="0.25">
      <c r="C2277" s="86"/>
      <c r="D2277" s="86"/>
      <c r="E2277" s="86"/>
      <c r="F2277" s="86"/>
    </row>
    <row r="2278" spans="3:6" x14ac:dyDescent="0.25">
      <c r="C2278" s="86"/>
      <c r="D2278" s="86"/>
      <c r="E2278" s="86"/>
      <c r="F2278" s="86"/>
    </row>
    <row r="2279" spans="3:6" x14ac:dyDescent="0.25">
      <c r="C2279" s="86"/>
      <c r="D2279" s="86"/>
      <c r="E2279" s="86"/>
      <c r="F2279" s="86"/>
    </row>
    <row r="2280" spans="3:6" x14ac:dyDescent="0.25">
      <c r="C2280" s="86"/>
      <c r="D2280" s="86"/>
      <c r="E2280" s="86"/>
      <c r="F2280" s="86"/>
    </row>
    <row r="2281" spans="3:6" x14ac:dyDescent="0.25">
      <c r="C2281" s="86"/>
      <c r="D2281" s="86"/>
      <c r="E2281" s="86"/>
      <c r="F2281" s="86"/>
    </row>
    <row r="2282" spans="3:6" x14ac:dyDescent="0.25">
      <c r="C2282" s="86"/>
      <c r="D2282" s="86"/>
      <c r="E2282" s="86"/>
      <c r="F2282" s="86"/>
    </row>
    <row r="2283" spans="3:6" x14ac:dyDescent="0.25">
      <c r="C2283" s="86"/>
      <c r="D2283" s="86"/>
      <c r="E2283" s="86"/>
      <c r="F2283" s="86"/>
    </row>
    <row r="2284" spans="3:6" x14ac:dyDescent="0.25">
      <c r="C2284" s="86"/>
      <c r="D2284" s="86"/>
      <c r="E2284" s="86"/>
      <c r="F2284" s="86"/>
    </row>
    <row r="2285" spans="3:6" x14ac:dyDescent="0.25">
      <c r="C2285" s="86"/>
      <c r="D2285" s="86"/>
      <c r="E2285" s="86"/>
      <c r="F2285" s="86"/>
    </row>
    <row r="2286" spans="3:6" x14ac:dyDescent="0.25">
      <c r="C2286" s="86"/>
      <c r="D2286" s="86"/>
      <c r="E2286" s="86"/>
      <c r="F2286" s="86"/>
    </row>
    <row r="2287" spans="3:6" x14ac:dyDescent="0.25">
      <c r="C2287" s="86"/>
      <c r="D2287" s="86"/>
      <c r="E2287" s="86"/>
      <c r="F2287" s="86"/>
    </row>
    <row r="2288" spans="3:6" x14ac:dyDescent="0.25">
      <c r="C2288" s="86"/>
      <c r="D2288" s="86"/>
      <c r="E2288" s="86"/>
      <c r="F2288" s="86"/>
    </row>
    <row r="2289" spans="3:6" x14ac:dyDescent="0.25">
      <c r="C2289" s="86"/>
      <c r="D2289" s="86"/>
      <c r="E2289" s="86"/>
      <c r="F2289" s="86"/>
    </row>
    <row r="2290" spans="3:6" x14ac:dyDescent="0.25">
      <c r="C2290" s="86"/>
      <c r="D2290" s="86"/>
      <c r="E2290" s="86"/>
      <c r="F2290" s="86"/>
    </row>
    <row r="2291" spans="3:6" x14ac:dyDescent="0.25">
      <c r="C2291" s="86"/>
      <c r="D2291" s="86"/>
      <c r="E2291" s="86"/>
      <c r="F2291" s="86"/>
    </row>
    <row r="2292" spans="3:6" x14ac:dyDescent="0.25">
      <c r="C2292" s="86"/>
      <c r="D2292" s="86"/>
      <c r="E2292" s="86"/>
      <c r="F2292" s="86"/>
    </row>
    <row r="2293" spans="3:6" x14ac:dyDescent="0.25">
      <c r="C2293" s="86"/>
      <c r="D2293" s="86"/>
      <c r="E2293" s="86"/>
      <c r="F2293" s="86"/>
    </row>
    <row r="2294" spans="3:6" x14ac:dyDescent="0.25">
      <c r="C2294" s="86"/>
      <c r="D2294" s="86"/>
      <c r="E2294" s="86"/>
      <c r="F2294" s="86"/>
    </row>
    <row r="2295" spans="3:6" x14ac:dyDescent="0.25">
      <c r="C2295" s="86"/>
      <c r="D2295" s="86"/>
      <c r="E2295" s="86"/>
      <c r="F2295" s="86"/>
    </row>
    <row r="2296" spans="3:6" x14ac:dyDescent="0.25">
      <c r="C2296" s="86"/>
      <c r="D2296" s="86"/>
      <c r="E2296" s="86"/>
      <c r="F2296" s="86"/>
    </row>
    <row r="2297" spans="3:6" x14ac:dyDescent="0.25">
      <c r="C2297" s="86"/>
      <c r="D2297" s="86"/>
      <c r="E2297" s="86"/>
      <c r="F2297" s="86"/>
    </row>
    <row r="2298" spans="3:6" x14ac:dyDescent="0.25">
      <c r="C2298" s="86"/>
      <c r="D2298" s="86"/>
      <c r="E2298" s="86"/>
      <c r="F2298" s="86"/>
    </row>
    <row r="2299" spans="3:6" x14ac:dyDescent="0.25">
      <c r="C2299" s="86"/>
      <c r="D2299" s="86"/>
      <c r="E2299" s="86"/>
      <c r="F2299" s="86"/>
    </row>
    <row r="2300" spans="3:6" x14ac:dyDescent="0.25">
      <c r="C2300" s="86"/>
      <c r="D2300" s="86"/>
      <c r="E2300" s="86"/>
      <c r="F2300" s="86"/>
    </row>
    <row r="2301" spans="3:6" x14ac:dyDescent="0.25">
      <c r="C2301" s="86"/>
      <c r="D2301" s="86"/>
      <c r="E2301" s="86"/>
      <c r="F2301" s="86"/>
    </row>
    <row r="2302" spans="3:6" x14ac:dyDescent="0.25">
      <c r="C2302" s="86"/>
      <c r="D2302" s="86"/>
      <c r="E2302" s="86"/>
      <c r="F2302" s="86"/>
    </row>
    <row r="2303" spans="3:6" x14ac:dyDescent="0.25">
      <c r="C2303" s="86"/>
      <c r="D2303" s="86"/>
      <c r="E2303" s="86"/>
      <c r="F2303" s="86"/>
    </row>
    <row r="2304" spans="3:6" x14ac:dyDescent="0.25">
      <c r="C2304" s="86"/>
      <c r="D2304" s="86"/>
      <c r="E2304" s="86"/>
      <c r="F2304" s="86"/>
    </row>
    <row r="2305" spans="3:6" x14ac:dyDescent="0.25">
      <c r="C2305" s="86"/>
      <c r="D2305" s="86"/>
      <c r="E2305" s="86"/>
      <c r="F2305" s="86"/>
    </row>
    <row r="2306" spans="3:6" x14ac:dyDescent="0.25">
      <c r="C2306" s="86"/>
      <c r="D2306" s="86"/>
      <c r="E2306" s="86"/>
      <c r="F2306" s="86"/>
    </row>
    <row r="2307" spans="3:6" x14ac:dyDescent="0.25">
      <c r="C2307" s="86"/>
      <c r="D2307" s="86"/>
      <c r="E2307" s="86"/>
      <c r="F2307" s="86"/>
    </row>
    <row r="2308" spans="3:6" x14ac:dyDescent="0.25">
      <c r="C2308" s="86"/>
      <c r="D2308" s="86"/>
      <c r="E2308" s="86"/>
      <c r="F2308" s="86"/>
    </row>
    <row r="2309" spans="3:6" x14ac:dyDescent="0.25">
      <c r="C2309" s="86"/>
      <c r="D2309" s="86"/>
      <c r="E2309" s="86"/>
      <c r="F2309" s="86"/>
    </row>
    <row r="2310" spans="3:6" x14ac:dyDescent="0.25">
      <c r="C2310" s="86"/>
      <c r="D2310" s="86"/>
      <c r="E2310" s="86"/>
      <c r="F2310" s="86"/>
    </row>
    <row r="2311" spans="3:6" x14ac:dyDescent="0.25">
      <c r="C2311" s="86"/>
      <c r="D2311" s="86"/>
      <c r="E2311" s="86"/>
      <c r="F2311" s="86"/>
    </row>
    <row r="2312" spans="3:6" x14ac:dyDescent="0.25">
      <c r="C2312" s="86"/>
      <c r="D2312" s="86"/>
      <c r="E2312" s="86"/>
      <c r="F2312" s="86"/>
    </row>
    <row r="2313" spans="3:6" x14ac:dyDescent="0.25">
      <c r="C2313" s="86"/>
      <c r="D2313" s="86"/>
      <c r="E2313" s="86"/>
      <c r="F2313" s="86"/>
    </row>
    <row r="2314" spans="3:6" x14ac:dyDescent="0.25">
      <c r="C2314" s="86"/>
      <c r="D2314" s="86"/>
      <c r="E2314" s="86"/>
      <c r="F2314" s="86"/>
    </row>
    <row r="2315" spans="3:6" x14ac:dyDescent="0.25">
      <c r="C2315" s="86"/>
      <c r="D2315" s="86"/>
      <c r="E2315" s="86"/>
      <c r="F2315" s="86"/>
    </row>
    <row r="2316" spans="3:6" x14ac:dyDescent="0.25">
      <c r="C2316" s="86"/>
      <c r="D2316" s="86"/>
      <c r="E2316" s="86"/>
      <c r="F2316" s="86"/>
    </row>
    <row r="2317" spans="3:6" x14ac:dyDescent="0.25">
      <c r="C2317" s="86"/>
      <c r="D2317" s="86"/>
      <c r="E2317" s="86"/>
      <c r="F2317" s="86"/>
    </row>
    <row r="2318" spans="3:6" x14ac:dyDescent="0.25">
      <c r="C2318" s="86"/>
      <c r="D2318" s="86"/>
      <c r="E2318" s="86"/>
      <c r="F2318" s="86"/>
    </row>
    <row r="2319" spans="3:6" x14ac:dyDescent="0.25">
      <c r="C2319" s="86"/>
      <c r="D2319" s="86"/>
      <c r="E2319" s="86"/>
      <c r="F2319" s="86"/>
    </row>
    <row r="2320" spans="3:6" x14ac:dyDescent="0.25">
      <c r="C2320" s="86"/>
      <c r="D2320" s="86"/>
      <c r="E2320" s="86"/>
      <c r="F2320" s="86"/>
    </row>
    <row r="2321" spans="3:6" x14ac:dyDescent="0.25">
      <c r="C2321" s="86"/>
      <c r="D2321" s="86"/>
      <c r="E2321" s="86"/>
      <c r="F2321" s="86"/>
    </row>
    <row r="2322" spans="3:6" x14ac:dyDescent="0.25">
      <c r="C2322" s="86"/>
      <c r="D2322" s="86"/>
      <c r="E2322" s="86"/>
      <c r="F2322" s="86"/>
    </row>
    <row r="2323" spans="3:6" x14ac:dyDescent="0.25">
      <c r="C2323" s="86"/>
      <c r="D2323" s="86"/>
      <c r="E2323" s="86"/>
      <c r="F2323" s="86"/>
    </row>
    <row r="2324" spans="3:6" x14ac:dyDescent="0.25">
      <c r="C2324" s="86"/>
      <c r="D2324" s="86"/>
      <c r="E2324" s="86"/>
      <c r="F2324" s="86"/>
    </row>
    <row r="2325" spans="3:6" x14ac:dyDescent="0.25">
      <c r="C2325" s="86"/>
      <c r="D2325" s="86"/>
      <c r="E2325" s="86"/>
      <c r="F2325" s="86"/>
    </row>
    <row r="2326" spans="3:6" x14ac:dyDescent="0.25">
      <c r="C2326" s="86"/>
      <c r="D2326" s="86"/>
      <c r="E2326" s="86"/>
      <c r="F2326" s="86"/>
    </row>
    <row r="2327" spans="3:6" x14ac:dyDescent="0.25">
      <c r="C2327" s="86"/>
      <c r="D2327" s="86"/>
      <c r="E2327" s="86"/>
      <c r="F2327" s="86"/>
    </row>
    <row r="2328" spans="3:6" x14ac:dyDescent="0.25">
      <c r="C2328" s="86"/>
      <c r="D2328" s="86"/>
      <c r="E2328" s="86"/>
      <c r="F2328" s="86"/>
    </row>
    <row r="2329" spans="3:6" x14ac:dyDescent="0.25">
      <c r="C2329" s="86"/>
      <c r="D2329" s="86"/>
      <c r="E2329" s="86"/>
      <c r="F2329" s="86"/>
    </row>
    <row r="2330" spans="3:6" x14ac:dyDescent="0.25">
      <c r="C2330" s="86"/>
      <c r="D2330" s="86"/>
      <c r="E2330" s="86"/>
      <c r="F2330" s="86"/>
    </row>
    <row r="2331" spans="3:6" x14ac:dyDescent="0.25">
      <c r="C2331" s="86"/>
      <c r="D2331" s="86"/>
      <c r="E2331" s="86"/>
      <c r="F2331" s="86"/>
    </row>
    <row r="2332" spans="3:6" x14ac:dyDescent="0.25">
      <c r="C2332" s="86"/>
      <c r="D2332" s="86"/>
      <c r="E2332" s="86"/>
      <c r="F2332" s="86"/>
    </row>
    <row r="2333" spans="3:6" x14ac:dyDescent="0.25">
      <c r="C2333" s="86"/>
      <c r="D2333" s="86"/>
      <c r="E2333" s="86"/>
      <c r="F2333" s="86"/>
    </row>
    <row r="2334" spans="3:6" x14ac:dyDescent="0.25">
      <c r="C2334" s="86"/>
      <c r="D2334" s="86"/>
      <c r="E2334" s="86"/>
      <c r="F2334" s="86"/>
    </row>
    <row r="2335" spans="3:6" x14ac:dyDescent="0.25">
      <c r="C2335" s="86"/>
      <c r="D2335" s="86"/>
      <c r="E2335" s="86"/>
      <c r="F2335" s="86"/>
    </row>
    <row r="2336" spans="3:6" x14ac:dyDescent="0.25">
      <c r="C2336" s="86"/>
      <c r="D2336" s="86"/>
      <c r="E2336" s="86"/>
      <c r="F2336" s="86"/>
    </row>
    <row r="2337" spans="3:6" x14ac:dyDescent="0.25">
      <c r="C2337" s="86"/>
      <c r="D2337" s="86"/>
      <c r="E2337" s="86"/>
      <c r="F2337" s="86"/>
    </row>
    <row r="2338" spans="3:6" x14ac:dyDescent="0.25">
      <c r="C2338" s="86"/>
      <c r="D2338" s="86"/>
      <c r="E2338" s="86"/>
      <c r="F2338" s="86"/>
    </row>
    <row r="2339" spans="3:6" x14ac:dyDescent="0.25">
      <c r="C2339" s="86"/>
      <c r="D2339" s="86"/>
      <c r="E2339" s="86"/>
      <c r="F2339" s="86"/>
    </row>
    <row r="2340" spans="3:6" x14ac:dyDescent="0.25">
      <c r="C2340" s="86"/>
      <c r="D2340" s="86"/>
      <c r="E2340" s="86"/>
      <c r="F2340" s="86"/>
    </row>
    <row r="2341" spans="3:6" x14ac:dyDescent="0.25">
      <c r="C2341" s="86"/>
      <c r="D2341" s="86"/>
      <c r="E2341" s="86"/>
      <c r="F2341" s="86"/>
    </row>
    <row r="2342" spans="3:6" x14ac:dyDescent="0.25">
      <c r="C2342" s="86"/>
      <c r="D2342" s="86"/>
      <c r="E2342" s="86"/>
      <c r="F2342" s="86"/>
    </row>
    <row r="2343" spans="3:6" x14ac:dyDescent="0.25">
      <c r="C2343" s="86"/>
      <c r="D2343" s="86"/>
      <c r="E2343" s="86"/>
      <c r="F2343" s="86"/>
    </row>
    <row r="2344" spans="3:6" x14ac:dyDescent="0.25">
      <c r="C2344" s="86"/>
      <c r="D2344" s="86"/>
      <c r="E2344" s="86"/>
      <c r="F2344" s="86"/>
    </row>
    <row r="2345" spans="3:6" x14ac:dyDescent="0.25">
      <c r="C2345" s="86"/>
      <c r="D2345" s="86"/>
      <c r="E2345" s="86"/>
      <c r="F2345" s="86"/>
    </row>
    <row r="2346" spans="3:6" x14ac:dyDescent="0.25">
      <c r="C2346" s="86"/>
      <c r="D2346" s="86"/>
      <c r="E2346" s="86"/>
      <c r="F2346" s="86"/>
    </row>
    <row r="2347" spans="3:6" x14ac:dyDescent="0.25">
      <c r="C2347" s="86"/>
      <c r="D2347" s="86"/>
      <c r="E2347" s="86"/>
      <c r="F2347" s="86"/>
    </row>
    <row r="2348" spans="3:6" x14ac:dyDescent="0.25">
      <c r="C2348" s="86"/>
      <c r="D2348" s="86"/>
      <c r="E2348" s="86"/>
      <c r="F2348" s="86"/>
    </row>
    <row r="2349" spans="3:6" x14ac:dyDescent="0.25">
      <c r="C2349" s="86"/>
      <c r="D2349" s="86"/>
      <c r="E2349" s="86"/>
      <c r="F2349" s="86"/>
    </row>
    <row r="2350" spans="3:6" x14ac:dyDescent="0.25">
      <c r="C2350" s="86"/>
      <c r="D2350" s="86"/>
      <c r="E2350" s="86"/>
      <c r="F2350" s="86"/>
    </row>
    <row r="2351" spans="3:6" x14ac:dyDescent="0.25">
      <c r="C2351" s="86"/>
      <c r="D2351" s="86"/>
      <c r="E2351" s="86"/>
      <c r="F2351" s="86"/>
    </row>
    <row r="2352" spans="3:6" x14ac:dyDescent="0.25">
      <c r="C2352" s="86"/>
      <c r="D2352" s="86"/>
      <c r="E2352" s="86"/>
      <c r="F2352" s="86"/>
    </row>
    <row r="2353" spans="3:6" x14ac:dyDescent="0.25">
      <c r="C2353" s="86"/>
      <c r="D2353" s="86"/>
      <c r="E2353" s="86"/>
      <c r="F2353" s="86"/>
    </row>
    <row r="2354" spans="3:6" x14ac:dyDescent="0.25">
      <c r="C2354" s="86"/>
      <c r="D2354" s="86"/>
      <c r="E2354" s="86"/>
      <c r="F2354" s="86"/>
    </row>
    <row r="2355" spans="3:6" x14ac:dyDescent="0.25">
      <c r="C2355" s="86"/>
      <c r="D2355" s="86"/>
      <c r="E2355" s="86"/>
      <c r="F2355" s="86"/>
    </row>
    <row r="2356" spans="3:6" x14ac:dyDescent="0.25">
      <c r="C2356" s="86"/>
      <c r="D2356" s="86"/>
      <c r="E2356" s="86"/>
      <c r="F2356" s="86"/>
    </row>
    <row r="2357" spans="3:6" x14ac:dyDescent="0.25">
      <c r="C2357" s="86"/>
      <c r="D2357" s="86"/>
      <c r="E2357" s="86"/>
      <c r="F2357" s="86"/>
    </row>
    <row r="2358" spans="3:6" x14ac:dyDescent="0.25">
      <c r="C2358" s="86"/>
      <c r="D2358" s="86"/>
      <c r="E2358" s="86"/>
      <c r="F2358" s="86"/>
    </row>
    <row r="2359" spans="3:6" x14ac:dyDescent="0.25">
      <c r="C2359" s="86"/>
      <c r="D2359" s="86"/>
      <c r="E2359" s="86"/>
      <c r="F2359" s="86"/>
    </row>
    <row r="2360" spans="3:6" x14ac:dyDescent="0.25">
      <c r="C2360" s="86"/>
      <c r="D2360" s="86"/>
      <c r="E2360" s="86"/>
      <c r="F2360" s="86"/>
    </row>
    <row r="2361" spans="3:6" x14ac:dyDescent="0.25">
      <c r="C2361" s="86"/>
      <c r="D2361" s="86"/>
      <c r="E2361" s="86"/>
      <c r="F2361" s="86"/>
    </row>
    <row r="2362" spans="3:6" x14ac:dyDescent="0.25">
      <c r="C2362" s="86"/>
      <c r="D2362" s="86"/>
      <c r="E2362" s="86"/>
      <c r="F2362" s="86"/>
    </row>
    <row r="2363" spans="3:6" x14ac:dyDescent="0.25">
      <c r="C2363" s="86"/>
      <c r="D2363" s="86"/>
      <c r="E2363" s="86"/>
      <c r="F2363" s="86"/>
    </row>
    <row r="2364" spans="3:6" x14ac:dyDescent="0.25">
      <c r="C2364" s="86"/>
      <c r="D2364" s="86"/>
      <c r="E2364" s="86"/>
      <c r="F2364" s="86"/>
    </row>
    <row r="2365" spans="3:6" x14ac:dyDescent="0.25">
      <c r="C2365" s="86"/>
      <c r="D2365" s="86"/>
      <c r="E2365" s="86"/>
      <c r="F2365" s="86"/>
    </row>
    <row r="2366" spans="3:6" x14ac:dyDescent="0.25">
      <c r="C2366" s="86"/>
      <c r="D2366" s="86"/>
      <c r="E2366" s="86"/>
      <c r="F2366" s="86"/>
    </row>
    <row r="2367" spans="3:6" x14ac:dyDescent="0.25">
      <c r="C2367" s="86"/>
      <c r="D2367" s="86"/>
      <c r="E2367" s="86"/>
      <c r="F2367" s="86"/>
    </row>
    <row r="2368" spans="3:6" x14ac:dyDescent="0.25">
      <c r="C2368" s="86"/>
      <c r="D2368" s="86"/>
      <c r="E2368" s="86"/>
      <c r="F2368" s="86"/>
    </row>
    <row r="2369" spans="3:6" x14ac:dyDescent="0.25">
      <c r="C2369" s="86"/>
      <c r="D2369" s="86"/>
      <c r="E2369" s="86"/>
      <c r="F2369" s="86"/>
    </row>
    <row r="2370" spans="3:6" x14ac:dyDescent="0.25">
      <c r="C2370" s="86"/>
      <c r="D2370" s="86"/>
      <c r="E2370" s="86"/>
      <c r="F2370" s="86"/>
    </row>
    <row r="2371" spans="3:6" x14ac:dyDescent="0.25">
      <c r="C2371" s="86"/>
      <c r="D2371" s="86"/>
      <c r="E2371" s="86"/>
      <c r="F2371" s="86"/>
    </row>
    <row r="2372" spans="3:6" x14ac:dyDescent="0.25">
      <c r="C2372" s="86"/>
      <c r="D2372" s="86"/>
      <c r="E2372" s="86"/>
      <c r="F2372" s="86"/>
    </row>
    <row r="2373" spans="3:6" x14ac:dyDescent="0.25">
      <c r="C2373" s="86"/>
      <c r="D2373" s="86"/>
      <c r="E2373" s="86"/>
      <c r="F2373" s="86"/>
    </row>
    <row r="2374" spans="3:6" x14ac:dyDescent="0.25">
      <c r="C2374" s="86"/>
      <c r="D2374" s="86"/>
      <c r="E2374" s="86"/>
      <c r="F2374" s="86"/>
    </row>
    <row r="2375" spans="3:6" x14ac:dyDescent="0.25">
      <c r="C2375" s="86"/>
      <c r="D2375" s="86"/>
      <c r="E2375" s="86"/>
      <c r="F2375" s="86"/>
    </row>
    <row r="2376" spans="3:6" x14ac:dyDescent="0.25">
      <c r="C2376" s="86"/>
      <c r="D2376" s="86"/>
      <c r="E2376" s="86"/>
      <c r="F2376" s="86"/>
    </row>
    <row r="2377" spans="3:6" x14ac:dyDescent="0.25">
      <c r="C2377" s="86"/>
      <c r="D2377" s="86"/>
      <c r="E2377" s="86"/>
      <c r="F2377" s="86"/>
    </row>
    <row r="2378" spans="3:6" x14ac:dyDescent="0.25">
      <c r="C2378" s="86"/>
      <c r="D2378" s="86"/>
      <c r="E2378" s="86"/>
      <c r="F2378" s="86"/>
    </row>
    <row r="2379" spans="3:6" x14ac:dyDescent="0.25">
      <c r="C2379" s="86"/>
      <c r="D2379" s="86"/>
      <c r="E2379" s="86"/>
      <c r="F2379" s="86"/>
    </row>
    <row r="2380" spans="3:6" x14ac:dyDescent="0.25">
      <c r="C2380" s="86"/>
      <c r="D2380" s="86"/>
      <c r="E2380" s="86"/>
      <c r="F2380" s="86"/>
    </row>
    <row r="2381" spans="3:6" x14ac:dyDescent="0.25">
      <c r="C2381" s="86"/>
      <c r="D2381" s="86"/>
      <c r="E2381" s="86"/>
      <c r="F2381" s="86"/>
    </row>
    <row r="2382" spans="3:6" x14ac:dyDescent="0.25">
      <c r="C2382" s="86"/>
      <c r="D2382" s="86"/>
      <c r="E2382" s="86"/>
      <c r="F2382" s="86"/>
    </row>
    <row r="2383" spans="3:6" x14ac:dyDescent="0.25">
      <c r="C2383" s="86"/>
      <c r="D2383" s="86"/>
      <c r="E2383" s="86"/>
      <c r="F2383" s="86"/>
    </row>
    <row r="2384" spans="3:6" x14ac:dyDescent="0.25">
      <c r="C2384" s="86"/>
      <c r="D2384" s="86"/>
      <c r="E2384" s="86"/>
      <c r="F2384" s="86"/>
    </row>
    <row r="2385" spans="3:6" x14ac:dyDescent="0.25">
      <c r="C2385" s="86"/>
      <c r="D2385" s="86"/>
      <c r="E2385" s="86"/>
      <c r="F2385" s="86"/>
    </row>
    <row r="2386" spans="3:6" x14ac:dyDescent="0.25">
      <c r="C2386" s="86"/>
      <c r="D2386" s="86"/>
      <c r="E2386" s="86"/>
      <c r="F2386" s="86"/>
    </row>
    <row r="2387" spans="3:6" x14ac:dyDescent="0.25">
      <c r="C2387" s="86"/>
      <c r="D2387" s="86"/>
      <c r="E2387" s="86"/>
      <c r="F2387" s="86"/>
    </row>
    <row r="2388" spans="3:6" x14ac:dyDescent="0.25">
      <c r="C2388" s="86"/>
      <c r="D2388" s="86"/>
      <c r="E2388" s="86"/>
      <c r="F2388" s="86"/>
    </row>
    <row r="2389" spans="3:6" x14ac:dyDescent="0.25">
      <c r="C2389" s="86"/>
      <c r="D2389" s="86"/>
      <c r="E2389" s="86"/>
      <c r="F2389" s="86"/>
    </row>
    <row r="2390" spans="3:6" x14ac:dyDescent="0.25">
      <c r="C2390" s="86"/>
      <c r="D2390" s="86"/>
      <c r="E2390" s="86"/>
      <c r="F2390" s="86"/>
    </row>
    <row r="2391" spans="3:6" x14ac:dyDescent="0.25">
      <c r="C2391" s="86"/>
      <c r="D2391" s="86"/>
      <c r="E2391" s="86"/>
      <c r="F2391" s="86"/>
    </row>
    <row r="2392" spans="3:6" x14ac:dyDescent="0.25">
      <c r="C2392" s="86"/>
      <c r="D2392" s="86"/>
      <c r="E2392" s="86"/>
      <c r="F2392" s="86"/>
    </row>
    <row r="2393" spans="3:6" x14ac:dyDescent="0.25">
      <c r="C2393" s="86"/>
      <c r="D2393" s="86"/>
      <c r="E2393" s="86"/>
      <c r="F2393" s="86"/>
    </row>
    <row r="2394" spans="3:6" x14ac:dyDescent="0.25">
      <c r="C2394" s="86"/>
      <c r="D2394" s="86"/>
      <c r="E2394" s="86"/>
      <c r="F2394" s="86"/>
    </row>
    <row r="2395" spans="3:6" x14ac:dyDescent="0.25">
      <c r="C2395" s="86"/>
      <c r="D2395" s="86"/>
      <c r="E2395" s="86"/>
      <c r="F2395" s="86"/>
    </row>
    <row r="2396" spans="3:6" x14ac:dyDescent="0.25">
      <c r="C2396" s="86"/>
      <c r="D2396" s="86"/>
      <c r="E2396" s="86"/>
      <c r="F2396" s="86"/>
    </row>
    <row r="2397" spans="3:6" x14ac:dyDescent="0.25">
      <c r="C2397" s="86"/>
      <c r="D2397" s="86"/>
      <c r="E2397" s="86"/>
      <c r="F2397" s="86"/>
    </row>
    <row r="2398" spans="3:6" x14ac:dyDescent="0.25">
      <c r="C2398" s="86"/>
      <c r="D2398" s="86"/>
      <c r="E2398" s="86"/>
      <c r="F2398" s="86"/>
    </row>
    <row r="2399" spans="3:6" x14ac:dyDescent="0.25">
      <c r="C2399" s="86"/>
      <c r="D2399" s="86"/>
      <c r="E2399" s="86"/>
      <c r="F2399" s="86"/>
    </row>
    <row r="2400" spans="3:6" x14ac:dyDescent="0.25">
      <c r="C2400" s="86"/>
      <c r="D2400" s="86"/>
      <c r="E2400" s="86"/>
      <c r="F2400" s="86"/>
    </row>
    <row r="2401" spans="3:6" x14ac:dyDescent="0.25">
      <c r="C2401" s="86"/>
      <c r="D2401" s="86"/>
      <c r="E2401" s="86"/>
      <c r="F2401" s="86"/>
    </row>
    <row r="2402" spans="3:6" x14ac:dyDescent="0.25">
      <c r="C2402" s="86"/>
      <c r="D2402" s="86"/>
      <c r="E2402" s="86"/>
      <c r="F2402" s="86"/>
    </row>
    <row r="2403" spans="3:6" x14ac:dyDescent="0.25">
      <c r="C2403" s="86"/>
      <c r="D2403" s="86"/>
      <c r="E2403" s="86"/>
      <c r="F2403" s="86"/>
    </row>
    <row r="2404" spans="3:6" x14ac:dyDescent="0.25">
      <c r="C2404" s="86"/>
      <c r="D2404" s="86"/>
      <c r="E2404" s="86"/>
      <c r="F2404" s="86"/>
    </row>
    <row r="2405" spans="3:6" x14ac:dyDescent="0.25">
      <c r="C2405" s="86"/>
      <c r="D2405" s="86"/>
      <c r="E2405" s="86"/>
      <c r="F2405" s="86"/>
    </row>
    <row r="2406" spans="3:6" x14ac:dyDescent="0.25">
      <c r="C2406" s="86"/>
      <c r="D2406" s="86"/>
      <c r="E2406" s="86"/>
      <c r="F2406" s="86"/>
    </row>
    <row r="2407" spans="3:6" x14ac:dyDescent="0.25">
      <c r="C2407" s="86"/>
      <c r="D2407" s="86"/>
      <c r="E2407" s="86"/>
      <c r="F2407" s="86"/>
    </row>
    <row r="2408" spans="3:6" x14ac:dyDescent="0.25">
      <c r="C2408" s="86"/>
      <c r="D2408" s="86"/>
      <c r="E2408" s="86"/>
      <c r="F2408" s="86"/>
    </row>
    <row r="2409" spans="3:6" x14ac:dyDescent="0.25">
      <c r="C2409" s="86"/>
      <c r="D2409" s="86"/>
      <c r="E2409" s="86"/>
      <c r="F2409" s="86"/>
    </row>
    <row r="2410" spans="3:6" x14ac:dyDescent="0.25">
      <c r="C2410" s="86"/>
      <c r="D2410" s="86"/>
      <c r="E2410" s="86"/>
      <c r="F2410" s="86"/>
    </row>
    <row r="2411" spans="3:6" x14ac:dyDescent="0.25">
      <c r="C2411" s="86"/>
      <c r="D2411" s="86"/>
      <c r="E2411" s="86"/>
      <c r="F2411" s="86"/>
    </row>
    <row r="2412" spans="3:6" x14ac:dyDescent="0.25">
      <c r="C2412" s="86"/>
      <c r="D2412" s="86"/>
      <c r="E2412" s="86"/>
      <c r="F2412" s="86"/>
    </row>
    <row r="2413" spans="3:6" x14ac:dyDescent="0.25">
      <c r="C2413" s="86"/>
      <c r="D2413" s="86"/>
      <c r="E2413" s="86"/>
      <c r="F2413" s="86"/>
    </row>
    <row r="2414" spans="3:6" x14ac:dyDescent="0.25">
      <c r="C2414" s="86"/>
      <c r="D2414" s="86"/>
      <c r="E2414" s="86"/>
      <c r="F2414" s="86"/>
    </row>
    <row r="2415" spans="3:6" x14ac:dyDescent="0.25">
      <c r="C2415" s="86"/>
      <c r="D2415" s="86"/>
      <c r="E2415" s="86"/>
      <c r="F2415" s="86"/>
    </row>
    <row r="2416" spans="3:6" x14ac:dyDescent="0.25">
      <c r="C2416" s="86"/>
      <c r="D2416" s="86"/>
      <c r="E2416" s="86"/>
      <c r="F2416" s="86"/>
    </row>
    <row r="2417" spans="3:6" x14ac:dyDescent="0.25">
      <c r="C2417" s="86"/>
      <c r="D2417" s="86"/>
      <c r="E2417" s="86"/>
      <c r="F2417" s="86"/>
    </row>
    <row r="2418" spans="3:6" x14ac:dyDescent="0.25">
      <c r="C2418" s="86"/>
      <c r="D2418" s="86"/>
      <c r="E2418" s="86"/>
      <c r="F2418" s="86"/>
    </row>
    <row r="2419" spans="3:6" x14ac:dyDescent="0.25">
      <c r="C2419" s="86"/>
      <c r="D2419" s="86"/>
      <c r="E2419" s="86"/>
      <c r="F2419" s="86"/>
    </row>
    <row r="2420" spans="3:6" x14ac:dyDescent="0.25">
      <c r="C2420" s="86"/>
      <c r="D2420" s="86"/>
      <c r="E2420" s="86"/>
      <c r="F2420" s="86"/>
    </row>
    <row r="2421" spans="3:6" x14ac:dyDescent="0.25">
      <c r="C2421" s="86"/>
      <c r="D2421" s="86"/>
      <c r="E2421" s="86"/>
      <c r="F2421" s="86"/>
    </row>
    <row r="2422" spans="3:6" x14ac:dyDescent="0.25">
      <c r="C2422" s="86"/>
      <c r="D2422" s="86"/>
      <c r="E2422" s="86"/>
      <c r="F2422" s="86"/>
    </row>
    <row r="2423" spans="3:6" x14ac:dyDescent="0.25">
      <c r="C2423" s="86"/>
      <c r="D2423" s="86"/>
      <c r="E2423" s="86"/>
      <c r="F2423" s="86"/>
    </row>
    <row r="2424" spans="3:6" x14ac:dyDescent="0.25">
      <c r="C2424" s="86"/>
      <c r="D2424" s="86"/>
      <c r="E2424" s="86"/>
      <c r="F2424" s="86"/>
    </row>
    <row r="2425" spans="3:6" x14ac:dyDescent="0.25">
      <c r="C2425" s="86"/>
      <c r="D2425" s="86"/>
      <c r="E2425" s="86"/>
      <c r="F2425" s="86"/>
    </row>
    <row r="2426" spans="3:6" x14ac:dyDescent="0.25">
      <c r="C2426" s="86"/>
      <c r="D2426" s="86"/>
      <c r="E2426" s="86"/>
      <c r="F2426" s="86"/>
    </row>
    <row r="2427" spans="3:6" x14ac:dyDescent="0.25">
      <c r="C2427" s="86"/>
      <c r="D2427" s="86"/>
      <c r="E2427" s="86"/>
      <c r="F2427" s="86"/>
    </row>
    <row r="2428" spans="3:6" x14ac:dyDescent="0.25">
      <c r="C2428" s="86"/>
      <c r="D2428" s="86"/>
      <c r="E2428" s="86"/>
      <c r="F2428" s="86"/>
    </row>
    <row r="2429" spans="3:6" x14ac:dyDescent="0.25">
      <c r="C2429" s="86"/>
      <c r="D2429" s="86"/>
      <c r="E2429" s="86"/>
      <c r="F2429" s="86"/>
    </row>
    <row r="2430" spans="3:6" x14ac:dyDescent="0.25">
      <c r="C2430" s="86"/>
      <c r="D2430" s="86"/>
      <c r="E2430" s="86"/>
      <c r="F2430" s="86"/>
    </row>
    <row r="2431" spans="3:6" x14ac:dyDescent="0.25">
      <c r="C2431" s="86"/>
      <c r="D2431" s="86"/>
      <c r="E2431" s="86"/>
      <c r="F2431" s="86"/>
    </row>
    <row r="2432" spans="3:6" x14ac:dyDescent="0.25">
      <c r="C2432" s="86"/>
      <c r="D2432" s="86"/>
      <c r="E2432" s="86"/>
      <c r="F2432" s="86"/>
    </row>
    <row r="2433" spans="3:6" x14ac:dyDescent="0.25">
      <c r="C2433" s="86"/>
      <c r="D2433" s="86"/>
      <c r="E2433" s="86"/>
      <c r="F2433" s="86"/>
    </row>
    <row r="2434" spans="3:6" x14ac:dyDescent="0.25">
      <c r="C2434" s="86"/>
      <c r="D2434" s="86"/>
      <c r="E2434" s="86"/>
      <c r="F2434" s="86"/>
    </row>
    <row r="2435" spans="3:6" x14ac:dyDescent="0.25">
      <c r="C2435" s="86"/>
      <c r="D2435" s="86"/>
      <c r="E2435" s="86"/>
      <c r="F2435" s="86"/>
    </row>
    <row r="2436" spans="3:6" x14ac:dyDescent="0.25">
      <c r="C2436" s="86"/>
      <c r="D2436" s="86"/>
      <c r="E2436" s="86"/>
      <c r="F2436" s="86"/>
    </row>
    <row r="2437" spans="3:6" x14ac:dyDescent="0.25">
      <c r="C2437" s="86"/>
      <c r="D2437" s="86"/>
      <c r="E2437" s="86"/>
      <c r="F2437" s="86"/>
    </row>
    <row r="2438" spans="3:6" x14ac:dyDescent="0.25">
      <c r="C2438" s="86"/>
      <c r="D2438" s="86"/>
      <c r="E2438" s="86"/>
      <c r="F2438" s="86"/>
    </row>
    <row r="2439" spans="3:6" x14ac:dyDescent="0.25">
      <c r="C2439" s="86"/>
      <c r="D2439" s="86"/>
      <c r="E2439" s="86"/>
      <c r="F2439" s="86"/>
    </row>
    <row r="2440" spans="3:6" x14ac:dyDescent="0.25">
      <c r="C2440" s="86"/>
      <c r="D2440" s="86"/>
      <c r="E2440" s="86"/>
      <c r="F2440" s="86"/>
    </row>
    <row r="2441" spans="3:6" x14ac:dyDescent="0.25">
      <c r="C2441" s="86"/>
      <c r="D2441" s="86"/>
      <c r="E2441" s="86"/>
      <c r="F2441" s="86"/>
    </row>
    <row r="2442" spans="3:6" x14ac:dyDescent="0.25">
      <c r="C2442" s="86"/>
      <c r="D2442" s="86"/>
      <c r="E2442" s="86"/>
      <c r="F2442" s="86"/>
    </row>
    <row r="2443" spans="3:6" x14ac:dyDescent="0.25">
      <c r="C2443" s="86"/>
      <c r="D2443" s="86"/>
      <c r="E2443" s="86"/>
      <c r="F2443" s="86"/>
    </row>
    <row r="2444" spans="3:6" x14ac:dyDescent="0.25">
      <c r="C2444" s="86"/>
      <c r="D2444" s="86"/>
      <c r="E2444" s="86"/>
      <c r="F2444" s="86"/>
    </row>
    <row r="2445" spans="3:6" x14ac:dyDescent="0.25">
      <c r="C2445" s="86"/>
      <c r="D2445" s="86"/>
      <c r="E2445" s="86"/>
      <c r="F2445" s="86"/>
    </row>
    <row r="2446" spans="3:6" x14ac:dyDescent="0.25">
      <c r="C2446" s="86"/>
      <c r="D2446" s="86"/>
      <c r="E2446" s="86"/>
      <c r="F2446" s="86"/>
    </row>
    <row r="2447" spans="3:6" x14ac:dyDescent="0.25">
      <c r="C2447" s="86"/>
      <c r="D2447" s="86"/>
      <c r="E2447" s="86"/>
      <c r="F2447" s="86"/>
    </row>
    <row r="2448" spans="3:6" x14ac:dyDescent="0.25">
      <c r="C2448" s="86"/>
      <c r="D2448" s="86"/>
      <c r="E2448" s="86"/>
      <c r="F2448" s="86"/>
    </row>
    <row r="2449" spans="3:6" x14ac:dyDescent="0.25">
      <c r="C2449" s="86"/>
      <c r="D2449" s="86"/>
      <c r="E2449" s="86"/>
      <c r="F2449" s="86"/>
    </row>
    <row r="2450" spans="3:6" x14ac:dyDescent="0.25">
      <c r="C2450" s="86"/>
      <c r="D2450" s="86"/>
      <c r="E2450" s="86"/>
      <c r="F2450" s="86"/>
    </row>
    <row r="2451" spans="3:6" x14ac:dyDescent="0.25">
      <c r="C2451" s="86"/>
      <c r="D2451" s="86"/>
      <c r="E2451" s="86"/>
      <c r="F2451" s="86"/>
    </row>
    <row r="2452" spans="3:6" x14ac:dyDescent="0.25">
      <c r="C2452" s="86"/>
      <c r="D2452" s="86"/>
      <c r="E2452" s="86"/>
      <c r="F2452" s="86"/>
    </row>
    <row r="2453" spans="3:6" x14ac:dyDescent="0.25">
      <c r="C2453" s="86"/>
      <c r="D2453" s="86"/>
      <c r="E2453" s="86"/>
      <c r="F2453" s="86"/>
    </row>
    <row r="2454" spans="3:6" x14ac:dyDescent="0.25">
      <c r="C2454" s="86"/>
      <c r="D2454" s="86"/>
      <c r="E2454" s="86"/>
      <c r="F2454" s="86"/>
    </row>
    <row r="2455" spans="3:6" x14ac:dyDescent="0.25">
      <c r="C2455" s="86"/>
      <c r="D2455" s="86"/>
      <c r="E2455" s="86"/>
      <c r="F2455" s="86"/>
    </row>
    <row r="2456" spans="3:6" x14ac:dyDescent="0.25">
      <c r="C2456" s="86"/>
      <c r="D2456" s="86"/>
      <c r="E2456" s="86"/>
      <c r="F2456" s="86"/>
    </row>
    <row r="2457" spans="3:6" x14ac:dyDescent="0.25">
      <c r="C2457" s="86"/>
      <c r="D2457" s="86"/>
      <c r="E2457" s="86"/>
      <c r="F2457" s="86"/>
    </row>
    <row r="2458" spans="3:6" x14ac:dyDescent="0.25">
      <c r="C2458" s="86"/>
      <c r="D2458" s="86"/>
      <c r="E2458" s="86"/>
      <c r="F2458" s="86"/>
    </row>
    <row r="2459" spans="3:6" x14ac:dyDescent="0.25">
      <c r="C2459" s="86"/>
      <c r="D2459" s="86"/>
      <c r="E2459" s="86"/>
      <c r="F2459" s="86"/>
    </row>
    <row r="2460" spans="3:6" x14ac:dyDescent="0.25">
      <c r="C2460" s="86"/>
      <c r="D2460" s="86"/>
      <c r="E2460" s="86"/>
      <c r="F2460" s="86"/>
    </row>
    <row r="2461" spans="3:6" x14ac:dyDescent="0.25">
      <c r="C2461" s="86"/>
      <c r="D2461" s="86"/>
      <c r="E2461" s="86"/>
      <c r="F2461" s="86"/>
    </row>
    <row r="2462" spans="3:6" x14ac:dyDescent="0.25">
      <c r="C2462" s="86"/>
      <c r="D2462" s="86"/>
      <c r="E2462" s="86"/>
      <c r="F2462" s="86"/>
    </row>
    <row r="2463" spans="3:6" x14ac:dyDescent="0.25">
      <c r="C2463" s="86"/>
      <c r="D2463" s="86"/>
      <c r="E2463" s="86"/>
      <c r="F2463" s="86"/>
    </row>
    <row r="2464" spans="3:6" x14ac:dyDescent="0.25">
      <c r="C2464" s="86"/>
      <c r="D2464" s="86"/>
      <c r="E2464" s="86"/>
      <c r="F2464" s="86"/>
    </row>
    <row r="2465" spans="3:6" x14ac:dyDescent="0.25">
      <c r="C2465" s="86"/>
      <c r="D2465" s="86"/>
      <c r="E2465" s="86"/>
      <c r="F2465" s="86"/>
    </row>
    <row r="2466" spans="3:6" x14ac:dyDescent="0.25">
      <c r="C2466" s="86"/>
      <c r="D2466" s="86"/>
      <c r="E2466" s="86"/>
      <c r="F2466" s="86"/>
    </row>
    <row r="2467" spans="3:6" x14ac:dyDescent="0.25">
      <c r="C2467" s="86"/>
      <c r="D2467" s="86"/>
      <c r="E2467" s="86"/>
      <c r="F2467" s="86"/>
    </row>
    <row r="2468" spans="3:6" x14ac:dyDescent="0.25">
      <c r="C2468" s="86"/>
      <c r="D2468" s="86"/>
      <c r="E2468" s="86"/>
      <c r="F2468" s="86"/>
    </row>
    <row r="2469" spans="3:6" x14ac:dyDescent="0.25">
      <c r="C2469" s="86"/>
      <c r="D2469" s="86"/>
      <c r="E2469" s="86"/>
      <c r="F2469" s="86"/>
    </row>
    <row r="2470" spans="3:6" x14ac:dyDescent="0.25">
      <c r="C2470" s="86"/>
      <c r="D2470" s="86"/>
      <c r="E2470" s="86"/>
      <c r="F2470" s="86"/>
    </row>
    <row r="2471" spans="3:6" x14ac:dyDescent="0.25">
      <c r="C2471" s="86"/>
      <c r="D2471" s="86"/>
      <c r="E2471" s="86"/>
      <c r="F2471" s="86"/>
    </row>
    <row r="2472" spans="3:6" x14ac:dyDescent="0.25">
      <c r="C2472" s="86"/>
      <c r="D2472" s="86"/>
      <c r="E2472" s="86"/>
      <c r="F2472" s="86"/>
    </row>
    <row r="2473" spans="3:6" x14ac:dyDescent="0.25">
      <c r="C2473" s="86"/>
      <c r="D2473" s="86"/>
      <c r="E2473" s="86"/>
      <c r="F2473" s="86"/>
    </row>
    <row r="2474" spans="3:6" x14ac:dyDescent="0.25">
      <c r="C2474" s="86"/>
      <c r="D2474" s="86"/>
      <c r="E2474" s="86"/>
      <c r="F2474" s="86"/>
    </row>
    <row r="2475" spans="3:6" x14ac:dyDescent="0.25">
      <c r="C2475" s="86"/>
      <c r="D2475" s="86"/>
      <c r="E2475" s="86"/>
      <c r="F2475" s="86"/>
    </row>
    <row r="2476" spans="3:6" x14ac:dyDescent="0.25">
      <c r="C2476" s="86"/>
      <c r="D2476" s="86"/>
      <c r="E2476" s="86"/>
      <c r="F2476" s="86"/>
    </row>
    <row r="2477" spans="3:6" x14ac:dyDescent="0.25">
      <c r="C2477" s="86"/>
      <c r="D2477" s="86"/>
      <c r="E2477" s="86"/>
      <c r="F2477" s="86"/>
    </row>
    <row r="2478" spans="3:6" x14ac:dyDescent="0.25">
      <c r="C2478" s="86"/>
      <c r="D2478" s="86"/>
      <c r="E2478" s="86"/>
      <c r="F2478" s="86"/>
    </row>
    <row r="2479" spans="3:6" x14ac:dyDescent="0.25">
      <c r="C2479" s="86"/>
      <c r="D2479" s="86"/>
      <c r="E2479" s="86"/>
      <c r="F2479" s="86"/>
    </row>
    <row r="2480" spans="3:6" x14ac:dyDescent="0.25">
      <c r="C2480" s="86"/>
      <c r="D2480" s="86"/>
      <c r="E2480" s="86"/>
      <c r="F2480" s="86"/>
    </row>
    <row r="2481" spans="3:6" x14ac:dyDescent="0.25">
      <c r="C2481" s="86"/>
      <c r="D2481" s="86"/>
      <c r="E2481" s="86"/>
      <c r="F2481" s="86"/>
    </row>
    <row r="2482" spans="3:6" x14ac:dyDescent="0.25">
      <c r="C2482" s="86"/>
      <c r="D2482" s="86"/>
      <c r="E2482" s="86"/>
      <c r="F2482" s="86"/>
    </row>
    <row r="2483" spans="3:6" x14ac:dyDescent="0.25">
      <c r="C2483" s="86"/>
      <c r="D2483" s="86"/>
      <c r="E2483" s="86"/>
      <c r="F2483" s="86"/>
    </row>
    <row r="2484" spans="3:6" x14ac:dyDescent="0.25">
      <c r="C2484" s="86"/>
      <c r="D2484" s="86"/>
      <c r="E2484" s="86"/>
      <c r="F2484" s="86"/>
    </row>
    <row r="2485" spans="3:6" x14ac:dyDescent="0.25">
      <c r="C2485" s="86"/>
      <c r="D2485" s="86"/>
      <c r="E2485" s="86"/>
      <c r="F2485" s="86"/>
    </row>
    <row r="2486" spans="3:6" x14ac:dyDescent="0.25">
      <c r="C2486" s="86"/>
      <c r="D2486" s="86"/>
      <c r="E2486" s="86"/>
      <c r="F2486" s="86"/>
    </row>
    <row r="2487" spans="3:6" x14ac:dyDescent="0.25">
      <c r="C2487" s="86"/>
      <c r="D2487" s="86"/>
      <c r="E2487" s="86"/>
      <c r="F2487" s="86"/>
    </row>
    <row r="2488" spans="3:6" x14ac:dyDescent="0.25">
      <c r="C2488" s="86"/>
      <c r="D2488" s="86"/>
      <c r="E2488" s="86"/>
      <c r="F2488" s="86"/>
    </row>
    <row r="2489" spans="3:6" x14ac:dyDescent="0.25">
      <c r="C2489" s="86"/>
      <c r="D2489" s="86"/>
      <c r="E2489" s="86"/>
      <c r="F2489" s="86"/>
    </row>
    <row r="2490" spans="3:6" x14ac:dyDescent="0.25">
      <c r="C2490" s="86"/>
      <c r="D2490" s="86"/>
      <c r="E2490" s="86"/>
      <c r="F2490" s="86"/>
    </row>
    <row r="2491" spans="3:6" x14ac:dyDescent="0.25">
      <c r="C2491" s="86"/>
      <c r="D2491" s="86"/>
      <c r="E2491" s="86"/>
      <c r="F2491" s="86"/>
    </row>
    <row r="2492" spans="3:6" x14ac:dyDescent="0.25">
      <c r="C2492" s="86"/>
      <c r="D2492" s="86"/>
      <c r="E2492" s="86"/>
      <c r="F2492" s="86"/>
    </row>
    <row r="2493" spans="3:6" x14ac:dyDescent="0.25">
      <c r="C2493" s="86"/>
      <c r="D2493" s="86"/>
      <c r="E2493" s="86"/>
      <c r="F2493" s="86"/>
    </row>
    <row r="2494" spans="3:6" x14ac:dyDescent="0.25">
      <c r="C2494" s="86"/>
      <c r="D2494" s="86"/>
      <c r="E2494" s="86"/>
      <c r="F2494" s="86"/>
    </row>
    <row r="2495" spans="3:6" x14ac:dyDescent="0.25">
      <c r="C2495" s="86"/>
      <c r="D2495" s="86"/>
      <c r="E2495" s="86"/>
      <c r="F2495" s="86"/>
    </row>
    <row r="2496" spans="3:6" x14ac:dyDescent="0.25">
      <c r="C2496" s="86"/>
      <c r="D2496" s="86"/>
      <c r="E2496" s="86"/>
      <c r="F2496" s="86"/>
    </row>
    <row r="2497" spans="3:6" x14ac:dyDescent="0.25">
      <c r="C2497" s="86"/>
      <c r="D2497" s="86"/>
      <c r="E2497" s="86"/>
      <c r="F2497" s="86"/>
    </row>
    <row r="2498" spans="3:6" x14ac:dyDescent="0.25">
      <c r="C2498" s="86"/>
      <c r="D2498" s="86"/>
      <c r="E2498" s="86"/>
      <c r="F2498" s="86"/>
    </row>
    <row r="2499" spans="3:6" x14ac:dyDescent="0.25">
      <c r="C2499" s="86"/>
      <c r="D2499" s="86"/>
      <c r="E2499" s="86"/>
      <c r="F2499" s="86"/>
    </row>
    <row r="2500" spans="3:6" x14ac:dyDescent="0.25">
      <c r="C2500" s="86"/>
      <c r="D2500" s="86"/>
      <c r="E2500" s="86"/>
      <c r="F2500" s="86"/>
    </row>
    <row r="2501" spans="3:6" x14ac:dyDescent="0.25">
      <c r="C2501" s="86"/>
      <c r="D2501" s="86"/>
      <c r="E2501" s="86"/>
      <c r="F2501" s="86"/>
    </row>
    <row r="2502" spans="3:6" x14ac:dyDescent="0.25">
      <c r="C2502" s="86"/>
      <c r="D2502" s="86"/>
      <c r="E2502" s="86"/>
      <c r="F2502" s="86"/>
    </row>
    <row r="2503" spans="3:6" x14ac:dyDescent="0.25">
      <c r="C2503" s="86"/>
      <c r="D2503" s="86"/>
      <c r="E2503" s="86"/>
      <c r="F2503" s="86"/>
    </row>
    <row r="2504" spans="3:6" x14ac:dyDescent="0.25">
      <c r="C2504" s="86"/>
      <c r="D2504" s="86"/>
      <c r="E2504" s="86"/>
      <c r="F2504" s="86"/>
    </row>
    <row r="2505" spans="3:6" x14ac:dyDescent="0.25">
      <c r="C2505" s="86"/>
      <c r="D2505" s="86"/>
      <c r="E2505" s="86"/>
      <c r="F2505" s="86"/>
    </row>
    <row r="2506" spans="3:6" x14ac:dyDescent="0.25">
      <c r="C2506" s="86"/>
      <c r="D2506" s="86"/>
      <c r="E2506" s="86"/>
      <c r="F2506" s="86"/>
    </row>
    <row r="2507" spans="3:6" x14ac:dyDescent="0.25">
      <c r="C2507" s="86"/>
      <c r="D2507" s="86"/>
      <c r="E2507" s="86"/>
      <c r="F2507" s="86"/>
    </row>
    <row r="2508" spans="3:6" x14ac:dyDescent="0.25">
      <c r="C2508" s="86"/>
      <c r="D2508" s="86"/>
      <c r="E2508" s="86"/>
      <c r="F2508" s="86"/>
    </row>
    <row r="2509" spans="3:6" x14ac:dyDescent="0.25">
      <c r="C2509" s="86"/>
      <c r="D2509" s="86"/>
      <c r="E2509" s="86"/>
      <c r="F2509" s="86"/>
    </row>
    <row r="2510" spans="3:6" x14ac:dyDescent="0.25">
      <c r="C2510" s="86"/>
      <c r="D2510" s="86"/>
      <c r="E2510" s="86"/>
      <c r="F2510" s="86"/>
    </row>
    <row r="2511" spans="3:6" x14ac:dyDescent="0.25">
      <c r="C2511" s="86"/>
      <c r="D2511" s="86"/>
      <c r="E2511" s="86"/>
      <c r="F2511" s="86"/>
    </row>
    <row r="2512" spans="3:6" x14ac:dyDescent="0.25">
      <c r="C2512" s="86"/>
      <c r="D2512" s="86"/>
      <c r="E2512" s="86"/>
      <c r="F2512" s="86"/>
    </row>
    <row r="2513" spans="3:6" x14ac:dyDescent="0.25">
      <c r="C2513" s="86"/>
      <c r="D2513" s="86"/>
      <c r="E2513" s="86"/>
      <c r="F2513" s="86"/>
    </row>
    <row r="2514" spans="3:6" x14ac:dyDescent="0.25">
      <c r="C2514" s="86"/>
      <c r="D2514" s="86"/>
      <c r="E2514" s="86"/>
      <c r="F2514" s="86"/>
    </row>
    <row r="2515" spans="3:6" x14ac:dyDescent="0.25">
      <c r="C2515" s="86"/>
      <c r="D2515" s="86"/>
      <c r="E2515" s="86"/>
      <c r="F2515" s="86"/>
    </row>
    <row r="2516" spans="3:6" x14ac:dyDescent="0.25">
      <c r="C2516" s="86"/>
      <c r="D2516" s="86"/>
      <c r="E2516" s="86"/>
      <c r="F2516" s="86"/>
    </row>
    <row r="2517" spans="3:6" x14ac:dyDescent="0.25">
      <c r="C2517" s="86"/>
      <c r="D2517" s="86"/>
      <c r="E2517" s="86"/>
      <c r="F2517" s="86"/>
    </row>
    <row r="2518" spans="3:6" x14ac:dyDescent="0.25">
      <c r="C2518" s="86"/>
      <c r="D2518" s="86"/>
      <c r="E2518" s="86"/>
      <c r="F2518" s="86"/>
    </row>
    <row r="2519" spans="3:6" x14ac:dyDescent="0.25">
      <c r="C2519" s="86"/>
      <c r="D2519" s="86"/>
      <c r="E2519" s="86"/>
      <c r="F2519" s="86"/>
    </row>
    <row r="2520" spans="3:6" x14ac:dyDescent="0.25">
      <c r="C2520" s="86"/>
      <c r="D2520" s="86"/>
      <c r="E2520" s="86"/>
      <c r="F2520" s="86"/>
    </row>
    <row r="2521" spans="3:6" x14ac:dyDescent="0.25">
      <c r="C2521" s="86"/>
      <c r="D2521" s="86"/>
      <c r="E2521" s="86"/>
      <c r="F2521" s="86"/>
    </row>
    <row r="2522" spans="3:6" x14ac:dyDescent="0.25">
      <c r="C2522" s="86"/>
      <c r="D2522" s="86"/>
      <c r="E2522" s="86"/>
      <c r="F2522" s="86"/>
    </row>
    <row r="2523" spans="3:6" x14ac:dyDescent="0.25">
      <c r="C2523" s="86"/>
      <c r="D2523" s="86"/>
      <c r="E2523" s="86"/>
      <c r="F2523" s="86"/>
    </row>
    <row r="2524" spans="3:6" x14ac:dyDescent="0.25">
      <c r="C2524" s="86"/>
      <c r="D2524" s="86"/>
      <c r="E2524" s="86"/>
      <c r="F2524" s="86"/>
    </row>
    <row r="2525" spans="3:6" x14ac:dyDescent="0.25">
      <c r="C2525" s="86"/>
      <c r="D2525" s="86"/>
      <c r="E2525" s="86"/>
      <c r="F2525" s="86"/>
    </row>
    <row r="2526" spans="3:6" x14ac:dyDescent="0.25">
      <c r="C2526" s="86"/>
      <c r="D2526" s="86"/>
      <c r="E2526" s="86"/>
      <c r="F2526" s="86"/>
    </row>
    <row r="2527" spans="3:6" x14ac:dyDescent="0.25">
      <c r="C2527" s="86"/>
      <c r="D2527" s="86"/>
      <c r="E2527" s="86"/>
      <c r="F2527" s="86"/>
    </row>
    <row r="2528" spans="3:6" x14ac:dyDescent="0.25">
      <c r="C2528" s="86"/>
      <c r="D2528" s="86"/>
      <c r="E2528" s="86"/>
      <c r="F2528" s="86"/>
    </row>
    <row r="2529" spans="3:6" x14ac:dyDescent="0.25">
      <c r="C2529" s="86"/>
      <c r="D2529" s="86"/>
      <c r="E2529" s="86"/>
      <c r="F2529" s="86"/>
    </row>
    <row r="2530" spans="3:6" x14ac:dyDescent="0.25">
      <c r="C2530" s="86"/>
      <c r="D2530" s="86"/>
      <c r="E2530" s="86"/>
      <c r="F2530" s="86"/>
    </row>
    <row r="2531" spans="3:6" x14ac:dyDescent="0.25">
      <c r="C2531" s="86"/>
      <c r="D2531" s="86"/>
      <c r="E2531" s="86"/>
      <c r="F2531" s="86"/>
    </row>
    <row r="2532" spans="3:6" x14ac:dyDescent="0.25">
      <c r="C2532" s="86"/>
      <c r="D2532" s="86"/>
      <c r="E2532" s="86"/>
      <c r="F2532" s="86"/>
    </row>
    <row r="2533" spans="3:6" x14ac:dyDescent="0.25">
      <c r="C2533" s="86"/>
      <c r="D2533" s="86"/>
      <c r="E2533" s="86"/>
      <c r="F2533" s="86"/>
    </row>
    <row r="2534" spans="3:6" x14ac:dyDescent="0.25">
      <c r="C2534" s="86"/>
      <c r="D2534" s="86"/>
      <c r="E2534" s="86"/>
      <c r="F2534" s="86"/>
    </row>
    <row r="2535" spans="3:6" x14ac:dyDescent="0.25">
      <c r="C2535" s="86"/>
      <c r="D2535" s="86"/>
      <c r="E2535" s="86"/>
      <c r="F2535" s="86"/>
    </row>
    <row r="2536" spans="3:6" x14ac:dyDescent="0.25">
      <c r="C2536" s="86"/>
      <c r="D2536" s="86"/>
      <c r="E2536" s="86"/>
      <c r="F2536" s="86"/>
    </row>
    <row r="2537" spans="3:6" x14ac:dyDescent="0.25">
      <c r="C2537" s="86"/>
      <c r="D2537" s="86"/>
      <c r="E2537" s="86"/>
      <c r="F2537" s="86"/>
    </row>
    <row r="2538" spans="3:6" x14ac:dyDescent="0.25">
      <c r="C2538" s="86"/>
      <c r="D2538" s="86"/>
      <c r="E2538" s="86"/>
      <c r="F2538" s="86"/>
    </row>
    <row r="2539" spans="3:6" x14ac:dyDescent="0.25">
      <c r="C2539" s="86"/>
      <c r="D2539" s="86"/>
      <c r="E2539" s="86"/>
      <c r="F2539" s="86"/>
    </row>
    <row r="2540" spans="3:6" x14ac:dyDescent="0.25">
      <c r="C2540" s="86"/>
      <c r="D2540" s="86"/>
      <c r="E2540" s="86"/>
      <c r="F2540" s="86"/>
    </row>
    <row r="2541" spans="3:6" x14ac:dyDescent="0.25">
      <c r="C2541" s="86"/>
      <c r="D2541" s="86"/>
      <c r="E2541" s="86"/>
      <c r="F2541" s="86"/>
    </row>
    <row r="2542" spans="3:6" x14ac:dyDescent="0.25">
      <c r="C2542" s="86"/>
      <c r="D2542" s="86"/>
      <c r="E2542" s="86"/>
      <c r="F2542" s="86"/>
    </row>
    <row r="2543" spans="3:6" x14ac:dyDescent="0.25">
      <c r="C2543" s="86"/>
      <c r="D2543" s="86"/>
      <c r="E2543" s="86"/>
      <c r="F2543" s="86"/>
    </row>
    <row r="2544" spans="3:6" x14ac:dyDescent="0.25">
      <c r="C2544" s="86"/>
      <c r="D2544" s="86"/>
      <c r="E2544" s="86"/>
      <c r="F2544" s="86"/>
    </row>
    <row r="2545" spans="3:6" x14ac:dyDescent="0.25">
      <c r="C2545" s="86"/>
      <c r="D2545" s="86"/>
      <c r="E2545" s="86"/>
      <c r="F2545" s="86"/>
    </row>
    <row r="2546" spans="3:6" x14ac:dyDescent="0.25">
      <c r="C2546" s="86"/>
      <c r="D2546" s="86"/>
      <c r="E2546" s="86"/>
      <c r="F2546" s="86"/>
    </row>
    <row r="2547" spans="3:6" x14ac:dyDescent="0.25">
      <c r="C2547" s="86"/>
      <c r="D2547" s="86"/>
      <c r="E2547" s="86"/>
      <c r="F2547" s="86"/>
    </row>
    <row r="2548" spans="3:6" x14ac:dyDescent="0.25">
      <c r="C2548" s="86"/>
      <c r="D2548" s="86"/>
      <c r="E2548" s="86"/>
      <c r="F2548" s="86"/>
    </row>
    <row r="2549" spans="3:6" x14ac:dyDescent="0.25">
      <c r="C2549" s="86"/>
      <c r="D2549" s="86"/>
      <c r="E2549" s="86"/>
      <c r="F2549" s="86"/>
    </row>
    <row r="2550" spans="3:6" x14ac:dyDescent="0.25">
      <c r="C2550" s="86"/>
      <c r="D2550" s="86"/>
      <c r="E2550" s="86"/>
      <c r="F2550" s="86"/>
    </row>
    <row r="2551" spans="3:6" x14ac:dyDescent="0.25">
      <c r="C2551" s="86"/>
      <c r="D2551" s="86"/>
      <c r="E2551" s="86"/>
      <c r="F2551" s="86"/>
    </row>
    <row r="2552" spans="3:6" x14ac:dyDescent="0.25">
      <c r="C2552" s="86"/>
      <c r="D2552" s="86"/>
      <c r="E2552" s="86"/>
      <c r="F2552" s="86"/>
    </row>
    <row r="2553" spans="3:6" x14ac:dyDescent="0.25">
      <c r="C2553" s="86"/>
      <c r="D2553" s="86"/>
      <c r="E2553" s="86"/>
      <c r="F2553" s="86"/>
    </row>
    <row r="2554" spans="3:6" x14ac:dyDescent="0.25">
      <c r="C2554" s="86"/>
      <c r="D2554" s="86"/>
      <c r="E2554" s="86"/>
      <c r="F2554" s="86"/>
    </row>
    <row r="2555" spans="3:6" x14ac:dyDescent="0.25">
      <c r="C2555" s="86"/>
      <c r="D2555" s="86"/>
      <c r="E2555" s="86"/>
      <c r="F2555" s="86"/>
    </row>
    <row r="2556" spans="3:6" x14ac:dyDescent="0.25">
      <c r="C2556" s="86"/>
      <c r="D2556" s="86"/>
      <c r="E2556" s="86"/>
      <c r="F2556" s="86"/>
    </row>
    <row r="2557" spans="3:6" x14ac:dyDescent="0.25">
      <c r="C2557" s="86"/>
      <c r="D2557" s="86"/>
      <c r="E2557" s="86"/>
      <c r="F2557" s="86"/>
    </row>
    <row r="2558" spans="3:6" x14ac:dyDescent="0.25">
      <c r="C2558" s="86"/>
      <c r="D2558" s="86"/>
      <c r="E2558" s="86"/>
      <c r="F2558" s="86"/>
    </row>
    <row r="2559" spans="3:6" x14ac:dyDescent="0.25">
      <c r="C2559" s="86"/>
      <c r="D2559" s="86"/>
      <c r="E2559" s="86"/>
      <c r="F2559" s="86"/>
    </row>
    <row r="2560" spans="3:6" x14ac:dyDescent="0.25">
      <c r="C2560" s="86"/>
      <c r="D2560" s="86"/>
      <c r="E2560" s="86"/>
      <c r="F2560" s="86"/>
    </row>
    <row r="2561" spans="3:6" x14ac:dyDescent="0.25">
      <c r="C2561" s="86"/>
      <c r="D2561" s="86"/>
      <c r="E2561" s="86"/>
      <c r="F2561" s="86"/>
    </row>
    <row r="2562" spans="3:6" x14ac:dyDescent="0.25">
      <c r="C2562" s="86"/>
      <c r="D2562" s="86"/>
      <c r="E2562" s="86"/>
      <c r="F2562" s="86"/>
    </row>
    <row r="2563" spans="3:6" x14ac:dyDescent="0.25">
      <c r="C2563" s="86"/>
      <c r="D2563" s="86"/>
      <c r="E2563" s="86"/>
      <c r="F2563" s="86"/>
    </row>
    <row r="2564" spans="3:6" x14ac:dyDescent="0.25">
      <c r="C2564" s="86"/>
      <c r="D2564" s="86"/>
      <c r="E2564" s="86"/>
      <c r="F2564" s="86"/>
    </row>
    <row r="2565" spans="3:6" x14ac:dyDescent="0.25">
      <c r="C2565" s="86"/>
      <c r="D2565" s="86"/>
      <c r="E2565" s="86"/>
      <c r="F2565" s="86"/>
    </row>
    <row r="2566" spans="3:6" x14ac:dyDescent="0.25">
      <c r="C2566" s="86"/>
      <c r="D2566" s="86"/>
      <c r="E2566" s="86"/>
      <c r="F2566" s="86"/>
    </row>
    <row r="2567" spans="3:6" x14ac:dyDescent="0.25">
      <c r="C2567" s="86"/>
      <c r="D2567" s="86"/>
      <c r="E2567" s="86"/>
      <c r="F2567" s="86"/>
    </row>
    <row r="2568" spans="3:6" x14ac:dyDescent="0.25">
      <c r="C2568" s="86"/>
      <c r="D2568" s="86"/>
      <c r="E2568" s="86"/>
      <c r="F2568" s="86"/>
    </row>
    <row r="2569" spans="3:6" x14ac:dyDescent="0.25">
      <c r="C2569" s="86"/>
      <c r="D2569" s="86"/>
      <c r="E2569" s="86"/>
      <c r="F2569" s="86"/>
    </row>
    <row r="2570" spans="3:6" x14ac:dyDescent="0.25">
      <c r="C2570" s="86"/>
      <c r="D2570" s="86"/>
      <c r="E2570" s="86"/>
      <c r="F2570" s="86"/>
    </row>
    <row r="2571" spans="3:6" x14ac:dyDescent="0.25">
      <c r="C2571" s="86"/>
      <c r="D2571" s="86"/>
      <c r="E2571" s="86"/>
      <c r="F2571" s="86"/>
    </row>
    <row r="2572" spans="3:6" x14ac:dyDescent="0.25">
      <c r="C2572" s="86"/>
      <c r="D2572" s="86"/>
      <c r="E2572" s="86"/>
      <c r="F2572" s="86"/>
    </row>
    <row r="2573" spans="3:6" x14ac:dyDescent="0.25">
      <c r="C2573" s="86"/>
      <c r="D2573" s="86"/>
      <c r="E2573" s="86"/>
      <c r="F2573" s="86"/>
    </row>
    <row r="2574" spans="3:6" x14ac:dyDescent="0.25">
      <c r="C2574" s="86"/>
      <c r="D2574" s="86"/>
      <c r="E2574" s="86"/>
      <c r="F2574" s="86"/>
    </row>
    <row r="2575" spans="3:6" x14ac:dyDescent="0.25">
      <c r="C2575" s="86"/>
      <c r="D2575" s="86"/>
      <c r="E2575" s="86"/>
      <c r="F2575" s="86"/>
    </row>
    <row r="2576" spans="3:6" x14ac:dyDescent="0.25">
      <c r="C2576" s="86"/>
      <c r="D2576" s="86"/>
      <c r="E2576" s="86"/>
      <c r="F2576" s="86"/>
    </row>
    <row r="2577" spans="3:6" x14ac:dyDescent="0.25">
      <c r="C2577" s="86"/>
      <c r="D2577" s="86"/>
      <c r="E2577" s="86"/>
      <c r="F2577" s="86"/>
    </row>
    <row r="2578" spans="3:6" x14ac:dyDescent="0.25">
      <c r="C2578" s="86"/>
      <c r="D2578" s="86"/>
      <c r="E2578" s="86"/>
      <c r="F2578" s="86"/>
    </row>
    <row r="2579" spans="3:6" x14ac:dyDescent="0.25">
      <c r="C2579" s="86"/>
      <c r="D2579" s="86"/>
      <c r="E2579" s="86"/>
      <c r="F2579" s="86"/>
    </row>
    <row r="2580" spans="3:6" x14ac:dyDescent="0.25">
      <c r="C2580" s="86"/>
      <c r="D2580" s="86"/>
      <c r="E2580" s="86"/>
      <c r="F2580" s="86"/>
    </row>
    <row r="2581" spans="3:6" x14ac:dyDescent="0.25">
      <c r="C2581" s="86"/>
      <c r="D2581" s="86"/>
      <c r="E2581" s="86"/>
      <c r="F2581" s="86"/>
    </row>
    <row r="2582" spans="3:6" x14ac:dyDescent="0.25">
      <c r="C2582" s="86"/>
      <c r="D2582" s="86"/>
      <c r="E2582" s="86"/>
      <c r="F2582" s="86"/>
    </row>
    <row r="2583" spans="3:6" x14ac:dyDescent="0.25">
      <c r="C2583" s="86"/>
      <c r="D2583" s="86"/>
      <c r="E2583" s="86"/>
      <c r="F2583" s="86"/>
    </row>
    <row r="2584" spans="3:6" x14ac:dyDescent="0.25">
      <c r="C2584" s="86"/>
      <c r="D2584" s="86"/>
      <c r="E2584" s="86"/>
      <c r="F2584" s="86"/>
    </row>
    <row r="2585" spans="3:6" x14ac:dyDescent="0.25">
      <c r="C2585" s="86"/>
      <c r="D2585" s="86"/>
      <c r="E2585" s="86"/>
      <c r="F2585" s="86"/>
    </row>
    <row r="2586" spans="3:6" x14ac:dyDescent="0.25">
      <c r="C2586" s="86"/>
      <c r="D2586" s="86"/>
      <c r="E2586" s="86"/>
      <c r="F2586" s="86"/>
    </row>
    <row r="2587" spans="3:6" x14ac:dyDescent="0.25">
      <c r="C2587" s="86"/>
      <c r="D2587" s="86"/>
      <c r="E2587" s="86"/>
      <c r="F2587" s="86"/>
    </row>
    <row r="2588" spans="3:6" x14ac:dyDescent="0.25">
      <c r="C2588" s="86"/>
      <c r="D2588" s="86"/>
      <c r="E2588" s="86"/>
      <c r="F2588" s="86"/>
    </row>
    <row r="2589" spans="3:6" x14ac:dyDescent="0.25">
      <c r="C2589" s="86"/>
      <c r="D2589" s="86"/>
      <c r="E2589" s="86"/>
      <c r="F2589" s="86"/>
    </row>
    <row r="2590" spans="3:6" x14ac:dyDescent="0.25">
      <c r="C2590" s="86"/>
      <c r="D2590" s="86"/>
      <c r="E2590" s="86"/>
      <c r="F2590" s="86"/>
    </row>
    <row r="2591" spans="3:6" x14ac:dyDescent="0.25">
      <c r="C2591" s="86"/>
      <c r="D2591" s="86"/>
      <c r="E2591" s="86"/>
      <c r="F2591" s="86"/>
    </row>
    <row r="2592" spans="3:6" x14ac:dyDescent="0.25">
      <c r="C2592" s="86"/>
      <c r="D2592" s="86"/>
      <c r="E2592" s="86"/>
      <c r="F2592" s="86"/>
    </row>
    <row r="2593" spans="3:6" x14ac:dyDescent="0.25">
      <c r="C2593" s="86"/>
      <c r="D2593" s="86"/>
      <c r="E2593" s="86"/>
      <c r="F2593" s="86"/>
    </row>
    <row r="2594" spans="3:6" x14ac:dyDescent="0.25">
      <c r="C2594" s="86"/>
      <c r="D2594" s="86"/>
      <c r="E2594" s="86"/>
      <c r="F2594" s="86"/>
    </row>
    <row r="2595" spans="3:6" x14ac:dyDescent="0.25">
      <c r="C2595" s="86"/>
      <c r="D2595" s="86"/>
      <c r="E2595" s="86"/>
      <c r="F2595" s="86"/>
    </row>
    <row r="2596" spans="3:6" x14ac:dyDescent="0.25">
      <c r="C2596" s="86"/>
      <c r="D2596" s="86"/>
      <c r="E2596" s="86"/>
      <c r="F2596" s="86"/>
    </row>
    <row r="2597" spans="3:6" x14ac:dyDescent="0.25">
      <c r="C2597" s="86"/>
      <c r="D2597" s="86"/>
      <c r="E2597" s="86"/>
      <c r="F2597" s="86"/>
    </row>
    <row r="2598" spans="3:6" x14ac:dyDescent="0.25">
      <c r="C2598" s="86"/>
      <c r="D2598" s="86"/>
      <c r="E2598" s="86"/>
      <c r="F2598" s="86"/>
    </row>
    <row r="2599" spans="3:6" x14ac:dyDescent="0.25">
      <c r="C2599" s="86"/>
      <c r="D2599" s="86"/>
      <c r="E2599" s="86"/>
      <c r="F2599" s="86"/>
    </row>
    <row r="2600" spans="3:6" x14ac:dyDescent="0.25">
      <c r="C2600" s="86"/>
      <c r="D2600" s="86"/>
      <c r="E2600" s="86"/>
      <c r="F2600" s="86"/>
    </row>
    <row r="2601" spans="3:6" x14ac:dyDescent="0.25">
      <c r="C2601" s="86"/>
      <c r="D2601" s="86"/>
      <c r="E2601" s="86"/>
      <c r="F2601" s="86"/>
    </row>
    <row r="2602" spans="3:6" x14ac:dyDescent="0.25">
      <c r="C2602" s="86"/>
      <c r="D2602" s="86"/>
      <c r="E2602" s="86"/>
      <c r="F2602" s="86"/>
    </row>
    <row r="2603" spans="3:6" x14ac:dyDescent="0.25">
      <c r="C2603" s="86"/>
      <c r="D2603" s="86"/>
      <c r="E2603" s="86"/>
      <c r="F2603" s="86"/>
    </row>
    <row r="2604" spans="3:6" x14ac:dyDescent="0.25">
      <c r="C2604" s="86"/>
      <c r="D2604" s="86"/>
      <c r="E2604" s="86"/>
      <c r="F2604" s="86"/>
    </row>
    <row r="2605" spans="3:6" x14ac:dyDescent="0.25">
      <c r="C2605" s="86"/>
      <c r="D2605" s="86"/>
      <c r="E2605" s="86"/>
      <c r="F2605" s="86"/>
    </row>
    <row r="2606" spans="3:6" x14ac:dyDescent="0.25">
      <c r="C2606" s="86"/>
      <c r="D2606" s="86"/>
      <c r="E2606" s="86"/>
      <c r="F2606" s="86"/>
    </row>
    <row r="2607" spans="3:6" x14ac:dyDescent="0.25">
      <c r="C2607" s="86"/>
      <c r="D2607" s="86"/>
      <c r="E2607" s="86"/>
      <c r="F2607" s="86"/>
    </row>
    <row r="2608" spans="3:6" x14ac:dyDescent="0.25">
      <c r="C2608" s="86"/>
      <c r="D2608" s="86"/>
      <c r="E2608" s="86"/>
      <c r="F2608" s="86"/>
    </row>
    <row r="2609" spans="3:6" x14ac:dyDescent="0.25">
      <c r="C2609" s="86"/>
      <c r="D2609" s="86"/>
      <c r="E2609" s="86"/>
      <c r="F2609" s="86"/>
    </row>
    <row r="2610" spans="3:6" x14ac:dyDescent="0.25">
      <c r="C2610" s="86"/>
      <c r="D2610" s="86"/>
      <c r="E2610" s="86"/>
      <c r="F2610" s="86"/>
    </row>
    <row r="2611" spans="3:6" x14ac:dyDescent="0.25">
      <c r="C2611" s="86"/>
      <c r="D2611" s="86"/>
      <c r="E2611" s="86"/>
      <c r="F2611" s="86"/>
    </row>
    <row r="2612" spans="3:6" x14ac:dyDescent="0.25">
      <c r="C2612" s="86"/>
      <c r="D2612" s="86"/>
      <c r="E2612" s="86"/>
      <c r="F2612" s="86"/>
    </row>
    <row r="2613" spans="3:6" x14ac:dyDescent="0.25">
      <c r="C2613" s="86"/>
      <c r="D2613" s="86"/>
      <c r="E2613" s="86"/>
      <c r="F2613" s="86"/>
    </row>
    <row r="2614" spans="3:6" x14ac:dyDescent="0.25">
      <c r="C2614" s="86"/>
      <c r="D2614" s="86"/>
      <c r="E2614" s="86"/>
      <c r="F2614" s="86"/>
    </row>
    <row r="2615" spans="3:6" x14ac:dyDescent="0.25">
      <c r="C2615" s="86"/>
      <c r="D2615" s="86"/>
      <c r="E2615" s="86"/>
      <c r="F2615" s="86"/>
    </row>
    <row r="2616" spans="3:6" x14ac:dyDescent="0.25">
      <c r="C2616" s="86"/>
      <c r="D2616" s="86"/>
      <c r="E2616" s="86"/>
      <c r="F2616" s="86"/>
    </row>
    <row r="2617" spans="3:6" x14ac:dyDescent="0.25">
      <c r="C2617" s="86"/>
      <c r="D2617" s="86"/>
      <c r="E2617" s="86"/>
      <c r="F2617" s="86"/>
    </row>
    <row r="2618" spans="3:6" x14ac:dyDescent="0.25">
      <c r="C2618" s="86"/>
      <c r="D2618" s="86"/>
      <c r="E2618" s="86"/>
      <c r="F2618" s="86"/>
    </row>
    <row r="2619" spans="3:6" x14ac:dyDescent="0.25">
      <c r="C2619" s="86"/>
      <c r="D2619" s="86"/>
      <c r="E2619" s="86"/>
      <c r="F2619" s="86"/>
    </row>
    <row r="2620" spans="3:6" x14ac:dyDescent="0.25">
      <c r="C2620" s="86"/>
      <c r="D2620" s="86"/>
      <c r="E2620" s="86"/>
      <c r="F2620" s="86"/>
    </row>
    <row r="2621" spans="3:6" x14ac:dyDescent="0.25">
      <c r="C2621" s="86"/>
      <c r="D2621" s="86"/>
      <c r="E2621" s="86"/>
      <c r="F2621" s="86"/>
    </row>
    <row r="2622" spans="3:6" x14ac:dyDescent="0.25">
      <c r="C2622" s="86"/>
      <c r="D2622" s="86"/>
      <c r="E2622" s="86"/>
      <c r="F2622" s="86"/>
    </row>
    <row r="2623" spans="3:6" x14ac:dyDescent="0.25">
      <c r="C2623" s="86"/>
      <c r="D2623" s="86"/>
      <c r="E2623" s="86"/>
      <c r="F2623" s="86"/>
    </row>
    <row r="2624" spans="3:6" x14ac:dyDescent="0.25">
      <c r="C2624" s="86"/>
      <c r="D2624" s="86"/>
      <c r="E2624" s="86"/>
      <c r="F2624" s="86"/>
    </row>
    <row r="2625" spans="3:6" x14ac:dyDescent="0.25">
      <c r="C2625" s="86"/>
      <c r="D2625" s="86"/>
      <c r="E2625" s="86"/>
      <c r="F2625" s="86"/>
    </row>
    <row r="2626" spans="3:6" x14ac:dyDescent="0.25">
      <c r="C2626" s="86"/>
      <c r="D2626" s="86"/>
      <c r="E2626" s="86"/>
      <c r="F2626" s="86"/>
    </row>
    <row r="2627" spans="3:6" x14ac:dyDescent="0.25">
      <c r="C2627" s="86"/>
      <c r="D2627" s="86"/>
      <c r="E2627" s="86"/>
      <c r="F2627" s="86"/>
    </row>
    <row r="2628" spans="3:6" x14ac:dyDescent="0.25">
      <c r="C2628" s="86"/>
      <c r="D2628" s="86"/>
      <c r="E2628" s="86"/>
      <c r="F2628" s="86"/>
    </row>
    <row r="2629" spans="3:6" x14ac:dyDescent="0.25">
      <c r="C2629" s="86"/>
      <c r="D2629" s="86"/>
      <c r="E2629" s="86"/>
      <c r="F2629" s="86"/>
    </row>
    <row r="2630" spans="3:6" x14ac:dyDescent="0.25">
      <c r="C2630" s="86"/>
      <c r="D2630" s="86"/>
      <c r="E2630" s="86"/>
      <c r="F2630" s="86"/>
    </row>
    <row r="2631" spans="3:6" x14ac:dyDescent="0.25">
      <c r="C2631" s="86"/>
      <c r="D2631" s="86"/>
      <c r="E2631" s="86"/>
      <c r="F2631" s="86"/>
    </row>
    <row r="2632" spans="3:6" x14ac:dyDescent="0.25">
      <c r="C2632" s="86"/>
      <c r="D2632" s="86"/>
      <c r="E2632" s="86"/>
      <c r="F2632" s="86"/>
    </row>
    <row r="2633" spans="3:6" x14ac:dyDescent="0.25">
      <c r="C2633" s="86"/>
      <c r="D2633" s="86"/>
      <c r="E2633" s="86"/>
      <c r="F2633" s="86"/>
    </row>
    <row r="2634" spans="3:6" x14ac:dyDescent="0.25">
      <c r="C2634" s="86"/>
      <c r="D2634" s="86"/>
      <c r="E2634" s="86"/>
      <c r="F2634" s="86"/>
    </row>
    <row r="2635" spans="3:6" x14ac:dyDescent="0.25">
      <c r="C2635" s="86"/>
      <c r="D2635" s="86"/>
      <c r="E2635" s="86"/>
      <c r="F2635" s="86"/>
    </row>
    <row r="2636" spans="3:6" x14ac:dyDescent="0.25">
      <c r="C2636" s="86"/>
      <c r="D2636" s="86"/>
      <c r="E2636" s="86"/>
      <c r="F2636" s="86"/>
    </row>
    <row r="2637" spans="3:6" x14ac:dyDescent="0.25">
      <c r="C2637" s="86"/>
      <c r="D2637" s="86"/>
      <c r="E2637" s="86"/>
      <c r="F2637" s="86"/>
    </row>
    <row r="2638" spans="3:6" x14ac:dyDescent="0.25">
      <c r="C2638" s="86"/>
      <c r="D2638" s="86"/>
      <c r="E2638" s="86"/>
      <c r="F2638" s="86"/>
    </row>
    <row r="2639" spans="3:6" x14ac:dyDescent="0.25">
      <c r="C2639" s="86"/>
      <c r="D2639" s="86"/>
      <c r="E2639" s="86"/>
      <c r="F2639" s="86"/>
    </row>
    <row r="2640" spans="3:6" x14ac:dyDescent="0.25">
      <c r="C2640" s="86"/>
      <c r="D2640" s="86"/>
      <c r="E2640" s="86"/>
      <c r="F2640" s="86"/>
    </row>
    <row r="2641" spans="3:6" x14ac:dyDescent="0.25">
      <c r="C2641" s="86"/>
      <c r="D2641" s="86"/>
      <c r="E2641" s="86"/>
      <c r="F2641" s="86"/>
    </row>
    <row r="2642" spans="3:6" x14ac:dyDescent="0.25">
      <c r="C2642" s="86"/>
      <c r="D2642" s="86"/>
      <c r="E2642" s="86"/>
      <c r="F2642" s="86"/>
    </row>
    <row r="2643" spans="3:6" x14ac:dyDescent="0.25">
      <c r="C2643" s="86"/>
      <c r="D2643" s="86"/>
      <c r="E2643" s="86"/>
      <c r="F2643" s="86"/>
    </row>
    <row r="2644" spans="3:6" x14ac:dyDescent="0.25">
      <c r="C2644" s="86"/>
      <c r="D2644" s="86"/>
      <c r="E2644" s="86"/>
      <c r="F2644" s="86"/>
    </row>
    <row r="2645" spans="3:6" x14ac:dyDescent="0.25">
      <c r="C2645" s="86"/>
      <c r="D2645" s="86"/>
      <c r="E2645" s="86"/>
      <c r="F2645" s="86"/>
    </row>
    <row r="2646" spans="3:6" x14ac:dyDescent="0.25">
      <c r="C2646" s="86"/>
      <c r="D2646" s="86"/>
      <c r="E2646" s="86"/>
      <c r="F2646" s="86"/>
    </row>
    <row r="2647" spans="3:6" x14ac:dyDescent="0.25">
      <c r="C2647" s="86"/>
      <c r="D2647" s="86"/>
      <c r="E2647" s="86"/>
      <c r="F2647" s="86"/>
    </row>
    <row r="2648" spans="3:6" x14ac:dyDescent="0.25">
      <c r="C2648" s="86"/>
      <c r="D2648" s="86"/>
      <c r="E2648" s="86"/>
      <c r="F2648" s="86"/>
    </row>
    <row r="2649" spans="3:6" x14ac:dyDescent="0.25">
      <c r="C2649" s="86"/>
      <c r="D2649" s="86"/>
      <c r="E2649" s="86"/>
      <c r="F2649" s="86"/>
    </row>
    <row r="2650" spans="3:6" x14ac:dyDescent="0.25">
      <c r="C2650" s="86"/>
      <c r="D2650" s="86"/>
      <c r="E2650" s="86"/>
      <c r="F2650" s="86"/>
    </row>
    <row r="2651" spans="3:6" x14ac:dyDescent="0.25">
      <c r="C2651" s="86"/>
      <c r="D2651" s="86"/>
      <c r="E2651" s="86"/>
      <c r="F2651" s="86"/>
    </row>
    <row r="2652" spans="3:6" x14ac:dyDescent="0.25">
      <c r="C2652" s="86"/>
      <c r="D2652" s="86"/>
      <c r="E2652" s="86"/>
      <c r="F2652" s="86"/>
    </row>
    <row r="2653" spans="3:6" x14ac:dyDescent="0.25">
      <c r="C2653" s="86"/>
      <c r="D2653" s="86"/>
      <c r="E2653" s="86"/>
      <c r="F2653" s="86"/>
    </row>
    <row r="2654" spans="3:6" x14ac:dyDescent="0.25">
      <c r="C2654" s="86"/>
      <c r="D2654" s="86"/>
      <c r="E2654" s="86"/>
      <c r="F2654" s="86"/>
    </row>
    <row r="2655" spans="3:6" x14ac:dyDescent="0.25">
      <c r="C2655" s="86"/>
      <c r="D2655" s="86"/>
      <c r="E2655" s="86"/>
      <c r="F2655" s="86"/>
    </row>
    <row r="2656" spans="3:6" x14ac:dyDescent="0.25">
      <c r="C2656" s="86"/>
      <c r="D2656" s="86"/>
      <c r="E2656" s="86"/>
      <c r="F2656" s="86"/>
    </row>
    <row r="2657" spans="3:6" x14ac:dyDescent="0.25">
      <c r="C2657" s="86"/>
      <c r="D2657" s="86"/>
      <c r="E2657" s="86"/>
      <c r="F2657" s="86"/>
    </row>
    <row r="2658" spans="3:6" x14ac:dyDescent="0.25">
      <c r="C2658" s="86"/>
      <c r="D2658" s="86"/>
      <c r="E2658" s="86"/>
      <c r="F2658" s="86"/>
    </row>
    <row r="2659" spans="3:6" x14ac:dyDescent="0.25">
      <c r="C2659" s="86"/>
      <c r="D2659" s="86"/>
      <c r="E2659" s="86"/>
      <c r="F2659" s="86"/>
    </row>
    <row r="2660" spans="3:6" x14ac:dyDescent="0.25">
      <c r="C2660" s="86"/>
      <c r="D2660" s="86"/>
      <c r="E2660" s="86"/>
      <c r="F2660" s="86"/>
    </row>
    <row r="2661" spans="3:6" x14ac:dyDescent="0.25">
      <c r="C2661" s="86"/>
      <c r="D2661" s="86"/>
      <c r="E2661" s="86"/>
      <c r="F2661" s="86"/>
    </row>
    <row r="2662" spans="3:6" x14ac:dyDescent="0.25">
      <c r="C2662" s="86"/>
      <c r="D2662" s="86"/>
      <c r="E2662" s="86"/>
      <c r="F2662" s="86"/>
    </row>
    <row r="2663" spans="3:6" x14ac:dyDescent="0.25">
      <c r="C2663" s="86"/>
      <c r="D2663" s="86"/>
      <c r="E2663" s="86"/>
      <c r="F2663" s="86"/>
    </row>
    <row r="2664" spans="3:6" x14ac:dyDescent="0.25">
      <c r="C2664" s="86"/>
      <c r="D2664" s="86"/>
      <c r="E2664" s="86"/>
      <c r="F2664" s="86"/>
    </row>
    <row r="2665" spans="3:6" x14ac:dyDescent="0.25">
      <c r="C2665" s="86"/>
      <c r="D2665" s="86"/>
      <c r="E2665" s="86"/>
      <c r="F2665" s="86"/>
    </row>
    <row r="2666" spans="3:6" x14ac:dyDescent="0.25">
      <c r="C2666" s="86"/>
      <c r="D2666" s="86"/>
      <c r="E2666" s="86"/>
      <c r="F2666" s="86"/>
    </row>
    <row r="2667" spans="3:6" x14ac:dyDescent="0.25">
      <c r="C2667" s="86"/>
      <c r="D2667" s="86"/>
      <c r="E2667" s="86"/>
      <c r="F2667" s="86"/>
    </row>
    <row r="2668" spans="3:6" x14ac:dyDescent="0.25">
      <c r="C2668" s="86"/>
      <c r="D2668" s="86"/>
      <c r="E2668" s="86"/>
      <c r="F2668" s="86"/>
    </row>
    <row r="2669" spans="3:6" x14ac:dyDescent="0.25">
      <c r="C2669" s="86"/>
      <c r="D2669" s="86"/>
      <c r="E2669" s="86"/>
      <c r="F2669" s="86"/>
    </row>
    <row r="2670" spans="3:6" x14ac:dyDescent="0.25">
      <c r="C2670" s="86"/>
      <c r="D2670" s="86"/>
      <c r="E2670" s="86"/>
      <c r="F2670" s="86"/>
    </row>
    <row r="2671" spans="3:6" x14ac:dyDescent="0.25">
      <c r="C2671" s="86"/>
      <c r="D2671" s="86"/>
      <c r="E2671" s="86"/>
      <c r="F2671" s="86"/>
    </row>
    <row r="2672" spans="3:6" x14ac:dyDescent="0.25">
      <c r="C2672" s="86"/>
      <c r="D2672" s="86"/>
      <c r="E2672" s="86"/>
      <c r="F2672" s="86"/>
    </row>
    <row r="2673" spans="3:6" x14ac:dyDescent="0.25">
      <c r="C2673" s="86"/>
      <c r="D2673" s="86"/>
      <c r="E2673" s="86"/>
      <c r="F2673" s="86"/>
    </row>
    <row r="2674" spans="3:6" x14ac:dyDescent="0.25">
      <c r="C2674" s="86"/>
      <c r="D2674" s="86"/>
      <c r="E2674" s="86"/>
      <c r="F2674" s="86"/>
    </row>
    <row r="2675" spans="3:6" x14ac:dyDescent="0.25">
      <c r="C2675" s="86"/>
      <c r="D2675" s="86"/>
      <c r="E2675" s="86"/>
      <c r="F2675" s="86"/>
    </row>
    <row r="2676" spans="3:6" x14ac:dyDescent="0.25">
      <c r="C2676" s="86"/>
      <c r="D2676" s="86"/>
      <c r="E2676" s="86"/>
      <c r="F2676" s="86"/>
    </row>
    <row r="2677" spans="3:6" x14ac:dyDescent="0.25">
      <c r="C2677" s="86"/>
      <c r="D2677" s="86"/>
      <c r="E2677" s="86"/>
      <c r="F2677" s="86"/>
    </row>
    <row r="2678" spans="3:6" x14ac:dyDescent="0.25">
      <c r="C2678" s="86"/>
      <c r="D2678" s="86"/>
      <c r="E2678" s="86"/>
      <c r="F2678" s="86"/>
    </row>
    <row r="2679" spans="3:6" x14ac:dyDescent="0.25">
      <c r="C2679" s="86"/>
      <c r="D2679" s="86"/>
      <c r="E2679" s="86"/>
      <c r="F2679" s="86"/>
    </row>
    <row r="2680" spans="3:6" x14ac:dyDescent="0.25">
      <c r="C2680" s="86"/>
      <c r="D2680" s="86"/>
      <c r="E2680" s="86"/>
      <c r="F2680" s="86"/>
    </row>
    <row r="2681" spans="3:6" x14ac:dyDescent="0.25">
      <c r="C2681" s="86"/>
      <c r="D2681" s="86"/>
      <c r="E2681" s="86"/>
      <c r="F2681" s="86"/>
    </row>
    <row r="2682" spans="3:6" x14ac:dyDescent="0.25">
      <c r="C2682" s="86"/>
      <c r="D2682" s="86"/>
      <c r="E2682" s="86"/>
      <c r="F2682" s="86"/>
    </row>
    <row r="2683" spans="3:6" x14ac:dyDescent="0.25">
      <c r="C2683" s="86"/>
      <c r="D2683" s="86"/>
      <c r="E2683" s="86"/>
      <c r="F2683" s="86"/>
    </row>
    <row r="2684" spans="3:6" x14ac:dyDescent="0.25">
      <c r="C2684" s="86"/>
      <c r="D2684" s="86"/>
      <c r="E2684" s="86"/>
      <c r="F2684" s="86"/>
    </row>
    <row r="2685" spans="3:6" x14ac:dyDescent="0.25">
      <c r="C2685" s="86"/>
      <c r="D2685" s="86"/>
      <c r="E2685" s="86"/>
      <c r="F2685" s="86"/>
    </row>
    <row r="2686" spans="3:6" x14ac:dyDescent="0.25">
      <c r="C2686" s="86"/>
      <c r="D2686" s="86"/>
      <c r="E2686" s="86"/>
      <c r="F2686" s="86"/>
    </row>
    <row r="2687" spans="3:6" x14ac:dyDescent="0.25">
      <c r="C2687" s="86"/>
      <c r="D2687" s="86"/>
      <c r="E2687" s="86"/>
      <c r="F2687" s="86"/>
    </row>
    <row r="2688" spans="3:6" x14ac:dyDescent="0.25">
      <c r="C2688" s="86"/>
      <c r="D2688" s="86"/>
      <c r="E2688" s="86"/>
      <c r="F2688" s="86"/>
    </row>
    <row r="2689" spans="3:6" x14ac:dyDescent="0.25">
      <c r="C2689" s="86"/>
      <c r="D2689" s="86"/>
      <c r="E2689" s="86"/>
      <c r="F2689" s="86"/>
    </row>
    <row r="2690" spans="3:6" x14ac:dyDescent="0.25">
      <c r="C2690" s="86"/>
      <c r="D2690" s="86"/>
      <c r="E2690" s="86"/>
      <c r="F2690" s="86"/>
    </row>
    <row r="2691" spans="3:6" x14ac:dyDescent="0.25">
      <c r="C2691" s="86"/>
      <c r="D2691" s="86"/>
      <c r="E2691" s="86"/>
      <c r="F2691" s="86"/>
    </row>
    <row r="2692" spans="3:6" x14ac:dyDescent="0.25">
      <c r="C2692" s="86"/>
      <c r="D2692" s="86"/>
      <c r="E2692" s="86"/>
      <c r="F2692" s="86"/>
    </row>
    <row r="2693" spans="3:6" x14ac:dyDescent="0.25">
      <c r="C2693" s="86"/>
      <c r="D2693" s="86"/>
      <c r="E2693" s="86"/>
      <c r="F2693" s="86"/>
    </row>
    <row r="2694" spans="3:6" x14ac:dyDescent="0.25">
      <c r="C2694" s="86"/>
      <c r="D2694" s="86"/>
      <c r="E2694" s="86"/>
      <c r="F2694" s="86"/>
    </row>
    <row r="2695" spans="3:6" x14ac:dyDescent="0.25">
      <c r="C2695" s="86"/>
      <c r="D2695" s="86"/>
      <c r="E2695" s="86"/>
      <c r="F2695" s="86"/>
    </row>
    <row r="2696" spans="3:6" x14ac:dyDescent="0.25">
      <c r="C2696" s="86"/>
      <c r="D2696" s="86"/>
      <c r="E2696" s="86"/>
      <c r="F2696" s="86"/>
    </row>
    <row r="2697" spans="3:6" x14ac:dyDescent="0.25">
      <c r="C2697" s="86"/>
      <c r="D2697" s="86"/>
      <c r="E2697" s="86"/>
      <c r="F2697" s="86"/>
    </row>
    <row r="2698" spans="3:6" x14ac:dyDescent="0.25">
      <c r="C2698" s="86"/>
      <c r="D2698" s="86"/>
      <c r="E2698" s="86"/>
      <c r="F2698" s="86"/>
    </row>
    <row r="2699" spans="3:6" x14ac:dyDescent="0.25">
      <c r="C2699" s="86"/>
      <c r="D2699" s="86"/>
      <c r="E2699" s="86"/>
      <c r="F2699" s="86"/>
    </row>
    <row r="2700" spans="3:6" x14ac:dyDescent="0.25">
      <c r="C2700" s="86"/>
      <c r="D2700" s="86"/>
      <c r="E2700" s="86"/>
      <c r="F2700" s="86"/>
    </row>
    <row r="2701" spans="3:6" x14ac:dyDescent="0.25">
      <c r="C2701" s="86"/>
      <c r="D2701" s="86"/>
      <c r="E2701" s="86"/>
      <c r="F2701" s="86"/>
    </row>
    <row r="2702" spans="3:6" x14ac:dyDescent="0.25">
      <c r="C2702" s="86"/>
      <c r="D2702" s="86"/>
      <c r="E2702" s="86"/>
      <c r="F2702" s="86"/>
    </row>
    <row r="2703" spans="3:6" x14ac:dyDescent="0.25">
      <c r="C2703" s="86"/>
      <c r="D2703" s="86"/>
      <c r="E2703" s="86"/>
      <c r="F2703" s="86"/>
    </row>
    <row r="2704" spans="3:6" x14ac:dyDescent="0.25">
      <c r="C2704" s="86"/>
      <c r="D2704" s="86"/>
      <c r="E2704" s="86"/>
      <c r="F2704" s="86"/>
    </row>
    <row r="2705" spans="3:6" x14ac:dyDescent="0.25">
      <c r="C2705" s="86"/>
      <c r="D2705" s="86"/>
      <c r="E2705" s="86"/>
      <c r="F2705" s="86"/>
    </row>
    <row r="2706" spans="3:6" x14ac:dyDescent="0.25">
      <c r="C2706" s="86"/>
      <c r="D2706" s="86"/>
      <c r="E2706" s="86"/>
      <c r="F2706" s="86"/>
    </row>
    <row r="2707" spans="3:6" x14ac:dyDescent="0.25">
      <c r="C2707" s="86"/>
      <c r="D2707" s="86"/>
      <c r="E2707" s="86"/>
      <c r="F2707" s="86"/>
    </row>
    <row r="2708" spans="3:6" x14ac:dyDescent="0.25">
      <c r="C2708" s="86"/>
      <c r="D2708" s="86"/>
      <c r="E2708" s="86"/>
      <c r="F2708" s="86"/>
    </row>
    <row r="2709" spans="3:6" x14ac:dyDescent="0.25">
      <c r="C2709" s="86"/>
      <c r="D2709" s="86"/>
      <c r="E2709" s="86"/>
      <c r="F2709" s="86"/>
    </row>
    <row r="2710" spans="3:6" x14ac:dyDescent="0.25">
      <c r="C2710" s="86"/>
      <c r="D2710" s="86"/>
      <c r="E2710" s="86"/>
      <c r="F2710" s="86"/>
    </row>
    <row r="2711" spans="3:6" x14ac:dyDescent="0.25">
      <c r="C2711" s="86"/>
      <c r="D2711" s="86"/>
      <c r="E2711" s="86"/>
      <c r="F2711" s="86"/>
    </row>
    <row r="2712" spans="3:6" x14ac:dyDescent="0.25">
      <c r="C2712" s="86"/>
      <c r="D2712" s="86"/>
      <c r="E2712" s="86"/>
      <c r="F2712" s="86"/>
    </row>
    <row r="2713" spans="3:6" x14ac:dyDescent="0.25">
      <c r="C2713" s="86"/>
      <c r="D2713" s="86"/>
      <c r="E2713" s="86"/>
      <c r="F2713" s="86"/>
    </row>
    <row r="2714" spans="3:6" x14ac:dyDescent="0.25">
      <c r="C2714" s="86"/>
      <c r="D2714" s="86"/>
      <c r="E2714" s="86"/>
      <c r="F2714" s="86"/>
    </row>
    <row r="2715" spans="3:6" x14ac:dyDescent="0.25">
      <c r="C2715" s="86"/>
      <c r="D2715" s="86"/>
      <c r="E2715" s="86"/>
      <c r="F2715" s="86"/>
    </row>
    <row r="2716" spans="3:6" x14ac:dyDescent="0.25">
      <c r="C2716" s="86"/>
      <c r="D2716" s="86"/>
      <c r="E2716" s="86"/>
      <c r="F2716" s="86"/>
    </row>
    <row r="2717" spans="3:6" x14ac:dyDescent="0.25">
      <c r="C2717" s="86"/>
      <c r="D2717" s="86"/>
      <c r="E2717" s="86"/>
      <c r="F2717" s="86"/>
    </row>
    <row r="2718" spans="3:6" x14ac:dyDescent="0.25">
      <c r="C2718" s="86"/>
      <c r="D2718" s="86"/>
      <c r="E2718" s="86"/>
      <c r="F2718" s="86"/>
    </row>
    <row r="2719" spans="3:6" x14ac:dyDescent="0.25">
      <c r="C2719" s="86"/>
      <c r="D2719" s="86"/>
      <c r="E2719" s="86"/>
      <c r="F2719" s="86"/>
    </row>
    <row r="2720" spans="3:6" x14ac:dyDescent="0.25">
      <c r="C2720" s="86"/>
      <c r="D2720" s="86"/>
      <c r="E2720" s="86"/>
      <c r="F2720" s="86"/>
    </row>
    <row r="2721" spans="3:6" x14ac:dyDescent="0.25">
      <c r="C2721" s="86"/>
      <c r="D2721" s="86"/>
      <c r="E2721" s="86"/>
      <c r="F2721" s="86"/>
    </row>
    <row r="2722" spans="3:6" x14ac:dyDescent="0.25">
      <c r="C2722" s="86"/>
      <c r="D2722" s="86"/>
      <c r="E2722" s="86"/>
      <c r="F2722" s="86"/>
    </row>
    <row r="2723" spans="3:6" x14ac:dyDescent="0.25">
      <c r="C2723" s="86"/>
      <c r="D2723" s="86"/>
      <c r="E2723" s="86"/>
      <c r="F2723" s="86"/>
    </row>
    <row r="2724" spans="3:6" x14ac:dyDescent="0.25">
      <c r="C2724" s="86"/>
      <c r="D2724" s="86"/>
      <c r="E2724" s="86"/>
      <c r="F2724" s="86"/>
    </row>
    <row r="2725" spans="3:6" x14ac:dyDescent="0.25">
      <c r="C2725" s="86"/>
      <c r="D2725" s="86"/>
      <c r="E2725" s="86"/>
      <c r="F2725" s="86"/>
    </row>
    <row r="2726" spans="3:6" x14ac:dyDescent="0.25">
      <c r="C2726" s="86"/>
      <c r="D2726" s="86"/>
      <c r="E2726" s="86"/>
      <c r="F2726" s="86"/>
    </row>
    <row r="2727" spans="3:6" x14ac:dyDescent="0.25">
      <c r="C2727" s="86"/>
      <c r="D2727" s="86"/>
      <c r="E2727" s="86"/>
      <c r="F2727" s="86"/>
    </row>
    <row r="2728" spans="3:6" x14ac:dyDescent="0.25">
      <c r="C2728" s="86"/>
      <c r="D2728" s="86"/>
      <c r="E2728" s="86"/>
      <c r="F2728" s="86"/>
    </row>
    <row r="2729" spans="3:6" x14ac:dyDescent="0.25">
      <c r="C2729" s="86"/>
      <c r="D2729" s="86"/>
      <c r="E2729" s="86"/>
      <c r="F2729" s="86"/>
    </row>
    <row r="2730" spans="3:6" x14ac:dyDescent="0.25">
      <c r="C2730" s="86"/>
      <c r="D2730" s="86"/>
      <c r="E2730" s="86"/>
      <c r="F2730" s="86"/>
    </row>
    <row r="2731" spans="3:6" x14ac:dyDescent="0.25">
      <c r="C2731" s="86"/>
      <c r="D2731" s="86"/>
      <c r="E2731" s="86"/>
      <c r="F2731" s="86"/>
    </row>
    <row r="2732" spans="3:6" x14ac:dyDescent="0.25">
      <c r="C2732" s="86"/>
      <c r="D2732" s="86"/>
      <c r="E2732" s="86"/>
      <c r="F2732" s="86"/>
    </row>
    <row r="2733" spans="3:6" x14ac:dyDescent="0.25">
      <c r="C2733" s="86"/>
      <c r="D2733" s="86"/>
      <c r="E2733" s="86"/>
      <c r="F2733" s="86"/>
    </row>
    <row r="2734" spans="3:6" x14ac:dyDescent="0.25">
      <c r="C2734" s="86"/>
      <c r="D2734" s="86"/>
      <c r="E2734" s="86"/>
      <c r="F2734" s="86"/>
    </row>
    <row r="2735" spans="3:6" x14ac:dyDescent="0.25">
      <c r="C2735" s="86"/>
      <c r="D2735" s="86"/>
      <c r="E2735" s="86"/>
      <c r="F2735" s="86"/>
    </row>
    <row r="2736" spans="3:6" x14ac:dyDescent="0.25">
      <c r="C2736" s="86"/>
      <c r="D2736" s="86"/>
      <c r="E2736" s="86"/>
      <c r="F2736" s="86"/>
    </row>
    <row r="2737" spans="3:6" x14ac:dyDescent="0.25">
      <c r="C2737" s="86"/>
      <c r="D2737" s="86"/>
      <c r="E2737" s="86"/>
      <c r="F2737" s="86"/>
    </row>
    <row r="2738" spans="3:6" x14ac:dyDescent="0.25">
      <c r="C2738" s="86"/>
      <c r="D2738" s="86"/>
      <c r="E2738" s="86"/>
      <c r="F2738" s="86"/>
    </row>
    <row r="2739" spans="3:6" x14ac:dyDescent="0.25">
      <c r="C2739" s="86"/>
      <c r="D2739" s="86"/>
      <c r="E2739" s="86"/>
      <c r="F2739" s="86"/>
    </row>
    <row r="2740" spans="3:6" x14ac:dyDescent="0.25">
      <c r="C2740" s="86"/>
      <c r="D2740" s="86"/>
      <c r="E2740" s="86"/>
      <c r="F2740" s="86"/>
    </row>
    <row r="2741" spans="3:6" x14ac:dyDescent="0.25">
      <c r="C2741" s="86"/>
      <c r="D2741" s="86"/>
      <c r="E2741" s="86"/>
      <c r="F2741" s="86"/>
    </row>
    <row r="2742" spans="3:6" x14ac:dyDescent="0.25">
      <c r="C2742" s="86"/>
      <c r="D2742" s="86"/>
      <c r="E2742" s="86"/>
      <c r="F2742" s="86"/>
    </row>
    <row r="2743" spans="3:6" x14ac:dyDescent="0.25">
      <c r="C2743" s="86"/>
      <c r="D2743" s="86"/>
      <c r="E2743" s="86"/>
      <c r="F2743" s="86"/>
    </row>
    <row r="2744" spans="3:6" x14ac:dyDescent="0.25">
      <c r="C2744" s="86"/>
      <c r="D2744" s="86"/>
      <c r="E2744" s="86"/>
      <c r="F2744" s="86"/>
    </row>
    <row r="2745" spans="3:6" x14ac:dyDescent="0.25">
      <c r="C2745" s="86"/>
      <c r="D2745" s="86"/>
      <c r="E2745" s="86"/>
      <c r="F2745" s="86"/>
    </row>
    <row r="2746" spans="3:6" x14ac:dyDescent="0.25">
      <c r="C2746" s="86"/>
      <c r="D2746" s="86"/>
      <c r="E2746" s="86"/>
      <c r="F2746" s="86"/>
    </row>
    <row r="2747" spans="3:6" x14ac:dyDescent="0.25">
      <c r="C2747" s="86"/>
      <c r="D2747" s="86"/>
      <c r="E2747" s="86"/>
      <c r="F2747" s="86"/>
    </row>
    <row r="2748" spans="3:6" x14ac:dyDescent="0.25">
      <c r="C2748" s="86"/>
      <c r="D2748" s="86"/>
      <c r="E2748" s="86"/>
      <c r="F2748" s="86"/>
    </row>
    <row r="2749" spans="3:6" x14ac:dyDescent="0.25">
      <c r="C2749" s="86"/>
      <c r="D2749" s="86"/>
      <c r="E2749" s="86"/>
      <c r="F2749" s="86"/>
    </row>
    <row r="2750" spans="3:6" x14ac:dyDescent="0.25">
      <c r="C2750" s="86"/>
      <c r="D2750" s="86"/>
      <c r="E2750" s="86"/>
      <c r="F2750" s="86"/>
    </row>
    <row r="2751" spans="3:6" x14ac:dyDescent="0.25">
      <c r="C2751" s="86"/>
      <c r="D2751" s="86"/>
      <c r="E2751" s="86"/>
      <c r="F2751" s="86"/>
    </row>
    <row r="2752" spans="3:6" x14ac:dyDescent="0.25">
      <c r="C2752" s="86"/>
      <c r="D2752" s="86"/>
      <c r="E2752" s="86"/>
      <c r="F2752" s="86"/>
    </row>
    <row r="2753" spans="3:6" x14ac:dyDescent="0.25">
      <c r="C2753" s="86"/>
      <c r="D2753" s="86"/>
      <c r="E2753" s="86"/>
      <c r="F2753" s="86"/>
    </row>
    <row r="2754" spans="3:6" x14ac:dyDescent="0.25">
      <c r="C2754" s="86"/>
      <c r="D2754" s="86"/>
      <c r="E2754" s="86"/>
      <c r="F2754" s="86"/>
    </row>
    <row r="2755" spans="3:6" x14ac:dyDescent="0.25">
      <c r="C2755" s="86"/>
      <c r="D2755" s="86"/>
      <c r="E2755" s="86"/>
      <c r="F2755" s="86"/>
    </row>
    <row r="2756" spans="3:6" x14ac:dyDescent="0.25">
      <c r="C2756" s="86"/>
      <c r="D2756" s="86"/>
      <c r="E2756" s="86"/>
      <c r="F2756" s="86"/>
    </row>
    <row r="2757" spans="3:6" x14ac:dyDescent="0.25">
      <c r="C2757" s="86"/>
      <c r="D2757" s="86"/>
      <c r="E2757" s="86"/>
      <c r="F2757" s="86"/>
    </row>
    <row r="2758" spans="3:6" x14ac:dyDescent="0.25">
      <c r="C2758" s="86"/>
      <c r="D2758" s="86"/>
      <c r="E2758" s="86"/>
      <c r="F2758" s="86"/>
    </row>
    <row r="2759" spans="3:6" x14ac:dyDescent="0.25">
      <c r="C2759" s="86"/>
      <c r="D2759" s="86"/>
      <c r="E2759" s="86"/>
      <c r="F2759" s="86"/>
    </row>
    <row r="2760" spans="3:6" x14ac:dyDescent="0.25">
      <c r="C2760" s="86"/>
      <c r="D2760" s="86"/>
      <c r="E2760" s="86"/>
      <c r="F2760" s="86"/>
    </row>
    <row r="2761" spans="3:6" x14ac:dyDescent="0.25">
      <c r="C2761" s="86"/>
      <c r="D2761" s="86"/>
      <c r="E2761" s="86"/>
      <c r="F2761" s="86"/>
    </row>
    <row r="2762" spans="3:6" x14ac:dyDescent="0.25">
      <c r="C2762" s="86"/>
      <c r="D2762" s="86"/>
      <c r="E2762" s="86"/>
      <c r="F2762" s="86"/>
    </row>
    <row r="2763" spans="3:6" x14ac:dyDescent="0.25">
      <c r="C2763" s="86"/>
      <c r="D2763" s="86"/>
      <c r="E2763" s="86"/>
      <c r="F2763" s="86"/>
    </row>
    <row r="2764" spans="3:6" x14ac:dyDescent="0.25">
      <c r="C2764" s="86"/>
      <c r="D2764" s="86"/>
      <c r="E2764" s="86"/>
      <c r="F2764" s="86"/>
    </row>
    <row r="2765" spans="3:6" x14ac:dyDescent="0.25">
      <c r="C2765" s="86"/>
      <c r="D2765" s="86"/>
      <c r="E2765" s="86"/>
      <c r="F2765" s="86"/>
    </row>
    <row r="2766" spans="3:6" x14ac:dyDescent="0.25">
      <c r="C2766" s="86"/>
      <c r="D2766" s="86"/>
      <c r="E2766" s="86"/>
      <c r="F2766" s="86"/>
    </row>
    <row r="2767" spans="3:6" x14ac:dyDescent="0.25">
      <c r="C2767" s="86"/>
      <c r="D2767" s="86"/>
      <c r="E2767" s="86"/>
      <c r="F2767" s="86"/>
    </row>
    <row r="2768" spans="3:6" x14ac:dyDescent="0.25">
      <c r="C2768" s="86"/>
      <c r="D2768" s="86"/>
      <c r="E2768" s="86"/>
      <c r="F2768" s="86"/>
    </row>
    <row r="2769" spans="3:6" x14ac:dyDescent="0.25">
      <c r="C2769" s="86"/>
      <c r="D2769" s="86"/>
      <c r="E2769" s="86"/>
      <c r="F2769" s="86"/>
    </row>
    <row r="2770" spans="3:6" x14ac:dyDescent="0.25">
      <c r="C2770" s="86"/>
      <c r="D2770" s="86"/>
      <c r="E2770" s="86"/>
      <c r="F2770" s="86"/>
    </row>
    <row r="2771" spans="3:6" x14ac:dyDescent="0.25">
      <c r="C2771" s="86"/>
      <c r="D2771" s="86"/>
      <c r="E2771" s="86"/>
      <c r="F2771" s="86"/>
    </row>
    <row r="2772" spans="3:6" x14ac:dyDescent="0.25">
      <c r="C2772" s="86"/>
      <c r="D2772" s="86"/>
      <c r="E2772" s="86"/>
      <c r="F2772" s="86"/>
    </row>
    <row r="2773" spans="3:6" x14ac:dyDescent="0.25">
      <c r="C2773" s="86"/>
      <c r="D2773" s="86"/>
      <c r="E2773" s="86"/>
      <c r="F2773" s="86"/>
    </row>
    <row r="2774" spans="3:6" x14ac:dyDescent="0.25">
      <c r="C2774" s="86"/>
      <c r="D2774" s="86"/>
      <c r="E2774" s="86"/>
      <c r="F2774" s="86"/>
    </row>
    <row r="2775" spans="3:6" x14ac:dyDescent="0.25">
      <c r="C2775" s="86"/>
      <c r="D2775" s="86"/>
      <c r="E2775" s="86"/>
      <c r="F2775" s="86"/>
    </row>
    <row r="2776" spans="3:6" x14ac:dyDescent="0.25">
      <c r="C2776" s="86"/>
      <c r="D2776" s="86"/>
      <c r="E2776" s="86"/>
      <c r="F2776" s="86"/>
    </row>
    <row r="2777" spans="3:6" x14ac:dyDescent="0.25">
      <c r="C2777" s="86"/>
      <c r="D2777" s="86"/>
      <c r="E2777" s="86"/>
      <c r="F2777" s="86"/>
    </row>
    <row r="2778" spans="3:6" x14ac:dyDescent="0.25">
      <c r="C2778" s="86"/>
      <c r="D2778" s="86"/>
      <c r="E2778" s="86"/>
      <c r="F2778" s="86"/>
    </row>
    <row r="2779" spans="3:6" x14ac:dyDescent="0.25">
      <c r="C2779" s="86"/>
      <c r="D2779" s="86"/>
      <c r="E2779" s="86"/>
      <c r="F2779" s="86"/>
    </row>
    <row r="2780" spans="3:6" x14ac:dyDescent="0.25">
      <c r="C2780" s="86"/>
      <c r="D2780" s="86"/>
      <c r="E2780" s="86"/>
      <c r="F2780" s="86"/>
    </row>
    <row r="2781" spans="3:6" x14ac:dyDescent="0.25">
      <c r="C2781" s="86"/>
      <c r="D2781" s="86"/>
      <c r="E2781" s="86"/>
      <c r="F2781" s="86"/>
    </row>
    <row r="2782" spans="3:6" x14ac:dyDescent="0.25">
      <c r="C2782" s="86"/>
      <c r="D2782" s="86"/>
      <c r="E2782" s="86"/>
      <c r="F2782" s="86"/>
    </row>
    <row r="2783" spans="3:6" x14ac:dyDescent="0.25">
      <c r="C2783" s="86"/>
      <c r="D2783" s="86"/>
      <c r="E2783" s="86"/>
      <c r="F2783" s="86"/>
    </row>
    <row r="2784" spans="3:6" x14ac:dyDescent="0.25">
      <c r="C2784" s="86"/>
      <c r="D2784" s="86"/>
      <c r="E2784" s="86"/>
      <c r="F2784" s="86"/>
    </row>
    <row r="2785" spans="3:6" x14ac:dyDescent="0.25">
      <c r="C2785" s="86"/>
      <c r="D2785" s="86"/>
      <c r="E2785" s="86"/>
      <c r="F2785" s="86"/>
    </row>
    <row r="2786" spans="3:6" x14ac:dyDescent="0.25">
      <c r="C2786" s="86"/>
      <c r="D2786" s="86"/>
      <c r="E2786" s="86"/>
      <c r="F2786" s="86"/>
    </row>
    <row r="2787" spans="3:6" x14ac:dyDescent="0.25">
      <c r="C2787" s="86"/>
      <c r="D2787" s="86"/>
      <c r="E2787" s="86"/>
      <c r="F2787" s="86"/>
    </row>
    <row r="2788" spans="3:6" x14ac:dyDescent="0.25">
      <c r="C2788" s="86"/>
      <c r="D2788" s="86"/>
      <c r="E2788" s="86"/>
      <c r="F2788" s="86"/>
    </row>
    <row r="2789" spans="3:6" x14ac:dyDescent="0.25">
      <c r="C2789" s="86"/>
      <c r="D2789" s="86"/>
      <c r="E2789" s="86"/>
      <c r="F2789" s="86"/>
    </row>
    <row r="2790" spans="3:6" x14ac:dyDescent="0.25">
      <c r="C2790" s="86"/>
      <c r="D2790" s="86"/>
      <c r="E2790" s="86"/>
      <c r="F2790" s="86"/>
    </row>
    <row r="2791" spans="3:6" x14ac:dyDescent="0.25">
      <c r="C2791" s="86"/>
      <c r="D2791" s="86"/>
      <c r="E2791" s="86"/>
      <c r="F2791" s="86"/>
    </row>
    <row r="2792" spans="3:6" x14ac:dyDescent="0.25">
      <c r="C2792" s="86"/>
      <c r="D2792" s="86"/>
      <c r="E2792" s="86"/>
      <c r="F2792" s="86"/>
    </row>
    <row r="2793" spans="3:6" x14ac:dyDescent="0.25">
      <c r="C2793" s="86"/>
      <c r="D2793" s="86"/>
      <c r="E2793" s="86"/>
      <c r="F2793" s="86"/>
    </row>
    <row r="2794" spans="3:6" x14ac:dyDescent="0.25">
      <c r="C2794" s="86"/>
      <c r="D2794" s="86"/>
      <c r="E2794" s="86"/>
      <c r="F2794" s="86"/>
    </row>
    <row r="2795" spans="3:6" x14ac:dyDescent="0.25">
      <c r="C2795" s="86"/>
      <c r="D2795" s="86"/>
      <c r="E2795" s="86"/>
      <c r="F2795" s="86"/>
    </row>
    <row r="2796" spans="3:6" x14ac:dyDescent="0.25">
      <c r="C2796" s="86"/>
      <c r="D2796" s="86"/>
      <c r="E2796" s="86"/>
      <c r="F2796" s="86"/>
    </row>
    <row r="2797" spans="3:6" x14ac:dyDescent="0.25">
      <c r="C2797" s="86"/>
      <c r="D2797" s="86"/>
      <c r="E2797" s="86"/>
      <c r="F2797" s="86"/>
    </row>
    <row r="2798" spans="3:6" x14ac:dyDescent="0.25">
      <c r="C2798" s="86"/>
      <c r="D2798" s="86"/>
      <c r="E2798" s="86"/>
      <c r="F2798" s="86"/>
    </row>
    <row r="2799" spans="3:6" x14ac:dyDescent="0.25">
      <c r="C2799" s="86"/>
      <c r="D2799" s="86"/>
      <c r="E2799" s="86"/>
      <c r="F2799" s="86"/>
    </row>
    <row r="2800" spans="3:6" x14ac:dyDescent="0.25">
      <c r="C2800" s="86"/>
      <c r="D2800" s="86"/>
      <c r="E2800" s="86"/>
      <c r="F2800" s="86"/>
    </row>
    <row r="2801" spans="3:6" x14ac:dyDescent="0.25">
      <c r="C2801" s="86"/>
      <c r="D2801" s="86"/>
      <c r="E2801" s="86"/>
      <c r="F2801" s="86"/>
    </row>
    <row r="2802" spans="3:6" x14ac:dyDescent="0.25">
      <c r="C2802" s="86"/>
      <c r="D2802" s="86"/>
      <c r="E2802" s="86"/>
      <c r="F2802" s="86"/>
    </row>
    <row r="2803" spans="3:6" x14ac:dyDescent="0.25">
      <c r="C2803" s="86"/>
      <c r="D2803" s="86"/>
      <c r="E2803" s="86"/>
      <c r="F2803" s="86"/>
    </row>
    <row r="2804" spans="3:6" x14ac:dyDescent="0.25">
      <c r="C2804" s="86"/>
      <c r="D2804" s="86"/>
      <c r="E2804" s="86"/>
      <c r="F2804" s="86"/>
    </row>
    <row r="2805" spans="3:6" x14ac:dyDescent="0.25">
      <c r="C2805" s="86"/>
      <c r="D2805" s="86"/>
      <c r="E2805" s="86"/>
      <c r="F2805" s="86"/>
    </row>
    <row r="2806" spans="3:6" x14ac:dyDescent="0.25">
      <c r="C2806" s="86"/>
      <c r="D2806" s="86"/>
      <c r="E2806" s="86"/>
      <c r="F2806" s="86"/>
    </row>
    <row r="2807" spans="3:6" x14ac:dyDescent="0.25">
      <c r="C2807" s="86"/>
      <c r="D2807" s="86"/>
      <c r="E2807" s="86"/>
      <c r="F2807" s="86"/>
    </row>
    <row r="2808" spans="3:6" x14ac:dyDescent="0.25">
      <c r="C2808" s="86"/>
      <c r="D2808" s="86"/>
      <c r="E2808" s="86"/>
      <c r="F2808" s="86"/>
    </row>
    <row r="2809" spans="3:6" x14ac:dyDescent="0.25">
      <c r="C2809" s="86"/>
      <c r="D2809" s="86"/>
      <c r="E2809" s="86"/>
      <c r="F2809" s="86"/>
    </row>
    <row r="2810" spans="3:6" x14ac:dyDescent="0.25">
      <c r="C2810" s="86"/>
      <c r="D2810" s="86"/>
      <c r="E2810" s="86"/>
      <c r="F2810" s="86"/>
    </row>
    <row r="2811" spans="3:6" x14ac:dyDescent="0.25">
      <c r="C2811" s="86"/>
      <c r="D2811" s="86"/>
      <c r="E2811" s="86"/>
      <c r="F2811" s="86"/>
    </row>
    <row r="2812" spans="3:6" x14ac:dyDescent="0.25">
      <c r="C2812" s="86"/>
      <c r="D2812" s="86"/>
      <c r="E2812" s="86"/>
      <c r="F2812" s="86"/>
    </row>
    <row r="2813" spans="3:6" x14ac:dyDescent="0.25">
      <c r="C2813" s="86"/>
      <c r="D2813" s="86"/>
      <c r="E2813" s="86"/>
      <c r="F2813" s="86"/>
    </row>
    <row r="2814" spans="3:6" x14ac:dyDescent="0.25">
      <c r="C2814" s="86"/>
      <c r="D2814" s="86"/>
      <c r="E2814" s="86"/>
      <c r="F2814" s="86"/>
    </row>
    <row r="2815" spans="3:6" x14ac:dyDescent="0.25">
      <c r="C2815" s="86"/>
      <c r="D2815" s="86"/>
      <c r="E2815" s="86"/>
      <c r="F2815" s="86"/>
    </row>
    <row r="2816" spans="3:6" x14ac:dyDescent="0.25">
      <c r="C2816" s="86"/>
      <c r="D2816" s="86"/>
      <c r="E2816" s="86"/>
      <c r="F2816" s="86"/>
    </row>
    <row r="2817" spans="3:6" x14ac:dyDescent="0.25">
      <c r="C2817" s="86"/>
      <c r="D2817" s="86"/>
      <c r="E2817" s="86"/>
      <c r="F2817" s="86"/>
    </row>
    <row r="2818" spans="3:6" x14ac:dyDescent="0.25">
      <c r="C2818" s="86"/>
      <c r="D2818" s="86"/>
      <c r="E2818" s="86"/>
      <c r="F2818" s="86"/>
    </row>
    <row r="2819" spans="3:6" x14ac:dyDescent="0.25">
      <c r="C2819" s="86"/>
      <c r="D2819" s="86"/>
      <c r="E2819" s="86"/>
      <c r="F2819" s="86"/>
    </row>
    <row r="2820" spans="3:6" x14ac:dyDescent="0.25">
      <c r="C2820" s="86"/>
      <c r="D2820" s="86"/>
      <c r="E2820" s="86"/>
      <c r="F2820" s="86"/>
    </row>
    <row r="2821" spans="3:6" x14ac:dyDescent="0.25">
      <c r="C2821" s="86"/>
      <c r="D2821" s="86"/>
      <c r="E2821" s="86"/>
      <c r="F2821" s="86"/>
    </row>
    <row r="2822" spans="3:6" x14ac:dyDescent="0.25">
      <c r="C2822" s="86"/>
      <c r="D2822" s="86"/>
      <c r="E2822" s="86"/>
      <c r="F2822" s="86"/>
    </row>
    <row r="2823" spans="3:6" x14ac:dyDescent="0.25">
      <c r="C2823" s="86"/>
      <c r="D2823" s="86"/>
      <c r="E2823" s="86"/>
      <c r="F2823" s="86"/>
    </row>
    <row r="2824" spans="3:6" x14ac:dyDescent="0.25">
      <c r="C2824" s="86"/>
      <c r="D2824" s="86"/>
      <c r="E2824" s="86"/>
      <c r="F2824" s="86"/>
    </row>
    <row r="2825" spans="3:6" x14ac:dyDescent="0.25">
      <c r="C2825" s="86"/>
      <c r="D2825" s="86"/>
      <c r="E2825" s="86"/>
      <c r="F2825" s="86"/>
    </row>
    <row r="2826" spans="3:6" x14ac:dyDescent="0.25">
      <c r="C2826" s="86"/>
      <c r="D2826" s="86"/>
      <c r="E2826" s="86"/>
      <c r="F2826" s="86"/>
    </row>
    <row r="2827" spans="3:6" x14ac:dyDescent="0.25">
      <c r="C2827" s="86"/>
      <c r="D2827" s="86"/>
      <c r="E2827" s="86"/>
      <c r="F2827" s="86"/>
    </row>
    <row r="2828" spans="3:6" x14ac:dyDescent="0.25">
      <c r="C2828" s="86"/>
      <c r="D2828" s="86"/>
      <c r="E2828" s="86"/>
      <c r="F2828" s="86"/>
    </row>
    <row r="2829" spans="3:6" x14ac:dyDescent="0.25">
      <c r="C2829" s="86"/>
      <c r="D2829" s="86"/>
      <c r="E2829" s="86"/>
      <c r="F2829" s="86"/>
    </row>
    <row r="2830" spans="3:6" x14ac:dyDescent="0.25">
      <c r="C2830" s="86"/>
      <c r="D2830" s="86"/>
      <c r="E2830" s="86"/>
      <c r="F2830" s="86"/>
    </row>
    <row r="2831" spans="3:6" x14ac:dyDescent="0.25">
      <c r="C2831" s="86"/>
      <c r="D2831" s="86"/>
      <c r="E2831" s="86"/>
      <c r="F2831" s="86"/>
    </row>
    <row r="2832" spans="3:6" x14ac:dyDescent="0.25">
      <c r="C2832" s="86"/>
      <c r="D2832" s="86"/>
      <c r="E2832" s="86"/>
      <c r="F2832" s="86"/>
    </row>
    <row r="2833" spans="3:6" x14ac:dyDescent="0.25">
      <c r="C2833" s="86"/>
      <c r="D2833" s="86"/>
      <c r="E2833" s="86"/>
      <c r="F2833" s="86"/>
    </row>
    <row r="2834" spans="3:6" x14ac:dyDescent="0.25">
      <c r="C2834" s="86"/>
      <c r="D2834" s="86"/>
      <c r="E2834" s="86"/>
      <c r="F2834" s="86"/>
    </row>
    <row r="2835" spans="3:6" x14ac:dyDescent="0.25">
      <c r="C2835" s="86"/>
      <c r="D2835" s="86"/>
      <c r="E2835" s="86"/>
      <c r="F2835" s="86"/>
    </row>
    <row r="2836" spans="3:6" x14ac:dyDescent="0.25">
      <c r="C2836" s="86"/>
      <c r="D2836" s="86"/>
      <c r="E2836" s="86"/>
      <c r="F2836" s="86"/>
    </row>
    <row r="2837" spans="3:6" x14ac:dyDescent="0.25">
      <c r="C2837" s="86"/>
      <c r="D2837" s="86"/>
      <c r="E2837" s="86"/>
      <c r="F2837" s="86"/>
    </row>
    <row r="2838" spans="3:6" x14ac:dyDescent="0.25">
      <c r="C2838" s="86"/>
      <c r="D2838" s="86"/>
      <c r="E2838" s="86"/>
      <c r="F2838" s="86"/>
    </row>
    <row r="2839" spans="3:6" x14ac:dyDescent="0.25">
      <c r="C2839" s="86"/>
      <c r="D2839" s="86"/>
      <c r="E2839" s="86"/>
      <c r="F2839" s="86"/>
    </row>
    <row r="2840" spans="3:6" x14ac:dyDescent="0.25">
      <c r="C2840" s="86"/>
      <c r="D2840" s="86"/>
      <c r="E2840" s="86"/>
      <c r="F2840" s="86"/>
    </row>
    <row r="2841" spans="3:6" x14ac:dyDescent="0.25">
      <c r="C2841" s="86"/>
      <c r="D2841" s="86"/>
      <c r="E2841" s="86"/>
      <c r="F2841" s="86"/>
    </row>
    <row r="2842" spans="3:6" x14ac:dyDescent="0.25">
      <c r="C2842" s="86"/>
      <c r="D2842" s="86"/>
      <c r="E2842" s="86"/>
      <c r="F2842" s="86"/>
    </row>
    <row r="2843" spans="3:6" x14ac:dyDescent="0.25">
      <c r="C2843" s="86"/>
      <c r="D2843" s="86"/>
      <c r="E2843" s="86"/>
      <c r="F2843" s="86"/>
    </row>
    <row r="2844" spans="3:6" x14ac:dyDescent="0.25">
      <c r="C2844" s="86"/>
      <c r="D2844" s="86"/>
      <c r="E2844" s="86"/>
      <c r="F2844" s="86"/>
    </row>
    <row r="2845" spans="3:6" x14ac:dyDescent="0.25">
      <c r="C2845" s="86"/>
      <c r="D2845" s="86"/>
      <c r="E2845" s="86"/>
      <c r="F2845" s="86"/>
    </row>
    <row r="2846" spans="3:6" x14ac:dyDescent="0.25">
      <c r="C2846" s="86"/>
      <c r="D2846" s="86"/>
      <c r="E2846" s="86"/>
      <c r="F2846" s="86"/>
    </row>
    <row r="2847" spans="3:6" x14ac:dyDescent="0.25">
      <c r="C2847" s="86"/>
      <c r="D2847" s="86"/>
      <c r="E2847" s="86"/>
      <c r="F2847" s="86"/>
    </row>
    <row r="2848" spans="3:6" x14ac:dyDescent="0.25">
      <c r="C2848" s="86"/>
      <c r="D2848" s="86"/>
      <c r="E2848" s="86"/>
      <c r="F2848" s="86"/>
    </row>
    <row r="2849" spans="3:6" x14ac:dyDescent="0.25">
      <c r="C2849" s="86"/>
      <c r="D2849" s="86"/>
      <c r="E2849" s="86"/>
      <c r="F2849" s="86"/>
    </row>
    <row r="2850" spans="3:6" x14ac:dyDescent="0.25">
      <c r="C2850" s="86"/>
      <c r="D2850" s="86"/>
      <c r="E2850" s="86"/>
      <c r="F2850" s="86"/>
    </row>
    <row r="2851" spans="3:6" x14ac:dyDescent="0.25">
      <c r="C2851" s="86"/>
      <c r="D2851" s="86"/>
      <c r="E2851" s="86"/>
      <c r="F2851" s="86"/>
    </row>
    <row r="2852" spans="3:6" x14ac:dyDescent="0.25">
      <c r="C2852" s="86"/>
      <c r="D2852" s="86"/>
      <c r="E2852" s="86"/>
      <c r="F2852" s="86"/>
    </row>
    <row r="2853" spans="3:6" x14ac:dyDescent="0.25">
      <c r="C2853" s="86"/>
      <c r="D2853" s="86"/>
      <c r="E2853" s="86"/>
      <c r="F2853" s="86"/>
    </row>
    <row r="2854" spans="3:6" x14ac:dyDescent="0.25">
      <c r="C2854" s="86"/>
      <c r="D2854" s="86"/>
      <c r="E2854" s="86"/>
      <c r="F2854" s="86"/>
    </row>
    <row r="2855" spans="3:6" x14ac:dyDescent="0.25">
      <c r="C2855" s="86"/>
      <c r="D2855" s="86"/>
      <c r="E2855" s="86"/>
      <c r="F2855" s="86"/>
    </row>
    <row r="2856" spans="3:6" x14ac:dyDescent="0.25">
      <c r="C2856" s="86"/>
      <c r="D2856" s="86"/>
      <c r="E2856" s="86"/>
      <c r="F2856" s="86"/>
    </row>
    <row r="2857" spans="3:6" x14ac:dyDescent="0.25">
      <c r="C2857" s="86"/>
      <c r="D2857" s="86"/>
      <c r="E2857" s="86"/>
      <c r="F2857" s="86"/>
    </row>
    <row r="2858" spans="3:6" x14ac:dyDescent="0.25">
      <c r="C2858" s="86"/>
      <c r="D2858" s="86"/>
      <c r="E2858" s="86"/>
      <c r="F2858" s="86"/>
    </row>
    <row r="2859" spans="3:6" x14ac:dyDescent="0.25">
      <c r="C2859" s="86"/>
      <c r="D2859" s="86"/>
      <c r="E2859" s="86"/>
      <c r="F2859" s="86"/>
    </row>
    <row r="2860" spans="3:6" x14ac:dyDescent="0.25">
      <c r="C2860" s="86"/>
      <c r="D2860" s="86"/>
      <c r="E2860" s="86"/>
      <c r="F2860" s="86"/>
    </row>
    <row r="2861" spans="3:6" x14ac:dyDescent="0.25">
      <c r="C2861" s="86"/>
      <c r="D2861" s="86"/>
      <c r="E2861" s="86"/>
      <c r="F2861" s="86"/>
    </row>
    <row r="2862" spans="3:6" x14ac:dyDescent="0.25">
      <c r="C2862" s="86"/>
      <c r="D2862" s="86"/>
      <c r="E2862" s="86"/>
      <c r="F2862" s="86"/>
    </row>
    <row r="2863" spans="3:6" x14ac:dyDescent="0.25">
      <c r="C2863" s="86"/>
      <c r="D2863" s="86"/>
      <c r="E2863" s="86"/>
      <c r="F2863" s="86"/>
    </row>
    <row r="2864" spans="3:6" x14ac:dyDescent="0.25">
      <c r="C2864" s="86"/>
      <c r="D2864" s="86"/>
      <c r="E2864" s="86"/>
      <c r="F2864" s="86"/>
    </row>
    <row r="2865" spans="3:6" x14ac:dyDescent="0.25">
      <c r="C2865" s="86"/>
      <c r="D2865" s="86"/>
      <c r="E2865" s="86"/>
      <c r="F2865" s="86"/>
    </row>
    <row r="2866" spans="3:6" x14ac:dyDescent="0.25">
      <c r="C2866" s="86"/>
      <c r="D2866" s="86"/>
      <c r="E2866" s="86"/>
      <c r="F2866" s="86"/>
    </row>
    <row r="2867" spans="3:6" x14ac:dyDescent="0.25">
      <c r="C2867" s="86"/>
      <c r="D2867" s="86"/>
      <c r="E2867" s="86"/>
      <c r="F2867" s="86"/>
    </row>
    <row r="2868" spans="3:6" x14ac:dyDescent="0.25">
      <c r="C2868" s="86"/>
      <c r="D2868" s="86"/>
      <c r="E2868" s="86"/>
      <c r="F2868" s="86"/>
    </row>
    <row r="2869" spans="3:6" x14ac:dyDescent="0.25">
      <c r="C2869" s="86"/>
      <c r="D2869" s="86"/>
      <c r="E2869" s="86"/>
      <c r="F2869" s="86"/>
    </row>
    <row r="2870" spans="3:6" x14ac:dyDescent="0.25">
      <c r="C2870" s="86"/>
      <c r="D2870" s="86"/>
      <c r="E2870" s="86"/>
      <c r="F2870" s="86"/>
    </row>
    <row r="2871" spans="3:6" x14ac:dyDescent="0.25">
      <c r="C2871" s="86"/>
      <c r="D2871" s="86"/>
      <c r="E2871" s="86"/>
      <c r="F2871" s="86"/>
    </row>
    <row r="2872" spans="3:6" x14ac:dyDescent="0.25">
      <c r="C2872" s="86"/>
      <c r="D2872" s="86"/>
      <c r="E2872" s="86"/>
      <c r="F2872" s="86"/>
    </row>
    <row r="2873" spans="3:6" x14ac:dyDescent="0.25">
      <c r="C2873" s="86"/>
      <c r="D2873" s="86"/>
      <c r="E2873" s="86"/>
      <c r="F2873" s="86"/>
    </row>
    <row r="2874" spans="3:6" x14ac:dyDescent="0.25">
      <c r="C2874" s="86"/>
      <c r="D2874" s="86"/>
      <c r="E2874" s="86"/>
      <c r="F2874" s="86"/>
    </row>
    <row r="2875" spans="3:6" x14ac:dyDescent="0.25">
      <c r="C2875" s="86"/>
      <c r="D2875" s="86"/>
      <c r="E2875" s="86"/>
      <c r="F2875" s="86"/>
    </row>
    <row r="2876" spans="3:6" x14ac:dyDescent="0.25">
      <c r="C2876" s="86"/>
      <c r="D2876" s="86"/>
      <c r="E2876" s="86"/>
      <c r="F2876" s="86"/>
    </row>
    <row r="2877" spans="3:6" x14ac:dyDescent="0.25">
      <c r="C2877" s="86"/>
      <c r="D2877" s="86"/>
      <c r="E2877" s="86"/>
      <c r="F2877" s="86"/>
    </row>
    <row r="2878" spans="3:6" x14ac:dyDescent="0.25">
      <c r="C2878" s="86"/>
      <c r="D2878" s="86"/>
      <c r="E2878" s="86"/>
      <c r="F2878" s="86"/>
    </row>
    <row r="2879" spans="3:6" x14ac:dyDescent="0.25">
      <c r="C2879" s="86"/>
      <c r="D2879" s="86"/>
      <c r="E2879" s="86"/>
      <c r="F2879" s="86"/>
    </row>
    <row r="2880" spans="3:6" x14ac:dyDescent="0.25">
      <c r="C2880" s="86"/>
      <c r="D2880" s="86"/>
      <c r="E2880" s="86"/>
      <c r="F2880" s="86"/>
    </row>
    <row r="2881" spans="3:6" x14ac:dyDescent="0.25">
      <c r="C2881" s="86"/>
      <c r="D2881" s="86"/>
      <c r="E2881" s="86"/>
      <c r="F2881" s="86"/>
    </row>
    <row r="2882" spans="3:6" x14ac:dyDescent="0.25">
      <c r="C2882" s="86"/>
      <c r="D2882" s="86"/>
      <c r="E2882" s="86"/>
      <c r="F2882" s="86"/>
    </row>
    <row r="2883" spans="3:6" x14ac:dyDescent="0.25">
      <c r="C2883" s="86"/>
      <c r="D2883" s="86"/>
      <c r="E2883" s="86"/>
      <c r="F2883" s="86"/>
    </row>
    <row r="2884" spans="3:6" x14ac:dyDescent="0.25">
      <c r="C2884" s="86"/>
      <c r="D2884" s="86"/>
      <c r="E2884" s="86"/>
      <c r="F2884" s="86"/>
    </row>
    <row r="2885" spans="3:6" x14ac:dyDescent="0.25">
      <c r="C2885" s="86"/>
      <c r="D2885" s="86"/>
      <c r="E2885" s="86"/>
      <c r="F2885" s="86"/>
    </row>
    <row r="2886" spans="3:6" x14ac:dyDescent="0.25">
      <c r="C2886" s="86"/>
      <c r="D2886" s="86"/>
      <c r="E2886" s="86"/>
      <c r="F2886" s="86"/>
    </row>
    <row r="2887" spans="3:6" x14ac:dyDescent="0.25">
      <c r="C2887" s="86"/>
      <c r="D2887" s="86"/>
      <c r="E2887" s="86"/>
      <c r="F2887" s="86"/>
    </row>
    <row r="2888" spans="3:6" x14ac:dyDescent="0.25">
      <c r="C2888" s="86"/>
      <c r="D2888" s="86"/>
      <c r="E2888" s="86"/>
      <c r="F2888" s="86"/>
    </row>
    <row r="2889" spans="3:6" x14ac:dyDescent="0.25">
      <c r="C2889" s="86"/>
      <c r="D2889" s="86"/>
      <c r="E2889" s="86"/>
      <c r="F2889" s="86"/>
    </row>
    <row r="2890" spans="3:6" x14ac:dyDescent="0.25">
      <c r="C2890" s="86"/>
      <c r="D2890" s="86"/>
      <c r="E2890" s="86"/>
      <c r="F2890" s="86"/>
    </row>
    <row r="2891" spans="3:6" x14ac:dyDescent="0.25">
      <c r="C2891" s="86"/>
      <c r="D2891" s="86"/>
      <c r="E2891" s="86"/>
      <c r="F2891" s="86"/>
    </row>
    <row r="2892" spans="3:6" x14ac:dyDescent="0.25">
      <c r="C2892" s="86"/>
      <c r="D2892" s="86"/>
      <c r="E2892" s="86"/>
      <c r="F2892" s="86"/>
    </row>
    <row r="2893" spans="3:6" x14ac:dyDescent="0.25">
      <c r="C2893" s="86"/>
      <c r="D2893" s="86"/>
      <c r="E2893" s="86"/>
      <c r="F2893" s="86"/>
    </row>
    <row r="2894" spans="3:6" x14ac:dyDescent="0.25">
      <c r="C2894" s="86"/>
      <c r="D2894" s="86"/>
      <c r="E2894" s="86"/>
      <c r="F2894" s="86"/>
    </row>
    <row r="2895" spans="3:6" x14ac:dyDescent="0.25">
      <c r="C2895" s="86"/>
      <c r="D2895" s="86"/>
      <c r="E2895" s="86"/>
      <c r="F2895" s="86"/>
    </row>
    <row r="2896" spans="3:6" x14ac:dyDescent="0.25">
      <c r="C2896" s="86"/>
      <c r="D2896" s="86"/>
      <c r="E2896" s="86"/>
      <c r="F2896" s="86"/>
    </row>
    <row r="2897" spans="3:6" x14ac:dyDescent="0.25">
      <c r="C2897" s="86"/>
      <c r="D2897" s="86"/>
      <c r="E2897" s="86"/>
      <c r="F2897" s="86"/>
    </row>
    <row r="2898" spans="3:6" x14ac:dyDescent="0.25">
      <c r="C2898" s="86"/>
      <c r="D2898" s="86"/>
      <c r="E2898" s="86"/>
      <c r="F2898" s="86"/>
    </row>
    <row r="2899" spans="3:6" x14ac:dyDescent="0.25">
      <c r="C2899" s="86"/>
      <c r="D2899" s="86"/>
      <c r="E2899" s="86"/>
      <c r="F2899" s="86"/>
    </row>
    <row r="2900" spans="3:6" x14ac:dyDescent="0.25">
      <c r="C2900" s="86"/>
      <c r="D2900" s="86"/>
      <c r="E2900" s="86"/>
      <c r="F2900" s="86"/>
    </row>
    <row r="2901" spans="3:6" x14ac:dyDescent="0.25">
      <c r="C2901" s="86"/>
      <c r="D2901" s="86"/>
      <c r="E2901" s="86"/>
      <c r="F2901" s="86"/>
    </row>
    <row r="2902" spans="3:6" x14ac:dyDescent="0.25">
      <c r="C2902" s="86"/>
      <c r="D2902" s="86"/>
      <c r="E2902" s="86"/>
      <c r="F2902" s="86"/>
    </row>
    <row r="2903" spans="3:6" x14ac:dyDescent="0.25">
      <c r="C2903" s="86"/>
      <c r="D2903" s="86"/>
      <c r="E2903" s="86"/>
      <c r="F2903" s="86"/>
    </row>
    <row r="2904" spans="3:6" x14ac:dyDescent="0.25">
      <c r="C2904" s="86"/>
      <c r="D2904" s="86"/>
      <c r="E2904" s="86"/>
      <c r="F2904" s="86"/>
    </row>
    <row r="2905" spans="3:6" x14ac:dyDescent="0.25">
      <c r="C2905" s="86"/>
      <c r="D2905" s="86"/>
      <c r="E2905" s="86"/>
      <c r="F2905" s="86"/>
    </row>
    <row r="2906" spans="3:6" x14ac:dyDescent="0.25">
      <c r="C2906" s="86"/>
      <c r="D2906" s="86"/>
      <c r="E2906" s="86"/>
      <c r="F2906" s="86"/>
    </row>
    <row r="2907" spans="3:6" x14ac:dyDescent="0.25">
      <c r="C2907" s="86"/>
      <c r="D2907" s="86"/>
      <c r="E2907" s="86"/>
      <c r="F2907" s="86"/>
    </row>
    <row r="2908" spans="3:6" x14ac:dyDescent="0.25">
      <c r="C2908" s="86"/>
      <c r="D2908" s="86"/>
      <c r="E2908" s="86"/>
      <c r="F2908" s="86"/>
    </row>
    <row r="2909" spans="3:6" x14ac:dyDescent="0.25">
      <c r="C2909" s="86"/>
      <c r="D2909" s="86"/>
      <c r="E2909" s="86"/>
      <c r="F2909" s="86"/>
    </row>
    <row r="2910" spans="3:6" x14ac:dyDescent="0.25">
      <c r="C2910" s="86"/>
      <c r="D2910" s="86"/>
      <c r="E2910" s="86"/>
      <c r="F2910" s="86"/>
    </row>
    <row r="2911" spans="3:6" x14ac:dyDescent="0.25">
      <c r="C2911" s="86"/>
      <c r="D2911" s="86"/>
      <c r="E2911" s="86"/>
      <c r="F2911" s="86"/>
    </row>
    <row r="2912" spans="3:6" x14ac:dyDescent="0.25">
      <c r="C2912" s="86"/>
      <c r="D2912" s="86"/>
      <c r="E2912" s="86"/>
      <c r="F2912" s="86"/>
    </row>
    <row r="2913" spans="3:6" x14ac:dyDescent="0.25">
      <c r="C2913" s="86"/>
      <c r="D2913" s="86"/>
      <c r="E2913" s="86"/>
      <c r="F2913" s="86"/>
    </row>
    <row r="2914" spans="3:6" x14ac:dyDescent="0.25">
      <c r="C2914" s="86"/>
      <c r="D2914" s="86"/>
      <c r="E2914" s="86"/>
      <c r="F2914" s="86"/>
    </row>
    <row r="2915" spans="3:6" x14ac:dyDescent="0.25">
      <c r="C2915" s="86"/>
      <c r="D2915" s="86"/>
      <c r="E2915" s="86"/>
      <c r="F2915" s="86"/>
    </row>
    <row r="2916" spans="3:6" x14ac:dyDescent="0.25">
      <c r="C2916" s="86"/>
      <c r="D2916" s="86"/>
      <c r="E2916" s="86"/>
      <c r="F2916" s="86"/>
    </row>
    <row r="2917" spans="3:6" x14ac:dyDescent="0.25">
      <c r="C2917" s="86"/>
      <c r="D2917" s="86"/>
      <c r="E2917" s="86"/>
      <c r="F2917" s="86"/>
    </row>
    <row r="2918" spans="3:6" x14ac:dyDescent="0.25">
      <c r="C2918" s="86"/>
      <c r="D2918" s="86"/>
      <c r="E2918" s="86"/>
      <c r="F2918" s="86"/>
    </row>
    <row r="2919" spans="3:6" x14ac:dyDescent="0.25">
      <c r="C2919" s="86"/>
      <c r="D2919" s="86"/>
      <c r="E2919" s="86"/>
      <c r="F2919" s="86"/>
    </row>
    <row r="2920" spans="3:6" x14ac:dyDescent="0.25">
      <c r="C2920" s="86"/>
      <c r="D2920" s="86"/>
      <c r="E2920" s="86"/>
      <c r="F2920" s="86"/>
    </row>
    <row r="2921" spans="3:6" x14ac:dyDescent="0.25">
      <c r="C2921" s="86"/>
      <c r="D2921" s="86"/>
      <c r="E2921" s="86"/>
      <c r="F2921" s="86"/>
    </row>
    <row r="2922" spans="3:6" x14ac:dyDescent="0.25">
      <c r="C2922" s="86"/>
      <c r="D2922" s="86"/>
      <c r="E2922" s="86"/>
      <c r="F2922" s="86"/>
    </row>
    <row r="2923" spans="3:6" x14ac:dyDescent="0.25">
      <c r="C2923" s="86"/>
      <c r="D2923" s="86"/>
      <c r="E2923" s="86"/>
      <c r="F2923" s="86"/>
    </row>
    <row r="2924" spans="3:6" x14ac:dyDescent="0.25">
      <c r="C2924" s="86"/>
      <c r="D2924" s="86"/>
      <c r="E2924" s="86"/>
      <c r="F2924" s="86"/>
    </row>
    <row r="2925" spans="3:6" x14ac:dyDescent="0.25">
      <c r="C2925" s="86"/>
      <c r="D2925" s="86"/>
      <c r="E2925" s="86"/>
      <c r="F2925" s="86"/>
    </row>
    <row r="2926" spans="3:6" x14ac:dyDescent="0.25">
      <c r="C2926" s="86"/>
      <c r="D2926" s="86"/>
      <c r="E2926" s="86"/>
      <c r="F2926" s="86"/>
    </row>
    <row r="2927" spans="3:6" x14ac:dyDescent="0.25">
      <c r="C2927" s="86"/>
      <c r="D2927" s="86"/>
      <c r="E2927" s="86"/>
      <c r="F2927" s="86"/>
    </row>
    <row r="2928" spans="3:6" x14ac:dyDescent="0.25">
      <c r="C2928" s="86"/>
      <c r="D2928" s="86"/>
      <c r="E2928" s="86"/>
      <c r="F2928" s="86"/>
    </row>
    <row r="2929" spans="3:6" x14ac:dyDescent="0.25">
      <c r="C2929" s="86"/>
      <c r="D2929" s="86"/>
      <c r="E2929" s="86"/>
      <c r="F2929" s="86"/>
    </row>
    <row r="2930" spans="3:6" x14ac:dyDescent="0.25">
      <c r="C2930" s="86"/>
      <c r="D2930" s="86"/>
      <c r="E2930" s="86"/>
      <c r="F2930" s="86"/>
    </row>
    <row r="2931" spans="3:6" x14ac:dyDescent="0.25">
      <c r="C2931" s="86"/>
      <c r="D2931" s="86"/>
      <c r="E2931" s="86"/>
      <c r="F2931" s="86"/>
    </row>
    <row r="2932" spans="3:6" x14ac:dyDescent="0.25">
      <c r="C2932" s="86"/>
      <c r="D2932" s="86"/>
      <c r="E2932" s="86"/>
      <c r="F2932" s="86"/>
    </row>
    <row r="2933" spans="3:6" x14ac:dyDescent="0.25">
      <c r="C2933" s="86"/>
      <c r="D2933" s="86"/>
      <c r="E2933" s="86"/>
      <c r="F2933" s="86"/>
    </row>
    <row r="2934" spans="3:6" x14ac:dyDescent="0.25">
      <c r="C2934" s="86"/>
      <c r="D2934" s="86"/>
      <c r="E2934" s="86"/>
      <c r="F2934" s="86"/>
    </row>
    <row r="2935" spans="3:6" x14ac:dyDescent="0.25">
      <c r="C2935" s="86"/>
      <c r="D2935" s="86"/>
      <c r="E2935" s="86"/>
      <c r="F2935" s="86"/>
    </row>
    <row r="2936" spans="3:6" x14ac:dyDescent="0.25">
      <c r="C2936" s="86"/>
      <c r="D2936" s="86"/>
      <c r="E2936" s="86"/>
      <c r="F2936" s="86"/>
    </row>
    <row r="2937" spans="3:6" x14ac:dyDescent="0.25">
      <c r="C2937" s="86"/>
      <c r="D2937" s="86"/>
      <c r="E2937" s="86"/>
      <c r="F2937" s="86"/>
    </row>
    <row r="2938" spans="3:6" x14ac:dyDescent="0.25">
      <c r="C2938" s="86"/>
      <c r="D2938" s="86"/>
      <c r="E2938" s="86"/>
      <c r="F2938" s="86"/>
    </row>
    <row r="2939" spans="3:6" x14ac:dyDescent="0.25">
      <c r="C2939" s="86"/>
      <c r="D2939" s="86"/>
      <c r="E2939" s="86"/>
      <c r="F2939" s="86"/>
    </row>
    <row r="2940" spans="3:6" x14ac:dyDescent="0.25">
      <c r="C2940" s="86"/>
      <c r="D2940" s="86"/>
      <c r="E2940" s="86"/>
      <c r="F2940" s="86"/>
    </row>
    <row r="2941" spans="3:6" x14ac:dyDescent="0.25">
      <c r="C2941" s="86"/>
      <c r="D2941" s="86"/>
      <c r="E2941" s="86"/>
      <c r="F2941" s="86"/>
    </row>
    <row r="2942" spans="3:6" x14ac:dyDescent="0.25">
      <c r="C2942" s="86"/>
      <c r="D2942" s="86"/>
      <c r="E2942" s="86"/>
      <c r="F2942" s="86"/>
    </row>
    <row r="2943" spans="3:6" x14ac:dyDescent="0.25">
      <c r="C2943" s="86"/>
      <c r="D2943" s="86"/>
      <c r="E2943" s="86"/>
      <c r="F2943" s="86"/>
    </row>
    <row r="2944" spans="3:6" x14ac:dyDescent="0.25">
      <c r="C2944" s="86"/>
      <c r="D2944" s="86"/>
      <c r="E2944" s="86"/>
      <c r="F2944" s="86"/>
    </row>
    <row r="2945" spans="3:6" x14ac:dyDescent="0.25">
      <c r="C2945" s="86"/>
      <c r="D2945" s="86"/>
      <c r="E2945" s="86"/>
      <c r="F2945" s="86"/>
    </row>
    <row r="2946" spans="3:6" x14ac:dyDescent="0.25">
      <c r="C2946" s="86"/>
      <c r="D2946" s="86"/>
      <c r="E2946" s="86"/>
      <c r="F2946" s="86"/>
    </row>
    <row r="2947" spans="3:6" x14ac:dyDescent="0.25">
      <c r="C2947" s="86"/>
      <c r="D2947" s="86"/>
      <c r="E2947" s="86"/>
      <c r="F2947" s="86"/>
    </row>
    <row r="2948" spans="3:6" x14ac:dyDescent="0.25">
      <c r="C2948" s="86"/>
      <c r="D2948" s="86"/>
      <c r="E2948" s="86"/>
      <c r="F2948" s="86"/>
    </row>
    <row r="2949" spans="3:6" x14ac:dyDescent="0.25">
      <c r="C2949" s="86"/>
      <c r="D2949" s="86"/>
      <c r="E2949" s="86"/>
      <c r="F2949" s="86"/>
    </row>
    <row r="2950" spans="3:6" x14ac:dyDescent="0.25">
      <c r="C2950" s="86"/>
      <c r="D2950" s="86"/>
      <c r="E2950" s="86"/>
      <c r="F2950" s="86"/>
    </row>
    <row r="2951" spans="3:6" x14ac:dyDescent="0.25">
      <c r="C2951" s="86"/>
      <c r="D2951" s="86"/>
      <c r="E2951" s="86"/>
      <c r="F2951" s="86"/>
    </row>
    <row r="2952" spans="3:6" x14ac:dyDescent="0.25">
      <c r="C2952" s="86"/>
      <c r="D2952" s="86"/>
      <c r="E2952" s="86"/>
      <c r="F2952" s="86"/>
    </row>
    <row r="2953" spans="3:6" x14ac:dyDescent="0.25">
      <c r="C2953" s="86"/>
      <c r="D2953" s="86"/>
      <c r="E2953" s="86"/>
      <c r="F2953" s="86"/>
    </row>
    <row r="2954" spans="3:6" x14ac:dyDescent="0.25">
      <c r="C2954" s="86"/>
      <c r="D2954" s="86"/>
      <c r="E2954" s="86"/>
      <c r="F2954" s="86"/>
    </row>
    <row r="2955" spans="3:6" x14ac:dyDescent="0.25">
      <c r="C2955" s="86"/>
      <c r="D2955" s="86"/>
      <c r="E2955" s="86"/>
      <c r="F2955" s="86"/>
    </row>
    <row r="2956" spans="3:6" x14ac:dyDescent="0.25">
      <c r="C2956" s="86"/>
      <c r="D2956" s="86"/>
      <c r="E2956" s="86"/>
      <c r="F2956" s="86"/>
    </row>
    <row r="2957" spans="3:6" x14ac:dyDescent="0.25">
      <c r="C2957" s="86"/>
      <c r="D2957" s="86"/>
      <c r="E2957" s="86"/>
      <c r="F2957" s="86"/>
    </row>
    <row r="2958" spans="3:6" x14ac:dyDescent="0.25">
      <c r="C2958" s="86"/>
      <c r="D2958" s="86"/>
      <c r="E2958" s="86"/>
      <c r="F2958" s="86"/>
    </row>
    <row r="2959" spans="3:6" x14ac:dyDescent="0.25">
      <c r="C2959" s="86"/>
      <c r="D2959" s="86"/>
      <c r="E2959" s="86"/>
      <c r="F2959" s="86"/>
    </row>
    <row r="2960" spans="3:6" x14ac:dyDescent="0.25">
      <c r="C2960" s="86"/>
      <c r="D2960" s="86"/>
      <c r="E2960" s="86"/>
      <c r="F2960" s="86"/>
    </row>
    <row r="2961" spans="3:6" x14ac:dyDescent="0.25">
      <c r="C2961" s="86"/>
      <c r="D2961" s="86"/>
      <c r="E2961" s="86"/>
      <c r="F2961" s="86"/>
    </row>
    <row r="2962" spans="3:6" x14ac:dyDescent="0.25">
      <c r="C2962" s="86"/>
      <c r="D2962" s="86"/>
      <c r="E2962" s="86"/>
      <c r="F2962" s="86"/>
    </row>
    <row r="2963" spans="3:6" x14ac:dyDescent="0.25">
      <c r="C2963" s="86"/>
      <c r="D2963" s="86"/>
      <c r="E2963" s="86"/>
      <c r="F2963" s="86"/>
    </row>
    <row r="2964" spans="3:6" x14ac:dyDescent="0.25">
      <c r="C2964" s="86"/>
      <c r="D2964" s="86"/>
      <c r="E2964" s="86"/>
      <c r="F2964" s="86"/>
    </row>
    <row r="2965" spans="3:6" x14ac:dyDescent="0.25">
      <c r="C2965" s="86"/>
      <c r="D2965" s="86"/>
      <c r="E2965" s="86"/>
      <c r="F2965" s="86"/>
    </row>
    <row r="2966" spans="3:6" x14ac:dyDescent="0.25">
      <c r="C2966" s="86"/>
      <c r="D2966" s="86"/>
      <c r="E2966" s="86"/>
      <c r="F2966" s="86"/>
    </row>
    <row r="2967" spans="3:6" x14ac:dyDescent="0.25">
      <c r="C2967" s="86"/>
      <c r="D2967" s="86"/>
      <c r="E2967" s="86"/>
      <c r="F2967" s="86"/>
    </row>
    <row r="2968" spans="3:6" x14ac:dyDescent="0.25">
      <c r="C2968" s="86"/>
      <c r="D2968" s="86"/>
      <c r="E2968" s="86"/>
      <c r="F2968" s="86"/>
    </row>
    <row r="2969" spans="3:6" x14ac:dyDescent="0.25">
      <c r="C2969" s="86"/>
      <c r="D2969" s="86"/>
      <c r="E2969" s="86"/>
      <c r="F2969" s="86"/>
    </row>
    <row r="2970" spans="3:6" x14ac:dyDescent="0.25">
      <c r="C2970" s="86"/>
      <c r="D2970" s="86"/>
      <c r="E2970" s="86"/>
      <c r="F2970" s="86"/>
    </row>
    <row r="2971" spans="3:6" x14ac:dyDescent="0.25">
      <c r="C2971" s="86"/>
      <c r="D2971" s="86"/>
      <c r="E2971" s="86"/>
      <c r="F2971" s="86"/>
    </row>
    <row r="2972" spans="3:6" x14ac:dyDescent="0.25">
      <c r="C2972" s="86"/>
      <c r="D2972" s="86"/>
      <c r="E2972" s="86"/>
      <c r="F2972" s="86"/>
    </row>
    <row r="2973" spans="3:6" x14ac:dyDescent="0.25">
      <c r="C2973" s="86"/>
      <c r="D2973" s="86"/>
      <c r="E2973" s="86"/>
      <c r="F2973" s="86"/>
    </row>
    <row r="2974" spans="3:6" x14ac:dyDescent="0.25">
      <c r="C2974" s="86"/>
      <c r="D2974" s="86"/>
      <c r="E2974" s="86"/>
      <c r="F2974" s="86"/>
    </row>
    <row r="2975" spans="3:6" x14ac:dyDescent="0.25">
      <c r="C2975" s="86"/>
      <c r="D2975" s="86"/>
      <c r="E2975" s="86"/>
      <c r="F2975" s="86"/>
    </row>
    <row r="2976" spans="3:6" x14ac:dyDescent="0.25">
      <c r="C2976" s="86"/>
      <c r="D2976" s="86"/>
      <c r="E2976" s="86"/>
      <c r="F2976" s="86"/>
    </row>
    <row r="2977" spans="3:6" x14ac:dyDescent="0.25">
      <c r="C2977" s="86"/>
      <c r="D2977" s="86"/>
      <c r="E2977" s="86"/>
      <c r="F2977" s="86"/>
    </row>
    <row r="2978" spans="3:6" x14ac:dyDescent="0.25">
      <c r="C2978" s="86"/>
      <c r="D2978" s="86"/>
      <c r="E2978" s="86"/>
      <c r="F2978" s="86"/>
    </row>
    <row r="2979" spans="3:6" x14ac:dyDescent="0.25">
      <c r="C2979" s="86"/>
      <c r="D2979" s="86"/>
      <c r="E2979" s="86"/>
      <c r="F2979" s="86"/>
    </row>
    <row r="2980" spans="3:6" x14ac:dyDescent="0.25">
      <c r="C2980" s="86"/>
      <c r="D2980" s="86"/>
      <c r="E2980" s="86"/>
      <c r="F2980" s="86"/>
    </row>
    <row r="2981" spans="3:6" x14ac:dyDescent="0.25">
      <c r="C2981" s="86"/>
      <c r="D2981" s="86"/>
      <c r="E2981" s="86"/>
      <c r="F2981" s="86"/>
    </row>
    <row r="2982" spans="3:6" x14ac:dyDescent="0.25">
      <c r="C2982" s="86"/>
      <c r="D2982" s="86"/>
      <c r="E2982" s="86"/>
      <c r="F2982" s="86"/>
    </row>
    <row r="2983" spans="3:6" x14ac:dyDescent="0.25">
      <c r="C2983" s="86"/>
      <c r="D2983" s="86"/>
      <c r="E2983" s="86"/>
      <c r="F2983" s="86"/>
    </row>
    <row r="2984" spans="3:6" x14ac:dyDescent="0.25">
      <c r="C2984" s="86"/>
      <c r="D2984" s="86"/>
      <c r="E2984" s="86"/>
      <c r="F2984" s="86"/>
    </row>
    <row r="2985" spans="3:6" x14ac:dyDescent="0.25">
      <c r="C2985" s="86"/>
      <c r="D2985" s="86"/>
      <c r="E2985" s="86"/>
      <c r="F2985" s="86"/>
    </row>
    <row r="2986" spans="3:6" x14ac:dyDescent="0.25">
      <c r="C2986" s="86"/>
      <c r="D2986" s="86"/>
      <c r="E2986" s="86"/>
      <c r="F2986" s="86"/>
    </row>
    <row r="2987" spans="3:6" x14ac:dyDescent="0.25">
      <c r="C2987" s="86"/>
      <c r="D2987" s="86"/>
      <c r="E2987" s="86"/>
      <c r="F2987" s="86"/>
    </row>
    <row r="2988" spans="3:6" x14ac:dyDescent="0.25">
      <c r="C2988" s="86"/>
      <c r="D2988" s="86"/>
      <c r="E2988" s="86"/>
      <c r="F2988" s="86"/>
    </row>
    <row r="2989" spans="3:6" x14ac:dyDescent="0.25">
      <c r="C2989" s="86"/>
      <c r="D2989" s="86"/>
      <c r="E2989" s="86"/>
      <c r="F2989" s="86"/>
    </row>
    <row r="2990" spans="3:6" x14ac:dyDescent="0.25">
      <c r="C2990" s="86"/>
      <c r="D2990" s="86"/>
      <c r="E2990" s="86"/>
      <c r="F2990" s="86"/>
    </row>
    <row r="2991" spans="3:6" x14ac:dyDescent="0.25">
      <c r="C2991" s="86"/>
      <c r="D2991" s="86"/>
      <c r="E2991" s="86"/>
      <c r="F2991" s="86"/>
    </row>
    <row r="2992" spans="3:6" x14ac:dyDescent="0.25">
      <c r="C2992" s="86"/>
      <c r="D2992" s="86"/>
      <c r="E2992" s="86"/>
      <c r="F2992" s="86"/>
    </row>
    <row r="2993" spans="3:6" x14ac:dyDescent="0.25">
      <c r="C2993" s="86"/>
      <c r="D2993" s="86"/>
      <c r="E2993" s="86"/>
      <c r="F2993" s="86"/>
    </row>
    <row r="2994" spans="3:6" x14ac:dyDescent="0.25">
      <c r="C2994" s="86"/>
      <c r="D2994" s="86"/>
      <c r="E2994" s="86"/>
      <c r="F2994" s="86"/>
    </row>
    <row r="2995" spans="3:6" x14ac:dyDescent="0.25">
      <c r="C2995" s="86"/>
      <c r="D2995" s="86"/>
      <c r="E2995" s="86"/>
      <c r="F2995" s="86"/>
    </row>
    <row r="2996" spans="3:6" x14ac:dyDescent="0.25">
      <c r="C2996" s="86"/>
      <c r="D2996" s="86"/>
      <c r="E2996" s="86"/>
      <c r="F2996" s="86"/>
    </row>
    <row r="2997" spans="3:6" x14ac:dyDescent="0.25">
      <c r="C2997" s="86"/>
      <c r="D2997" s="86"/>
      <c r="E2997" s="86"/>
      <c r="F2997" s="86"/>
    </row>
    <row r="2998" spans="3:6" x14ac:dyDescent="0.25">
      <c r="C2998" s="86"/>
      <c r="D2998" s="86"/>
      <c r="E2998" s="86"/>
      <c r="F2998" s="86"/>
    </row>
    <row r="2999" spans="3:6" x14ac:dyDescent="0.25">
      <c r="C2999" s="86"/>
      <c r="D2999" s="86"/>
      <c r="E2999" s="86"/>
      <c r="F2999" s="86"/>
    </row>
    <row r="3000" spans="3:6" x14ac:dyDescent="0.25">
      <c r="C3000" s="86"/>
      <c r="D3000" s="86"/>
      <c r="E3000" s="86"/>
      <c r="F3000" s="86"/>
    </row>
    <row r="3001" spans="3:6" x14ac:dyDescent="0.25">
      <c r="C3001" s="86"/>
      <c r="D3001" s="86"/>
      <c r="E3001" s="86"/>
      <c r="F3001" s="86"/>
    </row>
    <row r="3002" spans="3:6" x14ac:dyDescent="0.25">
      <c r="C3002" s="86"/>
      <c r="D3002" s="86"/>
      <c r="E3002" s="86"/>
      <c r="F3002" s="86"/>
    </row>
    <row r="3003" spans="3:6" x14ac:dyDescent="0.25">
      <c r="C3003" s="86"/>
      <c r="D3003" s="86"/>
      <c r="E3003" s="86"/>
      <c r="F3003" s="86"/>
    </row>
    <row r="3004" spans="3:6" x14ac:dyDescent="0.25">
      <c r="C3004" s="86"/>
      <c r="D3004" s="86"/>
      <c r="E3004" s="86"/>
      <c r="F3004" s="86"/>
    </row>
    <row r="3005" spans="3:6" x14ac:dyDescent="0.25">
      <c r="C3005" s="86"/>
      <c r="D3005" s="86"/>
      <c r="E3005" s="86"/>
      <c r="F3005" s="86"/>
    </row>
    <row r="3006" spans="3:6" x14ac:dyDescent="0.25">
      <c r="C3006" s="86"/>
      <c r="D3006" s="86"/>
      <c r="E3006" s="86"/>
      <c r="F3006" s="86"/>
    </row>
    <row r="3007" spans="3:6" x14ac:dyDescent="0.25">
      <c r="C3007" s="86"/>
      <c r="D3007" s="86"/>
      <c r="E3007" s="86"/>
      <c r="F3007" s="86"/>
    </row>
    <row r="3008" spans="3:6" x14ac:dyDescent="0.25">
      <c r="C3008" s="86"/>
      <c r="D3008" s="86"/>
      <c r="E3008" s="86"/>
      <c r="F3008" s="86"/>
    </row>
    <row r="3009" spans="3:6" x14ac:dyDescent="0.25">
      <c r="C3009" s="86"/>
      <c r="D3009" s="86"/>
      <c r="E3009" s="86"/>
      <c r="F3009" s="86"/>
    </row>
    <row r="3010" spans="3:6" x14ac:dyDescent="0.25">
      <c r="C3010" s="86"/>
      <c r="D3010" s="86"/>
      <c r="E3010" s="86"/>
      <c r="F3010" s="86"/>
    </row>
    <row r="3011" spans="3:6" x14ac:dyDescent="0.25">
      <c r="C3011" s="86"/>
      <c r="D3011" s="86"/>
      <c r="E3011" s="86"/>
      <c r="F3011" s="86"/>
    </row>
    <row r="3012" spans="3:6" x14ac:dyDescent="0.25">
      <c r="C3012" s="86"/>
      <c r="D3012" s="86"/>
      <c r="E3012" s="86"/>
      <c r="F3012" s="86"/>
    </row>
    <row r="3013" spans="3:6" x14ac:dyDescent="0.25">
      <c r="C3013" s="86"/>
      <c r="D3013" s="86"/>
      <c r="E3013" s="86"/>
      <c r="F3013" s="86"/>
    </row>
    <row r="3014" spans="3:6" x14ac:dyDescent="0.25">
      <c r="C3014" s="86"/>
      <c r="D3014" s="86"/>
      <c r="E3014" s="86"/>
      <c r="F3014" s="86"/>
    </row>
    <row r="3015" spans="3:6" x14ac:dyDescent="0.25">
      <c r="C3015" s="86"/>
      <c r="D3015" s="86"/>
      <c r="E3015" s="86"/>
      <c r="F3015" s="86"/>
    </row>
    <row r="3016" spans="3:6" x14ac:dyDescent="0.25">
      <c r="C3016" s="86"/>
      <c r="D3016" s="86"/>
      <c r="E3016" s="86"/>
      <c r="F3016" s="86"/>
    </row>
    <row r="3017" spans="3:6" x14ac:dyDescent="0.25">
      <c r="C3017" s="86"/>
      <c r="D3017" s="86"/>
      <c r="E3017" s="86"/>
      <c r="F3017" s="86"/>
    </row>
    <row r="3018" spans="3:6" x14ac:dyDescent="0.25">
      <c r="C3018" s="86"/>
      <c r="D3018" s="86"/>
      <c r="E3018" s="86"/>
      <c r="F3018" s="86"/>
    </row>
    <row r="3019" spans="3:6" x14ac:dyDescent="0.25">
      <c r="C3019" s="86"/>
      <c r="D3019" s="86"/>
      <c r="E3019" s="86"/>
      <c r="F3019" s="86"/>
    </row>
    <row r="3020" spans="3:6" x14ac:dyDescent="0.25">
      <c r="C3020" s="86"/>
      <c r="D3020" s="86"/>
      <c r="E3020" s="86"/>
      <c r="F3020" s="86"/>
    </row>
    <row r="3021" spans="3:6" x14ac:dyDescent="0.25">
      <c r="C3021" s="86"/>
      <c r="D3021" s="86"/>
      <c r="E3021" s="86"/>
      <c r="F3021" s="86"/>
    </row>
    <row r="3022" spans="3:6" x14ac:dyDescent="0.25">
      <c r="C3022" s="86"/>
      <c r="D3022" s="86"/>
      <c r="E3022" s="86"/>
      <c r="F3022" s="86"/>
    </row>
    <row r="3023" spans="3:6" x14ac:dyDescent="0.25">
      <c r="C3023" s="86"/>
      <c r="D3023" s="86"/>
      <c r="E3023" s="86"/>
      <c r="F3023" s="86"/>
    </row>
    <row r="3024" spans="3:6" x14ac:dyDescent="0.25">
      <c r="C3024" s="86"/>
      <c r="D3024" s="86"/>
      <c r="E3024" s="86"/>
      <c r="F3024" s="86"/>
    </row>
    <row r="3025" spans="3:6" x14ac:dyDescent="0.25">
      <c r="C3025" s="86"/>
      <c r="D3025" s="86"/>
      <c r="E3025" s="86"/>
      <c r="F3025" s="86"/>
    </row>
    <row r="3026" spans="3:6" x14ac:dyDescent="0.25">
      <c r="C3026" s="86"/>
      <c r="D3026" s="86"/>
      <c r="E3026" s="86"/>
      <c r="F3026" s="86"/>
    </row>
    <row r="3027" spans="3:6" x14ac:dyDescent="0.25">
      <c r="C3027" s="86"/>
      <c r="D3027" s="86"/>
      <c r="E3027" s="86"/>
      <c r="F3027" s="86"/>
    </row>
    <row r="3028" spans="3:6" x14ac:dyDescent="0.25">
      <c r="C3028" s="86"/>
      <c r="D3028" s="86"/>
      <c r="E3028" s="86"/>
      <c r="F3028" s="86"/>
    </row>
    <row r="3029" spans="3:6" x14ac:dyDescent="0.25">
      <c r="C3029" s="86"/>
      <c r="D3029" s="86"/>
      <c r="E3029" s="86"/>
      <c r="F3029" s="86"/>
    </row>
    <row r="3030" spans="3:6" x14ac:dyDescent="0.25">
      <c r="C3030" s="86"/>
      <c r="D3030" s="86"/>
      <c r="E3030" s="86"/>
      <c r="F3030" s="86"/>
    </row>
    <row r="3031" spans="3:6" x14ac:dyDescent="0.25">
      <c r="C3031" s="86"/>
      <c r="D3031" s="86"/>
      <c r="E3031" s="86"/>
      <c r="F3031" s="86"/>
    </row>
    <row r="3032" spans="3:6" x14ac:dyDescent="0.25">
      <c r="C3032" s="86"/>
      <c r="D3032" s="86"/>
      <c r="E3032" s="86"/>
      <c r="F3032" s="86"/>
    </row>
    <row r="3033" spans="3:6" x14ac:dyDescent="0.25">
      <c r="C3033" s="86"/>
      <c r="D3033" s="86"/>
      <c r="E3033" s="86"/>
      <c r="F3033" s="86"/>
    </row>
    <row r="3034" spans="3:6" x14ac:dyDescent="0.25">
      <c r="C3034" s="86"/>
      <c r="D3034" s="86"/>
      <c r="E3034" s="86"/>
      <c r="F3034" s="86"/>
    </row>
    <row r="3035" spans="3:6" x14ac:dyDescent="0.25">
      <c r="C3035" s="86"/>
      <c r="D3035" s="86"/>
      <c r="E3035" s="86"/>
      <c r="F3035" s="86"/>
    </row>
    <row r="3036" spans="3:6" x14ac:dyDescent="0.25">
      <c r="C3036" s="86"/>
      <c r="D3036" s="86"/>
      <c r="E3036" s="86"/>
      <c r="F3036" s="86"/>
    </row>
    <row r="3037" spans="3:6" x14ac:dyDescent="0.25">
      <c r="C3037" s="86"/>
      <c r="D3037" s="86"/>
      <c r="E3037" s="86"/>
      <c r="F3037" s="86"/>
    </row>
    <row r="3038" spans="3:6" x14ac:dyDescent="0.25">
      <c r="C3038" s="86"/>
      <c r="D3038" s="86"/>
      <c r="E3038" s="86"/>
      <c r="F3038" s="86"/>
    </row>
    <row r="3039" spans="3:6" x14ac:dyDescent="0.25">
      <c r="C3039" s="86"/>
      <c r="D3039" s="86"/>
      <c r="E3039" s="86"/>
      <c r="F3039" s="86"/>
    </row>
    <row r="3040" spans="3:6" x14ac:dyDescent="0.25">
      <c r="C3040" s="86"/>
      <c r="D3040" s="86"/>
      <c r="E3040" s="86"/>
      <c r="F3040" s="86"/>
    </row>
    <row r="3041" spans="3:6" x14ac:dyDescent="0.25">
      <c r="C3041" s="86"/>
      <c r="D3041" s="86"/>
      <c r="E3041" s="86"/>
      <c r="F3041" s="86"/>
    </row>
    <row r="3042" spans="3:6" x14ac:dyDescent="0.25">
      <c r="C3042" s="86"/>
      <c r="D3042" s="86"/>
      <c r="E3042" s="86"/>
      <c r="F3042" s="86"/>
    </row>
    <row r="3043" spans="3:6" x14ac:dyDescent="0.25">
      <c r="C3043" s="86"/>
      <c r="D3043" s="86"/>
      <c r="E3043" s="86"/>
      <c r="F3043" s="86"/>
    </row>
    <row r="3044" spans="3:6" x14ac:dyDescent="0.25">
      <c r="C3044" s="86"/>
      <c r="D3044" s="86"/>
      <c r="E3044" s="86"/>
      <c r="F3044" s="86"/>
    </row>
    <row r="3045" spans="3:6" x14ac:dyDescent="0.25">
      <c r="C3045" s="86"/>
      <c r="D3045" s="86"/>
      <c r="E3045" s="86"/>
      <c r="F3045" s="86"/>
    </row>
    <row r="3046" spans="3:6" x14ac:dyDescent="0.25">
      <c r="C3046" s="86"/>
      <c r="D3046" s="86"/>
      <c r="E3046" s="86"/>
      <c r="F3046" s="86"/>
    </row>
    <row r="3047" spans="3:6" x14ac:dyDescent="0.25">
      <c r="C3047" s="86"/>
      <c r="D3047" s="86"/>
      <c r="E3047" s="86"/>
      <c r="F3047" s="86"/>
    </row>
    <row r="3048" spans="3:6" x14ac:dyDescent="0.25">
      <c r="C3048" s="86"/>
      <c r="D3048" s="86"/>
      <c r="E3048" s="86"/>
      <c r="F3048" s="86"/>
    </row>
    <row r="3049" spans="3:6" x14ac:dyDescent="0.25">
      <c r="C3049" s="86"/>
      <c r="D3049" s="86"/>
      <c r="E3049" s="86"/>
      <c r="F3049" s="86"/>
    </row>
    <row r="3050" spans="3:6" x14ac:dyDescent="0.25">
      <c r="C3050" s="86"/>
      <c r="D3050" s="86"/>
      <c r="E3050" s="86"/>
      <c r="F3050" s="86"/>
    </row>
    <row r="3051" spans="3:6" x14ac:dyDescent="0.25">
      <c r="C3051" s="86"/>
      <c r="D3051" s="86"/>
      <c r="E3051" s="86"/>
      <c r="F3051" s="86"/>
    </row>
    <row r="3052" spans="3:6" x14ac:dyDescent="0.25">
      <c r="C3052" s="86"/>
      <c r="D3052" s="86"/>
      <c r="E3052" s="86"/>
      <c r="F3052" s="86"/>
    </row>
    <row r="3053" spans="3:6" x14ac:dyDescent="0.25">
      <c r="C3053" s="86"/>
      <c r="D3053" s="86"/>
      <c r="E3053" s="86"/>
      <c r="F3053" s="86"/>
    </row>
    <row r="3054" spans="3:6" x14ac:dyDescent="0.25">
      <c r="C3054" s="86"/>
      <c r="D3054" s="86"/>
      <c r="E3054" s="86"/>
      <c r="F3054" s="86"/>
    </row>
    <row r="3055" spans="3:6" x14ac:dyDescent="0.25">
      <c r="C3055" s="86"/>
      <c r="D3055" s="86"/>
      <c r="E3055" s="86"/>
      <c r="F3055" s="86"/>
    </row>
    <row r="3056" spans="3:6" x14ac:dyDescent="0.25">
      <c r="C3056" s="86"/>
      <c r="D3056" s="86"/>
      <c r="E3056" s="86"/>
      <c r="F3056" s="86"/>
    </row>
    <row r="3057" spans="3:6" x14ac:dyDescent="0.25">
      <c r="C3057" s="86"/>
      <c r="D3057" s="86"/>
      <c r="E3057" s="86"/>
      <c r="F3057" s="86"/>
    </row>
    <row r="3058" spans="3:6" x14ac:dyDescent="0.25">
      <c r="C3058" s="86"/>
      <c r="D3058" s="86"/>
      <c r="E3058" s="86"/>
      <c r="F3058" s="86"/>
    </row>
    <row r="3059" spans="3:6" x14ac:dyDescent="0.25">
      <c r="C3059" s="86"/>
      <c r="D3059" s="86"/>
      <c r="E3059" s="86"/>
      <c r="F3059" s="86"/>
    </row>
    <row r="3060" spans="3:6" x14ac:dyDescent="0.25">
      <c r="C3060" s="86"/>
      <c r="D3060" s="86"/>
      <c r="E3060" s="86"/>
      <c r="F3060" s="86"/>
    </row>
    <row r="3061" spans="3:6" x14ac:dyDescent="0.25">
      <c r="C3061" s="86"/>
      <c r="D3061" s="86"/>
      <c r="E3061" s="86"/>
      <c r="F3061" s="86"/>
    </row>
    <row r="3062" spans="3:6" x14ac:dyDescent="0.25">
      <c r="C3062" s="86"/>
      <c r="D3062" s="86"/>
      <c r="E3062" s="86"/>
      <c r="F3062" s="86"/>
    </row>
    <row r="3063" spans="3:6" x14ac:dyDescent="0.25">
      <c r="C3063" s="86"/>
      <c r="D3063" s="86"/>
      <c r="E3063" s="86"/>
      <c r="F3063" s="86"/>
    </row>
    <row r="3064" spans="3:6" x14ac:dyDescent="0.25">
      <c r="C3064" s="86"/>
      <c r="D3064" s="86"/>
      <c r="E3064" s="86"/>
      <c r="F3064" s="86"/>
    </row>
    <row r="3065" spans="3:6" x14ac:dyDescent="0.25">
      <c r="C3065" s="86"/>
      <c r="D3065" s="86"/>
      <c r="E3065" s="86"/>
      <c r="F3065" s="86"/>
    </row>
    <row r="3066" spans="3:6" x14ac:dyDescent="0.25">
      <c r="C3066" s="86"/>
      <c r="D3066" s="86"/>
      <c r="E3066" s="86"/>
      <c r="F3066" s="86"/>
    </row>
    <row r="3067" spans="3:6" x14ac:dyDescent="0.25">
      <c r="C3067" s="86"/>
      <c r="D3067" s="86"/>
      <c r="E3067" s="86"/>
      <c r="F3067" s="86"/>
    </row>
    <row r="3068" spans="3:6" x14ac:dyDescent="0.25">
      <c r="C3068" s="86"/>
      <c r="D3068" s="86"/>
      <c r="E3068" s="86"/>
      <c r="F3068" s="86"/>
    </row>
    <row r="3069" spans="3:6" x14ac:dyDescent="0.25">
      <c r="C3069" s="86"/>
      <c r="D3069" s="86"/>
      <c r="E3069" s="86"/>
      <c r="F3069" s="86"/>
    </row>
    <row r="3070" spans="3:6" x14ac:dyDescent="0.25">
      <c r="C3070" s="86"/>
      <c r="D3070" s="86"/>
      <c r="E3070" s="86"/>
      <c r="F3070" s="86"/>
    </row>
    <row r="3071" spans="3:6" x14ac:dyDescent="0.25">
      <c r="C3071" s="86"/>
      <c r="D3071" s="86"/>
      <c r="E3071" s="86"/>
      <c r="F3071" s="86"/>
    </row>
    <row r="3072" spans="3:6" x14ac:dyDescent="0.25">
      <c r="C3072" s="86"/>
      <c r="D3072" s="86"/>
      <c r="E3072" s="86"/>
      <c r="F3072" s="86"/>
    </row>
    <row r="3073" spans="3:6" x14ac:dyDescent="0.25">
      <c r="C3073" s="86"/>
      <c r="D3073" s="86"/>
      <c r="E3073" s="86"/>
      <c r="F3073" s="86"/>
    </row>
    <row r="3074" spans="3:6" x14ac:dyDescent="0.25">
      <c r="C3074" s="86"/>
      <c r="D3074" s="86"/>
      <c r="E3074" s="86"/>
      <c r="F3074" s="86"/>
    </row>
    <row r="3075" spans="3:6" x14ac:dyDescent="0.25">
      <c r="C3075" s="86"/>
      <c r="D3075" s="86"/>
      <c r="E3075" s="86"/>
      <c r="F3075" s="86"/>
    </row>
    <row r="3076" spans="3:6" x14ac:dyDescent="0.25">
      <c r="C3076" s="86"/>
      <c r="D3076" s="86"/>
      <c r="E3076" s="86"/>
      <c r="F3076" s="86"/>
    </row>
    <row r="3077" spans="3:6" x14ac:dyDescent="0.25">
      <c r="C3077" s="86"/>
      <c r="D3077" s="86"/>
      <c r="E3077" s="86"/>
      <c r="F3077" s="86"/>
    </row>
    <row r="3078" spans="3:6" x14ac:dyDescent="0.25">
      <c r="C3078" s="86"/>
      <c r="D3078" s="86"/>
      <c r="E3078" s="86"/>
      <c r="F3078" s="86"/>
    </row>
    <row r="3079" spans="3:6" x14ac:dyDescent="0.25">
      <c r="C3079" s="86"/>
      <c r="D3079" s="86"/>
      <c r="E3079" s="86"/>
      <c r="F3079" s="86"/>
    </row>
    <row r="3080" spans="3:6" x14ac:dyDescent="0.25">
      <c r="C3080" s="86"/>
      <c r="D3080" s="86"/>
      <c r="E3080" s="86"/>
      <c r="F3080" s="86"/>
    </row>
    <row r="3081" spans="3:6" x14ac:dyDescent="0.25">
      <c r="C3081" s="86"/>
      <c r="D3081" s="86"/>
      <c r="E3081" s="86"/>
      <c r="F3081" s="86"/>
    </row>
    <row r="3082" spans="3:6" x14ac:dyDescent="0.25">
      <c r="C3082" s="86"/>
      <c r="D3082" s="86"/>
      <c r="E3082" s="86"/>
      <c r="F3082" s="86"/>
    </row>
    <row r="3083" spans="3:6" x14ac:dyDescent="0.25">
      <c r="C3083" s="86"/>
      <c r="D3083" s="86"/>
      <c r="E3083" s="86"/>
      <c r="F3083" s="86"/>
    </row>
    <row r="3084" spans="3:6" x14ac:dyDescent="0.25">
      <c r="C3084" s="86"/>
      <c r="D3084" s="86"/>
      <c r="E3084" s="86"/>
      <c r="F3084" s="86"/>
    </row>
    <row r="3085" spans="3:6" x14ac:dyDescent="0.25">
      <c r="C3085" s="86"/>
      <c r="D3085" s="86"/>
      <c r="E3085" s="86"/>
      <c r="F3085" s="86"/>
    </row>
    <row r="3086" spans="3:6" x14ac:dyDescent="0.25">
      <c r="C3086" s="86"/>
      <c r="D3086" s="86"/>
      <c r="E3086" s="86"/>
      <c r="F3086" s="86"/>
    </row>
    <row r="3087" spans="3:6" x14ac:dyDescent="0.25">
      <c r="C3087" s="86"/>
      <c r="D3087" s="86"/>
      <c r="E3087" s="86"/>
      <c r="F3087" s="86"/>
    </row>
    <row r="3088" spans="3:6" x14ac:dyDescent="0.25">
      <c r="C3088" s="86"/>
      <c r="D3088" s="86"/>
      <c r="E3088" s="86"/>
      <c r="F3088" s="86"/>
    </row>
    <row r="3089" spans="3:6" x14ac:dyDescent="0.25">
      <c r="C3089" s="86"/>
      <c r="D3089" s="86"/>
      <c r="E3089" s="86"/>
      <c r="F3089" s="86"/>
    </row>
    <row r="3090" spans="3:6" x14ac:dyDescent="0.25">
      <c r="C3090" s="86"/>
      <c r="D3090" s="86"/>
      <c r="E3090" s="86"/>
      <c r="F3090" s="86"/>
    </row>
    <row r="3091" spans="3:6" x14ac:dyDescent="0.25">
      <c r="C3091" s="86"/>
      <c r="D3091" s="86"/>
      <c r="E3091" s="86"/>
      <c r="F3091" s="86"/>
    </row>
    <row r="3092" spans="3:6" x14ac:dyDescent="0.25">
      <c r="C3092" s="86"/>
      <c r="D3092" s="86"/>
      <c r="E3092" s="86"/>
      <c r="F3092" s="86"/>
    </row>
    <row r="3093" spans="3:6" x14ac:dyDescent="0.25">
      <c r="C3093" s="86"/>
      <c r="D3093" s="86"/>
      <c r="E3093" s="86"/>
      <c r="F3093" s="86"/>
    </row>
    <row r="3094" spans="3:6" x14ac:dyDescent="0.25">
      <c r="C3094" s="86"/>
      <c r="D3094" s="86"/>
      <c r="E3094" s="86"/>
      <c r="F3094" s="86"/>
    </row>
    <row r="3095" spans="3:6" x14ac:dyDescent="0.25">
      <c r="C3095" s="86"/>
      <c r="D3095" s="86"/>
      <c r="E3095" s="86"/>
      <c r="F3095" s="86"/>
    </row>
    <row r="3096" spans="3:6" x14ac:dyDescent="0.25">
      <c r="C3096" s="86"/>
      <c r="D3096" s="86"/>
      <c r="E3096" s="86"/>
      <c r="F3096" s="86"/>
    </row>
    <row r="3097" spans="3:6" x14ac:dyDescent="0.25">
      <c r="C3097" s="86"/>
      <c r="D3097" s="86"/>
      <c r="E3097" s="86"/>
      <c r="F3097" s="86"/>
    </row>
    <row r="3098" spans="3:6" x14ac:dyDescent="0.25">
      <c r="C3098" s="86"/>
      <c r="D3098" s="86"/>
      <c r="E3098" s="86"/>
      <c r="F3098" s="86"/>
    </row>
    <row r="3099" spans="3:6" x14ac:dyDescent="0.25">
      <c r="C3099" s="86"/>
      <c r="D3099" s="86"/>
      <c r="E3099" s="86"/>
      <c r="F3099" s="86"/>
    </row>
    <row r="3100" spans="3:6" x14ac:dyDescent="0.25">
      <c r="C3100" s="86"/>
      <c r="D3100" s="86"/>
      <c r="E3100" s="86"/>
      <c r="F3100" s="86"/>
    </row>
    <row r="3101" spans="3:6" x14ac:dyDescent="0.25">
      <c r="C3101" s="86"/>
      <c r="D3101" s="86"/>
      <c r="E3101" s="86"/>
      <c r="F3101" s="86"/>
    </row>
    <row r="3102" spans="3:6" x14ac:dyDescent="0.25">
      <c r="C3102" s="86"/>
      <c r="D3102" s="86"/>
      <c r="E3102" s="86"/>
      <c r="F3102" s="86"/>
    </row>
    <row r="3103" spans="3:6" x14ac:dyDescent="0.25">
      <c r="C3103" s="86"/>
      <c r="D3103" s="86"/>
      <c r="E3103" s="86"/>
      <c r="F3103" s="86"/>
    </row>
    <row r="3104" spans="3:6" x14ac:dyDescent="0.25">
      <c r="C3104" s="86"/>
      <c r="D3104" s="86"/>
      <c r="E3104" s="86"/>
      <c r="F3104" s="86"/>
    </row>
    <row r="3105" spans="3:6" x14ac:dyDescent="0.25">
      <c r="C3105" s="86"/>
      <c r="D3105" s="86"/>
      <c r="E3105" s="86"/>
      <c r="F3105" s="86"/>
    </row>
    <row r="3106" spans="3:6" x14ac:dyDescent="0.25">
      <c r="C3106" s="86"/>
      <c r="D3106" s="86"/>
      <c r="E3106" s="86"/>
      <c r="F3106" s="86"/>
    </row>
    <row r="3107" spans="3:6" x14ac:dyDescent="0.25">
      <c r="C3107" s="86"/>
      <c r="D3107" s="86"/>
      <c r="E3107" s="86"/>
      <c r="F3107" s="86"/>
    </row>
    <row r="3108" spans="3:6" x14ac:dyDescent="0.25">
      <c r="C3108" s="86"/>
      <c r="D3108" s="86"/>
      <c r="E3108" s="86"/>
      <c r="F3108" s="86"/>
    </row>
    <row r="3109" spans="3:6" x14ac:dyDescent="0.25">
      <c r="C3109" s="86"/>
      <c r="D3109" s="86"/>
      <c r="E3109" s="86"/>
      <c r="F3109" s="86"/>
    </row>
    <row r="3110" spans="3:6" x14ac:dyDescent="0.25">
      <c r="C3110" s="86"/>
      <c r="D3110" s="86"/>
      <c r="E3110" s="86"/>
      <c r="F3110" s="86"/>
    </row>
    <row r="3111" spans="3:6" x14ac:dyDescent="0.25">
      <c r="C3111" s="86"/>
      <c r="D3111" s="86"/>
      <c r="E3111" s="86"/>
      <c r="F3111" s="86"/>
    </row>
    <row r="3112" spans="3:6" x14ac:dyDescent="0.25">
      <c r="C3112" s="86"/>
      <c r="D3112" s="86"/>
      <c r="E3112" s="86"/>
      <c r="F3112" s="86"/>
    </row>
    <row r="3113" spans="3:6" x14ac:dyDescent="0.25">
      <c r="C3113" s="86"/>
      <c r="D3113" s="86"/>
      <c r="E3113" s="86"/>
      <c r="F3113" s="86"/>
    </row>
    <row r="3114" spans="3:6" x14ac:dyDescent="0.25">
      <c r="C3114" s="86"/>
      <c r="D3114" s="86"/>
      <c r="E3114" s="86"/>
      <c r="F3114" s="86"/>
    </row>
    <row r="3115" spans="3:6" x14ac:dyDescent="0.25">
      <c r="C3115" s="86"/>
      <c r="D3115" s="86"/>
      <c r="E3115" s="86"/>
      <c r="F3115" s="86"/>
    </row>
    <row r="3116" spans="3:6" x14ac:dyDescent="0.25">
      <c r="C3116" s="86"/>
      <c r="D3116" s="86"/>
      <c r="E3116" s="86"/>
      <c r="F3116" s="86"/>
    </row>
    <row r="3117" spans="3:6" x14ac:dyDescent="0.25">
      <c r="C3117" s="86"/>
      <c r="D3117" s="86"/>
      <c r="E3117" s="86"/>
      <c r="F3117" s="86"/>
    </row>
    <row r="3118" spans="3:6" x14ac:dyDescent="0.25">
      <c r="C3118" s="86"/>
      <c r="D3118" s="86"/>
      <c r="E3118" s="86"/>
      <c r="F3118" s="86"/>
    </row>
    <row r="3119" spans="3:6" x14ac:dyDescent="0.25">
      <c r="C3119" s="86"/>
      <c r="D3119" s="86"/>
      <c r="E3119" s="86"/>
      <c r="F3119" s="86"/>
    </row>
    <row r="3120" spans="3:6" x14ac:dyDescent="0.25">
      <c r="C3120" s="86"/>
      <c r="D3120" s="86"/>
      <c r="E3120" s="86"/>
      <c r="F3120" s="86"/>
    </row>
    <row r="3121" spans="3:6" x14ac:dyDescent="0.25">
      <c r="C3121" s="86"/>
      <c r="D3121" s="86"/>
      <c r="E3121" s="86"/>
      <c r="F3121" s="86"/>
    </row>
    <row r="3122" spans="3:6" x14ac:dyDescent="0.25">
      <c r="C3122" s="86"/>
      <c r="D3122" s="86"/>
      <c r="E3122" s="86"/>
      <c r="F3122" s="86"/>
    </row>
    <row r="3123" spans="3:6" x14ac:dyDescent="0.25">
      <c r="C3123" s="86"/>
      <c r="D3123" s="86"/>
      <c r="E3123" s="86"/>
      <c r="F3123" s="86"/>
    </row>
    <row r="3124" spans="3:6" x14ac:dyDescent="0.25">
      <c r="C3124" s="86"/>
      <c r="D3124" s="86"/>
      <c r="E3124" s="86"/>
      <c r="F3124" s="86"/>
    </row>
    <row r="3125" spans="3:6" x14ac:dyDescent="0.25">
      <c r="C3125" s="86"/>
      <c r="D3125" s="86"/>
      <c r="E3125" s="86"/>
      <c r="F3125" s="86"/>
    </row>
    <row r="3126" spans="3:6" x14ac:dyDescent="0.25">
      <c r="C3126" s="86"/>
      <c r="D3126" s="86"/>
      <c r="E3126" s="86"/>
      <c r="F3126" s="86"/>
    </row>
    <row r="3127" spans="3:6" x14ac:dyDescent="0.25">
      <c r="C3127" s="86"/>
      <c r="D3127" s="86"/>
      <c r="E3127" s="86"/>
      <c r="F3127" s="86"/>
    </row>
    <row r="3128" spans="3:6" x14ac:dyDescent="0.25">
      <c r="C3128" s="86"/>
      <c r="D3128" s="86"/>
      <c r="E3128" s="86"/>
      <c r="F3128" s="86"/>
    </row>
    <row r="3129" spans="3:6" x14ac:dyDescent="0.25">
      <c r="C3129" s="86"/>
      <c r="D3129" s="86"/>
      <c r="E3129" s="86"/>
      <c r="F3129" s="86"/>
    </row>
    <row r="3130" spans="3:6" x14ac:dyDescent="0.25">
      <c r="C3130" s="86"/>
      <c r="D3130" s="86"/>
      <c r="E3130" s="86"/>
      <c r="F3130" s="86"/>
    </row>
    <row r="3131" spans="3:6" x14ac:dyDescent="0.25">
      <c r="C3131" s="86"/>
      <c r="D3131" s="86"/>
      <c r="E3131" s="86"/>
      <c r="F3131" s="86"/>
    </row>
    <row r="3132" spans="3:6" x14ac:dyDescent="0.25">
      <c r="C3132" s="86"/>
      <c r="D3132" s="86"/>
      <c r="E3132" s="86"/>
      <c r="F3132" s="86"/>
    </row>
    <row r="3133" spans="3:6" x14ac:dyDescent="0.25">
      <c r="C3133" s="86"/>
      <c r="D3133" s="86"/>
      <c r="E3133" s="86"/>
      <c r="F3133" s="86"/>
    </row>
    <row r="3134" spans="3:6" x14ac:dyDescent="0.25">
      <c r="C3134" s="86"/>
      <c r="D3134" s="86"/>
      <c r="E3134" s="86"/>
      <c r="F3134" s="86"/>
    </row>
    <row r="3135" spans="3:6" x14ac:dyDescent="0.25">
      <c r="C3135" s="86"/>
      <c r="D3135" s="86"/>
      <c r="E3135" s="86"/>
      <c r="F3135" s="86"/>
    </row>
    <row r="3136" spans="3:6" x14ac:dyDescent="0.25">
      <c r="C3136" s="86"/>
      <c r="D3136" s="86"/>
      <c r="E3136" s="86"/>
      <c r="F3136" s="86"/>
    </row>
    <row r="3137" spans="3:6" x14ac:dyDescent="0.25">
      <c r="C3137" s="86"/>
      <c r="D3137" s="86"/>
      <c r="E3137" s="86"/>
      <c r="F3137" s="86"/>
    </row>
    <row r="3138" spans="3:6" x14ac:dyDescent="0.25">
      <c r="C3138" s="86"/>
      <c r="D3138" s="86"/>
      <c r="E3138" s="86"/>
      <c r="F3138" s="86"/>
    </row>
    <row r="3139" spans="3:6" x14ac:dyDescent="0.25">
      <c r="C3139" s="86"/>
      <c r="D3139" s="86"/>
      <c r="E3139" s="86"/>
      <c r="F3139" s="86"/>
    </row>
    <row r="3140" spans="3:6" x14ac:dyDescent="0.25">
      <c r="C3140" s="86"/>
      <c r="D3140" s="86"/>
      <c r="E3140" s="86"/>
      <c r="F3140" s="86"/>
    </row>
    <row r="3141" spans="3:6" x14ac:dyDescent="0.25">
      <c r="C3141" s="86"/>
      <c r="D3141" s="86"/>
      <c r="E3141" s="86"/>
      <c r="F3141" s="86"/>
    </row>
    <row r="3142" spans="3:6" x14ac:dyDescent="0.25">
      <c r="C3142" s="86"/>
      <c r="D3142" s="86"/>
      <c r="E3142" s="86"/>
      <c r="F3142" s="86"/>
    </row>
    <row r="3143" spans="3:6" x14ac:dyDescent="0.25">
      <c r="C3143" s="86"/>
      <c r="D3143" s="86"/>
      <c r="E3143" s="86"/>
      <c r="F3143" s="86"/>
    </row>
    <row r="3144" spans="3:6" x14ac:dyDescent="0.25">
      <c r="C3144" s="86"/>
      <c r="D3144" s="86"/>
      <c r="E3144" s="86"/>
      <c r="F3144" s="86"/>
    </row>
    <row r="3145" spans="3:6" x14ac:dyDescent="0.25">
      <c r="C3145" s="86"/>
      <c r="D3145" s="86"/>
      <c r="E3145" s="86"/>
      <c r="F3145" s="86"/>
    </row>
    <row r="3146" spans="3:6" x14ac:dyDescent="0.25">
      <c r="C3146" s="86"/>
      <c r="D3146" s="86"/>
      <c r="E3146" s="86"/>
      <c r="F3146" s="86"/>
    </row>
    <row r="3147" spans="3:6" x14ac:dyDescent="0.25">
      <c r="C3147" s="86"/>
      <c r="D3147" s="86"/>
      <c r="E3147" s="86"/>
      <c r="F3147" s="86"/>
    </row>
    <row r="3148" spans="3:6" x14ac:dyDescent="0.25">
      <c r="C3148" s="86"/>
      <c r="D3148" s="86"/>
      <c r="E3148" s="86"/>
      <c r="F3148" s="86"/>
    </row>
    <row r="3149" spans="3:6" x14ac:dyDescent="0.25">
      <c r="C3149" s="86"/>
      <c r="D3149" s="86"/>
      <c r="E3149" s="86"/>
      <c r="F3149" s="86"/>
    </row>
    <row r="3150" spans="3:6" x14ac:dyDescent="0.25">
      <c r="C3150" s="86"/>
      <c r="D3150" s="86"/>
      <c r="E3150" s="86"/>
      <c r="F3150" s="86"/>
    </row>
    <row r="3151" spans="3:6" x14ac:dyDescent="0.25">
      <c r="C3151" s="86"/>
      <c r="D3151" s="86"/>
      <c r="E3151" s="86"/>
      <c r="F3151" s="86"/>
    </row>
    <row r="3152" spans="3:6" x14ac:dyDescent="0.25">
      <c r="C3152" s="86"/>
      <c r="D3152" s="86"/>
      <c r="E3152" s="86"/>
      <c r="F3152" s="86"/>
    </row>
    <row r="3153" spans="3:6" x14ac:dyDescent="0.25">
      <c r="C3153" s="86"/>
      <c r="D3153" s="86"/>
      <c r="E3153" s="86"/>
      <c r="F3153" s="86"/>
    </row>
    <row r="3154" spans="3:6" x14ac:dyDescent="0.25">
      <c r="C3154" s="86"/>
      <c r="D3154" s="86"/>
      <c r="E3154" s="86"/>
      <c r="F3154" s="86"/>
    </row>
    <row r="3155" spans="3:6" x14ac:dyDescent="0.25">
      <c r="C3155" s="86"/>
      <c r="D3155" s="86"/>
      <c r="E3155" s="86"/>
      <c r="F3155" s="86"/>
    </row>
    <row r="3156" spans="3:6" x14ac:dyDescent="0.25">
      <c r="C3156" s="86"/>
      <c r="D3156" s="86"/>
      <c r="E3156" s="86"/>
      <c r="F3156" s="86"/>
    </row>
    <row r="3157" spans="3:6" x14ac:dyDescent="0.25">
      <c r="C3157" s="86"/>
      <c r="D3157" s="86"/>
      <c r="E3157" s="86"/>
      <c r="F3157" s="86"/>
    </row>
    <row r="3158" spans="3:6" x14ac:dyDescent="0.25">
      <c r="C3158" s="86"/>
      <c r="D3158" s="86"/>
      <c r="E3158" s="86"/>
      <c r="F3158" s="86"/>
    </row>
    <row r="3159" spans="3:6" x14ac:dyDescent="0.25">
      <c r="C3159" s="86"/>
      <c r="D3159" s="86"/>
      <c r="E3159" s="86"/>
      <c r="F3159" s="86"/>
    </row>
    <row r="3160" spans="3:6" x14ac:dyDescent="0.25">
      <c r="C3160" s="86"/>
      <c r="D3160" s="86"/>
      <c r="E3160" s="86"/>
      <c r="F3160" s="86"/>
    </row>
    <row r="3161" spans="3:6" x14ac:dyDescent="0.25">
      <c r="C3161" s="86"/>
      <c r="D3161" s="86"/>
      <c r="E3161" s="86"/>
      <c r="F3161" s="86"/>
    </row>
    <row r="3162" spans="3:6" x14ac:dyDescent="0.25">
      <c r="C3162" s="86"/>
      <c r="D3162" s="86"/>
      <c r="E3162" s="86"/>
      <c r="F3162" s="86"/>
    </row>
    <row r="3163" spans="3:6" x14ac:dyDescent="0.25">
      <c r="C3163" s="86"/>
      <c r="D3163" s="86"/>
      <c r="E3163" s="86"/>
      <c r="F3163" s="86"/>
    </row>
    <row r="3164" spans="3:6" x14ac:dyDescent="0.25">
      <c r="C3164" s="86"/>
      <c r="D3164" s="86"/>
      <c r="E3164" s="86"/>
      <c r="F3164" s="86"/>
    </row>
    <row r="3165" spans="3:6" x14ac:dyDescent="0.25">
      <c r="C3165" s="86"/>
      <c r="D3165" s="86"/>
      <c r="E3165" s="86"/>
      <c r="F3165" s="86"/>
    </row>
    <row r="3166" spans="3:6" x14ac:dyDescent="0.25">
      <c r="C3166" s="86"/>
      <c r="D3166" s="86"/>
      <c r="E3166" s="86"/>
      <c r="F3166" s="86"/>
    </row>
    <row r="3167" spans="3:6" x14ac:dyDescent="0.25">
      <c r="C3167" s="86"/>
      <c r="D3167" s="86"/>
      <c r="E3167" s="86"/>
      <c r="F3167" s="86"/>
    </row>
    <row r="3168" spans="3:6" x14ac:dyDescent="0.25">
      <c r="C3168" s="86"/>
      <c r="D3168" s="86"/>
      <c r="E3168" s="86"/>
      <c r="F3168" s="86"/>
    </row>
    <row r="3169" spans="3:6" x14ac:dyDescent="0.25">
      <c r="C3169" s="86"/>
      <c r="D3169" s="86"/>
      <c r="E3169" s="86"/>
      <c r="F3169" s="86"/>
    </row>
    <row r="3170" spans="3:6" x14ac:dyDescent="0.25">
      <c r="C3170" s="86"/>
      <c r="D3170" s="86"/>
      <c r="E3170" s="86"/>
      <c r="F3170" s="86"/>
    </row>
    <row r="3171" spans="3:6" x14ac:dyDescent="0.25">
      <c r="C3171" s="86"/>
      <c r="D3171" s="86"/>
      <c r="E3171" s="86"/>
      <c r="F3171" s="86"/>
    </row>
    <row r="3172" spans="3:6" x14ac:dyDescent="0.25">
      <c r="C3172" s="86"/>
      <c r="D3172" s="86"/>
      <c r="E3172" s="86"/>
      <c r="F3172" s="86"/>
    </row>
    <row r="3173" spans="3:6" x14ac:dyDescent="0.25">
      <c r="C3173" s="86"/>
      <c r="D3173" s="86"/>
      <c r="E3173" s="86"/>
      <c r="F3173" s="86"/>
    </row>
    <row r="3174" spans="3:6" x14ac:dyDescent="0.25">
      <c r="C3174" s="86"/>
      <c r="D3174" s="86"/>
      <c r="E3174" s="86"/>
      <c r="F3174" s="86"/>
    </row>
    <row r="3175" spans="3:6" x14ac:dyDescent="0.25">
      <c r="C3175" s="86"/>
      <c r="D3175" s="86"/>
      <c r="E3175" s="86"/>
      <c r="F3175" s="86"/>
    </row>
    <row r="3176" spans="3:6" x14ac:dyDescent="0.25">
      <c r="C3176" s="86"/>
      <c r="D3176" s="86"/>
      <c r="E3176" s="86"/>
      <c r="F3176" s="86"/>
    </row>
    <row r="3177" spans="3:6" x14ac:dyDescent="0.25">
      <c r="C3177" s="86"/>
      <c r="D3177" s="86"/>
      <c r="E3177" s="86"/>
      <c r="F3177" s="86"/>
    </row>
    <row r="3178" spans="3:6" x14ac:dyDescent="0.25">
      <c r="C3178" s="86"/>
      <c r="D3178" s="86"/>
      <c r="E3178" s="86"/>
      <c r="F3178" s="86"/>
    </row>
    <row r="3179" spans="3:6" x14ac:dyDescent="0.25">
      <c r="C3179" s="86"/>
      <c r="D3179" s="86"/>
      <c r="E3179" s="86"/>
      <c r="F3179" s="86"/>
    </row>
    <row r="3180" spans="3:6" x14ac:dyDescent="0.25">
      <c r="C3180" s="86"/>
      <c r="D3180" s="86"/>
      <c r="E3180" s="86"/>
      <c r="F3180" s="86"/>
    </row>
    <row r="3181" spans="3:6" x14ac:dyDescent="0.25">
      <c r="C3181" s="86"/>
      <c r="D3181" s="86"/>
      <c r="E3181" s="86"/>
      <c r="F3181" s="86"/>
    </row>
    <row r="3182" spans="3:6" x14ac:dyDescent="0.25">
      <c r="C3182" s="86"/>
      <c r="D3182" s="86"/>
      <c r="E3182" s="86"/>
      <c r="F3182" s="86"/>
    </row>
    <row r="3183" spans="3:6" x14ac:dyDescent="0.25">
      <c r="C3183" s="86"/>
      <c r="D3183" s="86"/>
      <c r="E3183" s="86"/>
      <c r="F3183" s="86"/>
    </row>
    <row r="3184" spans="3:6" x14ac:dyDescent="0.25">
      <c r="C3184" s="86"/>
      <c r="D3184" s="86"/>
      <c r="E3184" s="86"/>
      <c r="F3184" s="86"/>
    </row>
    <row r="3185" spans="3:6" x14ac:dyDescent="0.25">
      <c r="C3185" s="86"/>
      <c r="D3185" s="86"/>
      <c r="E3185" s="86"/>
      <c r="F3185" s="86"/>
    </row>
    <row r="3186" spans="3:6" x14ac:dyDescent="0.25">
      <c r="C3186" s="86"/>
      <c r="D3186" s="86"/>
      <c r="E3186" s="86"/>
      <c r="F3186" s="86"/>
    </row>
    <row r="3187" spans="3:6" x14ac:dyDescent="0.25">
      <c r="C3187" s="86"/>
      <c r="D3187" s="86"/>
      <c r="E3187" s="86"/>
      <c r="F3187" s="86"/>
    </row>
    <row r="3188" spans="3:6" x14ac:dyDescent="0.25">
      <c r="C3188" s="86"/>
      <c r="D3188" s="86"/>
      <c r="E3188" s="86"/>
      <c r="F3188" s="86"/>
    </row>
    <row r="3189" spans="3:6" x14ac:dyDescent="0.25">
      <c r="C3189" s="86"/>
      <c r="D3189" s="86"/>
      <c r="E3189" s="86"/>
      <c r="F3189" s="86"/>
    </row>
    <row r="3190" spans="3:6" x14ac:dyDescent="0.25">
      <c r="C3190" s="86"/>
      <c r="D3190" s="86"/>
      <c r="E3190" s="86"/>
      <c r="F3190" s="86"/>
    </row>
    <row r="3191" spans="3:6" x14ac:dyDescent="0.25">
      <c r="C3191" s="86"/>
      <c r="D3191" s="86"/>
      <c r="E3191" s="86"/>
      <c r="F3191" s="86"/>
    </row>
    <row r="3192" spans="3:6" x14ac:dyDescent="0.25">
      <c r="C3192" s="86"/>
      <c r="D3192" s="86"/>
      <c r="E3192" s="86"/>
      <c r="F3192" s="86"/>
    </row>
    <row r="3193" spans="3:6" x14ac:dyDescent="0.25">
      <c r="C3193" s="86"/>
      <c r="D3193" s="86"/>
      <c r="E3193" s="86"/>
      <c r="F3193" s="86"/>
    </row>
    <row r="3194" spans="3:6" x14ac:dyDescent="0.25">
      <c r="C3194" s="86"/>
      <c r="D3194" s="86"/>
      <c r="E3194" s="86"/>
      <c r="F3194" s="86"/>
    </row>
    <row r="3195" spans="3:6" x14ac:dyDescent="0.25">
      <c r="C3195" s="86"/>
      <c r="D3195" s="86"/>
      <c r="E3195" s="86"/>
      <c r="F3195" s="86"/>
    </row>
    <row r="3196" spans="3:6" x14ac:dyDescent="0.25">
      <c r="C3196" s="86"/>
      <c r="D3196" s="86"/>
      <c r="E3196" s="86"/>
      <c r="F3196" s="86"/>
    </row>
    <row r="3197" spans="3:6" x14ac:dyDescent="0.25">
      <c r="C3197" s="86"/>
      <c r="D3197" s="86"/>
      <c r="E3197" s="86"/>
      <c r="F3197" s="86"/>
    </row>
    <row r="3198" spans="3:6" x14ac:dyDescent="0.25">
      <c r="C3198" s="86"/>
      <c r="D3198" s="86"/>
      <c r="E3198" s="86"/>
      <c r="F3198" s="86"/>
    </row>
    <row r="3199" spans="3:6" x14ac:dyDescent="0.25">
      <c r="C3199" s="86"/>
      <c r="D3199" s="86"/>
      <c r="E3199" s="86"/>
      <c r="F3199" s="86"/>
    </row>
    <row r="3200" spans="3:6" x14ac:dyDescent="0.25">
      <c r="C3200" s="86"/>
      <c r="D3200" s="86"/>
      <c r="E3200" s="86"/>
      <c r="F3200" s="86"/>
    </row>
    <row r="3201" spans="3:6" x14ac:dyDescent="0.25">
      <c r="C3201" s="86"/>
      <c r="D3201" s="86"/>
      <c r="E3201" s="86"/>
      <c r="F3201" s="86"/>
    </row>
    <row r="3202" spans="3:6" x14ac:dyDescent="0.25">
      <c r="C3202" s="86"/>
      <c r="D3202" s="86"/>
      <c r="E3202" s="86"/>
      <c r="F3202" s="86"/>
    </row>
    <row r="3203" spans="3:6" x14ac:dyDescent="0.25">
      <c r="C3203" s="86"/>
      <c r="D3203" s="86"/>
      <c r="E3203" s="86"/>
      <c r="F3203" s="86"/>
    </row>
    <row r="3204" spans="3:6" x14ac:dyDescent="0.25">
      <c r="C3204" s="86"/>
      <c r="D3204" s="86"/>
      <c r="E3204" s="86"/>
      <c r="F3204" s="86"/>
    </row>
    <row r="3205" spans="3:6" x14ac:dyDescent="0.25">
      <c r="C3205" s="86"/>
      <c r="D3205" s="86"/>
      <c r="E3205" s="86"/>
      <c r="F3205" s="86"/>
    </row>
    <row r="3206" spans="3:6" x14ac:dyDescent="0.25">
      <c r="C3206" s="86"/>
      <c r="D3206" s="86"/>
      <c r="E3206" s="86"/>
      <c r="F3206" s="86"/>
    </row>
    <row r="3207" spans="3:6" x14ac:dyDescent="0.25">
      <c r="C3207" s="86"/>
      <c r="D3207" s="86"/>
      <c r="E3207" s="86"/>
      <c r="F3207" s="86"/>
    </row>
    <row r="3208" spans="3:6" x14ac:dyDescent="0.25">
      <c r="C3208" s="86"/>
      <c r="D3208" s="86"/>
      <c r="E3208" s="86"/>
      <c r="F3208" s="86"/>
    </row>
    <row r="3209" spans="3:6" x14ac:dyDescent="0.25">
      <c r="C3209" s="86"/>
      <c r="D3209" s="86"/>
      <c r="E3209" s="86"/>
      <c r="F3209" s="86"/>
    </row>
    <row r="3210" spans="3:6" x14ac:dyDescent="0.25">
      <c r="C3210" s="86"/>
      <c r="D3210" s="86"/>
      <c r="E3210" s="86"/>
      <c r="F3210" s="86"/>
    </row>
    <row r="3211" spans="3:6" x14ac:dyDescent="0.25">
      <c r="C3211" s="86"/>
      <c r="D3211" s="86"/>
      <c r="E3211" s="86"/>
      <c r="F3211" s="86"/>
    </row>
    <row r="3212" spans="3:6" x14ac:dyDescent="0.25">
      <c r="C3212" s="86"/>
      <c r="D3212" s="86"/>
      <c r="E3212" s="86"/>
      <c r="F3212" s="86"/>
    </row>
    <row r="3213" spans="3:6" x14ac:dyDescent="0.25">
      <c r="C3213" s="86"/>
      <c r="D3213" s="86"/>
      <c r="E3213" s="86"/>
      <c r="F3213" s="86"/>
    </row>
    <row r="3214" spans="3:6" x14ac:dyDescent="0.25">
      <c r="C3214" s="86"/>
      <c r="D3214" s="86"/>
      <c r="E3214" s="86"/>
      <c r="F3214" s="86"/>
    </row>
    <row r="3215" spans="3:6" x14ac:dyDescent="0.25">
      <c r="C3215" s="86"/>
      <c r="D3215" s="86"/>
      <c r="E3215" s="86"/>
      <c r="F3215" s="86"/>
    </row>
    <row r="3216" spans="3:6" x14ac:dyDescent="0.25">
      <c r="C3216" s="86"/>
      <c r="D3216" s="86"/>
      <c r="E3216" s="86"/>
      <c r="F3216" s="86"/>
    </row>
    <row r="3217" spans="3:6" x14ac:dyDescent="0.25">
      <c r="C3217" s="86"/>
      <c r="D3217" s="86"/>
      <c r="E3217" s="86"/>
      <c r="F3217" s="86"/>
    </row>
    <row r="3218" spans="3:6" x14ac:dyDescent="0.25">
      <c r="C3218" s="86"/>
      <c r="D3218" s="86"/>
      <c r="E3218" s="86"/>
      <c r="F3218" s="86"/>
    </row>
    <row r="3219" spans="3:6" x14ac:dyDescent="0.25">
      <c r="C3219" s="86"/>
      <c r="D3219" s="86"/>
      <c r="E3219" s="86"/>
      <c r="F3219" s="86"/>
    </row>
    <row r="3220" spans="3:6" x14ac:dyDescent="0.25">
      <c r="C3220" s="86"/>
      <c r="D3220" s="86"/>
      <c r="E3220" s="86"/>
      <c r="F3220" s="86"/>
    </row>
    <row r="3221" spans="3:6" x14ac:dyDescent="0.25">
      <c r="C3221" s="86"/>
      <c r="D3221" s="86"/>
      <c r="E3221" s="86"/>
      <c r="F3221" s="86"/>
    </row>
    <row r="3222" spans="3:6" x14ac:dyDescent="0.25">
      <c r="C3222" s="86"/>
      <c r="D3222" s="86"/>
      <c r="E3222" s="86"/>
      <c r="F3222" s="86"/>
    </row>
    <row r="3223" spans="3:6" x14ac:dyDescent="0.25">
      <c r="C3223" s="86"/>
      <c r="D3223" s="86"/>
      <c r="E3223" s="86"/>
      <c r="F3223" s="86"/>
    </row>
    <row r="3224" spans="3:6" x14ac:dyDescent="0.25">
      <c r="C3224" s="86"/>
      <c r="D3224" s="86"/>
      <c r="E3224" s="86"/>
      <c r="F3224" s="86"/>
    </row>
    <row r="3225" spans="3:6" x14ac:dyDescent="0.25">
      <c r="C3225" s="86"/>
      <c r="D3225" s="86"/>
      <c r="E3225" s="86"/>
      <c r="F3225" s="86"/>
    </row>
    <row r="3226" spans="3:6" x14ac:dyDescent="0.25">
      <c r="C3226" s="86"/>
      <c r="D3226" s="86"/>
      <c r="E3226" s="86"/>
      <c r="F3226" s="86"/>
    </row>
    <row r="3227" spans="3:6" x14ac:dyDescent="0.25">
      <c r="C3227" s="86"/>
      <c r="D3227" s="86"/>
      <c r="E3227" s="86"/>
      <c r="F3227" s="86"/>
    </row>
    <row r="3228" spans="3:6" x14ac:dyDescent="0.25">
      <c r="C3228" s="86"/>
      <c r="D3228" s="86"/>
      <c r="E3228" s="86"/>
      <c r="F3228" s="86"/>
    </row>
    <row r="3229" spans="3:6" x14ac:dyDescent="0.25">
      <c r="C3229" s="86"/>
      <c r="D3229" s="86"/>
      <c r="E3229" s="86"/>
      <c r="F3229" s="86"/>
    </row>
    <row r="3230" spans="3:6" x14ac:dyDescent="0.25">
      <c r="C3230" s="86"/>
      <c r="D3230" s="86"/>
      <c r="E3230" s="86"/>
      <c r="F3230" s="86"/>
    </row>
    <row r="3231" spans="3:6" x14ac:dyDescent="0.25">
      <c r="C3231" s="86"/>
      <c r="D3231" s="86"/>
      <c r="E3231" s="86"/>
      <c r="F3231" s="86"/>
    </row>
    <row r="3232" spans="3:6" x14ac:dyDescent="0.25">
      <c r="C3232" s="86"/>
      <c r="D3232" s="86"/>
      <c r="E3232" s="86"/>
      <c r="F3232" s="86"/>
    </row>
    <row r="3233" spans="3:6" x14ac:dyDescent="0.25">
      <c r="C3233" s="86"/>
      <c r="D3233" s="86"/>
      <c r="E3233" s="86"/>
      <c r="F3233" s="86"/>
    </row>
    <row r="3234" spans="3:6" x14ac:dyDescent="0.25">
      <c r="C3234" s="86"/>
      <c r="D3234" s="86"/>
      <c r="E3234" s="86"/>
      <c r="F3234" s="86"/>
    </row>
    <row r="3235" spans="3:6" x14ac:dyDescent="0.25">
      <c r="C3235" s="86"/>
      <c r="D3235" s="86"/>
      <c r="E3235" s="86"/>
      <c r="F3235" s="86"/>
    </row>
    <row r="3236" spans="3:6" x14ac:dyDescent="0.25">
      <c r="C3236" s="86"/>
      <c r="D3236" s="86"/>
      <c r="E3236" s="86"/>
      <c r="F3236" s="86"/>
    </row>
    <row r="3237" spans="3:6" x14ac:dyDescent="0.25">
      <c r="C3237" s="86"/>
      <c r="D3237" s="86"/>
      <c r="E3237" s="86"/>
      <c r="F3237" s="86"/>
    </row>
    <row r="3238" spans="3:6" x14ac:dyDescent="0.25">
      <c r="C3238" s="86"/>
      <c r="D3238" s="86"/>
      <c r="E3238" s="86"/>
      <c r="F3238" s="86"/>
    </row>
    <row r="3239" spans="3:6" x14ac:dyDescent="0.25">
      <c r="C3239" s="86"/>
      <c r="D3239" s="86"/>
      <c r="E3239" s="86"/>
      <c r="F3239" s="86"/>
    </row>
    <row r="3240" spans="3:6" x14ac:dyDescent="0.25">
      <c r="C3240" s="86"/>
      <c r="D3240" s="86"/>
      <c r="E3240" s="86"/>
      <c r="F3240" s="86"/>
    </row>
    <row r="3241" spans="3:6" x14ac:dyDescent="0.25">
      <c r="C3241" s="86"/>
      <c r="D3241" s="86"/>
      <c r="E3241" s="86"/>
      <c r="F3241" s="86"/>
    </row>
    <row r="3242" spans="3:6" x14ac:dyDescent="0.25">
      <c r="C3242" s="86"/>
      <c r="D3242" s="86"/>
      <c r="E3242" s="86"/>
      <c r="F3242" s="86"/>
    </row>
    <row r="3243" spans="3:6" x14ac:dyDescent="0.25">
      <c r="C3243" s="86"/>
      <c r="D3243" s="86"/>
      <c r="E3243" s="86"/>
      <c r="F3243" s="86"/>
    </row>
    <row r="3244" spans="3:6" x14ac:dyDescent="0.25">
      <c r="C3244" s="86"/>
      <c r="D3244" s="86"/>
      <c r="E3244" s="86"/>
      <c r="F3244" s="86"/>
    </row>
    <row r="3245" spans="3:6" x14ac:dyDescent="0.25">
      <c r="C3245" s="86"/>
      <c r="D3245" s="86"/>
      <c r="E3245" s="86"/>
      <c r="F3245" s="86"/>
    </row>
    <row r="3246" spans="3:6" x14ac:dyDescent="0.25">
      <c r="C3246" s="86"/>
      <c r="D3246" s="86"/>
      <c r="E3246" s="86"/>
      <c r="F3246" s="86"/>
    </row>
    <row r="3247" spans="3:6" x14ac:dyDescent="0.25">
      <c r="C3247" s="86"/>
      <c r="D3247" s="86"/>
      <c r="E3247" s="86"/>
      <c r="F3247" s="86"/>
    </row>
    <row r="3248" spans="3:6" x14ac:dyDescent="0.25">
      <c r="C3248" s="86"/>
      <c r="D3248" s="86"/>
      <c r="E3248" s="86"/>
      <c r="F3248" s="86"/>
    </row>
    <row r="3249" spans="3:6" x14ac:dyDescent="0.25">
      <c r="C3249" s="86"/>
      <c r="D3249" s="86"/>
      <c r="E3249" s="86"/>
      <c r="F3249" s="86"/>
    </row>
    <row r="3250" spans="3:6" x14ac:dyDescent="0.25">
      <c r="C3250" s="86"/>
      <c r="D3250" s="86"/>
      <c r="E3250" s="86"/>
      <c r="F3250" s="86"/>
    </row>
    <row r="3251" spans="3:6" x14ac:dyDescent="0.25">
      <c r="C3251" s="86"/>
      <c r="D3251" s="86"/>
      <c r="E3251" s="86"/>
      <c r="F3251" s="86"/>
    </row>
    <row r="3252" spans="3:6" x14ac:dyDescent="0.25">
      <c r="C3252" s="86"/>
      <c r="D3252" s="86"/>
      <c r="E3252" s="86"/>
      <c r="F3252" s="86"/>
    </row>
    <row r="3253" spans="3:6" x14ac:dyDescent="0.25">
      <c r="C3253" s="86"/>
      <c r="D3253" s="86"/>
      <c r="E3253" s="86"/>
      <c r="F3253" s="86"/>
    </row>
    <row r="3254" spans="3:6" x14ac:dyDescent="0.25">
      <c r="C3254" s="86"/>
      <c r="D3254" s="86"/>
      <c r="E3254" s="86"/>
      <c r="F3254" s="86"/>
    </row>
    <row r="3255" spans="3:6" x14ac:dyDescent="0.25">
      <c r="C3255" s="86"/>
      <c r="D3255" s="86"/>
      <c r="E3255" s="86"/>
      <c r="F3255" s="86"/>
    </row>
    <row r="3256" spans="3:6" x14ac:dyDescent="0.25">
      <c r="C3256" s="86"/>
      <c r="D3256" s="86"/>
      <c r="E3256" s="86"/>
      <c r="F3256" s="86"/>
    </row>
    <row r="3257" spans="3:6" x14ac:dyDescent="0.25">
      <c r="C3257" s="86"/>
      <c r="D3257" s="86"/>
      <c r="E3257" s="86"/>
      <c r="F3257" s="86"/>
    </row>
    <row r="3258" spans="3:6" x14ac:dyDescent="0.25">
      <c r="C3258" s="86"/>
      <c r="D3258" s="86"/>
      <c r="E3258" s="86"/>
      <c r="F3258" s="86"/>
    </row>
    <row r="3259" spans="3:6" x14ac:dyDescent="0.25">
      <c r="C3259" s="86"/>
      <c r="D3259" s="86"/>
      <c r="E3259" s="86"/>
      <c r="F3259" s="86"/>
    </row>
    <row r="3260" spans="3:6" x14ac:dyDescent="0.25">
      <c r="C3260" s="86"/>
      <c r="D3260" s="86"/>
      <c r="E3260" s="86"/>
      <c r="F3260" s="86"/>
    </row>
    <row r="3261" spans="3:6" x14ac:dyDescent="0.25">
      <c r="C3261" s="86"/>
      <c r="D3261" s="86"/>
      <c r="E3261" s="86"/>
      <c r="F3261" s="86"/>
    </row>
    <row r="3262" spans="3:6" x14ac:dyDescent="0.25">
      <c r="C3262" s="86"/>
      <c r="D3262" s="86"/>
      <c r="E3262" s="86"/>
      <c r="F3262" s="86"/>
    </row>
    <row r="3263" spans="3:6" x14ac:dyDescent="0.25">
      <c r="C3263" s="86"/>
      <c r="D3263" s="86"/>
      <c r="E3263" s="86"/>
      <c r="F3263" s="86"/>
    </row>
    <row r="3264" spans="3:6" x14ac:dyDescent="0.25">
      <c r="C3264" s="86"/>
      <c r="D3264" s="86"/>
      <c r="E3264" s="86"/>
      <c r="F3264" s="86"/>
    </row>
    <row r="3265" spans="3:6" x14ac:dyDescent="0.25">
      <c r="C3265" s="86"/>
      <c r="D3265" s="86"/>
      <c r="E3265" s="86"/>
      <c r="F3265" s="86"/>
    </row>
    <row r="3266" spans="3:6" x14ac:dyDescent="0.25">
      <c r="C3266" s="86"/>
      <c r="D3266" s="86"/>
      <c r="E3266" s="86"/>
      <c r="F3266" s="86"/>
    </row>
    <row r="3267" spans="3:6" x14ac:dyDescent="0.25">
      <c r="C3267" s="86"/>
      <c r="D3267" s="86"/>
      <c r="E3267" s="86"/>
      <c r="F3267" s="86"/>
    </row>
    <row r="3268" spans="3:6" x14ac:dyDescent="0.25">
      <c r="C3268" s="86"/>
      <c r="D3268" s="86"/>
      <c r="E3268" s="86"/>
      <c r="F3268" s="86"/>
    </row>
    <row r="3269" spans="3:6" x14ac:dyDescent="0.25">
      <c r="C3269" s="86"/>
      <c r="D3269" s="86"/>
      <c r="E3269" s="86"/>
      <c r="F3269" s="86"/>
    </row>
    <row r="3270" spans="3:6" x14ac:dyDescent="0.25">
      <c r="C3270" s="86"/>
      <c r="D3270" s="86"/>
      <c r="E3270" s="86"/>
      <c r="F3270" s="86"/>
    </row>
    <row r="3271" spans="3:6" x14ac:dyDescent="0.25">
      <c r="C3271" s="86"/>
      <c r="D3271" s="86"/>
      <c r="E3271" s="86"/>
      <c r="F3271" s="86"/>
    </row>
    <row r="3272" spans="3:6" x14ac:dyDescent="0.25">
      <c r="C3272" s="86"/>
      <c r="D3272" s="86"/>
      <c r="E3272" s="86"/>
      <c r="F3272" s="86"/>
    </row>
    <row r="3273" spans="3:6" x14ac:dyDescent="0.25">
      <c r="C3273" s="86"/>
      <c r="D3273" s="86"/>
      <c r="E3273" s="86"/>
      <c r="F3273" s="86"/>
    </row>
    <row r="3274" spans="3:6" x14ac:dyDescent="0.25">
      <c r="C3274" s="86"/>
      <c r="D3274" s="86"/>
      <c r="E3274" s="86"/>
      <c r="F3274" s="86"/>
    </row>
    <row r="3275" spans="3:6" x14ac:dyDescent="0.25">
      <c r="C3275" s="86"/>
      <c r="D3275" s="86"/>
      <c r="E3275" s="86"/>
      <c r="F3275" s="86"/>
    </row>
    <row r="3276" spans="3:6" x14ac:dyDescent="0.25">
      <c r="C3276" s="86"/>
      <c r="D3276" s="86"/>
      <c r="E3276" s="86"/>
      <c r="F3276" s="86"/>
    </row>
    <row r="3277" spans="3:6" x14ac:dyDescent="0.25">
      <c r="C3277" s="86"/>
      <c r="D3277" s="86"/>
      <c r="E3277" s="86"/>
      <c r="F3277" s="86"/>
    </row>
    <row r="3278" spans="3:6" x14ac:dyDescent="0.25">
      <c r="C3278" s="86"/>
      <c r="D3278" s="86"/>
      <c r="E3278" s="86"/>
      <c r="F3278" s="86"/>
    </row>
    <row r="3279" spans="3:6" x14ac:dyDescent="0.25">
      <c r="C3279" s="86"/>
      <c r="D3279" s="86"/>
      <c r="E3279" s="86"/>
      <c r="F3279" s="86"/>
    </row>
    <row r="3280" spans="3:6" x14ac:dyDescent="0.25">
      <c r="C3280" s="86"/>
      <c r="D3280" s="86"/>
      <c r="E3280" s="86"/>
      <c r="F3280" s="86"/>
    </row>
    <row r="3281" spans="3:6" x14ac:dyDescent="0.25">
      <c r="C3281" s="86"/>
      <c r="D3281" s="86"/>
      <c r="E3281" s="86"/>
      <c r="F3281" s="86"/>
    </row>
    <row r="3282" spans="3:6" x14ac:dyDescent="0.25">
      <c r="C3282" s="86"/>
      <c r="D3282" s="86"/>
      <c r="E3282" s="86"/>
      <c r="F3282" s="86"/>
    </row>
    <row r="3283" spans="3:6" x14ac:dyDescent="0.25">
      <c r="C3283" s="86"/>
      <c r="D3283" s="86"/>
      <c r="E3283" s="86"/>
      <c r="F3283" s="86"/>
    </row>
    <row r="3284" spans="3:6" x14ac:dyDescent="0.25">
      <c r="C3284" s="86"/>
      <c r="D3284" s="86"/>
      <c r="E3284" s="86"/>
      <c r="F3284" s="86"/>
    </row>
    <row r="3285" spans="3:6" x14ac:dyDescent="0.25">
      <c r="C3285" s="86"/>
      <c r="D3285" s="86"/>
      <c r="E3285" s="86"/>
      <c r="F3285" s="86"/>
    </row>
    <row r="3286" spans="3:6" x14ac:dyDescent="0.25">
      <c r="C3286" s="86"/>
      <c r="D3286" s="86"/>
      <c r="E3286" s="86"/>
      <c r="F3286" s="86"/>
    </row>
    <row r="3287" spans="3:6" x14ac:dyDescent="0.25">
      <c r="C3287" s="86"/>
      <c r="D3287" s="86"/>
      <c r="E3287" s="86"/>
      <c r="F3287" s="86"/>
    </row>
    <row r="3288" spans="3:6" x14ac:dyDescent="0.25">
      <c r="C3288" s="86"/>
      <c r="D3288" s="86"/>
      <c r="E3288" s="86"/>
      <c r="F3288" s="86"/>
    </row>
    <row r="3289" spans="3:6" x14ac:dyDescent="0.25">
      <c r="C3289" s="86"/>
      <c r="D3289" s="86"/>
      <c r="E3289" s="86"/>
      <c r="F3289" s="86"/>
    </row>
    <row r="3290" spans="3:6" x14ac:dyDescent="0.25">
      <c r="C3290" s="86"/>
      <c r="D3290" s="86"/>
      <c r="E3290" s="86"/>
      <c r="F3290" s="86"/>
    </row>
    <row r="3291" spans="3:6" x14ac:dyDescent="0.25">
      <c r="C3291" s="86"/>
      <c r="D3291" s="86"/>
      <c r="E3291" s="86"/>
      <c r="F3291" s="86"/>
    </row>
    <row r="3292" spans="3:6" x14ac:dyDescent="0.25">
      <c r="C3292" s="86"/>
      <c r="D3292" s="86"/>
      <c r="E3292" s="86"/>
      <c r="F3292" s="86"/>
    </row>
    <row r="3293" spans="3:6" x14ac:dyDescent="0.25">
      <c r="C3293" s="86"/>
      <c r="D3293" s="86"/>
      <c r="E3293" s="86"/>
      <c r="F3293" s="86"/>
    </row>
    <row r="3294" spans="3:6" x14ac:dyDescent="0.25">
      <c r="C3294" s="86"/>
      <c r="D3294" s="86"/>
      <c r="E3294" s="86"/>
      <c r="F3294" s="86"/>
    </row>
    <row r="3295" spans="3:6" x14ac:dyDescent="0.25">
      <c r="C3295" s="86"/>
      <c r="D3295" s="86"/>
      <c r="E3295" s="86"/>
      <c r="F3295" s="86"/>
    </row>
    <row r="3296" spans="3:6" x14ac:dyDescent="0.25">
      <c r="C3296" s="86"/>
      <c r="D3296" s="86"/>
      <c r="E3296" s="86"/>
      <c r="F3296" s="86"/>
    </row>
    <row r="3297" spans="3:6" x14ac:dyDescent="0.25">
      <c r="C3297" s="86"/>
      <c r="D3297" s="86"/>
      <c r="E3297" s="86"/>
      <c r="F3297" s="86"/>
    </row>
    <row r="3298" spans="3:6" x14ac:dyDescent="0.25">
      <c r="C3298" s="86"/>
      <c r="D3298" s="86"/>
      <c r="E3298" s="86"/>
      <c r="F3298" s="86"/>
    </row>
    <row r="3299" spans="3:6" x14ac:dyDescent="0.25">
      <c r="C3299" s="86"/>
      <c r="D3299" s="86"/>
      <c r="E3299" s="86"/>
      <c r="F3299" s="86"/>
    </row>
    <row r="3300" spans="3:6" x14ac:dyDescent="0.25">
      <c r="C3300" s="86"/>
      <c r="D3300" s="86"/>
      <c r="E3300" s="86"/>
      <c r="F3300" s="86"/>
    </row>
    <row r="3301" spans="3:6" x14ac:dyDescent="0.25">
      <c r="C3301" s="86"/>
      <c r="D3301" s="86"/>
      <c r="E3301" s="86"/>
      <c r="F3301" s="86"/>
    </row>
    <row r="3302" spans="3:6" x14ac:dyDescent="0.25">
      <c r="C3302" s="86"/>
      <c r="D3302" s="86"/>
      <c r="E3302" s="86"/>
      <c r="F3302" s="86"/>
    </row>
    <row r="3303" spans="3:6" x14ac:dyDescent="0.25">
      <c r="C3303" s="86"/>
      <c r="D3303" s="86"/>
      <c r="E3303" s="86"/>
      <c r="F3303" s="86"/>
    </row>
    <row r="3304" spans="3:6" x14ac:dyDescent="0.25">
      <c r="C3304" s="86"/>
      <c r="D3304" s="86"/>
      <c r="E3304" s="86"/>
      <c r="F3304" s="86"/>
    </row>
    <row r="3305" spans="3:6" x14ac:dyDescent="0.25">
      <c r="C3305" s="86"/>
      <c r="D3305" s="86"/>
      <c r="E3305" s="86"/>
      <c r="F3305" s="86"/>
    </row>
    <row r="3306" spans="3:6" x14ac:dyDescent="0.25">
      <c r="C3306" s="86"/>
      <c r="D3306" s="86"/>
      <c r="E3306" s="86"/>
      <c r="F3306" s="86"/>
    </row>
    <row r="3307" spans="3:6" x14ac:dyDescent="0.25">
      <c r="C3307" s="86"/>
      <c r="D3307" s="86"/>
      <c r="E3307" s="86"/>
      <c r="F3307" s="86"/>
    </row>
    <row r="3308" spans="3:6" x14ac:dyDescent="0.25">
      <c r="C3308" s="86"/>
      <c r="D3308" s="86"/>
      <c r="E3308" s="86"/>
      <c r="F3308" s="86"/>
    </row>
    <row r="3309" spans="3:6" x14ac:dyDescent="0.25">
      <c r="C3309" s="86"/>
      <c r="D3309" s="86"/>
      <c r="E3309" s="86"/>
      <c r="F3309" s="86"/>
    </row>
    <row r="3310" spans="3:6" x14ac:dyDescent="0.25">
      <c r="C3310" s="86"/>
      <c r="D3310" s="86"/>
      <c r="E3310" s="86"/>
      <c r="F3310" s="86"/>
    </row>
    <row r="3311" spans="3:6" x14ac:dyDescent="0.25">
      <c r="C3311" s="86"/>
      <c r="D3311" s="86"/>
      <c r="E3311" s="86"/>
      <c r="F3311" s="86"/>
    </row>
    <row r="3312" spans="3:6" x14ac:dyDescent="0.25">
      <c r="C3312" s="86"/>
      <c r="D3312" s="86"/>
      <c r="E3312" s="86"/>
      <c r="F3312" s="86"/>
    </row>
    <row r="3313" spans="3:6" x14ac:dyDescent="0.25">
      <c r="C3313" s="86"/>
      <c r="D3313" s="86"/>
      <c r="E3313" s="86"/>
      <c r="F3313" s="86"/>
    </row>
    <row r="3314" spans="3:6" x14ac:dyDescent="0.25">
      <c r="C3314" s="86"/>
      <c r="D3314" s="86"/>
      <c r="E3314" s="86"/>
      <c r="F3314" s="86"/>
    </row>
    <row r="3315" spans="3:6" x14ac:dyDescent="0.25">
      <c r="C3315" s="86"/>
      <c r="D3315" s="86"/>
      <c r="E3315" s="86"/>
      <c r="F3315" s="86"/>
    </row>
    <row r="3316" spans="3:6" x14ac:dyDescent="0.25">
      <c r="C3316" s="86"/>
      <c r="D3316" s="86"/>
      <c r="E3316" s="86"/>
      <c r="F3316" s="86"/>
    </row>
    <row r="3317" spans="3:6" x14ac:dyDescent="0.25">
      <c r="C3317" s="86"/>
      <c r="D3317" s="86"/>
      <c r="E3317" s="86"/>
      <c r="F3317" s="86"/>
    </row>
    <row r="3318" spans="3:6" x14ac:dyDescent="0.25">
      <c r="C3318" s="86"/>
      <c r="D3318" s="86"/>
      <c r="E3318" s="86"/>
      <c r="F3318" s="86"/>
    </row>
    <row r="3319" spans="3:6" x14ac:dyDescent="0.25">
      <c r="C3319" s="86"/>
      <c r="D3319" s="86"/>
      <c r="E3319" s="86"/>
      <c r="F3319" s="86"/>
    </row>
    <row r="3320" spans="3:6" x14ac:dyDescent="0.25">
      <c r="C3320" s="86"/>
      <c r="D3320" s="86"/>
      <c r="E3320" s="86"/>
      <c r="F3320" s="86"/>
    </row>
    <row r="3321" spans="3:6" x14ac:dyDescent="0.25">
      <c r="C3321" s="86"/>
      <c r="D3321" s="86"/>
      <c r="E3321" s="86"/>
      <c r="F3321" s="86"/>
    </row>
    <row r="3322" spans="3:6" x14ac:dyDescent="0.25">
      <c r="C3322" s="86"/>
      <c r="D3322" s="86"/>
      <c r="E3322" s="86"/>
      <c r="F3322" s="86"/>
    </row>
    <row r="3323" spans="3:6" x14ac:dyDescent="0.25">
      <c r="C3323" s="86"/>
      <c r="D3323" s="86"/>
      <c r="E3323" s="86"/>
      <c r="F3323" s="86"/>
    </row>
    <row r="3324" spans="3:6" x14ac:dyDescent="0.25">
      <c r="C3324" s="86"/>
      <c r="D3324" s="86"/>
      <c r="E3324" s="86"/>
      <c r="F3324" s="86"/>
    </row>
    <row r="3325" spans="3:6" x14ac:dyDescent="0.25">
      <c r="C3325" s="86"/>
      <c r="D3325" s="86"/>
      <c r="E3325" s="86"/>
      <c r="F3325" s="86"/>
    </row>
    <row r="3326" spans="3:6" x14ac:dyDescent="0.25">
      <c r="C3326" s="86"/>
      <c r="D3326" s="86"/>
      <c r="E3326" s="86"/>
      <c r="F3326" s="86"/>
    </row>
    <row r="3327" spans="3:6" x14ac:dyDescent="0.25">
      <c r="C3327" s="86"/>
      <c r="D3327" s="86"/>
      <c r="E3327" s="86"/>
      <c r="F3327" s="86"/>
    </row>
    <row r="3328" spans="3:6" x14ac:dyDescent="0.25">
      <c r="C3328" s="86"/>
      <c r="D3328" s="86"/>
      <c r="E3328" s="86"/>
      <c r="F3328" s="86"/>
    </row>
    <row r="3329" spans="3:6" x14ac:dyDescent="0.25">
      <c r="C3329" s="86"/>
      <c r="D3329" s="86"/>
      <c r="E3329" s="86"/>
      <c r="F3329" s="86"/>
    </row>
    <row r="3330" spans="3:6" x14ac:dyDescent="0.25">
      <c r="C3330" s="86"/>
      <c r="D3330" s="86"/>
      <c r="E3330" s="86"/>
      <c r="F3330" s="86"/>
    </row>
    <row r="3331" spans="3:6" x14ac:dyDescent="0.25">
      <c r="C3331" s="86"/>
      <c r="D3331" s="86"/>
      <c r="E3331" s="86"/>
      <c r="F3331" s="86"/>
    </row>
    <row r="3332" spans="3:6" x14ac:dyDescent="0.25">
      <c r="C3332" s="86"/>
      <c r="D3332" s="86"/>
      <c r="E3332" s="86"/>
      <c r="F3332" s="86"/>
    </row>
    <row r="3333" spans="3:6" x14ac:dyDescent="0.25">
      <c r="C3333" s="86"/>
      <c r="D3333" s="86"/>
      <c r="E3333" s="86"/>
      <c r="F3333" s="86"/>
    </row>
    <row r="3334" spans="3:6" x14ac:dyDescent="0.25">
      <c r="C3334" s="86"/>
      <c r="D3334" s="86"/>
      <c r="E3334" s="86"/>
      <c r="F3334" s="86"/>
    </row>
    <row r="3335" spans="3:6" x14ac:dyDescent="0.25">
      <c r="C3335" s="86"/>
      <c r="D3335" s="86"/>
      <c r="E3335" s="86"/>
      <c r="F3335" s="86"/>
    </row>
    <row r="3336" spans="3:6" x14ac:dyDescent="0.25">
      <c r="C3336" s="86"/>
      <c r="D3336" s="86"/>
      <c r="E3336" s="86"/>
      <c r="F3336" s="86"/>
    </row>
    <row r="3337" spans="3:6" x14ac:dyDescent="0.25">
      <c r="C3337" s="86"/>
      <c r="D3337" s="86"/>
      <c r="E3337" s="86"/>
      <c r="F3337" s="86"/>
    </row>
    <row r="3338" spans="3:6" x14ac:dyDescent="0.25">
      <c r="C3338" s="86"/>
      <c r="D3338" s="86"/>
      <c r="E3338" s="86"/>
      <c r="F3338" s="86"/>
    </row>
    <row r="3339" spans="3:6" x14ac:dyDescent="0.25">
      <c r="C3339" s="86"/>
      <c r="D3339" s="86"/>
      <c r="E3339" s="86"/>
      <c r="F3339" s="86"/>
    </row>
    <row r="3340" spans="3:6" x14ac:dyDescent="0.25">
      <c r="C3340" s="86"/>
      <c r="D3340" s="86"/>
      <c r="E3340" s="86"/>
      <c r="F3340" s="86"/>
    </row>
    <row r="3341" spans="3:6" x14ac:dyDescent="0.25">
      <c r="C3341" s="86"/>
      <c r="D3341" s="86"/>
      <c r="E3341" s="86"/>
      <c r="F3341" s="86"/>
    </row>
    <row r="3342" spans="3:6" x14ac:dyDescent="0.25">
      <c r="C3342" s="86"/>
      <c r="D3342" s="86"/>
      <c r="E3342" s="86"/>
      <c r="F3342" s="86"/>
    </row>
    <row r="3343" spans="3:6" x14ac:dyDescent="0.25">
      <c r="C3343" s="86"/>
      <c r="D3343" s="86"/>
      <c r="E3343" s="86"/>
      <c r="F3343" s="86"/>
    </row>
    <row r="3344" spans="3:6" x14ac:dyDescent="0.25">
      <c r="C3344" s="86"/>
      <c r="D3344" s="86"/>
      <c r="E3344" s="86"/>
      <c r="F3344" s="86"/>
    </row>
    <row r="3345" spans="3:6" x14ac:dyDescent="0.25">
      <c r="C3345" s="86"/>
      <c r="D3345" s="86"/>
      <c r="E3345" s="86"/>
      <c r="F3345" s="86"/>
    </row>
    <row r="3346" spans="3:6" x14ac:dyDescent="0.25">
      <c r="C3346" s="86"/>
      <c r="D3346" s="86"/>
      <c r="E3346" s="86"/>
      <c r="F3346" s="86"/>
    </row>
    <row r="3347" spans="3:6" x14ac:dyDescent="0.25">
      <c r="C3347" s="86"/>
      <c r="D3347" s="86"/>
      <c r="E3347" s="86"/>
      <c r="F3347" s="86"/>
    </row>
    <row r="3348" spans="3:6" x14ac:dyDescent="0.25">
      <c r="C3348" s="86"/>
      <c r="D3348" s="86"/>
      <c r="E3348" s="86"/>
      <c r="F3348" s="86"/>
    </row>
    <row r="3349" spans="3:6" x14ac:dyDescent="0.25">
      <c r="C3349" s="86"/>
      <c r="D3349" s="86"/>
      <c r="E3349" s="86"/>
      <c r="F3349" s="86"/>
    </row>
    <row r="3350" spans="3:6" x14ac:dyDescent="0.25">
      <c r="C3350" s="86"/>
      <c r="D3350" s="86"/>
      <c r="E3350" s="86"/>
      <c r="F3350" s="86"/>
    </row>
    <row r="3351" spans="3:6" x14ac:dyDescent="0.25">
      <c r="C3351" s="86"/>
      <c r="D3351" s="86"/>
      <c r="E3351" s="86"/>
      <c r="F3351" s="86"/>
    </row>
    <row r="3352" spans="3:6" x14ac:dyDescent="0.25">
      <c r="C3352" s="86"/>
      <c r="D3352" s="86"/>
      <c r="E3352" s="86"/>
      <c r="F3352" s="86"/>
    </row>
    <row r="3353" spans="3:6" x14ac:dyDescent="0.25">
      <c r="C3353" s="86"/>
      <c r="D3353" s="86"/>
      <c r="E3353" s="86"/>
      <c r="F3353" s="86"/>
    </row>
    <row r="3354" spans="3:6" x14ac:dyDescent="0.25">
      <c r="C3354" s="86"/>
      <c r="D3354" s="86"/>
      <c r="E3354" s="86"/>
      <c r="F3354" s="86"/>
    </row>
    <row r="3355" spans="3:6" x14ac:dyDescent="0.25">
      <c r="C3355" s="86"/>
      <c r="D3355" s="86"/>
      <c r="E3355" s="86"/>
      <c r="F3355" s="86"/>
    </row>
    <row r="3356" spans="3:6" x14ac:dyDescent="0.25">
      <c r="C3356" s="86"/>
      <c r="D3356" s="86"/>
      <c r="E3356" s="86"/>
      <c r="F3356" s="86"/>
    </row>
    <row r="3357" spans="3:6" x14ac:dyDescent="0.25">
      <c r="C3357" s="86"/>
      <c r="D3357" s="86"/>
      <c r="E3357" s="86"/>
      <c r="F3357" s="86"/>
    </row>
    <row r="3358" spans="3:6" x14ac:dyDescent="0.25">
      <c r="C3358" s="86"/>
      <c r="D3358" s="86"/>
      <c r="E3358" s="86"/>
      <c r="F3358" s="86"/>
    </row>
    <row r="3359" spans="3:6" x14ac:dyDescent="0.25">
      <c r="C3359" s="86"/>
      <c r="D3359" s="86"/>
      <c r="E3359" s="86"/>
      <c r="F3359" s="86"/>
    </row>
    <row r="3360" spans="3:6" x14ac:dyDescent="0.25">
      <c r="C3360" s="86"/>
      <c r="D3360" s="86"/>
      <c r="E3360" s="86"/>
      <c r="F3360" s="86"/>
    </row>
    <row r="3361" spans="3:6" x14ac:dyDescent="0.25">
      <c r="C3361" s="86"/>
      <c r="D3361" s="86"/>
      <c r="E3361" s="86"/>
      <c r="F3361" s="86"/>
    </row>
    <row r="3362" spans="3:6" x14ac:dyDescent="0.25">
      <c r="C3362" s="86"/>
      <c r="D3362" s="86"/>
      <c r="E3362" s="86"/>
      <c r="F3362" s="86"/>
    </row>
    <row r="3363" spans="3:6" x14ac:dyDescent="0.25">
      <c r="C3363" s="86"/>
      <c r="D3363" s="86"/>
      <c r="E3363" s="86"/>
      <c r="F3363" s="86"/>
    </row>
    <row r="3364" spans="3:6" x14ac:dyDescent="0.25">
      <c r="C3364" s="86"/>
      <c r="D3364" s="86"/>
      <c r="E3364" s="86"/>
      <c r="F3364" s="86"/>
    </row>
    <row r="3365" spans="3:6" x14ac:dyDescent="0.25">
      <c r="C3365" s="86"/>
      <c r="D3365" s="86"/>
      <c r="E3365" s="86"/>
      <c r="F3365" s="86"/>
    </row>
    <row r="3366" spans="3:6" x14ac:dyDescent="0.25">
      <c r="C3366" s="86"/>
      <c r="D3366" s="86"/>
      <c r="E3366" s="86"/>
      <c r="F3366" s="86"/>
    </row>
    <row r="3367" spans="3:6" x14ac:dyDescent="0.25">
      <c r="C3367" s="86"/>
      <c r="D3367" s="86"/>
      <c r="E3367" s="86"/>
      <c r="F3367" s="86"/>
    </row>
    <row r="3368" spans="3:6" x14ac:dyDescent="0.25">
      <c r="C3368" s="86"/>
      <c r="D3368" s="86"/>
      <c r="E3368" s="86"/>
      <c r="F3368" s="86"/>
    </row>
    <row r="3369" spans="3:6" x14ac:dyDescent="0.25">
      <c r="C3369" s="86"/>
      <c r="D3369" s="86"/>
      <c r="E3369" s="86"/>
      <c r="F3369" s="86"/>
    </row>
    <row r="3370" spans="3:6" x14ac:dyDescent="0.25">
      <c r="C3370" s="86"/>
      <c r="D3370" s="86"/>
      <c r="E3370" s="86"/>
      <c r="F3370" s="86"/>
    </row>
    <row r="3371" spans="3:6" x14ac:dyDescent="0.25">
      <c r="C3371" s="86"/>
      <c r="D3371" s="86"/>
      <c r="E3371" s="86"/>
      <c r="F3371" s="86"/>
    </row>
    <row r="3372" spans="3:6" x14ac:dyDescent="0.25">
      <c r="C3372" s="86"/>
      <c r="D3372" s="86"/>
      <c r="E3372" s="86"/>
      <c r="F3372" s="86"/>
    </row>
    <row r="3373" spans="3:6" x14ac:dyDescent="0.25">
      <c r="C3373" s="86"/>
      <c r="D3373" s="86"/>
      <c r="E3373" s="86"/>
      <c r="F3373" s="86"/>
    </row>
    <row r="3374" spans="3:6" x14ac:dyDescent="0.25">
      <c r="C3374" s="86"/>
      <c r="D3374" s="86"/>
      <c r="E3374" s="86"/>
      <c r="F3374" s="86"/>
    </row>
    <row r="3375" spans="3:6" x14ac:dyDescent="0.25">
      <c r="C3375" s="86"/>
      <c r="D3375" s="86"/>
      <c r="E3375" s="86"/>
      <c r="F3375" s="86"/>
    </row>
    <row r="3376" spans="3:6" x14ac:dyDescent="0.25">
      <c r="C3376" s="86"/>
      <c r="D3376" s="86"/>
      <c r="E3376" s="86"/>
      <c r="F3376" s="86"/>
    </row>
    <row r="3377" spans="3:6" x14ac:dyDescent="0.25">
      <c r="C3377" s="86"/>
      <c r="D3377" s="86"/>
      <c r="E3377" s="86"/>
      <c r="F3377" s="86"/>
    </row>
    <row r="3378" spans="3:6" x14ac:dyDescent="0.25">
      <c r="C3378" s="86"/>
      <c r="D3378" s="86"/>
      <c r="E3378" s="86"/>
      <c r="F3378" s="86"/>
    </row>
    <row r="3379" spans="3:6" x14ac:dyDescent="0.25">
      <c r="C3379" s="86"/>
      <c r="D3379" s="86"/>
      <c r="E3379" s="86"/>
      <c r="F3379" s="86"/>
    </row>
    <row r="3380" spans="3:6" x14ac:dyDescent="0.25">
      <c r="C3380" s="86"/>
      <c r="D3380" s="86"/>
      <c r="E3380" s="86"/>
      <c r="F3380" s="86"/>
    </row>
    <row r="3381" spans="3:6" x14ac:dyDescent="0.25">
      <c r="C3381" s="86"/>
      <c r="D3381" s="86"/>
      <c r="E3381" s="86"/>
      <c r="F3381" s="86"/>
    </row>
    <row r="3382" spans="3:6" x14ac:dyDescent="0.25">
      <c r="C3382" s="86"/>
      <c r="D3382" s="86"/>
      <c r="E3382" s="86"/>
      <c r="F3382" s="86"/>
    </row>
    <row r="3383" spans="3:6" x14ac:dyDescent="0.25">
      <c r="C3383" s="86"/>
      <c r="D3383" s="86"/>
      <c r="E3383" s="86"/>
      <c r="F3383" s="86"/>
    </row>
    <row r="3384" spans="3:6" x14ac:dyDescent="0.25">
      <c r="C3384" s="86"/>
      <c r="D3384" s="86"/>
      <c r="E3384" s="86"/>
      <c r="F3384" s="86"/>
    </row>
    <row r="3385" spans="3:6" x14ac:dyDescent="0.25">
      <c r="C3385" s="86"/>
      <c r="D3385" s="86"/>
      <c r="E3385" s="86"/>
      <c r="F3385" s="86"/>
    </row>
    <row r="3386" spans="3:6" x14ac:dyDescent="0.25">
      <c r="C3386" s="86"/>
      <c r="D3386" s="86"/>
      <c r="E3386" s="86"/>
      <c r="F3386" s="86"/>
    </row>
    <row r="3387" spans="3:6" x14ac:dyDescent="0.25">
      <c r="C3387" s="86"/>
      <c r="D3387" s="86"/>
      <c r="E3387" s="86"/>
      <c r="F3387" s="86"/>
    </row>
    <row r="3388" spans="3:6" x14ac:dyDescent="0.25">
      <c r="C3388" s="86"/>
      <c r="D3388" s="86"/>
      <c r="E3388" s="86"/>
      <c r="F3388" s="86"/>
    </row>
    <row r="3389" spans="3:6" x14ac:dyDescent="0.25">
      <c r="C3389" s="86"/>
      <c r="D3389" s="86"/>
      <c r="E3389" s="86"/>
      <c r="F3389" s="86"/>
    </row>
    <row r="3390" spans="3:6" x14ac:dyDescent="0.25">
      <c r="C3390" s="86"/>
      <c r="D3390" s="86"/>
      <c r="E3390" s="86"/>
      <c r="F3390" s="86"/>
    </row>
    <row r="3391" spans="3:6" x14ac:dyDescent="0.25">
      <c r="C3391" s="86"/>
      <c r="D3391" s="86"/>
      <c r="E3391" s="86"/>
      <c r="F3391" s="86"/>
    </row>
    <row r="3392" spans="3:6" x14ac:dyDescent="0.25">
      <c r="C3392" s="86"/>
      <c r="D3392" s="86"/>
      <c r="E3392" s="86"/>
      <c r="F3392" s="86"/>
    </row>
    <row r="3393" spans="3:6" x14ac:dyDescent="0.25">
      <c r="C3393" s="86"/>
      <c r="D3393" s="86"/>
      <c r="E3393" s="86"/>
      <c r="F3393" s="86"/>
    </row>
    <row r="3394" spans="3:6" x14ac:dyDescent="0.25">
      <c r="C3394" s="86"/>
      <c r="D3394" s="86"/>
      <c r="E3394" s="86"/>
      <c r="F3394" s="86"/>
    </row>
    <row r="3395" spans="3:6" x14ac:dyDescent="0.25">
      <c r="C3395" s="86"/>
      <c r="D3395" s="86"/>
      <c r="E3395" s="86"/>
      <c r="F3395" s="86"/>
    </row>
    <row r="3396" spans="3:6" x14ac:dyDescent="0.25">
      <c r="C3396" s="86"/>
      <c r="D3396" s="86"/>
      <c r="E3396" s="86"/>
      <c r="F3396" s="86"/>
    </row>
    <row r="3397" spans="3:6" x14ac:dyDescent="0.25">
      <c r="C3397" s="86"/>
      <c r="D3397" s="86"/>
      <c r="E3397" s="86"/>
      <c r="F3397" s="86"/>
    </row>
    <row r="3398" spans="3:6" x14ac:dyDescent="0.25">
      <c r="C3398" s="86"/>
      <c r="D3398" s="86"/>
      <c r="E3398" s="86"/>
      <c r="F3398" s="86"/>
    </row>
    <row r="3399" spans="3:6" x14ac:dyDescent="0.25">
      <c r="C3399" s="86"/>
      <c r="D3399" s="86"/>
      <c r="E3399" s="86"/>
      <c r="F3399" s="86"/>
    </row>
    <row r="3400" spans="3:6" x14ac:dyDescent="0.25">
      <c r="C3400" s="86"/>
      <c r="D3400" s="86"/>
      <c r="E3400" s="86"/>
      <c r="F3400" s="86"/>
    </row>
    <row r="3401" spans="3:6" x14ac:dyDescent="0.25">
      <c r="C3401" s="86"/>
      <c r="D3401" s="86"/>
      <c r="E3401" s="86"/>
      <c r="F3401" s="86"/>
    </row>
    <row r="3402" spans="3:6" x14ac:dyDescent="0.25">
      <c r="C3402" s="86"/>
      <c r="D3402" s="86"/>
      <c r="E3402" s="86"/>
      <c r="F3402" s="86"/>
    </row>
    <row r="3403" spans="3:6" x14ac:dyDescent="0.25">
      <c r="C3403" s="86"/>
      <c r="D3403" s="86"/>
      <c r="E3403" s="86"/>
      <c r="F3403" s="86"/>
    </row>
    <row r="3404" spans="3:6" x14ac:dyDescent="0.25">
      <c r="C3404" s="86"/>
      <c r="D3404" s="86"/>
      <c r="E3404" s="86"/>
      <c r="F3404" s="86"/>
    </row>
    <row r="3405" spans="3:6" x14ac:dyDescent="0.25">
      <c r="C3405" s="86"/>
      <c r="D3405" s="86"/>
      <c r="E3405" s="86"/>
      <c r="F3405" s="86"/>
    </row>
    <row r="3406" spans="3:6" x14ac:dyDescent="0.25">
      <c r="C3406" s="86"/>
      <c r="D3406" s="86"/>
      <c r="E3406" s="86"/>
      <c r="F3406" s="86"/>
    </row>
    <row r="3407" spans="3:6" x14ac:dyDescent="0.25">
      <c r="C3407" s="86"/>
      <c r="D3407" s="86"/>
      <c r="E3407" s="86"/>
      <c r="F3407" s="86"/>
    </row>
    <row r="3408" spans="3:6" x14ac:dyDescent="0.25">
      <c r="C3408" s="86"/>
      <c r="D3408" s="86"/>
      <c r="E3408" s="86"/>
      <c r="F3408" s="86"/>
    </row>
    <row r="3409" spans="3:6" x14ac:dyDescent="0.25">
      <c r="C3409" s="86"/>
      <c r="D3409" s="86"/>
      <c r="E3409" s="86"/>
      <c r="F3409" s="86"/>
    </row>
    <row r="3410" spans="3:6" x14ac:dyDescent="0.25">
      <c r="C3410" s="86"/>
      <c r="D3410" s="86"/>
      <c r="E3410" s="86"/>
      <c r="F3410" s="86"/>
    </row>
    <row r="3411" spans="3:6" x14ac:dyDescent="0.25">
      <c r="C3411" s="86"/>
      <c r="D3411" s="86"/>
      <c r="E3411" s="86"/>
      <c r="F3411" s="86"/>
    </row>
    <row r="3412" spans="3:6" x14ac:dyDescent="0.25">
      <c r="C3412" s="86"/>
      <c r="D3412" s="86"/>
      <c r="E3412" s="86"/>
      <c r="F3412" s="86"/>
    </row>
    <row r="3413" spans="3:6" x14ac:dyDescent="0.25">
      <c r="C3413" s="86"/>
      <c r="D3413" s="86"/>
      <c r="E3413" s="86"/>
      <c r="F3413" s="86"/>
    </row>
    <row r="3414" spans="3:6" x14ac:dyDescent="0.25">
      <c r="C3414" s="86"/>
      <c r="D3414" s="86"/>
      <c r="E3414" s="86"/>
      <c r="F3414" s="86"/>
    </row>
    <row r="3415" spans="3:6" x14ac:dyDescent="0.25">
      <c r="C3415" s="86"/>
      <c r="D3415" s="86"/>
      <c r="E3415" s="86"/>
      <c r="F3415" s="86"/>
    </row>
    <row r="3416" spans="3:6" x14ac:dyDescent="0.25">
      <c r="C3416" s="86"/>
      <c r="D3416" s="86"/>
      <c r="E3416" s="86"/>
      <c r="F3416" s="86"/>
    </row>
    <row r="3417" spans="3:6" x14ac:dyDescent="0.25">
      <c r="C3417" s="86"/>
      <c r="D3417" s="86"/>
      <c r="E3417" s="86"/>
      <c r="F3417" s="86"/>
    </row>
    <row r="3418" spans="3:6" x14ac:dyDescent="0.25">
      <c r="C3418" s="86"/>
      <c r="D3418" s="86"/>
      <c r="E3418" s="86"/>
      <c r="F3418" s="86"/>
    </row>
    <row r="3419" spans="3:6" x14ac:dyDescent="0.25">
      <c r="C3419" s="86"/>
      <c r="D3419" s="86"/>
      <c r="E3419" s="86"/>
      <c r="F3419" s="86"/>
    </row>
    <row r="3420" spans="3:6" x14ac:dyDescent="0.25">
      <c r="C3420" s="86"/>
      <c r="D3420" s="86"/>
      <c r="E3420" s="86"/>
      <c r="F3420" s="86"/>
    </row>
    <row r="3421" spans="3:6" x14ac:dyDescent="0.25">
      <c r="C3421" s="86"/>
      <c r="D3421" s="86"/>
      <c r="E3421" s="86"/>
      <c r="F3421" s="86"/>
    </row>
    <row r="3422" spans="3:6" x14ac:dyDescent="0.25">
      <c r="C3422" s="86"/>
      <c r="D3422" s="86"/>
      <c r="E3422" s="86"/>
      <c r="F3422" s="86"/>
    </row>
    <row r="3423" spans="3:6" x14ac:dyDescent="0.25">
      <c r="C3423" s="86"/>
      <c r="D3423" s="86"/>
      <c r="E3423" s="86"/>
      <c r="F3423" s="86"/>
    </row>
    <row r="3424" spans="3:6" x14ac:dyDescent="0.25">
      <c r="C3424" s="86"/>
      <c r="D3424" s="86"/>
      <c r="E3424" s="86"/>
      <c r="F3424" s="86"/>
    </row>
    <row r="3425" spans="3:6" x14ac:dyDescent="0.25">
      <c r="C3425" s="86"/>
      <c r="D3425" s="86"/>
      <c r="E3425" s="86"/>
      <c r="F3425" s="86"/>
    </row>
    <row r="3426" spans="3:6" x14ac:dyDescent="0.25">
      <c r="C3426" s="86"/>
      <c r="D3426" s="86"/>
      <c r="E3426" s="86"/>
      <c r="F3426" s="86"/>
    </row>
    <row r="3427" spans="3:6" x14ac:dyDescent="0.25">
      <c r="C3427" s="86"/>
      <c r="D3427" s="86"/>
      <c r="E3427" s="86"/>
      <c r="F3427" s="86"/>
    </row>
    <row r="3428" spans="3:6" x14ac:dyDescent="0.25">
      <c r="C3428" s="86"/>
      <c r="D3428" s="86"/>
      <c r="E3428" s="86"/>
      <c r="F3428" s="86"/>
    </row>
    <row r="3429" spans="3:6" x14ac:dyDescent="0.25">
      <c r="C3429" s="86"/>
      <c r="D3429" s="86"/>
      <c r="E3429" s="86"/>
      <c r="F3429" s="86"/>
    </row>
    <row r="3430" spans="3:6" x14ac:dyDescent="0.25">
      <c r="C3430" s="86"/>
      <c r="D3430" s="86"/>
      <c r="E3430" s="86"/>
      <c r="F3430" s="86"/>
    </row>
    <row r="3431" spans="3:6" x14ac:dyDescent="0.25">
      <c r="C3431" s="86"/>
      <c r="D3431" s="86"/>
      <c r="E3431" s="86"/>
      <c r="F3431" s="86"/>
    </row>
    <row r="3432" spans="3:6" x14ac:dyDescent="0.25">
      <c r="C3432" s="86"/>
      <c r="D3432" s="86"/>
      <c r="E3432" s="86"/>
      <c r="F3432" s="86"/>
    </row>
    <row r="3433" spans="3:6" x14ac:dyDescent="0.25">
      <c r="C3433" s="86"/>
      <c r="D3433" s="86"/>
      <c r="E3433" s="86"/>
      <c r="F3433" s="86"/>
    </row>
    <row r="3434" spans="3:6" x14ac:dyDescent="0.25">
      <c r="C3434" s="86"/>
      <c r="D3434" s="86"/>
      <c r="E3434" s="86"/>
      <c r="F3434" s="86"/>
    </row>
    <row r="3435" spans="3:6" x14ac:dyDescent="0.25">
      <c r="C3435" s="86"/>
      <c r="D3435" s="86"/>
      <c r="E3435" s="86"/>
      <c r="F3435" s="86"/>
    </row>
    <row r="3436" spans="3:6" x14ac:dyDescent="0.25">
      <c r="C3436" s="86"/>
      <c r="D3436" s="86"/>
      <c r="E3436" s="86"/>
      <c r="F3436" s="86"/>
    </row>
    <row r="3437" spans="3:6" x14ac:dyDescent="0.25">
      <c r="C3437" s="86"/>
      <c r="D3437" s="86"/>
      <c r="E3437" s="86"/>
      <c r="F3437" s="86"/>
    </row>
    <row r="3438" spans="3:6" x14ac:dyDescent="0.25">
      <c r="C3438" s="86"/>
      <c r="D3438" s="86"/>
      <c r="E3438" s="86"/>
      <c r="F3438" s="86"/>
    </row>
    <row r="3439" spans="3:6" x14ac:dyDescent="0.25">
      <c r="C3439" s="86"/>
      <c r="D3439" s="86"/>
      <c r="E3439" s="86"/>
      <c r="F3439" s="86"/>
    </row>
    <row r="3440" spans="3:6" x14ac:dyDescent="0.25">
      <c r="C3440" s="86"/>
      <c r="D3440" s="86"/>
      <c r="E3440" s="86"/>
      <c r="F3440" s="86"/>
    </row>
    <row r="3441" spans="3:6" x14ac:dyDescent="0.25">
      <c r="C3441" s="86"/>
      <c r="D3441" s="86"/>
      <c r="E3441" s="86"/>
      <c r="F3441" s="86"/>
    </row>
    <row r="3442" spans="3:6" x14ac:dyDescent="0.25">
      <c r="C3442" s="86"/>
      <c r="D3442" s="86"/>
      <c r="E3442" s="86"/>
      <c r="F3442" s="86"/>
    </row>
    <row r="3443" spans="3:6" x14ac:dyDescent="0.25">
      <c r="C3443" s="86"/>
      <c r="D3443" s="86"/>
      <c r="E3443" s="86"/>
      <c r="F3443" s="86"/>
    </row>
    <row r="3444" spans="3:6" x14ac:dyDescent="0.25">
      <c r="C3444" s="86"/>
      <c r="D3444" s="86"/>
      <c r="E3444" s="86"/>
      <c r="F3444" s="86"/>
    </row>
    <row r="3445" spans="3:6" x14ac:dyDescent="0.25">
      <c r="C3445" s="86"/>
      <c r="D3445" s="86"/>
      <c r="E3445" s="86"/>
      <c r="F3445" s="86"/>
    </row>
    <row r="3446" spans="3:6" x14ac:dyDescent="0.25">
      <c r="C3446" s="86"/>
      <c r="D3446" s="86"/>
      <c r="E3446" s="86"/>
      <c r="F3446" s="86"/>
    </row>
    <row r="3447" spans="3:6" x14ac:dyDescent="0.25">
      <c r="C3447" s="86"/>
      <c r="D3447" s="86"/>
      <c r="E3447" s="86"/>
      <c r="F3447" s="86"/>
    </row>
    <row r="3448" spans="3:6" x14ac:dyDescent="0.25">
      <c r="C3448" s="86"/>
      <c r="D3448" s="86"/>
      <c r="E3448" s="86"/>
      <c r="F3448" s="86"/>
    </row>
    <row r="3449" spans="3:6" x14ac:dyDescent="0.25">
      <c r="C3449" s="86"/>
      <c r="D3449" s="86"/>
      <c r="E3449" s="86"/>
      <c r="F3449" s="86"/>
    </row>
    <row r="3450" spans="3:6" x14ac:dyDescent="0.25">
      <c r="C3450" s="86"/>
      <c r="D3450" s="86"/>
      <c r="E3450" s="86"/>
      <c r="F3450" s="86"/>
    </row>
    <row r="3451" spans="3:6" x14ac:dyDescent="0.25">
      <c r="C3451" s="86"/>
      <c r="D3451" s="86"/>
      <c r="E3451" s="86"/>
      <c r="F3451" s="86"/>
    </row>
    <row r="3452" spans="3:6" x14ac:dyDescent="0.25">
      <c r="C3452" s="86"/>
      <c r="D3452" s="86"/>
      <c r="E3452" s="86"/>
      <c r="F3452" s="86"/>
    </row>
    <row r="3453" spans="3:6" x14ac:dyDescent="0.25">
      <c r="C3453" s="86"/>
      <c r="D3453" s="86"/>
      <c r="E3453" s="86"/>
      <c r="F3453" s="86"/>
    </row>
    <row r="3454" spans="3:6" x14ac:dyDescent="0.25">
      <c r="C3454" s="86"/>
      <c r="D3454" s="86"/>
      <c r="E3454" s="86"/>
      <c r="F3454" s="86"/>
    </row>
    <row r="3455" spans="3:6" x14ac:dyDescent="0.25">
      <c r="C3455" s="86"/>
      <c r="D3455" s="86"/>
      <c r="E3455" s="86"/>
      <c r="F3455" s="86"/>
    </row>
    <row r="3456" spans="3:6" x14ac:dyDescent="0.25">
      <c r="C3456" s="86"/>
      <c r="D3456" s="86"/>
      <c r="E3456" s="86"/>
      <c r="F3456" s="86"/>
    </row>
    <row r="3457" spans="3:6" x14ac:dyDescent="0.25">
      <c r="C3457" s="86"/>
      <c r="D3457" s="86"/>
      <c r="E3457" s="86"/>
      <c r="F3457" s="86"/>
    </row>
    <row r="3458" spans="3:6" x14ac:dyDescent="0.25">
      <c r="C3458" s="86"/>
      <c r="D3458" s="86"/>
      <c r="E3458" s="86"/>
      <c r="F3458" s="86"/>
    </row>
    <row r="3459" spans="3:6" x14ac:dyDescent="0.25">
      <c r="C3459" s="86"/>
      <c r="D3459" s="86"/>
      <c r="E3459" s="86"/>
      <c r="F3459" s="86"/>
    </row>
    <row r="3460" spans="3:6" x14ac:dyDescent="0.25">
      <c r="C3460" s="86"/>
      <c r="D3460" s="86"/>
      <c r="E3460" s="86"/>
      <c r="F3460" s="86"/>
    </row>
    <row r="3461" spans="3:6" x14ac:dyDescent="0.25">
      <c r="C3461" s="86"/>
      <c r="D3461" s="86"/>
      <c r="E3461" s="86"/>
      <c r="F3461" s="86"/>
    </row>
    <row r="3462" spans="3:6" x14ac:dyDescent="0.25">
      <c r="C3462" s="86"/>
      <c r="D3462" s="86"/>
      <c r="E3462" s="86"/>
      <c r="F3462" s="86"/>
    </row>
    <row r="3463" spans="3:6" x14ac:dyDescent="0.25">
      <c r="C3463" s="86"/>
      <c r="D3463" s="86"/>
      <c r="E3463" s="86"/>
      <c r="F3463" s="86"/>
    </row>
    <row r="3464" spans="3:6" x14ac:dyDescent="0.25">
      <c r="C3464" s="86"/>
      <c r="D3464" s="86"/>
      <c r="E3464" s="86"/>
      <c r="F3464" s="86"/>
    </row>
    <row r="3465" spans="3:6" x14ac:dyDescent="0.25">
      <c r="C3465" s="86"/>
      <c r="D3465" s="86"/>
      <c r="E3465" s="86"/>
      <c r="F3465" s="86"/>
    </row>
    <row r="3466" spans="3:6" x14ac:dyDescent="0.25">
      <c r="C3466" s="86"/>
      <c r="D3466" s="86"/>
      <c r="E3466" s="86"/>
      <c r="F3466" s="86"/>
    </row>
    <row r="3467" spans="3:6" x14ac:dyDescent="0.25">
      <c r="C3467" s="86"/>
      <c r="D3467" s="86"/>
      <c r="E3467" s="86"/>
      <c r="F3467" s="86"/>
    </row>
    <row r="3468" spans="3:6" x14ac:dyDescent="0.25">
      <c r="C3468" s="86"/>
      <c r="D3468" s="86"/>
      <c r="E3468" s="86"/>
      <c r="F3468" s="86"/>
    </row>
    <row r="3469" spans="3:6" x14ac:dyDescent="0.25">
      <c r="C3469" s="86"/>
      <c r="D3469" s="86"/>
      <c r="E3469" s="86"/>
      <c r="F3469" s="86"/>
    </row>
    <row r="3470" spans="3:6" x14ac:dyDescent="0.25">
      <c r="C3470" s="86"/>
      <c r="D3470" s="86"/>
      <c r="E3470" s="86"/>
      <c r="F3470" s="86"/>
    </row>
    <row r="3471" spans="3:6" x14ac:dyDescent="0.25">
      <c r="C3471" s="86"/>
      <c r="D3471" s="86"/>
      <c r="E3471" s="86"/>
      <c r="F3471" s="86"/>
    </row>
    <row r="3472" spans="3:6" x14ac:dyDescent="0.25">
      <c r="C3472" s="86"/>
      <c r="D3472" s="86"/>
      <c r="E3472" s="86"/>
      <c r="F3472" s="86"/>
    </row>
    <row r="3473" spans="3:6" x14ac:dyDescent="0.25">
      <c r="C3473" s="86"/>
      <c r="D3473" s="86"/>
      <c r="E3473" s="86"/>
      <c r="F3473" s="86"/>
    </row>
    <row r="3474" spans="3:6" x14ac:dyDescent="0.25">
      <c r="C3474" s="86"/>
      <c r="D3474" s="86"/>
      <c r="E3474" s="86"/>
      <c r="F3474" s="86"/>
    </row>
    <row r="3475" spans="3:6" x14ac:dyDescent="0.25">
      <c r="C3475" s="86"/>
      <c r="D3475" s="86"/>
      <c r="E3475" s="86"/>
      <c r="F3475" s="86"/>
    </row>
    <row r="3476" spans="3:6" x14ac:dyDescent="0.25">
      <c r="C3476" s="86"/>
      <c r="D3476" s="86"/>
      <c r="E3476" s="86"/>
      <c r="F3476" s="86"/>
    </row>
    <row r="3477" spans="3:6" x14ac:dyDescent="0.25">
      <c r="C3477" s="86"/>
      <c r="D3477" s="86"/>
      <c r="E3477" s="86"/>
      <c r="F3477" s="86"/>
    </row>
    <row r="3478" spans="3:6" x14ac:dyDescent="0.25">
      <c r="C3478" s="86"/>
      <c r="D3478" s="86"/>
      <c r="E3478" s="86"/>
      <c r="F3478" s="86"/>
    </row>
    <row r="3479" spans="3:6" x14ac:dyDescent="0.25">
      <c r="C3479" s="86"/>
      <c r="D3479" s="86"/>
      <c r="E3479" s="86"/>
      <c r="F3479" s="86"/>
    </row>
    <row r="3480" spans="3:6" x14ac:dyDescent="0.25">
      <c r="C3480" s="86"/>
      <c r="D3480" s="86"/>
      <c r="E3480" s="86"/>
      <c r="F3480" s="86"/>
    </row>
    <row r="3481" spans="3:6" x14ac:dyDescent="0.25">
      <c r="C3481" s="86"/>
      <c r="D3481" s="86"/>
      <c r="E3481" s="86"/>
      <c r="F3481" s="86"/>
    </row>
    <row r="3482" spans="3:6" x14ac:dyDescent="0.25">
      <c r="C3482" s="86"/>
      <c r="D3482" s="86"/>
      <c r="E3482" s="86"/>
      <c r="F3482" s="86"/>
    </row>
    <row r="3483" spans="3:6" x14ac:dyDescent="0.25">
      <c r="C3483" s="86"/>
      <c r="D3483" s="86"/>
      <c r="E3483" s="86"/>
      <c r="F3483" s="86"/>
    </row>
    <row r="3484" spans="3:6" x14ac:dyDescent="0.25">
      <c r="C3484" s="86"/>
      <c r="D3484" s="86"/>
      <c r="E3484" s="86"/>
      <c r="F3484" s="86"/>
    </row>
    <row r="3485" spans="3:6" x14ac:dyDescent="0.25">
      <c r="C3485" s="86"/>
      <c r="D3485" s="86"/>
      <c r="E3485" s="86"/>
      <c r="F3485" s="86"/>
    </row>
    <row r="3486" spans="3:6" x14ac:dyDescent="0.25">
      <c r="C3486" s="86"/>
      <c r="D3486" s="86"/>
      <c r="E3486" s="86"/>
      <c r="F3486" s="86"/>
    </row>
    <row r="3487" spans="3:6" x14ac:dyDescent="0.25">
      <c r="C3487" s="86"/>
      <c r="D3487" s="86"/>
      <c r="E3487" s="86"/>
      <c r="F3487" s="86"/>
    </row>
    <row r="3488" spans="3:6" x14ac:dyDescent="0.25">
      <c r="C3488" s="86"/>
      <c r="D3488" s="86"/>
      <c r="E3488" s="86"/>
      <c r="F3488" s="86"/>
    </row>
    <row r="3489" spans="3:6" x14ac:dyDescent="0.25">
      <c r="C3489" s="86"/>
      <c r="D3489" s="86"/>
      <c r="E3489" s="86"/>
      <c r="F3489" s="86"/>
    </row>
    <row r="3490" spans="3:6" x14ac:dyDescent="0.25">
      <c r="C3490" s="86"/>
      <c r="D3490" s="86"/>
      <c r="E3490" s="86"/>
      <c r="F3490" s="86"/>
    </row>
    <row r="3491" spans="3:6" x14ac:dyDescent="0.25">
      <c r="C3491" s="86"/>
      <c r="D3491" s="86"/>
      <c r="E3491" s="86"/>
      <c r="F3491" s="86"/>
    </row>
    <row r="3492" spans="3:6" x14ac:dyDescent="0.25">
      <c r="C3492" s="86"/>
      <c r="D3492" s="86"/>
      <c r="E3492" s="86"/>
      <c r="F3492" s="86"/>
    </row>
    <row r="3493" spans="3:6" x14ac:dyDescent="0.25">
      <c r="C3493" s="86"/>
      <c r="D3493" s="86"/>
      <c r="E3493" s="86"/>
      <c r="F3493" s="86"/>
    </row>
    <row r="3494" spans="3:6" x14ac:dyDescent="0.25">
      <c r="C3494" s="86"/>
      <c r="D3494" s="86"/>
      <c r="E3494" s="86"/>
      <c r="F3494" s="86"/>
    </row>
    <row r="3495" spans="3:6" x14ac:dyDescent="0.25">
      <c r="C3495" s="86"/>
      <c r="D3495" s="86"/>
      <c r="E3495" s="86"/>
      <c r="F3495" s="86"/>
    </row>
    <row r="3496" spans="3:6" x14ac:dyDescent="0.25">
      <c r="C3496" s="86"/>
      <c r="D3496" s="86"/>
      <c r="E3496" s="86"/>
      <c r="F3496" s="86"/>
    </row>
    <row r="3497" spans="3:6" x14ac:dyDescent="0.25">
      <c r="C3497" s="86"/>
      <c r="D3497" s="86"/>
      <c r="E3497" s="86"/>
      <c r="F3497" s="86"/>
    </row>
    <row r="3498" spans="3:6" x14ac:dyDescent="0.25">
      <c r="C3498" s="86"/>
      <c r="D3498" s="86"/>
      <c r="E3498" s="86"/>
      <c r="F3498" s="86"/>
    </row>
    <row r="3499" spans="3:6" x14ac:dyDescent="0.25">
      <c r="C3499" s="86"/>
      <c r="D3499" s="86"/>
      <c r="E3499" s="86"/>
      <c r="F3499" s="86"/>
    </row>
    <row r="3500" spans="3:6" x14ac:dyDescent="0.25">
      <c r="C3500" s="86"/>
      <c r="D3500" s="86"/>
      <c r="E3500" s="86"/>
      <c r="F3500" s="86"/>
    </row>
    <row r="3501" spans="3:6" x14ac:dyDescent="0.25">
      <c r="C3501" s="86"/>
      <c r="D3501" s="86"/>
      <c r="E3501" s="86"/>
      <c r="F3501" s="86"/>
    </row>
    <row r="3502" spans="3:6" x14ac:dyDescent="0.25">
      <c r="C3502" s="86"/>
      <c r="D3502" s="86"/>
      <c r="E3502" s="86"/>
      <c r="F3502" s="86"/>
    </row>
    <row r="3503" spans="3:6" x14ac:dyDescent="0.25">
      <c r="C3503" s="86"/>
      <c r="D3503" s="86"/>
      <c r="E3503" s="86"/>
      <c r="F3503" s="86"/>
    </row>
    <row r="3504" spans="3:6" x14ac:dyDescent="0.25">
      <c r="C3504" s="86"/>
      <c r="D3504" s="86"/>
      <c r="E3504" s="86"/>
      <c r="F3504" s="86"/>
    </row>
    <row r="3505" spans="3:6" x14ac:dyDescent="0.25">
      <c r="C3505" s="86"/>
      <c r="D3505" s="86"/>
      <c r="E3505" s="86"/>
      <c r="F3505" s="86"/>
    </row>
    <row r="3506" spans="3:6" x14ac:dyDescent="0.25">
      <c r="C3506" s="86"/>
      <c r="D3506" s="86"/>
      <c r="E3506" s="86"/>
      <c r="F3506" s="86"/>
    </row>
    <row r="3507" spans="3:6" x14ac:dyDescent="0.25">
      <c r="C3507" s="86"/>
      <c r="D3507" s="86"/>
      <c r="E3507" s="86"/>
      <c r="F3507" s="86"/>
    </row>
    <row r="3508" spans="3:6" x14ac:dyDescent="0.25">
      <c r="C3508" s="86"/>
      <c r="D3508" s="86"/>
      <c r="E3508" s="86"/>
      <c r="F3508" s="86"/>
    </row>
    <row r="3509" spans="3:6" x14ac:dyDescent="0.25">
      <c r="C3509" s="86"/>
      <c r="D3509" s="86"/>
      <c r="E3509" s="86"/>
      <c r="F3509" s="86"/>
    </row>
    <row r="3510" spans="3:6" x14ac:dyDescent="0.25">
      <c r="C3510" s="86"/>
      <c r="D3510" s="86"/>
      <c r="E3510" s="86"/>
      <c r="F3510" s="86"/>
    </row>
    <row r="3511" spans="3:6" x14ac:dyDescent="0.25">
      <c r="C3511" s="86"/>
      <c r="D3511" s="86"/>
      <c r="E3511" s="86"/>
      <c r="F3511" s="86"/>
    </row>
    <row r="3512" spans="3:6" x14ac:dyDescent="0.25">
      <c r="C3512" s="86"/>
      <c r="D3512" s="86"/>
      <c r="E3512" s="86"/>
      <c r="F3512" s="86"/>
    </row>
    <row r="3513" spans="3:6" x14ac:dyDescent="0.25">
      <c r="C3513" s="86"/>
      <c r="D3513" s="86"/>
      <c r="E3513" s="86"/>
      <c r="F3513" s="86"/>
    </row>
    <row r="3514" spans="3:6" x14ac:dyDescent="0.25">
      <c r="C3514" s="86"/>
      <c r="D3514" s="86"/>
      <c r="E3514" s="86"/>
      <c r="F3514" s="86"/>
    </row>
    <row r="3515" spans="3:6" x14ac:dyDescent="0.25">
      <c r="C3515" s="86"/>
      <c r="D3515" s="86"/>
      <c r="E3515" s="86"/>
      <c r="F3515" s="86"/>
    </row>
    <row r="3516" spans="3:6" x14ac:dyDescent="0.25">
      <c r="C3516" s="86"/>
      <c r="D3516" s="86"/>
      <c r="E3516" s="86"/>
      <c r="F3516" s="86"/>
    </row>
    <row r="3517" spans="3:6" x14ac:dyDescent="0.25">
      <c r="C3517" s="86"/>
      <c r="D3517" s="86"/>
      <c r="E3517" s="86"/>
      <c r="F3517" s="86"/>
    </row>
    <row r="3518" spans="3:6" x14ac:dyDescent="0.25">
      <c r="C3518" s="86"/>
      <c r="D3518" s="86"/>
      <c r="E3518" s="86"/>
      <c r="F3518" s="86"/>
    </row>
    <row r="3519" spans="3:6" x14ac:dyDescent="0.25">
      <c r="C3519" s="86"/>
      <c r="D3519" s="86"/>
      <c r="E3519" s="86"/>
      <c r="F3519" s="86"/>
    </row>
    <row r="3520" spans="3:6" x14ac:dyDescent="0.25">
      <c r="C3520" s="86"/>
      <c r="D3520" s="86"/>
      <c r="E3520" s="86"/>
      <c r="F3520" s="86"/>
    </row>
    <row r="3521" spans="3:6" x14ac:dyDescent="0.25">
      <c r="C3521" s="86"/>
      <c r="D3521" s="86"/>
      <c r="E3521" s="86"/>
      <c r="F3521" s="86"/>
    </row>
    <row r="3522" spans="3:6" x14ac:dyDescent="0.25">
      <c r="C3522" s="86"/>
      <c r="D3522" s="86"/>
      <c r="E3522" s="86"/>
      <c r="F3522" s="86"/>
    </row>
    <row r="3523" spans="3:6" x14ac:dyDescent="0.25">
      <c r="C3523" s="86"/>
      <c r="D3523" s="86"/>
      <c r="E3523" s="86"/>
      <c r="F3523" s="86"/>
    </row>
    <row r="3524" spans="3:6" x14ac:dyDescent="0.25">
      <c r="C3524" s="86"/>
      <c r="D3524" s="86"/>
      <c r="E3524" s="86"/>
      <c r="F3524" s="86"/>
    </row>
    <row r="3525" spans="3:6" x14ac:dyDescent="0.25">
      <c r="C3525" s="86"/>
      <c r="D3525" s="86"/>
      <c r="E3525" s="86"/>
      <c r="F3525" s="86"/>
    </row>
    <row r="3526" spans="3:6" x14ac:dyDescent="0.25">
      <c r="C3526" s="86"/>
      <c r="D3526" s="86"/>
      <c r="E3526" s="86"/>
      <c r="F3526" s="86"/>
    </row>
    <row r="3527" spans="3:6" x14ac:dyDescent="0.25">
      <c r="C3527" s="86"/>
      <c r="D3527" s="86"/>
      <c r="E3527" s="86"/>
      <c r="F3527" s="86"/>
    </row>
    <row r="3528" spans="3:6" x14ac:dyDescent="0.25">
      <c r="C3528" s="86"/>
      <c r="D3528" s="86"/>
      <c r="E3528" s="86"/>
      <c r="F3528" s="86"/>
    </row>
    <row r="3529" spans="3:6" x14ac:dyDescent="0.25">
      <c r="C3529" s="86"/>
      <c r="D3529" s="86"/>
      <c r="E3529" s="86"/>
      <c r="F3529" s="86"/>
    </row>
    <row r="3530" spans="3:6" x14ac:dyDescent="0.25">
      <c r="C3530" s="86"/>
      <c r="D3530" s="86"/>
      <c r="E3530" s="86"/>
      <c r="F3530" s="86"/>
    </row>
    <row r="3531" spans="3:6" x14ac:dyDescent="0.25">
      <c r="C3531" s="86"/>
      <c r="D3531" s="86"/>
      <c r="E3531" s="86"/>
      <c r="F3531" s="86"/>
    </row>
    <row r="3532" spans="3:6" x14ac:dyDescent="0.25">
      <c r="C3532" s="86"/>
      <c r="D3532" s="86"/>
      <c r="E3532" s="86"/>
      <c r="F3532" s="86"/>
    </row>
    <row r="3533" spans="3:6" x14ac:dyDescent="0.25">
      <c r="C3533" s="86"/>
      <c r="D3533" s="86"/>
      <c r="E3533" s="86"/>
      <c r="F3533" s="86"/>
    </row>
    <row r="3534" spans="3:6" x14ac:dyDescent="0.25">
      <c r="C3534" s="86"/>
      <c r="D3534" s="86"/>
      <c r="E3534" s="86"/>
      <c r="F3534" s="86"/>
    </row>
    <row r="3535" spans="3:6" x14ac:dyDescent="0.25">
      <c r="C3535" s="86"/>
      <c r="D3535" s="86"/>
      <c r="E3535" s="86"/>
      <c r="F3535" s="86"/>
    </row>
    <row r="3536" spans="3:6" x14ac:dyDescent="0.25">
      <c r="C3536" s="86"/>
      <c r="D3536" s="86"/>
      <c r="E3536" s="86"/>
      <c r="F3536" s="86"/>
    </row>
    <row r="3537" spans="3:6" x14ac:dyDescent="0.25">
      <c r="C3537" s="86"/>
      <c r="D3537" s="86"/>
      <c r="E3537" s="86"/>
      <c r="F3537" s="86"/>
    </row>
    <row r="3538" spans="3:6" x14ac:dyDescent="0.25">
      <c r="C3538" s="86"/>
      <c r="D3538" s="86"/>
      <c r="E3538" s="86"/>
      <c r="F3538" s="86"/>
    </row>
    <row r="3539" spans="3:6" x14ac:dyDescent="0.25">
      <c r="C3539" s="86"/>
      <c r="D3539" s="86"/>
      <c r="E3539" s="86"/>
      <c r="F3539" s="86"/>
    </row>
    <row r="3540" spans="3:6" x14ac:dyDescent="0.25">
      <c r="C3540" s="86"/>
      <c r="D3540" s="86"/>
      <c r="E3540" s="86"/>
      <c r="F3540" s="86"/>
    </row>
    <row r="3541" spans="3:6" x14ac:dyDescent="0.25">
      <c r="C3541" s="86"/>
      <c r="D3541" s="86"/>
      <c r="E3541" s="86"/>
      <c r="F3541" s="86"/>
    </row>
    <row r="3542" spans="3:6" x14ac:dyDescent="0.25">
      <c r="C3542" s="86"/>
      <c r="D3542" s="86"/>
      <c r="E3542" s="86"/>
      <c r="F3542" s="86"/>
    </row>
    <row r="3543" spans="3:6" x14ac:dyDescent="0.25">
      <c r="C3543" s="86"/>
      <c r="D3543" s="86"/>
      <c r="E3543" s="86"/>
      <c r="F3543" s="86"/>
    </row>
    <row r="3544" spans="3:6" x14ac:dyDescent="0.25">
      <c r="C3544" s="86"/>
      <c r="D3544" s="86"/>
      <c r="E3544" s="86"/>
      <c r="F3544" s="86"/>
    </row>
    <row r="3545" spans="3:6" x14ac:dyDescent="0.25">
      <c r="C3545" s="86"/>
      <c r="D3545" s="86"/>
      <c r="E3545" s="86"/>
      <c r="F3545" s="86"/>
    </row>
    <row r="3546" spans="3:6" x14ac:dyDescent="0.25">
      <c r="C3546" s="86"/>
      <c r="D3546" s="86"/>
      <c r="E3546" s="86"/>
      <c r="F3546" s="86"/>
    </row>
    <row r="3547" spans="3:6" x14ac:dyDescent="0.25">
      <c r="C3547" s="86"/>
      <c r="D3547" s="86"/>
      <c r="E3547" s="86"/>
      <c r="F3547" s="86"/>
    </row>
    <row r="3548" spans="3:6" x14ac:dyDescent="0.25">
      <c r="C3548" s="86"/>
      <c r="D3548" s="86"/>
      <c r="E3548" s="86"/>
      <c r="F3548" s="86"/>
    </row>
    <row r="3549" spans="3:6" x14ac:dyDescent="0.25">
      <c r="C3549" s="86"/>
      <c r="D3549" s="86"/>
      <c r="E3549" s="86"/>
      <c r="F3549" s="86"/>
    </row>
    <row r="3550" spans="3:6" x14ac:dyDescent="0.25">
      <c r="C3550" s="86"/>
      <c r="D3550" s="86"/>
      <c r="E3550" s="86"/>
      <c r="F3550" s="86"/>
    </row>
    <row r="3551" spans="3:6" x14ac:dyDescent="0.25">
      <c r="C3551" s="86"/>
      <c r="D3551" s="86"/>
      <c r="E3551" s="86"/>
      <c r="F3551" s="86"/>
    </row>
    <row r="3552" spans="3:6" x14ac:dyDescent="0.25">
      <c r="C3552" s="86"/>
      <c r="D3552" s="86"/>
      <c r="E3552" s="86"/>
      <c r="F3552" s="86"/>
    </row>
    <row r="3553" spans="3:6" x14ac:dyDescent="0.25">
      <c r="C3553" s="86"/>
      <c r="D3553" s="86"/>
      <c r="E3553" s="86"/>
      <c r="F3553" s="86"/>
    </row>
    <row r="3554" spans="3:6" x14ac:dyDescent="0.25">
      <c r="C3554" s="86"/>
      <c r="D3554" s="86"/>
      <c r="E3554" s="86"/>
      <c r="F3554" s="86"/>
    </row>
    <row r="3555" spans="3:6" x14ac:dyDescent="0.25">
      <c r="C3555" s="86"/>
      <c r="D3555" s="86"/>
      <c r="E3555" s="86"/>
      <c r="F3555" s="86"/>
    </row>
    <row r="3556" spans="3:6" x14ac:dyDescent="0.25">
      <c r="C3556" s="86"/>
      <c r="D3556" s="86"/>
      <c r="E3556" s="86"/>
      <c r="F3556" s="86"/>
    </row>
    <row r="3557" spans="3:6" x14ac:dyDescent="0.25">
      <c r="C3557" s="86"/>
      <c r="D3557" s="86"/>
      <c r="E3557" s="86"/>
      <c r="F3557" s="86"/>
    </row>
    <row r="3558" spans="3:6" x14ac:dyDescent="0.25">
      <c r="C3558" s="86"/>
      <c r="D3558" s="86"/>
      <c r="E3558" s="86"/>
      <c r="F3558" s="86"/>
    </row>
    <row r="3559" spans="3:6" x14ac:dyDescent="0.25">
      <c r="C3559" s="86"/>
      <c r="D3559" s="86"/>
      <c r="E3559" s="86"/>
      <c r="F3559" s="86"/>
    </row>
    <row r="3560" spans="3:6" x14ac:dyDescent="0.25">
      <c r="C3560" s="86"/>
      <c r="D3560" s="86"/>
      <c r="E3560" s="86"/>
      <c r="F3560" s="86"/>
    </row>
    <row r="3561" spans="3:6" x14ac:dyDescent="0.25">
      <c r="C3561" s="86"/>
      <c r="D3561" s="86"/>
      <c r="E3561" s="86"/>
      <c r="F3561" s="86"/>
    </row>
    <row r="3562" spans="3:6" x14ac:dyDescent="0.25">
      <c r="C3562" s="86"/>
      <c r="D3562" s="86"/>
      <c r="E3562" s="86"/>
      <c r="F3562" s="86"/>
    </row>
    <row r="3563" spans="3:6" x14ac:dyDescent="0.25">
      <c r="C3563" s="86"/>
      <c r="D3563" s="86"/>
      <c r="E3563" s="86"/>
      <c r="F3563" s="86"/>
    </row>
    <row r="3564" spans="3:6" x14ac:dyDescent="0.25">
      <c r="C3564" s="86"/>
      <c r="D3564" s="86"/>
      <c r="E3564" s="86"/>
      <c r="F3564" s="86"/>
    </row>
    <row r="3565" spans="3:6" x14ac:dyDescent="0.25">
      <c r="C3565" s="86"/>
      <c r="D3565" s="86"/>
      <c r="E3565" s="86"/>
      <c r="F3565" s="86"/>
    </row>
    <row r="3566" spans="3:6" x14ac:dyDescent="0.25">
      <c r="C3566" s="86"/>
      <c r="D3566" s="86"/>
      <c r="E3566" s="86"/>
      <c r="F3566" s="86"/>
    </row>
    <row r="3567" spans="3:6" x14ac:dyDescent="0.25">
      <c r="C3567" s="86"/>
      <c r="D3567" s="86"/>
      <c r="E3567" s="86"/>
      <c r="F3567" s="86"/>
    </row>
    <row r="3568" spans="3:6" x14ac:dyDescent="0.25">
      <c r="C3568" s="86"/>
      <c r="D3568" s="86"/>
      <c r="E3568" s="86"/>
      <c r="F3568" s="86"/>
    </row>
    <row r="3569" spans="3:6" x14ac:dyDescent="0.25">
      <c r="C3569" s="86"/>
      <c r="D3569" s="86"/>
      <c r="E3569" s="86"/>
      <c r="F3569" s="86"/>
    </row>
    <row r="3570" spans="3:6" x14ac:dyDescent="0.25">
      <c r="C3570" s="86"/>
      <c r="D3570" s="86"/>
      <c r="E3570" s="86"/>
      <c r="F3570" s="86"/>
    </row>
    <row r="3571" spans="3:6" x14ac:dyDescent="0.25">
      <c r="C3571" s="86"/>
      <c r="D3571" s="86"/>
      <c r="E3571" s="86"/>
      <c r="F3571" s="86"/>
    </row>
    <row r="3572" spans="3:6" x14ac:dyDescent="0.25">
      <c r="C3572" s="86"/>
      <c r="D3572" s="86"/>
      <c r="E3572" s="86"/>
      <c r="F3572" s="86"/>
    </row>
    <row r="3573" spans="3:6" x14ac:dyDescent="0.25">
      <c r="C3573" s="86"/>
      <c r="D3573" s="86"/>
      <c r="E3573" s="86"/>
      <c r="F3573" s="86"/>
    </row>
    <row r="3574" spans="3:6" x14ac:dyDescent="0.25">
      <c r="C3574" s="86"/>
      <c r="D3574" s="86"/>
      <c r="E3574" s="86"/>
      <c r="F3574" s="86"/>
    </row>
    <row r="3575" spans="3:6" x14ac:dyDescent="0.25">
      <c r="C3575" s="86"/>
      <c r="D3575" s="86"/>
      <c r="E3575" s="86"/>
      <c r="F3575" s="86"/>
    </row>
    <row r="3576" spans="3:6" x14ac:dyDescent="0.25">
      <c r="C3576" s="86"/>
      <c r="D3576" s="86"/>
      <c r="E3576" s="86"/>
      <c r="F3576" s="86"/>
    </row>
    <row r="3577" spans="3:6" x14ac:dyDescent="0.25">
      <c r="C3577" s="86"/>
      <c r="D3577" s="86"/>
      <c r="E3577" s="86"/>
      <c r="F3577" s="86"/>
    </row>
    <row r="3578" spans="3:6" x14ac:dyDescent="0.25">
      <c r="C3578" s="86"/>
      <c r="D3578" s="86"/>
      <c r="E3578" s="86"/>
      <c r="F3578" s="86"/>
    </row>
    <row r="3579" spans="3:6" x14ac:dyDescent="0.25">
      <c r="C3579" s="86"/>
      <c r="D3579" s="86"/>
      <c r="E3579" s="86"/>
      <c r="F3579" s="86"/>
    </row>
    <row r="3580" spans="3:6" x14ac:dyDescent="0.25">
      <c r="C3580" s="86"/>
      <c r="D3580" s="86"/>
      <c r="E3580" s="86"/>
      <c r="F3580" s="86"/>
    </row>
    <row r="3581" spans="3:6" x14ac:dyDescent="0.25">
      <c r="C3581" s="86"/>
      <c r="D3581" s="86"/>
      <c r="E3581" s="86"/>
      <c r="F3581" s="86"/>
    </row>
    <row r="3582" spans="3:6" x14ac:dyDescent="0.25">
      <c r="C3582" s="86"/>
      <c r="D3582" s="86"/>
      <c r="E3582" s="86"/>
      <c r="F3582" s="86"/>
    </row>
    <row r="3583" spans="3:6" x14ac:dyDescent="0.25">
      <c r="C3583" s="86"/>
      <c r="D3583" s="86"/>
      <c r="E3583" s="86"/>
      <c r="F3583" s="86"/>
    </row>
    <row r="3584" spans="3:6" x14ac:dyDescent="0.25">
      <c r="C3584" s="86"/>
      <c r="D3584" s="86"/>
      <c r="E3584" s="86"/>
      <c r="F3584" s="86"/>
    </row>
    <row r="3585" spans="3:6" x14ac:dyDescent="0.25">
      <c r="C3585" s="86"/>
      <c r="D3585" s="86"/>
      <c r="E3585" s="86"/>
      <c r="F3585" s="86"/>
    </row>
    <row r="3586" spans="3:6" x14ac:dyDescent="0.25">
      <c r="C3586" s="86"/>
      <c r="D3586" s="86"/>
      <c r="E3586" s="86"/>
      <c r="F3586" s="86"/>
    </row>
    <row r="3587" spans="3:6" x14ac:dyDescent="0.25">
      <c r="C3587" s="86"/>
      <c r="D3587" s="86"/>
      <c r="E3587" s="86"/>
      <c r="F3587" s="86"/>
    </row>
    <row r="3588" spans="3:6" x14ac:dyDescent="0.25">
      <c r="C3588" s="86"/>
      <c r="D3588" s="86"/>
      <c r="E3588" s="86"/>
      <c r="F3588" s="86"/>
    </row>
    <row r="3589" spans="3:6" x14ac:dyDescent="0.25">
      <c r="C3589" s="86"/>
      <c r="D3589" s="86"/>
      <c r="E3589" s="86"/>
      <c r="F3589" s="86"/>
    </row>
    <row r="3590" spans="3:6" x14ac:dyDescent="0.25">
      <c r="C3590" s="86"/>
      <c r="D3590" s="86"/>
      <c r="E3590" s="86"/>
      <c r="F3590" s="86"/>
    </row>
    <row r="3591" spans="3:6" x14ac:dyDescent="0.25">
      <c r="C3591" s="86"/>
      <c r="D3591" s="86"/>
      <c r="E3591" s="86"/>
      <c r="F3591" s="86"/>
    </row>
    <row r="3592" spans="3:6" x14ac:dyDescent="0.25">
      <c r="C3592" s="86"/>
      <c r="D3592" s="86"/>
      <c r="E3592" s="86"/>
      <c r="F3592" s="86"/>
    </row>
    <row r="3593" spans="3:6" x14ac:dyDescent="0.25">
      <c r="C3593" s="86"/>
      <c r="D3593" s="86"/>
      <c r="E3593" s="86"/>
      <c r="F3593" s="86"/>
    </row>
    <row r="3594" spans="3:6" x14ac:dyDescent="0.25">
      <c r="C3594" s="86"/>
      <c r="D3594" s="86"/>
      <c r="E3594" s="86"/>
      <c r="F3594" s="86"/>
    </row>
    <row r="3595" spans="3:6" x14ac:dyDescent="0.25">
      <c r="C3595" s="86"/>
      <c r="D3595" s="86"/>
      <c r="E3595" s="86"/>
      <c r="F3595" s="86"/>
    </row>
    <row r="3596" spans="3:6" x14ac:dyDescent="0.25">
      <c r="C3596" s="86"/>
      <c r="D3596" s="86"/>
      <c r="E3596" s="86"/>
      <c r="F3596" s="86"/>
    </row>
    <row r="3597" spans="3:6" x14ac:dyDescent="0.25">
      <c r="C3597" s="86"/>
      <c r="D3597" s="86"/>
      <c r="E3597" s="86"/>
      <c r="F3597" s="86"/>
    </row>
    <row r="3598" spans="3:6" x14ac:dyDescent="0.25">
      <c r="C3598" s="86"/>
      <c r="D3598" s="86"/>
      <c r="E3598" s="86"/>
      <c r="F3598" s="86"/>
    </row>
    <row r="3599" spans="3:6" x14ac:dyDescent="0.25">
      <c r="C3599" s="86"/>
      <c r="D3599" s="86"/>
      <c r="E3599" s="86"/>
      <c r="F3599" s="86"/>
    </row>
    <row r="3600" spans="3:6" x14ac:dyDescent="0.25">
      <c r="C3600" s="86"/>
      <c r="D3600" s="86"/>
      <c r="E3600" s="86"/>
      <c r="F3600" s="86"/>
    </row>
    <row r="3601" spans="3:6" x14ac:dyDescent="0.25">
      <c r="C3601" s="86"/>
      <c r="D3601" s="86"/>
      <c r="E3601" s="86"/>
      <c r="F3601" s="86"/>
    </row>
    <row r="3602" spans="3:6" x14ac:dyDescent="0.25">
      <c r="C3602" s="86"/>
      <c r="D3602" s="86"/>
      <c r="E3602" s="86"/>
      <c r="F3602" s="86"/>
    </row>
    <row r="3603" spans="3:6" x14ac:dyDescent="0.25">
      <c r="C3603" s="86"/>
      <c r="D3603" s="86"/>
      <c r="E3603" s="86"/>
      <c r="F3603" s="86"/>
    </row>
    <row r="3604" spans="3:6" x14ac:dyDescent="0.25">
      <c r="C3604" s="86"/>
      <c r="D3604" s="86"/>
      <c r="E3604" s="86"/>
      <c r="F3604" s="86"/>
    </row>
    <row r="3605" spans="3:6" x14ac:dyDescent="0.25">
      <c r="C3605" s="86"/>
      <c r="D3605" s="86"/>
      <c r="E3605" s="86"/>
      <c r="F3605" s="86"/>
    </row>
    <row r="3606" spans="3:6" x14ac:dyDescent="0.25">
      <c r="C3606" s="86"/>
      <c r="D3606" s="86"/>
      <c r="E3606" s="86"/>
      <c r="F3606" s="86"/>
    </row>
    <row r="3607" spans="3:6" x14ac:dyDescent="0.25">
      <c r="C3607" s="86"/>
      <c r="D3607" s="86"/>
      <c r="E3607" s="86"/>
      <c r="F3607" s="86"/>
    </row>
    <row r="3608" spans="3:6" x14ac:dyDescent="0.25">
      <c r="C3608" s="86"/>
      <c r="D3608" s="86"/>
      <c r="E3608" s="86"/>
      <c r="F3608" s="86"/>
    </row>
    <row r="3609" spans="3:6" x14ac:dyDescent="0.25">
      <c r="C3609" s="86"/>
      <c r="D3609" s="86"/>
      <c r="E3609" s="86"/>
      <c r="F3609" s="86"/>
    </row>
    <row r="3610" spans="3:6" x14ac:dyDescent="0.25">
      <c r="C3610" s="86"/>
      <c r="D3610" s="86"/>
      <c r="E3610" s="86"/>
      <c r="F3610" s="86"/>
    </row>
    <row r="3611" spans="3:6" x14ac:dyDescent="0.25">
      <c r="C3611" s="86"/>
      <c r="D3611" s="86"/>
      <c r="E3611" s="86"/>
      <c r="F3611" s="86"/>
    </row>
    <row r="3612" spans="3:6" x14ac:dyDescent="0.25">
      <c r="C3612" s="86"/>
      <c r="D3612" s="86"/>
      <c r="E3612" s="86"/>
      <c r="F3612" s="86"/>
    </row>
    <row r="3613" spans="3:6" x14ac:dyDescent="0.25">
      <c r="C3613" s="86"/>
      <c r="D3613" s="86"/>
      <c r="E3613" s="86"/>
      <c r="F3613" s="86"/>
    </row>
    <row r="3614" spans="3:6" x14ac:dyDescent="0.25">
      <c r="C3614" s="86"/>
      <c r="D3614" s="86"/>
      <c r="E3614" s="86"/>
      <c r="F3614" s="86"/>
    </row>
    <row r="3615" spans="3:6" x14ac:dyDescent="0.25">
      <c r="C3615" s="86"/>
      <c r="D3615" s="86"/>
      <c r="E3615" s="86"/>
      <c r="F3615" s="86"/>
    </row>
    <row r="3616" spans="3:6" x14ac:dyDescent="0.25">
      <c r="C3616" s="86"/>
      <c r="D3616" s="86"/>
      <c r="E3616" s="86"/>
      <c r="F3616" s="86"/>
    </row>
    <row r="3617" spans="3:6" x14ac:dyDescent="0.25">
      <c r="C3617" s="86"/>
      <c r="D3617" s="86"/>
      <c r="E3617" s="86"/>
      <c r="F3617" s="86"/>
    </row>
    <row r="3618" spans="3:6" x14ac:dyDescent="0.25">
      <c r="C3618" s="86"/>
      <c r="D3618" s="86"/>
      <c r="E3618" s="86"/>
      <c r="F3618" s="86"/>
    </row>
    <row r="3619" spans="3:6" x14ac:dyDescent="0.25">
      <c r="C3619" s="86"/>
      <c r="D3619" s="86"/>
      <c r="E3619" s="86"/>
      <c r="F3619" s="86"/>
    </row>
    <row r="3620" spans="3:6" x14ac:dyDescent="0.25">
      <c r="C3620" s="86"/>
      <c r="D3620" s="86"/>
      <c r="E3620" s="86"/>
      <c r="F3620" s="86"/>
    </row>
    <row r="3621" spans="3:6" x14ac:dyDescent="0.25">
      <c r="C3621" s="86"/>
      <c r="D3621" s="86"/>
      <c r="E3621" s="86"/>
      <c r="F3621" s="86"/>
    </row>
    <row r="3622" spans="3:6" x14ac:dyDescent="0.25">
      <c r="C3622" s="86"/>
      <c r="D3622" s="86"/>
      <c r="E3622" s="86"/>
      <c r="F3622" s="86"/>
    </row>
    <row r="3623" spans="3:6" x14ac:dyDescent="0.25">
      <c r="C3623" s="86"/>
      <c r="D3623" s="86"/>
      <c r="E3623" s="86"/>
      <c r="F3623" s="86"/>
    </row>
    <row r="3624" spans="3:6" x14ac:dyDescent="0.25">
      <c r="C3624" s="86"/>
      <c r="D3624" s="86"/>
      <c r="E3624" s="86"/>
      <c r="F3624" s="86"/>
    </row>
    <row r="3625" spans="3:6" x14ac:dyDescent="0.25">
      <c r="C3625" s="86"/>
      <c r="D3625" s="86"/>
      <c r="E3625" s="86"/>
      <c r="F3625" s="86"/>
    </row>
    <row r="3626" spans="3:6" x14ac:dyDescent="0.25">
      <c r="C3626" s="86"/>
      <c r="D3626" s="86"/>
      <c r="E3626" s="86"/>
      <c r="F3626" s="86"/>
    </row>
    <row r="3627" spans="3:6" x14ac:dyDescent="0.25">
      <c r="C3627" s="86"/>
      <c r="D3627" s="86"/>
      <c r="E3627" s="86"/>
      <c r="F3627" s="86"/>
    </row>
    <row r="3628" spans="3:6" x14ac:dyDescent="0.25">
      <c r="C3628" s="86"/>
      <c r="D3628" s="86"/>
      <c r="E3628" s="86"/>
      <c r="F3628" s="86"/>
    </row>
    <row r="3629" spans="3:6" x14ac:dyDescent="0.25">
      <c r="C3629" s="86"/>
      <c r="D3629" s="86"/>
      <c r="E3629" s="86"/>
      <c r="F3629" s="86"/>
    </row>
    <row r="3630" spans="3:6" x14ac:dyDescent="0.25">
      <c r="C3630" s="86"/>
      <c r="D3630" s="86"/>
      <c r="E3630" s="86"/>
      <c r="F3630" s="86"/>
    </row>
    <row r="3631" spans="3:6" x14ac:dyDescent="0.25">
      <c r="C3631" s="86"/>
      <c r="D3631" s="86"/>
      <c r="E3631" s="86"/>
      <c r="F3631" s="86"/>
    </row>
    <row r="3632" spans="3:6" x14ac:dyDescent="0.25">
      <c r="C3632" s="86"/>
      <c r="D3632" s="86"/>
      <c r="E3632" s="86"/>
      <c r="F3632" s="86"/>
    </row>
    <row r="3633" spans="3:6" x14ac:dyDescent="0.25">
      <c r="C3633" s="86"/>
      <c r="D3633" s="86"/>
      <c r="E3633" s="86"/>
      <c r="F3633" s="86"/>
    </row>
    <row r="3634" spans="3:6" x14ac:dyDescent="0.25">
      <c r="C3634" s="86"/>
      <c r="D3634" s="86"/>
      <c r="E3634" s="86"/>
      <c r="F3634" s="86"/>
    </row>
    <row r="3635" spans="3:6" x14ac:dyDescent="0.25">
      <c r="C3635" s="86"/>
      <c r="D3635" s="86"/>
      <c r="E3635" s="86"/>
      <c r="F3635" s="86"/>
    </row>
    <row r="3636" spans="3:6" x14ac:dyDescent="0.25">
      <c r="C3636" s="86"/>
      <c r="D3636" s="86"/>
      <c r="E3636" s="86"/>
      <c r="F3636" s="86"/>
    </row>
    <row r="3637" spans="3:6" x14ac:dyDescent="0.25">
      <c r="C3637" s="86"/>
      <c r="D3637" s="86"/>
      <c r="E3637" s="86"/>
      <c r="F3637" s="86"/>
    </row>
    <row r="3638" spans="3:6" x14ac:dyDescent="0.25">
      <c r="C3638" s="86"/>
      <c r="D3638" s="86"/>
      <c r="E3638" s="86"/>
      <c r="F3638" s="86"/>
    </row>
    <row r="3639" spans="3:6" x14ac:dyDescent="0.25">
      <c r="C3639" s="86"/>
      <c r="D3639" s="86"/>
      <c r="E3639" s="86"/>
      <c r="F3639" s="86"/>
    </row>
    <row r="3640" spans="3:6" x14ac:dyDescent="0.25">
      <c r="C3640" s="86"/>
      <c r="D3640" s="86"/>
      <c r="E3640" s="86"/>
      <c r="F3640" s="86"/>
    </row>
    <row r="3641" spans="3:6" x14ac:dyDescent="0.25">
      <c r="C3641" s="86"/>
      <c r="D3641" s="86"/>
      <c r="E3641" s="86"/>
      <c r="F3641" s="86"/>
    </row>
    <row r="3642" spans="3:6" x14ac:dyDescent="0.25">
      <c r="C3642" s="86"/>
      <c r="D3642" s="86"/>
      <c r="E3642" s="86"/>
      <c r="F3642" s="86"/>
    </row>
    <row r="3643" spans="3:6" x14ac:dyDescent="0.25">
      <c r="C3643" s="86"/>
      <c r="D3643" s="86"/>
      <c r="E3643" s="86"/>
      <c r="F3643" s="86"/>
    </row>
    <row r="3644" spans="3:6" x14ac:dyDescent="0.25">
      <c r="C3644" s="86"/>
      <c r="D3644" s="86"/>
      <c r="E3644" s="86"/>
      <c r="F3644" s="86"/>
    </row>
    <row r="3645" spans="3:6" x14ac:dyDescent="0.25">
      <c r="C3645" s="86"/>
      <c r="D3645" s="86"/>
      <c r="E3645" s="86"/>
      <c r="F3645" s="86"/>
    </row>
    <row r="3646" spans="3:6" x14ac:dyDescent="0.25">
      <c r="C3646" s="86"/>
      <c r="D3646" s="86"/>
      <c r="E3646" s="86"/>
      <c r="F3646" s="86"/>
    </row>
    <row r="3647" spans="3:6" x14ac:dyDescent="0.25">
      <c r="C3647" s="86"/>
      <c r="D3647" s="86"/>
      <c r="E3647" s="86"/>
      <c r="F3647" s="86"/>
    </row>
    <row r="3648" spans="3:6" x14ac:dyDescent="0.25">
      <c r="C3648" s="86"/>
      <c r="D3648" s="86"/>
      <c r="E3648" s="86"/>
      <c r="F3648" s="86"/>
    </row>
    <row r="3649" spans="3:6" x14ac:dyDescent="0.25">
      <c r="C3649" s="86"/>
      <c r="D3649" s="86"/>
      <c r="E3649" s="86"/>
      <c r="F3649" s="86"/>
    </row>
    <row r="3650" spans="3:6" x14ac:dyDescent="0.25">
      <c r="C3650" s="86"/>
      <c r="D3650" s="86"/>
      <c r="E3650" s="86"/>
      <c r="F3650" s="86"/>
    </row>
    <row r="3651" spans="3:6" x14ac:dyDescent="0.25">
      <c r="C3651" s="86"/>
      <c r="D3651" s="86"/>
      <c r="E3651" s="86"/>
      <c r="F3651" s="86"/>
    </row>
    <row r="3652" spans="3:6" x14ac:dyDescent="0.25">
      <c r="C3652" s="86"/>
      <c r="D3652" s="86"/>
      <c r="E3652" s="86"/>
      <c r="F3652" s="86"/>
    </row>
    <row r="3653" spans="3:6" x14ac:dyDescent="0.25">
      <c r="C3653" s="86"/>
      <c r="D3653" s="86"/>
      <c r="E3653" s="86"/>
      <c r="F3653" s="86"/>
    </row>
    <row r="3654" spans="3:6" x14ac:dyDescent="0.25">
      <c r="C3654" s="86"/>
      <c r="D3654" s="86"/>
      <c r="E3654" s="86"/>
      <c r="F3654" s="86"/>
    </row>
    <row r="3655" spans="3:6" x14ac:dyDescent="0.25">
      <c r="C3655" s="86"/>
      <c r="D3655" s="86"/>
      <c r="E3655" s="86"/>
      <c r="F3655" s="86"/>
    </row>
    <row r="3656" spans="3:6" x14ac:dyDescent="0.25">
      <c r="C3656" s="86"/>
      <c r="D3656" s="86"/>
      <c r="E3656" s="86"/>
      <c r="F3656" s="86"/>
    </row>
    <row r="3657" spans="3:6" x14ac:dyDescent="0.25">
      <c r="C3657" s="86"/>
      <c r="D3657" s="86"/>
      <c r="E3657" s="86"/>
      <c r="F3657" s="86"/>
    </row>
    <row r="3658" spans="3:6" x14ac:dyDescent="0.25">
      <c r="C3658" s="86"/>
      <c r="D3658" s="86"/>
      <c r="E3658" s="86"/>
      <c r="F3658" s="86"/>
    </row>
    <row r="3659" spans="3:6" x14ac:dyDescent="0.25">
      <c r="C3659" s="86"/>
      <c r="D3659" s="86"/>
      <c r="E3659" s="86"/>
      <c r="F3659" s="86"/>
    </row>
    <row r="3660" spans="3:6" x14ac:dyDescent="0.25">
      <c r="C3660" s="86"/>
      <c r="D3660" s="86"/>
      <c r="E3660" s="86"/>
      <c r="F3660" s="86"/>
    </row>
    <row r="3661" spans="3:6" x14ac:dyDescent="0.25">
      <c r="C3661" s="86"/>
      <c r="D3661" s="86"/>
      <c r="E3661" s="86"/>
      <c r="F3661" s="86"/>
    </row>
    <row r="3662" spans="3:6" x14ac:dyDescent="0.25">
      <c r="C3662" s="86"/>
      <c r="D3662" s="86"/>
      <c r="E3662" s="86"/>
      <c r="F3662" s="86"/>
    </row>
    <row r="3663" spans="3:6" x14ac:dyDescent="0.25">
      <c r="C3663" s="86"/>
      <c r="D3663" s="86"/>
      <c r="E3663" s="86"/>
      <c r="F3663" s="86"/>
    </row>
    <row r="3664" spans="3:6" x14ac:dyDescent="0.25">
      <c r="C3664" s="86"/>
      <c r="D3664" s="86"/>
      <c r="E3664" s="86"/>
      <c r="F3664" s="86"/>
    </row>
    <row r="3665" spans="3:6" x14ac:dyDescent="0.25">
      <c r="C3665" s="86"/>
      <c r="D3665" s="86"/>
      <c r="E3665" s="86"/>
      <c r="F3665" s="86"/>
    </row>
    <row r="3666" spans="3:6" x14ac:dyDescent="0.25">
      <c r="C3666" s="86"/>
      <c r="D3666" s="86"/>
      <c r="E3666" s="86"/>
      <c r="F3666" s="86"/>
    </row>
    <row r="3667" spans="3:6" x14ac:dyDescent="0.25">
      <c r="C3667" s="86"/>
      <c r="D3667" s="86"/>
      <c r="E3667" s="86"/>
      <c r="F3667" s="86"/>
    </row>
    <row r="3668" spans="3:6" x14ac:dyDescent="0.25">
      <c r="C3668" s="86"/>
      <c r="D3668" s="86"/>
      <c r="E3668" s="86"/>
      <c r="F3668" s="86"/>
    </row>
    <row r="3669" spans="3:6" x14ac:dyDescent="0.25">
      <c r="C3669" s="86"/>
      <c r="D3669" s="86"/>
      <c r="E3669" s="86"/>
      <c r="F3669" s="86"/>
    </row>
    <row r="3670" spans="3:6" x14ac:dyDescent="0.25">
      <c r="C3670" s="86"/>
      <c r="D3670" s="86"/>
      <c r="E3670" s="86"/>
      <c r="F3670" s="86"/>
    </row>
    <row r="3671" spans="3:6" x14ac:dyDescent="0.25">
      <c r="C3671" s="86"/>
      <c r="D3671" s="86"/>
      <c r="E3671" s="86"/>
      <c r="F3671" s="86"/>
    </row>
    <row r="3672" spans="3:6" x14ac:dyDescent="0.25">
      <c r="C3672" s="86"/>
      <c r="D3672" s="86"/>
      <c r="E3672" s="86"/>
      <c r="F3672" s="86"/>
    </row>
    <row r="3673" spans="3:6" x14ac:dyDescent="0.25">
      <c r="C3673" s="86"/>
      <c r="D3673" s="86"/>
      <c r="E3673" s="86"/>
      <c r="F3673" s="86"/>
    </row>
    <row r="3674" spans="3:6" x14ac:dyDescent="0.25">
      <c r="C3674" s="86"/>
      <c r="D3674" s="86"/>
      <c r="E3674" s="86"/>
      <c r="F3674" s="86"/>
    </row>
    <row r="3675" spans="3:6" x14ac:dyDescent="0.25">
      <c r="C3675" s="86"/>
      <c r="D3675" s="86"/>
      <c r="E3675" s="86"/>
      <c r="F3675" s="86"/>
    </row>
    <row r="3676" spans="3:6" x14ac:dyDescent="0.25">
      <c r="C3676" s="86"/>
      <c r="D3676" s="86"/>
      <c r="E3676" s="86"/>
      <c r="F3676" s="86"/>
    </row>
    <row r="3677" spans="3:6" x14ac:dyDescent="0.25">
      <c r="C3677" s="86"/>
      <c r="D3677" s="86"/>
      <c r="E3677" s="86"/>
      <c r="F3677" s="86"/>
    </row>
    <row r="3678" spans="3:6" x14ac:dyDescent="0.25">
      <c r="C3678" s="86"/>
      <c r="D3678" s="86"/>
      <c r="E3678" s="86"/>
      <c r="F3678" s="86"/>
    </row>
    <row r="3679" spans="3:6" x14ac:dyDescent="0.25">
      <c r="C3679" s="86"/>
      <c r="D3679" s="86"/>
      <c r="E3679" s="86"/>
      <c r="F3679" s="86"/>
    </row>
    <row r="3680" spans="3:6" x14ac:dyDescent="0.25">
      <c r="C3680" s="86"/>
      <c r="D3680" s="86"/>
      <c r="E3680" s="86"/>
      <c r="F3680" s="86"/>
    </row>
    <row r="3681" spans="3:6" x14ac:dyDescent="0.25">
      <c r="C3681" s="86"/>
      <c r="D3681" s="86"/>
      <c r="E3681" s="86"/>
      <c r="F3681" s="86"/>
    </row>
    <row r="3682" spans="3:6" x14ac:dyDescent="0.25">
      <c r="C3682" s="86"/>
      <c r="D3682" s="86"/>
      <c r="E3682" s="86"/>
      <c r="F3682" s="86"/>
    </row>
    <row r="3683" spans="3:6" x14ac:dyDescent="0.25">
      <c r="C3683" s="86"/>
      <c r="D3683" s="86"/>
      <c r="E3683" s="86"/>
      <c r="F3683" s="86"/>
    </row>
    <row r="3684" spans="3:6" x14ac:dyDescent="0.25">
      <c r="C3684" s="86"/>
      <c r="D3684" s="86"/>
      <c r="E3684" s="86"/>
      <c r="F3684" s="86"/>
    </row>
    <row r="3685" spans="3:6" x14ac:dyDescent="0.25">
      <c r="C3685" s="86"/>
      <c r="D3685" s="86"/>
      <c r="E3685" s="86"/>
      <c r="F3685" s="86"/>
    </row>
    <row r="3686" spans="3:6" x14ac:dyDescent="0.25">
      <c r="C3686" s="86"/>
      <c r="D3686" s="86"/>
      <c r="E3686" s="86"/>
      <c r="F3686" s="86"/>
    </row>
    <row r="3687" spans="3:6" x14ac:dyDescent="0.25">
      <c r="C3687" s="86"/>
      <c r="D3687" s="86"/>
      <c r="E3687" s="86"/>
      <c r="F3687" s="86"/>
    </row>
    <row r="3688" spans="3:6" x14ac:dyDescent="0.25">
      <c r="C3688" s="86"/>
      <c r="D3688" s="86"/>
      <c r="E3688" s="86"/>
      <c r="F3688" s="86"/>
    </row>
    <row r="3689" spans="3:6" x14ac:dyDescent="0.25">
      <c r="C3689" s="86"/>
      <c r="D3689" s="86"/>
      <c r="E3689" s="86"/>
      <c r="F3689" s="86"/>
    </row>
    <row r="3690" spans="3:6" x14ac:dyDescent="0.25">
      <c r="C3690" s="86"/>
      <c r="D3690" s="86"/>
      <c r="E3690" s="86"/>
      <c r="F3690" s="86"/>
    </row>
    <row r="3691" spans="3:6" x14ac:dyDescent="0.25">
      <c r="C3691" s="86"/>
      <c r="D3691" s="86"/>
      <c r="E3691" s="86"/>
      <c r="F3691" s="86"/>
    </row>
    <row r="3692" spans="3:6" x14ac:dyDescent="0.25">
      <c r="C3692" s="86"/>
      <c r="D3692" s="86"/>
      <c r="E3692" s="86"/>
      <c r="F3692" s="86"/>
    </row>
    <row r="3693" spans="3:6" x14ac:dyDescent="0.25">
      <c r="C3693" s="86"/>
      <c r="D3693" s="86"/>
      <c r="E3693" s="86"/>
      <c r="F3693" s="86"/>
    </row>
    <row r="3694" spans="3:6" x14ac:dyDescent="0.25">
      <c r="C3694" s="86"/>
      <c r="D3694" s="86"/>
      <c r="E3694" s="86"/>
      <c r="F3694" s="86"/>
    </row>
    <row r="3695" spans="3:6" x14ac:dyDescent="0.25">
      <c r="C3695" s="86"/>
      <c r="D3695" s="86"/>
      <c r="E3695" s="86"/>
      <c r="F3695" s="86"/>
    </row>
    <row r="3696" spans="3:6" x14ac:dyDescent="0.25">
      <c r="C3696" s="86"/>
      <c r="D3696" s="86"/>
      <c r="E3696" s="86"/>
      <c r="F3696" s="86"/>
    </row>
    <row r="3697" spans="3:6" x14ac:dyDescent="0.25">
      <c r="C3697" s="86"/>
      <c r="D3697" s="86"/>
      <c r="E3697" s="86"/>
      <c r="F3697" s="86"/>
    </row>
    <row r="3698" spans="3:6" x14ac:dyDescent="0.25">
      <c r="C3698" s="86"/>
      <c r="D3698" s="86"/>
      <c r="E3698" s="86"/>
      <c r="F3698" s="86"/>
    </row>
    <row r="3699" spans="3:6" x14ac:dyDescent="0.25">
      <c r="C3699" s="86"/>
      <c r="D3699" s="86"/>
      <c r="E3699" s="86"/>
      <c r="F3699" s="86"/>
    </row>
    <row r="3700" spans="3:6" x14ac:dyDescent="0.25">
      <c r="C3700" s="86"/>
      <c r="D3700" s="86"/>
      <c r="E3700" s="86"/>
      <c r="F3700" s="86"/>
    </row>
    <row r="3701" spans="3:6" x14ac:dyDescent="0.25">
      <c r="C3701" s="86"/>
      <c r="D3701" s="86"/>
      <c r="E3701" s="86"/>
      <c r="F3701" s="86"/>
    </row>
    <row r="3702" spans="3:6" x14ac:dyDescent="0.25">
      <c r="C3702" s="86"/>
      <c r="D3702" s="86"/>
      <c r="E3702" s="86"/>
      <c r="F3702" s="86"/>
    </row>
    <row r="3703" spans="3:6" x14ac:dyDescent="0.25">
      <c r="C3703" s="86"/>
      <c r="D3703" s="86"/>
      <c r="E3703" s="86"/>
      <c r="F3703" s="86"/>
    </row>
    <row r="3704" spans="3:6" x14ac:dyDescent="0.25">
      <c r="C3704" s="86"/>
      <c r="D3704" s="86"/>
      <c r="E3704" s="86"/>
      <c r="F3704" s="86"/>
    </row>
    <row r="3705" spans="3:6" x14ac:dyDescent="0.25">
      <c r="C3705" s="86"/>
      <c r="D3705" s="86"/>
      <c r="E3705" s="86"/>
      <c r="F3705" s="86"/>
    </row>
    <row r="3706" spans="3:6" x14ac:dyDescent="0.25">
      <c r="C3706" s="86"/>
      <c r="D3706" s="86"/>
      <c r="E3706" s="86"/>
      <c r="F3706" s="86"/>
    </row>
    <row r="3707" spans="3:6" x14ac:dyDescent="0.25">
      <c r="C3707" s="86"/>
      <c r="D3707" s="86"/>
      <c r="E3707" s="86"/>
      <c r="F3707" s="86"/>
    </row>
    <row r="3708" spans="3:6" x14ac:dyDescent="0.25">
      <c r="C3708" s="86"/>
      <c r="D3708" s="86"/>
      <c r="E3708" s="86"/>
      <c r="F3708" s="86"/>
    </row>
    <row r="3709" spans="3:6" x14ac:dyDescent="0.25">
      <c r="C3709" s="86"/>
      <c r="D3709" s="86"/>
      <c r="E3709" s="86"/>
      <c r="F3709" s="86"/>
    </row>
    <row r="3710" spans="3:6" x14ac:dyDescent="0.25">
      <c r="C3710" s="86"/>
      <c r="D3710" s="86"/>
      <c r="E3710" s="86"/>
      <c r="F3710" s="86"/>
    </row>
    <row r="3711" spans="3:6" x14ac:dyDescent="0.25">
      <c r="C3711" s="86"/>
      <c r="D3711" s="86"/>
      <c r="E3711" s="86"/>
      <c r="F3711" s="86"/>
    </row>
    <row r="3712" spans="3:6" x14ac:dyDescent="0.25">
      <c r="C3712" s="86"/>
      <c r="D3712" s="86"/>
      <c r="E3712" s="86"/>
      <c r="F3712" s="86"/>
    </row>
    <row r="3713" spans="3:6" x14ac:dyDescent="0.25">
      <c r="C3713" s="86"/>
      <c r="D3713" s="86"/>
      <c r="E3713" s="86"/>
      <c r="F3713" s="86"/>
    </row>
    <row r="3714" spans="3:6" x14ac:dyDescent="0.25">
      <c r="C3714" s="86"/>
      <c r="D3714" s="86"/>
      <c r="E3714" s="86"/>
      <c r="F3714" s="86"/>
    </row>
    <row r="3715" spans="3:6" x14ac:dyDescent="0.25">
      <c r="C3715" s="86"/>
      <c r="D3715" s="86"/>
      <c r="E3715" s="86"/>
      <c r="F3715" s="86"/>
    </row>
    <row r="3716" spans="3:6" x14ac:dyDescent="0.25">
      <c r="C3716" s="86"/>
      <c r="D3716" s="86"/>
      <c r="E3716" s="86"/>
      <c r="F3716" s="86"/>
    </row>
    <row r="3717" spans="3:6" x14ac:dyDescent="0.25">
      <c r="C3717" s="86"/>
      <c r="D3717" s="86"/>
      <c r="E3717" s="86"/>
      <c r="F3717" s="86"/>
    </row>
    <row r="3718" spans="3:6" x14ac:dyDescent="0.25">
      <c r="C3718" s="86"/>
      <c r="D3718" s="86"/>
      <c r="E3718" s="86"/>
      <c r="F3718" s="86"/>
    </row>
    <row r="3719" spans="3:6" x14ac:dyDescent="0.25">
      <c r="C3719" s="86"/>
      <c r="D3719" s="86"/>
      <c r="E3719" s="86"/>
      <c r="F3719" s="86"/>
    </row>
    <row r="3720" spans="3:6" x14ac:dyDescent="0.25">
      <c r="C3720" s="86"/>
      <c r="D3720" s="86"/>
      <c r="E3720" s="86"/>
      <c r="F3720" s="86"/>
    </row>
    <row r="3721" spans="3:6" x14ac:dyDescent="0.25">
      <c r="C3721" s="86"/>
      <c r="D3721" s="86"/>
      <c r="E3721" s="86"/>
      <c r="F3721" s="86"/>
    </row>
    <row r="3722" spans="3:6" x14ac:dyDescent="0.25">
      <c r="C3722" s="86"/>
      <c r="D3722" s="86"/>
      <c r="E3722" s="86"/>
      <c r="F3722" s="86"/>
    </row>
    <row r="3723" spans="3:6" x14ac:dyDescent="0.25">
      <c r="C3723" s="86"/>
      <c r="D3723" s="86"/>
      <c r="E3723" s="86"/>
      <c r="F3723" s="86"/>
    </row>
    <row r="3724" spans="3:6" x14ac:dyDescent="0.25">
      <c r="C3724" s="86"/>
      <c r="D3724" s="86"/>
      <c r="E3724" s="86"/>
      <c r="F3724" s="86"/>
    </row>
    <row r="3725" spans="3:6" x14ac:dyDescent="0.25">
      <c r="C3725" s="86"/>
      <c r="D3725" s="86"/>
      <c r="E3725" s="86"/>
      <c r="F3725" s="86"/>
    </row>
    <row r="3726" spans="3:6" x14ac:dyDescent="0.25">
      <c r="C3726" s="86"/>
      <c r="D3726" s="86"/>
      <c r="E3726" s="86"/>
      <c r="F3726" s="86"/>
    </row>
    <row r="3727" spans="3:6" x14ac:dyDescent="0.25">
      <c r="C3727" s="86"/>
      <c r="D3727" s="86"/>
      <c r="E3727" s="86"/>
      <c r="F3727" s="86"/>
    </row>
    <row r="3728" spans="3:6" x14ac:dyDescent="0.25">
      <c r="C3728" s="86"/>
      <c r="D3728" s="86"/>
      <c r="E3728" s="86"/>
      <c r="F3728" s="86"/>
    </row>
    <row r="3729" spans="3:6" x14ac:dyDescent="0.25">
      <c r="C3729" s="86"/>
      <c r="D3729" s="86"/>
      <c r="E3729" s="86"/>
      <c r="F3729" s="86"/>
    </row>
    <row r="3730" spans="3:6" x14ac:dyDescent="0.25">
      <c r="C3730" s="86"/>
      <c r="D3730" s="86"/>
      <c r="E3730" s="86"/>
      <c r="F3730" s="86"/>
    </row>
    <row r="3731" spans="3:6" x14ac:dyDescent="0.25">
      <c r="C3731" s="86"/>
      <c r="D3731" s="86"/>
      <c r="E3731" s="86"/>
      <c r="F3731" s="86"/>
    </row>
    <row r="3732" spans="3:6" x14ac:dyDescent="0.25">
      <c r="C3732" s="86"/>
      <c r="D3732" s="86"/>
      <c r="E3732" s="86"/>
      <c r="F3732" s="86"/>
    </row>
    <row r="3733" spans="3:6" x14ac:dyDescent="0.25">
      <c r="C3733" s="86"/>
      <c r="D3733" s="86"/>
      <c r="E3733" s="86"/>
      <c r="F3733" s="86"/>
    </row>
    <row r="3734" spans="3:6" x14ac:dyDescent="0.25">
      <c r="C3734" s="86"/>
      <c r="D3734" s="86"/>
      <c r="E3734" s="86"/>
      <c r="F3734" s="86"/>
    </row>
    <row r="3735" spans="3:6" x14ac:dyDescent="0.25">
      <c r="C3735" s="86"/>
      <c r="D3735" s="86"/>
      <c r="E3735" s="86"/>
      <c r="F3735" s="86"/>
    </row>
    <row r="3736" spans="3:6" x14ac:dyDescent="0.25">
      <c r="C3736" s="86"/>
      <c r="D3736" s="86"/>
      <c r="E3736" s="86"/>
      <c r="F3736" s="86"/>
    </row>
    <row r="3737" spans="3:6" x14ac:dyDescent="0.25">
      <c r="C3737" s="86"/>
      <c r="D3737" s="86"/>
      <c r="E3737" s="86"/>
      <c r="F3737" s="86"/>
    </row>
    <row r="3738" spans="3:6" x14ac:dyDescent="0.25">
      <c r="C3738" s="86"/>
      <c r="D3738" s="86"/>
      <c r="E3738" s="86"/>
      <c r="F3738" s="86"/>
    </row>
    <row r="3739" spans="3:6" x14ac:dyDescent="0.25">
      <c r="C3739" s="86"/>
      <c r="D3739" s="86"/>
      <c r="E3739" s="86"/>
      <c r="F3739" s="86"/>
    </row>
    <row r="3740" spans="3:6" x14ac:dyDescent="0.25">
      <c r="C3740" s="86"/>
      <c r="D3740" s="86"/>
      <c r="E3740" s="86"/>
      <c r="F3740" s="86"/>
    </row>
    <row r="3741" spans="3:6" x14ac:dyDescent="0.25">
      <c r="C3741" s="86"/>
      <c r="D3741" s="86"/>
      <c r="E3741" s="86"/>
      <c r="F3741" s="86"/>
    </row>
    <row r="3742" spans="3:6" x14ac:dyDescent="0.25">
      <c r="C3742" s="86"/>
      <c r="D3742" s="86"/>
      <c r="E3742" s="86"/>
      <c r="F3742" s="86"/>
    </row>
    <row r="3743" spans="3:6" x14ac:dyDescent="0.25">
      <c r="C3743" s="86"/>
      <c r="D3743" s="86"/>
      <c r="E3743" s="86"/>
      <c r="F3743" s="86"/>
    </row>
    <row r="3744" spans="3:6" x14ac:dyDescent="0.25">
      <c r="C3744" s="86"/>
      <c r="D3744" s="86"/>
      <c r="E3744" s="86"/>
      <c r="F3744" s="86"/>
    </row>
    <row r="3745" spans="3:6" x14ac:dyDescent="0.25">
      <c r="C3745" s="86"/>
      <c r="D3745" s="86"/>
      <c r="E3745" s="86"/>
      <c r="F3745" s="86"/>
    </row>
    <row r="3746" spans="3:6" x14ac:dyDescent="0.25">
      <c r="C3746" s="86"/>
      <c r="D3746" s="86"/>
      <c r="E3746" s="86"/>
      <c r="F3746" s="86"/>
    </row>
    <row r="3747" spans="3:6" x14ac:dyDescent="0.25">
      <c r="C3747" s="86"/>
      <c r="D3747" s="86"/>
      <c r="E3747" s="86"/>
      <c r="F3747" s="86"/>
    </row>
    <row r="3748" spans="3:6" x14ac:dyDescent="0.25">
      <c r="C3748" s="86"/>
      <c r="D3748" s="86"/>
      <c r="E3748" s="86"/>
      <c r="F3748" s="86"/>
    </row>
    <row r="3749" spans="3:6" x14ac:dyDescent="0.25">
      <c r="C3749" s="86"/>
      <c r="D3749" s="86"/>
      <c r="E3749" s="86"/>
      <c r="F3749" s="86"/>
    </row>
    <row r="3750" spans="3:6" x14ac:dyDescent="0.25">
      <c r="C3750" s="86"/>
      <c r="D3750" s="86"/>
      <c r="E3750" s="86"/>
      <c r="F3750" s="86"/>
    </row>
    <row r="3751" spans="3:6" x14ac:dyDescent="0.25">
      <c r="C3751" s="86"/>
      <c r="D3751" s="86"/>
      <c r="E3751" s="86"/>
      <c r="F3751" s="86"/>
    </row>
    <row r="3752" spans="3:6" x14ac:dyDescent="0.25">
      <c r="C3752" s="86"/>
      <c r="D3752" s="86"/>
      <c r="E3752" s="86"/>
      <c r="F3752" s="86"/>
    </row>
    <row r="3753" spans="3:6" x14ac:dyDescent="0.25">
      <c r="C3753" s="86"/>
      <c r="D3753" s="86"/>
      <c r="E3753" s="86"/>
      <c r="F3753" s="86"/>
    </row>
    <row r="3754" spans="3:6" x14ac:dyDescent="0.25">
      <c r="C3754" s="86"/>
      <c r="D3754" s="86"/>
      <c r="E3754" s="86"/>
      <c r="F3754" s="86"/>
    </row>
    <row r="3755" spans="3:6" x14ac:dyDescent="0.25">
      <c r="C3755" s="86"/>
      <c r="D3755" s="86"/>
      <c r="E3755" s="86"/>
      <c r="F3755" s="86"/>
    </row>
    <row r="3756" spans="3:6" x14ac:dyDescent="0.25">
      <c r="C3756" s="86"/>
      <c r="D3756" s="86"/>
      <c r="E3756" s="86"/>
      <c r="F3756" s="86"/>
    </row>
    <row r="3757" spans="3:6" x14ac:dyDescent="0.25">
      <c r="C3757" s="86"/>
      <c r="D3757" s="86"/>
      <c r="E3757" s="86"/>
      <c r="F3757" s="86"/>
    </row>
    <row r="3758" spans="3:6" x14ac:dyDescent="0.25">
      <c r="C3758" s="86"/>
      <c r="D3758" s="86"/>
      <c r="E3758" s="86"/>
      <c r="F3758" s="86"/>
    </row>
    <row r="3759" spans="3:6" x14ac:dyDescent="0.25">
      <c r="C3759" s="86"/>
      <c r="D3759" s="86"/>
      <c r="E3759" s="86"/>
      <c r="F3759" s="86"/>
    </row>
    <row r="3760" spans="3:6" x14ac:dyDescent="0.25">
      <c r="C3760" s="86"/>
      <c r="D3760" s="86"/>
      <c r="E3760" s="86"/>
      <c r="F3760" s="86"/>
    </row>
    <row r="3761" spans="3:6" x14ac:dyDescent="0.25">
      <c r="C3761" s="86"/>
      <c r="D3761" s="86"/>
      <c r="E3761" s="86"/>
      <c r="F3761" s="86"/>
    </row>
    <row r="3762" spans="3:6" x14ac:dyDescent="0.25">
      <c r="C3762" s="86"/>
      <c r="D3762" s="86"/>
      <c r="E3762" s="86"/>
      <c r="F3762" s="86"/>
    </row>
    <row r="3763" spans="3:6" x14ac:dyDescent="0.25">
      <c r="C3763" s="86"/>
      <c r="D3763" s="86"/>
      <c r="E3763" s="86"/>
      <c r="F3763" s="86"/>
    </row>
    <row r="3764" spans="3:6" x14ac:dyDescent="0.25">
      <c r="C3764" s="86"/>
      <c r="D3764" s="86"/>
      <c r="E3764" s="86"/>
      <c r="F3764" s="86"/>
    </row>
    <row r="3765" spans="3:6" x14ac:dyDescent="0.25">
      <c r="C3765" s="86"/>
      <c r="D3765" s="86"/>
      <c r="E3765" s="86"/>
      <c r="F3765" s="86"/>
    </row>
    <row r="3766" spans="3:6" x14ac:dyDescent="0.25">
      <c r="C3766" s="86"/>
      <c r="D3766" s="86"/>
      <c r="E3766" s="86"/>
      <c r="F3766" s="86"/>
    </row>
    <row r="3767" spans="3:6" x14ac:dyDescent="0.25">
      <c r="C3767" s="86"/>
      <c r="D3767" s="86"/>
      <c r="E3767" s="86"/>
      <c r="F3767" s="86"/>
    </row>
    <row r="3768" spans="3:6" x14ac:dyDescent="0.25">
      <c r="C3768" s="86"/>
      <c r="D3768" s="86"/>
      <c r="E3768" s="86"/>
      <c r="F3768" s="86"/>
    </row>
    <row r="3769" spans="3:6" x14ac:dyDescent="0.25">
      <c r="C3769" s="86"/>
      <c r="D3769" s="86"/>
      <c r="E3769" s="86"/>
      <c r="F3769" s="86"/>
    </row>
    <row r="3770" spans="3:6" x14ac:dyDescent="0.25">
      <c r="C3770" s="86"/>
      <c r="D3770" s="86"/>
      <c r="E3770" s="86"/>
      <c r="F3770" s="86"/>
    </row>
    <row r="3771" spans="3:6" x14ac:dyDescent="0.25">
      <c r="C3771" s="86"/>
      <c r="D3771" s="86"/>
      <c r="E3771" s="86"/>
      <c r="F3771" s="86"/>
    </row>
    <row r="3772" spans="3:6" x14ac:dyDescent="0.25">
      <c r="C3772" s="86"/>
      <c r="D3772" s="86"/>
      <c r="E3772" s="86"/>
      <c r="F3772" s="86"/>
    </row>
    <row r="3773" spans="3:6" x14ac:dyDescent="0.25">
      <c r="C3773" s="86"/>
      <c r="D3773" s="86"/>
      <c r="E3773" s="86"/>
      <c r="F3773" s="86"/>
    </row>
    <row r="3774" spans="3:6" x14ac:dyDescent="0.25">
      <c r="C3774" s="86"/>
      <c r="D3774" s="86"/>
      <c r="E3774" s="86"/>
      <c r="F3774" s="86"/>
    </row>
    <row r="3775" spans="3:6" x14ac:dyDescent="0.25">
      <c r="C3775" s="86"/>
      <c r="D3775" s="86"/>
      <c r="E3775" s="86"/>
      <c r="F3775" s="86"/>
    </row>
    <row r="3776" spans="3:6" x14ac:dyDescent="0.25">
      <c r="C3776" s="86"/>
      <c r="D3776" s="86"/>
      <c r="E3776" s="86"/>
      <c r="F3776" s="86"/>
    </row>
    <row r="3777" spans="3:6" x14ac:dyDescent="0.25">
      <c r="C3777" s="86"/>
      <c r="D3777" s="86"/>
      <c r="E3777" s="86"/>
      <c r="F3777" s="86"/>
    </row>
    <row r="3778" spans="3:6" x14ac:dyDescent="0.25">
      <c r="C3778" s="86"/>
      <c r="D3778" s="86"/>
      <c r="E3778" s="86"/>
      <c r="F3778" s="86"/>
    </row>
    <row r="3779" spans="3:6" x14ac:dyDescent="0.25">
      <c r="C3779" s="86"/>
      <c r="D3779" s="86"/>
      <c r="E3779" s="86"/>
      <c r="F3779" s="86"/>
    </row>
    <row r="3780" spans="3:6" x14ac:dyDescent="0.25">
      <c r="C3780" s="86"/>
      <c r="D3780" s="86"/>
      <c r="E3780" s="86"/>
      <c r="F3780" s="86"/>
    </row>
    <row r="3781" spans="3:6" x14ac:dyDescent="0.25">
      <c r="C3781" s="86"/>
      <c r="D3781" s="86"/>
      <c r="E3781" s="86"/>
      <c r="F3781" s="86"/>
    </row>
    <row r="3782" spans="3:6" x14ac:dyDescent="0.25">
      <c r="C3782" s="86"/>
      <c r="D3782" s="86"/>
      <c r="E3782" s="86"/>
      <c r="F3782" s="86"/>
    </row>
    <row r="3783" spans="3:6" x14ac:dyDescent="0.25">
      <c r="C3783" s="86"/>
      <c r="D3783" s="86"/>
      <c r="E3783" s="86"/>
      <c r="F3783" s="86"/>
    </row>
    <row r="3784" spans="3:6" x14ac:dyDescent="0.25">
      <c r="C3784" s="86"/>
      <c r="D3784" s="86"/>
      <c r="E3784" s="86"/>
      <c r="F3784" s="86"/>
    </row>
    <row r="3785" spans="3:6" x14ac:dyDescent="0.25">
      <c r="C3785" s="86"/>
      <c r="D3785" s="86"/>
      <c r="E3785" s="86"/>
      <c r="F3785" s="86"/>
    </row>
    <row r="3786" spans="3:6" x14ac:dyDescent="0.25">
      <c r="C3786" s="86"/>
      <c r="D3786" s="86"/>
      <c r="E3786" s="86"/>
      <c r="F3786" s="86"/>
    </row>
    <row r="3787" spans="3:6" x14ac:dyDescent="0.25">
      <c r="C3787" s="86"/>
      <c r="D3787" s="86"/>
      <c r="E3787" s="86"/>
      <c r="F3787" s="86"/>
    </row>
    <row r="3788" spans="3:6" x14ac:dyDescent="0.25">
      <c r="C3788" s="86"/>
      <c r="D3788" s="86"/>
      <c r="E3788" s="86"/>
      <c r="F3788" s="86"/>
    </row>
    <row r="3789" spans="3:6" x14ac:dyDescent="0.25">
      <c r="C3789" s="86"/>
      <c r="D3789" s="86"/>
      <c r="E3789" s="86"/>
      <c r="F3789" s="86"/>
    </row>
    <row r="3790" spans="3:6" x14ac:dyDescent="0.25">
      <c r="C3790" s="86"/>
      <c r="D3790" s="86"/>
      <c r="E3790" s="86"/>
      <c r="F3790" s="86"/>
    </row>
    <row r="3791" spans="3:6" x14ac:dyDescent="0.25">
      <c r="C3791" s="86"/>
      <c r="D3791" s="86"/>
      <c r="E3791" s="86"/>
      <c r="F3791" s="86"/>
    </row>
    <row r="3792" spans="3:6" x14ac:dyDescent="0.25">
      <c r="C3792" s="86"/>
      <c r="D3792" s="86"/>
      <c r="E3792" s="86"/>
      <c r="F3792" s="86"/>
    </row>
    <row r="3793" spans="3:6" x14ac:dyDescent="0.25">
      <c r="C3793" s="86"/>
      <c r="D3793" s="86"/>
      <c r="E3793" s="86"/>
      <c r="F3793" s="86"/>
    </row>
    <row r="3794" spans="3:6" x14ac:dyDescent="0.25">
      <c r="C3794" s="86"/>
      <c r="D3794" s="86"/>
      <c r="E3794" s="86"/>
      <c r="F3794" s="86"/>
    </row>
    <row r="3795" spans="3:6" x14ac:dyDescent="0.25">
      <c r="C3795" s="86"/>
      <c r="D3795" s="86"/>
      <c r="E3795" s="86"/>
      <c r="F3795" s="86"/>
    </row>
    <row r="3796" spans="3:6" x14ac:dyDescent="0.25">
      <c r="C3796" s="86"/>
      <c r="D3796" s="86"/>
      <c r="E3796" s="86"/>
      <c r="F3796" s="86"/>
    </row>
    <row r="3797" spans="3:6" x14ac:dyDescent="0.25">
      <c r="C3797" s="86"/>
      <c r="D3797" s="86"/>
      <c r="E3797" s="86"/>
      <c r="F3797" s="86"/>
    </row>
    <row r="3798" spans="3:6" x14ac:dyDescent="0.25">
      <c r="C3798" s="86"/>
      <c r="D3798" s="86"/>
      <c r="E3798" s="86"/>
      <c r="F3798" s="86"/>
    </row>
    <row r="3799" spans="3:6" x14ac:dyDescent="0.25">
      <c r="C3799" s="86"/>
      <c r="D3799" s="86"/>
      <c r="E3799" s="86"/>
      <c r="F3799" s="86"/>
    </row>
    <row r="3800" spans="3:6" x14ac:dyDescent="0.25">
      <c r="C3800" s="86"/>
      <c r="D3800" s="86"/>
      <c r="E3800" s="86"/>
      <c r="F3800" s="86"/>
    </row>
    <row r="3801" spans="3:6" x14ac:dyDescent="0.25">
      <c r="C3801" s="86"/>
      <c r="D3801" s="86"/>
      <c r="E3801" s="86"/>
      <c r="F3801" s="86"/>
    </row>
    <row r="3802" spans="3:6" x14ac:dyDescent="0.25">
      <c r="C3802" s="86"/>
      <c r="D3802" s="86"/>
      <c r="E3802" s="86"/>
      <c r="F3802" s="86"/>
    </row>
    <row r="3803" spans="3:6" x14ac:dyDescent="0.25">
      <c r="C3803" s="86"/>
      <c r="D3803" s="86"/>
      <c r="E3803" s="86"/>
      <c r="F3803" s="86"/>
    </row>
    <row r="3804" spans="3:6" x14ac:dyDescent="0.25">
      <c r="C3804" s="86"/>
      <c r="D3804" s="86"/>
      <c r="E3804" s="86"/>
      <c r="F3804" s="86"/>
    </row>
    <row r="3805" spans="3:6" x14ac:dyDescent="0.25">
      <c r="C3805" s="86"/>
      <c r="D3805" s="86"/>
      <c r="E3805" s="86"/>
      <c r="F3805" s="86"/>
    </row>
    <row r="3806" spans="3:6" x14ac:dyDescent="0.25">
      <c r="C3806" s="86"/>
      <c r="D3806" s="86"/>
      <c r="E3806" s="86"/>
      <c r="F3806" s="86"/>
    </row>
    <row r="3807" spans="3:6" x14ac:dyDescent="0.25">
      <c r="C3807" s="86"/>
      <c r="D3807" s="86"/>
      <c r="E3807" s="86"/>
      <c r="F3807" s="86"/>
    </row>
    <row r="3808" spans="3:6" x14ac:dyDescent="0.25">
      <c r="C3808" s="86"/>
      <c r="D3808" s="86"/>
      <c r="E3808" s="86"/>
      <c r="F3808" s="86"/>
    </row>
    <row r="3809" spans="3:6" x14ac:dyDescent="0.25">
      <c r="C3809" s="86"/>
      <c r="D3809" s="86"/>
      <c r="E3809" s="86"/>
      <c r="F3809" s="86"/>
    </row>
    <row r="3810" spans="3:6" x14ac:dyDescent="0.25">
      <c r="C3810" s="86"/>
      <c r="D3810" s="86"/>
      <c r="E3810" s="86"/>
      <c r="F3810" s="86"/>
    </row>
    <row r="3811" spans="3:6" x14ac:dyDescent="0.25">
      <c r="C3811" s="86"/>
      <c r="D3811" s="86"/>
      <c r="E3811" s="86"/>
      <c r="F3811" s="86"/>
    </row>
    <row r="3812" spans="3:6" x14ac:dyDescent="0.25">
      <c r="C3812" s="86"/>
      <c r="D3812" s="86"/>
      <c r="E3812" s="86"/>
      <c r="F3812" s="86"/>
    </row>
    <row r="3813" spans="3:6" x14ac:dyDescent="0.25">
      <c r="C3813" s="86"/>
      <c r="D3813" s="86"/>
      <c r="E3813" s="86"/>
      <c r="F3813" s="86"/>
    </row>
    <row r="3814" spans="3:6" x14ac:dyDescent="0.25">
      <c r="C3814" s="86"/>
      <c r="D3814" s="86"/>
      <c r="E3814" s="86"/>
      <c r="F3814" s="86"/>
    </row>
    <row r="3815" spans="3:6" x14ac:dyDescent="0.25">
      <c r="C3815" s="86"/>
      <c r="D3815" s="86"/>
      <c r="E3815" s="86"/>
      <c r="F3815" s="86"/>
    </row>
    <row r="3816" spans="3:6" x14ac:dyDescent="0.25">
      <c r="C3816" s="86"/>
      <c r="D3816" s="86"/>
      <c r="E3816" s="86"/>
      <c r="F3816" s="86"/>
    </row>
    <row r="3817" spans="3:6" x14ac:dyDescent="0.25">
      <c r="C3817" s="86"/>
      <c r="D3817" s="86"/>
      <c r="E3817" s="86"/>
      <c r="F3817" s="86"/>
    </row>
    <row r="3818" spans="3:6" x14ac:dyDescent="0.25">
      <c r="C3818" s="86"/>
      <c r="D3818" s="86"/>
      <c r="E3818" s="86"/>
      <c r="F3818" s="86"/>
    </row>
    <row r="3819" spans="3:6" x14ac:dyDescent="0.25">
      <c r="C3819" s="86"/>
      <c r="D3819" s="86"/>
      <c r="E3819" s="86"/>
      <c r="F3819" s="86"/>
    </row>
    <row r="3820" spans="3:6" x14ac:dyDescent="0.25">
      <c r="C3820" s="86"/>
      <c r="D3820" s="86"/>
      <c r="E3820" s="86"/>
      <c r="F3820" s="86"/>
    </row>
    <row r="3821" spans="3:6" x14ac:dyDescent="0.25">
      <c r="C3821" s="86"/>
      <c r="D3821" s="86"/>
      <c r="E3821" s="86"/>
      <c r="F3821" s="86"/>
    </row>
    <row r="3822" spans="3:6" x14ac:dyDescent="0.25">
      <c r="C3822" s="86"/>
      <c r="D3822" s="86"/>
      <c r="E3822" s="86"/>
      <c r="F3822" s="86"/>
    </row>
    <row r="3823" spans="3:6" x14ac:dyDescent="0.25">
      <c r="C3823" s="86"/>
      <c r="D3823" s="86"/>
      <c r="E3823" s="86"/>
      <c r="F3823" s="86"/>
    </row>
    <row r="3824" spans="3:6" x14ac:dyDescent="0.25">
      <c r="C3824" s="86"/>
      <c r="D3824" s="86"/>
      <c r="E3824" s="86"/>
      <c r="F3824" s="86"/>
    </row>
    <row r="3825" spans="3:6" x14ac:dyDescent="0.25">
      <c r="C3825" s="86"/>
      <c r="D3825" s="86"/>
      <c r="E3825" s="86"/>
      <c r="F3825" s="86"/>
    </row>
    <row r="3826" spans="3:6" x14ac:dyDescent="0.25">
      <c r="C3826" s="86"/>
      <c r="D3826" s="86"/>
      <c r="E3826" s="86"/>
      <c r="F3826" s="86"/>
    </row>
    <row r="3827" spans="3:6" x14ac:dyDescent="0.25">
      <c r="C3827" s="86"/>
      <c r="D3827" s="86"/>
      <c r="E3827" s="86"/>
      <c r="F3827" s="86"/>
    </row>
    <row r="3828" spans="3:6" x14ac:dyDescent="0.25">
      <c r="C3828" s="86"/>
      <c r="D3828" s="86"/>
      <c r="E3828" s="86"/>
      <c r="F3828" s="86"/>
    </row>
    <row r="3829" spans="3:6" x14ac:dyDescent="0.25">
      <c r="C3829" s="86"/>
      <c r="D3829" s="86"/>
      <c r="E3829" s="86"/>
      <c r="F3829" s="86"/>
    </row>
    <row r="3830" spans="3:6" x14ac:dyDescent="0.25">
      <c r="C3830" s="86"/>
      <c r="D3830" s="86"/>
      <c r="E3830" s="86"/>
      <c r="F3830" s="86"/>
    </row>
    <row r="3831" spans="3:6" x14ac:dyDescent="0.25">
      <c r="C3831" s="86"/>
      <c r="D3831" s="86"/>
      <c r="E3831" s="86"/>
      <c r="F3831" s="86"/>
    </row>
    <row r="3832" spans="3:6" x14ac:dyDescent="0.25">
      <c r="C3832" s="86"/>
      <c r="D3832" s="86"/>
      <c r="E3832" s="86"/>
      <c r="F3832" s="86"/>
    </row>
    <row r="3833" spans="3:6" x14ac:dyDescent="0.25">
      <c r="C3833" s="86"/>
      <c r="D3833" s="86"/>
      <c r="E3833" s="86"/>
      <c r="F3833" s="86"/>
    </row>
    <row r="3834" spans="3:6" x14ac:dyDescent="0.25">
      <c r="C3834" s="86"/>
      <c r="D3834" s="86"/>
      <c r="E3834" s="86"/>
      <c r="F3834" s="86"/>
    </row>
    <row r="3835" spans="3:6" x14ac:dyDescent="0.25">
      <c r="C3835" s="86"/>
      <c r="D3835" s="86"/>
      <c r="E3835" s="86"/>
      <c r="F3835" s="86"/>
    </row>
    <row r="3836" spans="3:6" x14ac:dyDescent="0.25">
      <c r="C3836" s="86"/>
      <c r="D3836" s="86"/>
      <c r="E3836" s="86"/>
      <c r="F3836" s="86"/>
    </row>
    <row r="3837" spans="3:6" x14ac:dyDescent="0.25">
      <c r="C3837" s="86"/>
      <c r="D3837" s="86"/>
      <c r="E3837" s="86"/>
      <c r="F3837" s="86"/>
    </row>
    <row r="3838" spans="3:6" x14ac:dyDescent="0.25">
      <c r="C3838" s="86"/>
      <c r="D3838" s="86"/>
      <c r="E3838" s="86"/>
      <c r="F3838" s="86"/>
    </row>
    <row r="3839" spans="3:6" x14ac:dyDescent="0.25">
      <c r="C3839" s="86"/>
      <c r="D3839" s="86"/>
      <c r="E3839" s="86"/>
      <c r="F3839" s="86"/>
    </row>
    <row r="3840" spans="3:6" x14ac:dyDescent="0.25">
      <c r="C3840" s="86"/>
      <c r="D3840" s="86"/>
      <c r="E3840" s="86"/>
      <c r="F3840" s="86"/>
    </row>
    <row r="3841" spans="3:6" x14ac:dyDescent="0.25">
      <c r="C3841" s="86"/>
      <c r="D3841" s="86"/>
      <c r="E3841" s="86"/>
      <c r="F3841" s="86"/>
    </row>
    <row r="3842" spans="3:6" x14ac:dyDescent="0.25">
      <c r="C3842" s="86"/>
      <c r="D3842" s="86"/>
      <c r="E3842" s="86"/>
      <c r="F3842" s="86"/>
    </row>
    <row r="3843" spans="3:6" x14ac:dyDescent="0.25">
      <c r="C3843" s="86"/>
      <c r="D3843" s="86"/>
      <c r="E3843" s="86"/>
      <c r="F3843" s="86"/>
    </row>
    <row r="3844" spans="3:6" x14ac:dyDescent="0.25">
      <c r="C3844" s="86"/>
      <c r="D3844" s="86"/>
      <c r="E3844" s="86"/>
      <c r="F3844" s="86"/>
    </row>
    <row r="3845" spans="3:6" x14ac:dyDescent="0.25">
      <c r="C3845" s="86"/>
      <c r="D3845" s="86"/>
      <c r="E3845" s="86"/>
      <c r="F3845" s="86"/>
    </row>
    <row r="3846" spans="3:6" x14ac:dyDescent="0.25">
      <c r="C3846" s="86"/>
      <c r="D3846" s="86"/>
      <c r="E3846" s="86"/>
      <c r="F3846" s="86"/>
    </row>
    <row r="3847" spans="3:6" x14ac:dyDescent="0.25">
      <c r="C3847" s="86"/>
      <c r="D3847" s="86"/>
      <c r="E3847" s="86"/>
      <c r="F3847" s="86"/>
    </row>
    <row r="3848" spans="3:6" x14ac:dyDescent="0.25">
      <c r="C3848" s="86"/>
      <c r="D3848" s="86"/>
      <c r="E3848" s="86"/>
      <c r="F3848" s="86"/>
    </row>
    <row r="3849" spans="3:6" x14ac:dyDescent="0.25">
      <c r="C3849" s="86"/>
      <c r="D3849" s="86"/>
      <c r="E3849" s="86"/>
      <c r="F3849" s="86"/>
    </row>
    <row r="3850" spans="3:6" x14ac:dyDescent="0.25">
      <c r="C3850" s="86"/>
      <c r="D3850" s="86"/>
      <c r="E3850" s="86"/>
      <c r="F3850" s="86"/>
    </row>
    <row r="3851" spans="3:6" x14ac:dyDescent="0.25">
      <c r="C3851" s="86"/>
      <c r="D3851" s="86"/>
      <c r="E3851" s="86"/>
      <c r="F3851" s="86"/>
    </row>
    <row r="3852" spans="3:6" x14ac:dyDescent="0.25">
      <c r="C3852" s="86"/>
      <c r="D3852" s="86"/>
      <c r="E3852" s="86"/>
      <c r="F3852" s="86"/>
    </row>
    <row r="3853" spans="3:6" x14ac:dyDescent="0.25">
      <c r="C3853" s="86"/>
      <c r="D3853" s="86"/>
      <c r="E3853" s="86"/>
      <c r="F3853" s="86"/>
    </row>
    <row r="3854" spans="3:6" x14ac:dyDescent="0.25">
      <c r="C3854" s="86"/>
      <c r="D3854" s="86"/>
      <c r="E3854" s="86"/>
      <c r="F3854" s="86"/>
    </row>
    <row r="3855" spans="3:6" x14ac:dyDescent="0.25">
      <c r="C3855" s="86"/>
      <c r="D3855" s="86"/>
      <c r="E3855" s="86"/>
      <c r="F3855" s="86"/>
    </row>
    <row r="3856" spans="3:6" x14ac:dyDescent="0.25">
      <c r="C3856" s="86"/>
      <c r="D3856" s="86"/>
      <c r="E3856" s="86"/>
      <c r="F3856" s="86"/>
    </row>
    <row r="3857" spans="3:6" x14ac:dyDescent="0.25">
      <c r="C3857" s="86"/>
      <c r="D3857" s="86"/>
      <c r="E3857" s="86"/>
      <c r="F3857" s="86"/>
    </row>
    <row r="3858" spans="3:6" x14ac:dyDescent="0.25">
      <c r="C3858" s="86"/>
      <c r="D3858" s="86"/>
      <c r="E3858" s="86"/>
      <c r="F3858" s="86"/>
    </row>
    <row r="3859" spans="3:6" x14ac:dyDescent="0.25">
      <c r="C3859" s="86"/>
      <c r="D3859" s="86"/>
      <c r="E3859" s="86"/>
      <c r="F3859" s="86"/>
    </row>
    <row r="3860" spans="3:6" x14ac:dyDescent="0.25">
      <c r="C3860" s="86"/>
      <c r="D3860" s="86"/>
      <c r="E3860" s="86"/>
      <c r="F3860" s="86"/>
    </row>
    <row r="3861" spans="3:6" x14ac:dyDescent="0.25">
      <c r="C3861" s="86"/>
      <c r="D3861" s="86"/>
      <c r="E3861" s="86"/>
      <c r="F3861" s="86"/>
    </row>
    <row r="3862" spans="3:6" x14ac:dyDescent="0.25">
      <c r="C3862" s="86"/>
      <c r="D3862" s="86"/>
      <c r="E3862" s="86"/>
      <c r="F3862" s="86"/>
    </row>
    <row r="3863" spans="3:6" x14ac:dyDescent="0.25">
      <c r="C3863" s="86"/>
      <c r="D3863" s="86"/>
      <c r="E3863" s="86"/>
      <c r="F3863" s="86"/>
    </row>
    <row r="3864" spans="3:6" x14ac:dyDescent="0.25">
      <c r="C3864" s="86"/>
      <c r="D3864" s="86"/>
      <c r="E3864" s="86"/>
      <c r="F3864" s="86"/>
    </row>
    <row r="3865" spans="3:6" x14ac:dyDescent="0.25">
      <c r="C3865" s="86"/>
      <c r="D3865" s="86"/>
      <c r="E3865" s="86"/>
      <c r="F3865" s="86"/>
    </row>
    <row r="3866" spans="3:6" x14ac:dyDescent="0.25">
      <c r="C3866" s="86"/>
      <c r="D3866" s="86"/>
      <c r="E3866" s="86"/>
      <c r="F3866" s="86"/>
    </row>
    <row r="3867" spans="3:6" x14ac:dyDescent="0.25">
      <c r="C3867" s="86"/>
      <c r="D3867" s="86"/>
      <c r="E3867" s="86"/>
      <c r="F3867" s="86"/>
    </row>
    <row r="3868" spans="3:6" x14ac:dyDescent="0.25">
      <c r="C3868" s="86"/>
      <c r="D3868" s="86"/>
      <c r="E3868" s="86"/>
      <c r="F3868" s="86"/>
    </row>
    <row r="3869" spans="3:6" x14ac:dyDescent="0.25">
      <c r="C3869" s="86"/>
      <c r="D3869" s="86"/>
      <c r="E3869" s="86"/>
      <c r="F3869" s="86"/>
    </row>
    <row r="3870" spans="3:6" x14ac:dyDescent="0.25">
      <c r="C3870" s="86"/>
      <c r="D3870" s="86"/>
      <c r="E3870" s="86"/>
      <c r="F3870" s="86"/>
    </row>
    <row r="3871" spans="3:6" x14ac:dyDescent="0.25">
      <c r="C3871" s="86"/>
      <c r="D3871" s="86"/>
      <c r="E3871" s="86"/>
      <c r="F3871" s="86"/>
    </row>
    <row r="3872" spans="3:6" x14ac:dyDescent="0.25">
      <c r="C3872" s="86"/>
      <c r="D3872" s="86"/>
      <c r="E3872" s="86"/>
      <c r="F3872" s="86"/>
    </row>
    <row r="3873" spans="3:6" x14ac:dyDescent="0.25">
      <c r="C3873" s="86"/>
      <c r="D3873" s="86"/>
      <c r="E3873" s="86"/>
      <c r="F3873" s="86"/>
    </row>
    <row r="3874" spans="3:6" x14ac:dyDescent="0.25">
      <c r="C3874" s="86"/>
      <c r="D3874" s="86"/>
      <c r="E3874" s="86"/>
      <c r="F3874" s="86"/>
    </row>
    <row r="3875" spans="3:6" x14ac:dyDescent="0.25">
      <c r="C3875" s="86"/>
      <c r="D3875" s="86"/>
      <c r="E3875" s="86"/>
      <c r="F3875" s="86"/>
    </row>
    <row r="3876" spans="3:6" x14ac:dyDescent="0.25">
      <c r="C3876" s="86"/>
      <c r="D3876" s="86"/>
      <c r="E3876" s="86"/>
      <c r="F3876" s="86"/>
    </row>
    <row r="3877" spans="3:6" x14ac:dyDescent="0.25">
      <c r="C3877" s="86"/>
      <c r="D3877" s="86"/>
      <c r="E3877" s="86"/>
      <c r="F3877" s="86"/>
    </row>
    <row r="3878" spans="3:6" x14ac:dyDescent="0.25">
      <c r="C3878" s="86"/>
      <c r="D3878" s="86"/>
      <c r="E3878" s="86"/>
      <c r="F3878" s="86"/>
    </row>
    <row r="3879" spans="3:6" x14ac:dyDescent="0.25">
      <c r="C3879" s="86"/>
      <c r="D3879" s="86"/>
      <c r="E3879" s="86"/>
      <c r="F3879" s="86"/>
    </row>
    <row r="3880" spans="3:6" x14ac:dyDescent="0.25">
      <c r="C3880" s="86"/>
      <c r="D3880" s="86"/>
      <c r="E3880" s="86"/>
      <c r="F3880" s="86"/>
    </row>
    <row r="3881" spans="3:6" x14ac:dyDescent="0.25">
      <c r="C3881" s="86"/>
      <c r="D3881" s="86"/>
      <c r="E3881" s="86"/>
      <c r="F3881" s="86"/>
    </row>
    <row r="3882" spans="3:6" x14ac:dyDescent="0.25">
      <c r="C3882" s="86"/>
      <c r="D3882" s="86"/>
      <c r="E3882" s="86"/>
      <c r="F3882" s="86"/>
    </row>
    <row r="3883" spans="3:6" x14ac:dyDescent="0.25">
      <c r="C3883" s="86"/>
      <c r="D3883" s="86"/>
      <c r="E3883" s="86"/>
      <c r="F3883" s="86"/>
    </row>
    <row r="3884" spans="3:6" x14ac:dyDescent="0.25">
      <c r="C3884" s="86"/>
      <c r="D3884" s="86"/>
      <c r="E3884" s="86"/>
      <c r="F3884" s="86"/>
    </row>
    <row r="3885" spans="3:6" x14ac:dyDescent="0.25">
      <c r="C3885" s="86"/>
      <c r="D3885" s="86"/>
      <c r="E3885" s="86"/>
      <c r="F3885" s="86"/>
    </row>
    <row r="3886" spans="3:6" x14ac:dyDescent="0.25">
      <c r="C3886" s="86"/>
      <c r="D3886" s="86"/>
      <c r="E3886" s="86"/>
      <c r="F3886" s="86"/>
    </row>
    <row r="3887" spans="3:6" x14ac:dyDescent="0.25">
      <c r="C3887" s="86"/>
      <c r="D3887" s="86"/>
      <c r="E3887" s="86"/>
      <c r="F3887" s="86"/>
    </row>
    <row r="3888" spans="3:6" x14ac:dyDescent="0.25">
      <c r="C3888" s="86"/>
      <c r="D3888" s="86"/>
      <c r="E3888" s="86"/>
      <c r="F3888" s="86"/>
    </row>
    <row r="3889" spans="3:6" x14ac:dyDescent="0.25">
      <c r="C3889" s="86"/>
      <c r="D3889" s="86"/>
      <c r="E3889" s="86"/>
      <c r="F3889" s="86"/>
    </row>
    <row r="3890" spans="3:6" x14ac:dyDescent="0.25">
      <c r="C3890" s="86"/>
      <c r="D3890" s="86"/>
      <c r="E3890" s="86"/>
      <c r="F3890" s="86"/>
    </row>
    <row r="3891" spans="3:6" x14ac:dyDescent="0.25">
      <c r="C3891" s="86"/>
      <c r="D3891" s="86"/>
      <c r="E3891" s="86"/>
      <c r="F3891" s="86"/>
    </row>
    <row r="3892" spans="3:6" x14ac:dyDescent="0.25">
      <c r="C3892" s="86"/>
      <c r="D3892" s="86"/>
      <c r="E3892" s="86"/>
      <c r="F3892" s="86"/>
    </row>
    <row r="3893" spans="3:6" x14ac:dyDescent="0.25">
      <c r="C3893" s="86"/>
      <c r="D3893" s="86"/>
      <c r="E3893" s="86"/>
      <c r="F3893" s="86"/>
    </row>
    <row r="3894" spans="3:6" x14ac:dyDescent="0.25">
      <c r="C3894" s="86"/>
      <c r="D3894" s="86"/>
      <c r="E3894" s="86"/>
      <c r="F3894" s="86"/>
    </row>
    <row r="3895" spans="3:6" x14ac:dyDescent="0.25">
      <c r="C3895" s="86"/>
      <c r="D3895" s="86"/>
      <c r="E3895" s="86"/>
      <c r="F3895" s="86"/>
    </row>
    <row r="3896" spans="3:6" x14ac:dyDescent="0.25">
      <c r="C3896" s="86"/>
      <c r="D3896" s="86"/>
      <c r="E3896" s="86"/>
      <c r="F3896" s="86"/>
    </row>
    <row r="3897" spans="3:6" x14ac:dyDescent="0.25">
      <c r="C3897" s="86"/>
      <c r="D3897" s="86"/>
      <c r="E3897" s="86"/>
      <c r="F3897" s="86"/>
    </row>
    <row r="3898" spans="3:6" x14ac:dyDescent="0.25">
      <c r="C3898" s="86"/>
      <c r="D3898" s="86"/>
      <c r="E3898" s="86"/>
      <c r="F3898" s="86"/>
    </row>
    <row r="3899" spans="3:6" x14ac:dyDescent="0.25">
      <c r="C3899" s="86"/>
      <c r="D3899" s="86"/>
      <c r="E3899" s="86"/>
      <c r="F3899" s="86"/>
    </row>
    <row r="3900" spans="3:6" x14ac:dyDescent="0.25">
      <c r="C3900" s="86"/>
      <c r="D3900" s="86"/>
      <c r="E3900" s="86"/>
      <c r="F3900" s="86"/>
    </row>
    <row r="3901" spans="3:6" x14ac:dyDescent="0.25">
      <c r="C3901" s="86"/>
      <c r="D3901" s="86"/>
      <c r="E3901" s="86"/>
      <c r="F3901" s="86"/>
    </row>
    <row r="3902" spans="3:6" x14ac:dyDescent="0.25">
      <c r="C3902" s="86"/>
      <c r="D3902" s="86"/>
      <c r="E3902" s="86"/>
      <c r="F3902" s="86"/>
    </row>
    <row r="3903" spans="3:6" x14ac:dyDescent="0.25">
      <c r="C3903" s="86"/>
      <c r="D3903" s="86"/>
      <c r="E3903" s="86"/>
      <c r="F3903" s="86"/>
    </row>
    <row r="3904" spans="3:6" x14ac:dyDescent="0.25">
      <c r="C3904" s="86"/>
      <c r="D3904" s="86"/>
      <c r="E3904" s="86"/>
      <c r="F3904" s="86"/>
    </row>
    <row r="3905" spans="3:6" x14ac:dyDescent="0.25">
      <c r="C3905" s="86"/>
      <c r="D3905" s="86"/>
      <c r="E3905" s="86"/>
      <c r="F3905" s="86"/>
    </row>
    <row r="3906" spans="3:6" x14ac:dyDescent="0.25">
      <c r="C3906" s="86"/>
      <c r="D3906" s="86"/>
      <c r="E3906" s="86"/>
      <c r="F3906" s="86"/>
    </row>
    <row r="3907" spans="3:6" x14ac:dyDescent="0.25">
      <c r="C3907" s="86"/>
      <c r="D3907" s="86"/>
      <c r="E3907" s="86"/>
      <c r="F3907" s="86"/>
    </row>
    <row r="3908" spans="3:6" x14ac:dyDescent="0.25">
      <c r="C3908" s="86"/>
      <c r="D3908" s="86"/>
      <c r="E3908" s="86"/>
      <c r="F3908" s="86"/>
    </row>
    <row r="3909" spans="3:6" x14ac:dyDescent="0.25">
      <c r="C3909" s="86"/>
      <c r="D3909" s="86"/>
      <c r="E3909" s="86"/>
      <c r="F3909" s="86"/>
    </row>
    <row r="3910" spans="3:6" x14ac:dyDescent="0.25">
      <c r="C3910" s="86"/>
      <c r="D3910" s="86"/>
      <c r="E3910" s="86"/>
      <c r="F3910" s="86"/>
    </row>
    <row r="3911" spans="3:6" x14ac:dyDescent="0.25">
      <c r="C3911" s="86"/>
      <c r="D3911" s="86"/>
      <c r="E3911" s="86"/>
      <c r="F3911" s="86"/>
    </row>
    <row r="3912" spans="3:6" x14ac:dyDescent="0.25">
      <c r="C3912" s="86"/>
      <c r="D3912" s="86"/>
      <c r="E3912" s="86"/>
      <c r="F3912" s="86"/>
    </row>
    <row r="3913" spans="3:6" x14ac:dyDescent="0.25">
      <c r="C3913" s="86"/>
      <c r="D3913" s="86"/>
      <c r="E3913" s="86"/>
      <c r="F3913" s="86"/>
    </row>
    <row r="3914" spans="3:6" x14ac:dyDescent="0.25">
      <c r="C3914" s="86"/>
      <c r="D3914" s="86"/>
      <c r="E3914" s="86"/>
      <c r="F3914" s="86"/>
    </row>
    <row r="3915" spans="3:6" x14ac:dyDescent="0.25">
      <c r="C3915" s="86"/>
      <c r="D3915" s="86"/>
      <c r="E3915" s="86"/>
      <c r="F3915" s="86"/>
    </row>
    <row r="3916" spans="3:6" x14ac:dyDescent="0.25">
      <c r="C3916" s="86"/>
      <c r="D3916" s="86"/>
      <c r="E3916" s="86"/>
      <c r="F3916" s="86"/>
    </row>
    <row r="3917" spans="3:6" x14ac:dyDescent="0.25">
      <c r="C3917" s="86"/>
      <c r="D3917" s="86"/>
      <c r="E3917" s="86"/>
      <c r="F3917" s="86"/>
    </row>
    <row r="3918" spans="3:6" x14ac:dyDescent="0.25">
      <c r="C3918" s="86"/>
      <c r="D3918" s="86"/>
      <c r="E3918" s="86"/>
      <c r="F3918" s="86"/>
    </row>
    <row r="3919" spans="3:6" x14ac:dyDescent="0.25">
      <c r="C3919" s="86"/>
      <c r="D3919" s="86"/>
      <c r="E3919" s="86"/>
      <c r="F3919" s="86"/>
    </row>
    <row r="3920" spans="3:6" x14ac:dyDescent="0.25">
      <c r="C3920" s="86"/>
      <c r="D3920" s="86"/>
      <c r="E3920" s="86"/>
      <c r="F3920" s="86"/>
    </row>
    <row r="3921" spans="3:6" x14ac:dyDescent="0.25">
      <c r="C3921" s="86"/>
      <c r="D3921" s="86"/>
      <c r="E3921" s="86"/>
      <c r="F3921" s="86"/>
    </row>
    <row r="3922" spans="3:6" x14ac:dyDescent="0.25">
      <c r="C3922" s="86"/>
      <c r="D3922" s="86"/>
      <c r="E3922" s="86"/>
      <c r="F3922" s="86"/>
    </row>
    <row r="3923" spans="3:6" x14ac:dyDescent="0.25">
      <c r="C3923" s="86"/>
      <c r="D3923" s="86"/>
      <c r="E3923" s="86"/>
      <c r="F3923" s="86"/>
    </row>
    <row r="3924" spans="3:6" x14ac:dyDescent="0.25">
      <c r="C3924" s="86"/>
      <c r="D3924" s="86"/>
      <c r="E3924" s="86"/>
      <c r="F3924" s="86"/>
    </row>
    <row r="3925" spans="3:6" x14ac:dyDescent="0.25">
      <c r="C3925" s="86"/>
      <c r="D3925" s="86"/>
      <c r="E3925" s="86"/>
      <c r="F3925" s="86"/>
    </row>
    <row r="3926" spans="3:6" x14ac:dyDescent="0.25">
      <c r="C3926" s="86"/>
      <c r="D3926" s="86"/>
      <c r="E3926" s="86"/>
      <c r="F3926" s="86"/>
    </row>
    <row r="3927" spans="3:6" x14ac:dyDescent="0.25">
      <c r="C3927" s="86"/>
      <c r="D3927" s="86"/>
      <c r="E3927" s="86"/>
      <c r="F3927" s="86"/>
    </row>
    <row r="3928" spans="3:6" x14ac:dyDescent="0.25">
      <c r="C3928" s="86"/>
      <c r="D3928" s="86"/>
      <c r="E3928" s="86"/>
      <c r="F3928" s="86"/>
    </row>
    <row r="3929" spans="3:6" x14ac:dyDescent="0.25">
      <c r="C3929" s="86"/>
      <c r="D3929" s="86"/>
      <c r="E3929" s="86"/>
      <c r="F3929" s="86"/>
    </row>
    <row r="3930" spans="3:6" x14ac:dyDescent="0.25">
      <c r="C3930" s="86"/>
      <c r="D3930" s="86"/>
      <c r="E3930" s="86"/>
      <c r="F3930" s="86"/>
    </row>
    <row r="3931" spans="3:6" x14ac:dyDescent="0.25">
      <c r="C3931" s="86"/>
      <c r="D3931" s="86"/>
      <c r="E3931" s="86"/>
      <c r="F3931" s="86"/>
    </row>
    <row r="3932" spans="3:6" x14ac:dyDescent="0.25">
      <c r="C3932" s="86"/>
      <c r="D3932" s="86"/>
      <c r="E3932" s="86"/>
      <c r="F3932" s="86"/>
    </row>
    <row r="3933" spans="3:6" x14ac:dyDescent="0.25">
      <c r="C3933" s="86"/>
      <c r="D3933" s="86"/>
      <c r="E3933" s="86"/>
      <c r="F3933" s="86"/>
    </row>
    <row r="3934" spans="3:6" x14ac:dyDescent="0.25">
      <c r="C3934" s="86"/>
      <c r="D3934" s="86"/>
      <c r="E3934" s="86"/>
      <c r="F3934" s="86"/>
    </row>
    <row r="3935" spans="3:6" x14ac:dyDescent="0.25">
      <c r="C3935" s="86"/>
      <c r="D3935" s="86"/>
      <c r="E3935" s="86"/>
      <c r="F3935" s="86"/>
    </row>
    <row r="3936" spans="3:6" x14ac:dyDescent="0.25">
      <c r="C3936" s="86"/>
      <c r="D3936" s="86"/>
      <c r="E3936" s="86"/>
      <c r="F3936" s="86"/>
    </row>
    <row r="3937" spans="3:6" x14ac:dyDescent="0.25">
      <c r="C3937" s="86"/>
      <c r="D3937" s="86"/>
      <c r="E3937" s="86"/>
      <c r="F3937" s="86"/>
    </row>
    <row r="3938" spans="3:6" x14ac:dyDescent="0.25">
      <c r="C3938" s="86"/>
      <c r="D3938" s="86"/>
      <c r="E3938" s="86"/>
      <c r="F3938" s="86"/>
    </row>
    <row r="3939" spans="3:6" x14ac:dyDescent="0.25">
      <c r="C3939" s="86"/>
      <c r="D3939" s="86"/>
      <c r="E3939" s="86"/>
      <c r="F3939" s="86"/>
    </row>
    <row r="3940" spans="3:6" x14ac:dyDescent="0.25">
      <c r="C3940" s="86"/>
      <c r="D3940" s="86"/>
      <c r="E3940" s="86"/>
      <c r="F3940" s="86"/>
    </row>
    <row r="3941" spans="3:6" x14ac:dyDescent="0.25">
      <c r="C3941" s="86"/>
      <c r="D3941" s="86"/>
      <c r="E3941" s="86"/>
      <c r="F3941" s="86"/>
    </row>
    <row r="3942" spans="3:6" x14ac:dyDescent="0.25">
      <c r="C3942" s="86"/>
      <c r="D3942" s="86"/>
      <c r="E3942" s="86"/>
      <c r="F3942" s="86"/>
    </row>
    <row r="3943" spans="3:6" x14ac:dyDescent="0.25">
      <c r="C3943" s="86"/>
      <c r="D3943" s="86"/>
      <c r="E3943" s="86"/>
      <c r="F3943" s="86"/>
    </row>
    <row r="3944" spans="3:6" x14ac:dyDescent="0.25">
      <c r="C3944" s="86"/>
      <c r="D3944" s="86"/>
      <c r="E3944" s="86"/>
      <c r="F3944" s="86"/>
    </row>
    <row r="3945" spans="3:6" x14ac:dyDescent="0.25">
      <c r="C3945" s="86"/>
      <c r="D3945" s="86"/>
      <c r="E3945" s="86"/>
      <c r="F3945" s="86"/>
    </row>
    <row r="3946" spans="3:6" x14ac:dyDescent="0.25">
      <c r="C3946" s="86"/>
      <c r="D3946" s="86"/>
      <c r="E3946" s="86"/>
      <c r="F3946" s="86"/>
    </row>
    <row r="3947" spans="3:6" x14ac:dyDescent="0.25">
      <c r="C3947" s="86"/>
      <c r="D3947" s="86"/>
      <c r="E3947" s="86"/>
      <c r="F3947" s="86"/>
    </row>
    <row r="3948" spans="3:6" x14ac:dyDescent="0.25">
      <c r="C3948" s="86"/>
      <c r="D3948" s="86"/>
      <c r="E3948" s="86"/>
      <c r="F3948" s="86"/>
    </row>
    <row r="3949" spans="3:6" x14ac:dyDescent="0.25">
      <c r="C3949" s="86"/>
      <c r="D3949" s="86"/>
      <c r="E3949" s="86"/>
      <c r="F3949" s="86"/>
    </row>
    <row r="3950" spans="3:6" x14ac:dyDescent="0.25">
      <c r="C3950" s="86"/>
      <c r="D3950" s="86"/>
      <c r="E3950" s="86"/>
      <c r="F3950" s="86"/>
    </row>
    <row r="3951" spans="3:6" x14ac:dyDescent="0.25">
      <c r="C3951" s="86"/>
      <c r="D3951" s="86"/>
      <c r="E3951" s="86"/>
      <c r="F3951" s="86"/>
    </row>
    <row r="3952" spans="3:6" x14ac:dyDescent="0.25">
      <c r="C3952" s="86"/>
      <c r="D3952" s="86"/>
      <c r="E3952" s="86"/>
      <c r="F3952" s="86"/>
    </row>
    <row r="3953" spans="3:6" x14ac:dyDescent="0.25">
      <c r="C3953" s="86"/>
      <c r="D3953" s="86"/>
      <c r="E3953" s="86"/>
      <c r="F3953" s="86"/>
    </row>
    <row r="3954" spans="3:6" x14ac:dyDescent="0.25">
      <c r="C3954" s="86"/>
      <c r="D3954" s="86"/>
      <c r="E3954" s="86"/>
      <c r="F3954" s="86"/>
    </row>
    <row r="3955" spans="3:6" x14ac:dyDescent="0.25">
      <c r="C3955" s="86"/>
      <c r="D3955" s="86"/>
      <c r="E3955" s="86"/>
      <c r="F3955" s="86"/>
    </row>
    <row r="3956" spans="3:6" x14ac:dyDescent="0.25">
      <c r="C3956" s="86"/>
      <c r="D3956" s="86"/>
      <c r="E3956" s="86"/>
      <c r="F3956" s="86"/>
    </row>
    <row r="3957" spans="3:6" x14ac:dyDescent="0.25">
      <c r="C3957" s="86"/>
      <c r="D3957" s="86"/>
      <c r="E3957" s="86"/>
      <c r="F3957" s="86"/>
    </row>
    <row r="3958" spans="3:6" x14ac:dyDescent="0.25">
      <c r="C3958" s="86"/>
      <c r="D3958" s="86"/>
      <c r="E3958" s="86"/>
      <c r="F3958" s="86"/>
    </row>
    <row r="3959" spans="3:6" x14ac:dyDescent="0.25">
      <c r="C3959" s="86"/>
      <c r="D3959" s="86"/>
      <c r="E3959" s="86"/>
      <c r="F3959" s="86"/>
    </row>
    <row r="3960" spans="3:6" x14ac:dyDescent="0.25">
      <c r="C3960" s="86"/>
      <c r="D3960" s="86"/>
      <c r="E3960" s="86"/>
      <c r="F3960" s="86"/>
    </row>
    <row r="3961" spans="3:6" x14ac:dyDescent="0.25">
      <c r="C3961" s="86"/>
      <c r="D3961" s="86"/>
      <c r="E3961" s="86"/>
      <c r="F3961" s="86"/>
    </row>
    <row r="3962" spans="3:6" x14ac:dyDescent="0.25">
      <c r="C3962" s="86"/>
      <c r="D3962" s="86"/>
      <c r="E3962" s="86"/>
      <c r="F3962" s="86"/>
    </row>
    <row r="3963" spans="3:6" x14ac:dyDescent="0.25">
      <c r="C3963" s="86"/>
      <c r="D3963" s="86"/>
      <c r="E3963" s="86"/>
      <c r="F3963" s="86"/>
    </row>
    <row r="3964" spans="3:6" x14ac:dyDescent="0.25">
      <c r="C3964" s="86"/>
      <c r="D3964" s="86"/>
      <c r="E3964" s="86"/>
      <c r="F3964" s="86"/>
    </row>
    <row r="3965" spans="3:6" x14ac:dyDescent="0.25">
      <c r="C3965" s="86"/>
      <c r="D3965" s="86"/>
      <c r="E3965" s="86"/>
      <c r="F3965" s="86"/>
    </row>
    <row r="3966" spans="3:6" x14ac:dyDescent="0.25">
      <c r="C3966" s="86"/>
      <c r="D3966" s="86"/>
      <c r="E3966" s="86"/>
      <c r="F3966" s="86"/>
    </row>
    <row r="3967" spans="3:6" x14ac:dyDescent="0.25">
      <c r="C3967" s="86"/>
      <c r="D3967" s="86"/>
      <c r="E3967" s="86"/>
      <c r="F3967" s="86"/>
    </row>
    <row r="3968" spans="3:6" x14ac:dyDescent="0.25">
      <c r="C3968" s="86"/>
      <c r="D3968" s="86"/>
      <c r="E3968" s="86"/>
      <c r="F3968" s="86"/>
    </row>
    <row r="3969" spans="3:6" x14ac:dyDescent="0.25">
      <c r="C3969" s="86"/>
      <c r="D3969" s="86"/>
      <c r="E3969" s="86"/>
      <c r="F3969" s="86"/>
    </row>
    <row r="3970" spans="3:6" x14ac:dyDescent="0.25">
      <c r="C3970" s="86"/>
      <c r="D3970" s="86"/>
      <c r="E3970" s="86"/>
      <c r="F3970" s="86"/>
    </row>
    <row r="3971" spans="3:6" x14ac:dyDescent="0.25">
      <c r="C3971" s="86"/>
      <c r="D3971" s="86"/>
      <c r="E3971" s="86"/>
      <c r="F3971" s="86"/>
    </row>
    <row r="3972" spans="3:6" x14ac:dyDescent="0.25">
      <c r="C3972" s="86"/>
      <c r="D3972" s="86"/>
      <c r="E3972" s="86"/>
      <c r="F3972" s="86"/>
    </row>
    <row r="3973" spans="3:6" x14ac:dyDescent="0.25">
      <c r="C3973" s="86"/>
      <c r="D3973" s="86"/>
      <c r="E3973" s="86"/>
      <c r="F3973" s="86"/>
    </row>
    <row r="3974" spans="3:6" x14ac:dyDescent="0.25">
      <c r="C3974" s="86"/>
      <c r="D3974" s="86"/>
      <c r="E3974" s="86"/>
      <c r="F3974" s="86"/>
    </row>
    <row r="3975" spans="3:6" x14ac:dyDescent="0.25">
      <c r="C3975" s="86"/>
      <c r="D3975" s="86"/>
      <c r="E3975" s="86"/>
      <c r="F3975" s="86"/>
    </row>
    <row r="3976" spans="3:6" x14ac:dyDescent="0.25">
      <c r="C3976" s="86"/>
      <c r="D3976" s="86"/>
      <c r="E3976" s="86"/>
      <c r="F3976" s="86"/>
    </row>
    <row r="3977" spans="3:6" x14ac:dyDescent="0.25">
      <c r="C3977" s="86"/>
      <c r="D3977" s="86"/>
      <c r="E3977" s="86"/>
      <c r="F3977" s="86"/>
    </row>
    <row r="3978" spans="3:6" x14ac:dyDescent="0.25">
      <c r="C3978" s="86"/>
      <c r="D3978" s="86"/>
      <c r="E3978" s="86"/>
      <c r="F3978" s="86"/>
    </row>
    <row r="3979" spans="3:6" x14ac:dyDescent="0.25">
      <c r="C3979" s="86"/>
      <c r="D3979" s="86"/>
      <c r="E3979" s="86"/>
      <c r="F3979" s="86"/>
    </row>
    <row r="3980" spans="3:6" x14ac:dyDescent="0.25">
      <c r="C3980" s="86"/>
      <c r="D3980" s="86"/>
      <c r="E3980" s="86"/>
      <c r="F3980" s="86"/>
    </row>
    <row r="3981" spans="3:6" x14ac:dyDescent="0.25">
      <c r="C3981" s="86"/>
      <c r="D3981" s="86"/>
      <c r="E3981" s="86"/>
      <c r="F3981" s="86"/>
    </row>
    <row r="3982" spans="3:6" x14ac:dyDescent="0.25">
      <c r="C3982" s="86"/>
      <c r="D3982" s="86"/>
      <c r="E3982" s="86"/>
      <c r="F3982" s="86"/>
    </row>
    <row r="3983" spans="3:6" x14ac:dyDescent="0.25">
      <c r="C3983" s="86"/>
      <c r="D3983" s="86"/>
      <c r="E3983" s="86"/>
      <c r="F3983" s="86"/>
    </row>
    <row r="3984" spans="3:6" x14ac:dyDescent="0.25">
      <c r="C3984" s="86"/>
      <c r="D3984" s="86"/>
      <c r="E3984" s="86"/>
      <c r="F3984" s="86"/>
    </row>
    <row r="3985" spans="3:6" x14ac:dyDescent="0.25">
      <c r="C3985" s="86"/>
      <c r="D3985" s="86"/>
      <c r="E3985" s="86"/>
      <c r="F3985" s="86"/>
    </row>
    <row r="3986" spans="3:6" x14ac:dyDescent="0.25">
      <c r="C3986" s="86"/>
      <c r="D3986" s="86"/>
      <c r="E3986" s="86"/>
      <c r="F3986" s="86"/>
    </row>
    <row r="3987" spans="3:6" x14ac:dyDescent="0.25">
      <c r="C3987" s="86"/>
      <c r="D3987" s="86"/>
      <c r="E3987" s="86"/>
      <c r="F3987" s="86"/>
    </row>
    <row r="3988" spans="3:6" x14ac:dyDescent="0.25">
      <c r="C3988" s="86"/>
      <c r="D3988" s="86"/>
      <c r="E3988" s="86"/>
      <c r="F3988" s="86"/>
    </row>
    <row r="3989" spans="3:6" x14ac:dyDescent="0.25">
      <c r="C3989" s="86"/>
      <c r="D3989" s="86"/>
      <c r="E3989" s="86"/>
      <c r="F3989" s="86"/>
    </row>
    <row r="3990" spans="3:6" x14ac:dyDescent="0.25">
      <c r="C3990" s="86"/>
      <c r="D3990" s="86"/>
      <c r="E3990" s="86"/>
      <c r="F3990" s="86"/>
    </row>
    <row r="3991" spans="3:6" x14ac:dyDescent="0.25">
      <c r="C3991" s="86"/>
      <c r="D3991" s="86"/>
      <c r="E3991" s="86"/>
      <c r="F3991" s="86"/>
    </row>
    <row r="3992" spans="3:6" x14ac:dyDescent="0.25">
      <c r="C3992" s="86"/>
      <c r="D3992" s="86"/>
      <c r="E3992" s="86"/>
      <c r="F3992" s="86"/>
    </row>
    <row r="3993" spans="3:6" x14ac:dyDescent="0.25">
      <c r="C3993" s="86"/>
      <c r="D3993" s="86"/>
      <c r="E3993" s="86"/>
      <c r="F3993" s="86"/>
    </row>
    <row r="3994" spans="3:6" x14ac:dyDescent="0.25">
      <c r="C3994" s="86"/>
      <c r="D3994" s="86"/>
      <c r="E3994" s="86"/>
      <c r="F3994" s="86"/>
    </row>
    <row r="3995" spans="3:6" x14ac:dyDescent="0.25">
      <c r="C3995" s="86"/>
      <c r="D3995" s="86"/>
      <c r="E3995" s="86"/>
      <c r="F3995" s="86"/>
    </row>
    <row r="3996" spans="3:6" x14ac:dyDescent="0.25">
      <c r="C3996" s="86"/>
      <c r="D3996" s="86"/>
      <c r="E3996" s="86"/>
      <c r="F3996" s="86"/>
    </row>
    <row r="3997" spans="3:6" x14ac:dyDescent="0.25">
      <c r="C3997" s="86"/>
      <c r="D3997" s="86"/>
      <c r="E3997" s="86"/>
      <c r="F3997" s="86"/>
    </row>
    <row r="3998" spans="3:6" x14ac:dyDescent="0.25">
      <c r="C3998" s="86"/>
      <c r="D3998" s="86"/>
      <c r="E3998" s="86"/>
      <c r="F3998" s="86"/>
    </row>
    <row r="3999" spans="3:6" x14ac:dyDescent="0.25">
      <c r="C3999" s="86"/>
      <c r="D3999" s="86"/>
      <c r="E3999" s="86"/>
      <c r="F3999" s="86"/>
    </row>
    <row r="4000" spans="3:6" x14ac:dyDescent="0.25">
      <c r="C4000" s="86"/>
      <c r="D4000" s="86"/>
      <c r="E4000" s="86"/>
      <c r="F4000" s="86"/>
    </row>
    <row r="4001" spans="3:6" x14ac:dyDescent="0.25">
      <c r="C4001" s="86"/>
      <c r="D4001" s="86"/>
      <c r="E4001" s="86"/>
      <c r="F4001" s="86"/>
    </row>
    <row r="4002" spans="3:6" x14ac:dyDescent="0.25">
      <c r="C4002" s="86"/>
      <c r="D4002" s="86"/>
      <c r="E4002" s="86"/>
      <c r="F4002" s="86"/>
    </row>
    <row r="4003" spans="3:6" x14ac:dyDescent="0.25">
      <c r="C4003" s="86"/>
      <c r="D4003" s="86"/>
      <c r="E4003" s="86"/>
      <c r="F4003" s="86"/>
    </row>
    <row r="4004" spans="3:6" x14ac:dyDescent="0.25">
      <c r="C4004" s="86"/>
      <c r="D4004" s="86"/>
      <c r="E4004" s="86"/>
      <c r="F4004" s="86"/>
    </row>
    <row r="4005" spans="3:6" x14ac:dyDescent="0.25">
      <c r="C4005" s="86"/>
      <c r="D4005" s="86"/>
      <c r="E4005" s="86"/>
      <c r="F4005" s="86"/>
    </row>
    <row r="4006" spans="3:6" x14ac:dyDescent="0.25">
      <c r="C4006" s="86"/>
      <c r="D4006" s="86"/>
      <c r="E4006" s="86"/>
      <c r="F4006" s="86"/>
    </row>
    <row r="4007" spans="3:6" x14ac:dyDescent="0.25">
      <c r="C4007" s="86"/>
      <c r="D4007" s="86"/>
      <c r="E4007" s="86"/>
      <c r="F4007" s="86"/>
    </row>
    <row r="4008" spans="3:6" x14ac:dyDescent="0.25">
      <c r="C4008" s="86"/>
      <c r="D4008" s="86"/>
      <c r="E4008" s="86"/>
      <c r="F4008" s="86"/>
    </row>
    <row r="4009" spans="3:6" x14ac:dyDescent="0.25">
      <c r="C4009" s="86"/>
      <c r="D4009" s="86"/>
      <c r="E4009" s="86"/>
      <c r="F4009" s="86"/>
    </row>
    <row r="4010" spans="3:6" x14ac:dyDescent="0.25">
      <c r="C4010" s="86"/>
      <c r="D4010" s="86"/>
      <c r="E4010" s="86"/>
      <c r="F4010" s="86"/>
    </row>
    <row r="4011" spans="3:6" x14ac:dyDescent="0.25">
      <c r="C4011" s="86"/>
      <c r="D4011" s="86"/>
      <c r="E4011" s="86"/>
      <c r="F4011" s="86"/>
    </row>
    <row r="4012" spans="3:6" x14ac:dyDescent="0.25">
      <c r="C4012" s="86"/>
      <c r="D4012" s="86"/>
      <c r="E4012" s="86"/>
      <c r="F4012" s="86"/>
    </row>
    <row r="4013" spans="3:6" x14ac:dyDescent="0.25">
      <c r="C4013" s="86"/>
      <c r="D4013" s="86"/>
      <c r="E4013" s="86"/>
      <c r="F4013" s="86"/>
    </row>
    <row r="4014" spans="3:6" x14ac:dyDescent="0.25">
      <c r="C4014" s="86"/>
      <c r="D4014" s="86"/>
      <c r="E4014" s="86"/>
      <c r="F4014" s="86"/>
    </row>
    <row r="4015" spans="3:6" x14ac:dyDescent="0.25">
      <c r="C4015" s="86"/>
      <c r="D4015" s="86"/>
      <c r="E4015" s="86"/>
      <c r="F4015" s="86"/>
    </row>
    <row r="4016" spans="3:6" x14ac:dyDescent="0.25">
      <c r="C4016" s="86"/>
      <c r="D4016" s="86"/>
      <c r="E4016" s="86"/>
      <c r="F4016" s="86"/>
    </row>
    <row r="4017" spans="3:6" x14ac:dyDescent="0.25">
      <c r="C4017" s="86"/>
      <c r="D4017" s="86"/>
      <c r="E4017" s="86"/>
      <c r="F4017" s="86"/>
    </row>
    <row r="4018" spans="3:6" x14ac:dyDescent="0.25">
      <c r="C4018" s="86"/>
      <c r="D4018" s="86"/>
      <c r="E4018" s="86"/>
      <c r="F4018" s="86"/>
    </row>
    <row r="4019" spans="3:6" x14ac:dyDescent="0.25">
      <c r="C4019" s="86"/>
      <c r="D4019" s="86"/>
      <c r="E4019" s="86"/>
      <c r="F4019" s="86"/>
    </row>
    <row r="4020" spans="3:6" x14ac:dyDescent="0.25">
      <c r="C4020" s="86"/>
      <c r="D4020" s="86"/>
      <c r="E4020" s="86"/>
      <c r="F4020" s="86"/>
    </row>
    <row r="4021" spans="3:6" x14ac:dyDescent="0.25">
      <c r="C4021" s="86"/>
      <c r="D4021" s="86"/>
      <c r="E4021" s="86"/>
      <c r="F4021" s="86"/>
    </row>
    <row r="4022" spans="3:6" x14ac:dyDescent="0.25">
      <c r="C4022" s="86"/>
      <c r="D4022" s="86"/>
      <c r="E4022" s="86"/>
      <c r="F4022" s="86"/>
    </row>
    <row r="4023" spans="3:6" x14ac:dyDescent="0.25">
      <c r="C4023" s="86"/>
      <c r="D4023" s="86"/>
      <c r="E4023" s="86"/>
      <c r="F4023" s="86"/>
    </row>
    <row r="4024" spans="3:6" x14ac:dyDescent="0.25">
      <c r="C4024" s="86"/>
      <c r="D4024" s="86"/>
      <c r="E4024" s="86"/>
      <c r="F4024" s="86"/>
    </row>
    <row r="4025" spans="3:6" x14ac:dyDescent="0.25">
      <c r="C4025" s="86"/>
      <c r="D4025" s="86"/>
      <c r="E4025" s="86"/>
      <c r="F4025" s="86"/>
    </row>
    <row r="4026" spans="3:6" x14ac:dyDescent="0.25">
      <c r="C4026" s="86"/>
      <c r="D4026" s="86"/>
      <c r="E4026" s="86"/>
      <c r="F4026" s="86"/>
    </row>
    <row r="4027" spans="3:6" x14ac:dyDescent="0.25">
      <c r="C4027" s="86"/>
      <c r="D4027" s="86"/>
      <c r="E4027" s="86"/>
      <c r="F4027" s="86"/>
    </row>
    <row r="4028" spans="3:6" x14ac:dyDescent="0.25">
      <c r="C4028" s="86"/>
      <c r="D4028" s="86"/>
      <c r="E4028" s="86"/>
      <c r="F4028" s="86"/>
    </row>
    <row r="4029" spans="3:6" x14ac:dyDescent="0.25">
      <c r="C4029" s="86"/>
      <c r="D4029" s="86"/>
      <c r="E4029" s="86"/>
      <c r="F4029" s="86"/>
    </row>
    <row r="4030" spans="3:6" x14ac:dyDescent="0.25">
      <c r="C4030" s="86"/>
      <c r="D4030" s="86"/>
      <c r="E4030" s="86"/>
      <c r="F4030" s="86"/>
    </row>
    <row r="4031" spans="3:6" x14ac:dyDescent="0.25">
      <c r="C4031" s="86"/>
      <c r="D4031" s="86"/>
      <c r="E4031" s="86"/>
      <c r="F4031" s="86"/>
    </row>
    <row r="4032" spans="3:6" x14ac:dyDescent="0.25">
      <c r="C4032" s="86"/>
      <c r="D4032" s="86"/>
      <c r="E4032" s="86"/>
      <c r="F4032" s="86"/>
    </row>
    <row r="4033" spans="3:6" x14ac:dyDescent="0.25">
      <c r="C4033" s="86"/>
      <c r="D4033" s="86"/>
      <c r="E4033" s="86"/>
      <c r="F4033" s="86"/>
    </row>
    <row r="4034" spans="3:6" x14ac:dyDescent="0.25">
      <c r="C4034" s="86"/>
      <c r="D4034" s="86"/>
      <c r="E4034" s="86"/>
      <c r="F4034" s="86"/>
    </row>
    <row r="4035" spans="3:6" x14ac:dyDescent="0.25">
      <c r="C4035" s="86"/>
      <c r="D4035" s="86"/>
      <c r="E4035" s="86"/>
      <c r="F4035" s="86"/>
    </row>
    <row r="4036" spans="3:6" x14ac:dyDescent="0.25">
      <c r="C4036" s="86"/>
      <c r="D4036" s="86"/>
      <c r="E4036" s="86"/>
      <c r="F4036" s="86"/>
    </row>
    <row r="4037" spans="3:6" x14ac:dyDescent="0.25">
      <c r="C4037" s="86"/>
      <c r="D4037" s="86"/>
      <c r="E4037" s="86"/>
      <c r="F4037" s="86"/>
    </row>
    <row r="4038" spans="3:6" x14ac:dyDescent="0.25">
      <c r="C4038" s="86"/>
      <c r="D4038" s="86"/>
      <c r="E4038" s="86"/>
      <c r="F4038" s="86"/>
    </row>
    <row r="4039" spans="3:6" x14ac:dyDescent="0.25">
      <c r="C4039" s="86"/>
      <c r="D4039" s="86"/>
      <c r="E4039" s="86"/>
      <c r="F4039" s="86"/>
    </row>
    <row r="4040" spans="3:6" x14ac:dyDescent="0.25">
      <c r="C4040" s="86"/>
      <c r="D4040" s="86"/>
      <c r="E4040" s="86"/>
      <c r="F4040" s="86"/>
    </row>
    <row r="4041" spans="3:6" x14ac:dyDescent="0.25">
      <c r="C4041" s="86"/>
      <c r="D4041" s="86"/>
      <c r="E4041" s="86"/>
      <c r="F4041" s="86"/>
    </row>
    <row r="4042" spans="3:6" x14ac:dyDescent="0.25">
      <c r="C4042" s="86"/>
      <c r="D4042" s="86"/>
      <c r="E4042" s="86"/>
      <c r="F4042" s="86"/>
    </row>
    <row r="4043" spans="3:6" x14ac:dyDescent="0.25">
      <c r="C4043" s="86"/>
      <c r="D4043" s="86"/>
      <c r="E4043" s="86"/>
      <c r="F4043" s="86"/>
    </row>
    <row r="4044" spans="3:6" x14ac:dyDescent="0.25">
      <c r="C4044" s="86"/>
      <c r="D4044" s="86"/>
      <c r="E4044" s="86"/>
      <c r="F4044" s="86"/>
    </row>
    <row r="4045" spans="3:6" x14ac:dyDescent="0.25">
      <c r="C4045" s="86"/>
      <c r="D4045" s="86"/>
      <c r="E4045" s="86"/>
      <c r="F4045" s="86"/>
    </row>
    <row r="4046" spans="3:6" x14ac:dyDescent="0.25">
      <c r="C4046" s="86"/>
      <c r="D4046" s="86"/>
      <c r="E4046" s="86"/>
      <c r="F4046" s="86"/>
    </row>
    <row r="4047" spans="3:6" x14ac:dyDescent="0.25">
      <c r="C4047" s="86"/>
      <c r="D4047" s="86"/>
      <c r="E4047" s="86"/>
      <c r="F4047" s="86"/>
    </row>
    <row r="4048" spans="3:6" x14ac:dyDescent="0.25">
      <c r="C4048" s="86"/>
      <c r="D4048" s="86"/>
      <c r="E4048" s="86"/>
      <c r="F4048" s="86"/>
    </row>
    <row r="4049" spans="3:6" x14ac:dyDescent="0.25">
      <c r="C4049" s="86"/>
      <c r="D4049" s="86"/>
      <c r="E4049" s="86"/>
      <c r="F4049" s="86"/>
    </row>
    <row r="4050" spans="3:6" x14ac:dyDescent="0.25">
      <c r="C4050" s="86"/>
      <c r="D4050" s="86"/>
      <c r="E4050" s="86"/>
      <c r="F4050" s="86"/>
    </row>
    <row r="4051" spans="3:6" x14ac:dyDescent="0.25">
      <c r="C4051" s="86"/>
      <c r="D4051" s="86"/>
      <c r="E4051" s="86"/>
      <c r="F4051" s="86"/>
    </row>
    <row r="4052" spans="3:6" x14ac:dyDescent="0.25">
      <c r="C4052" s="86"/>
      <c r="D4052" s="86"/>
      <c r="E4052" s="86"/>
      <c r="F4052" s="86"/>
    </row>
    <row r="4053" spans="3:6" x14ac:dyDescent="0.25">
      <c r="C4053" s="86"/>
      <c r="D4053" s="86"/>
      <c r="E4053" s="86"/>
      <c r="F4053" s="86"/>
    </row>
    <row r="4054" spans="3:6" x14ac:dyDescent="0.25">
      <c r="C4054" s="86"/>
      <c r="D4054" s="86"/>
      <c r="E4054" s="86"/>
      <c r="F4054" s="86"/>
    </row>
    <row r="4055" spans="3:6" x14ac:dyDescent="0.25">
      <c r="C4055" s="86"/>
      <c r="D4055" s="86"/>
      <c r="E4055" s="86"/>
      <c r="F4055" s="86"/>
    </row>
    <row r="4056" spans="3:6" x14ac:dyDescent="0.25">
      <c r="C4056" s="86"/>
      <c r="D4056" s="86"/>
      <c r="E4056" s="86"/>
      <c r="F4056" s="86"/>
    </row>
    <row r="4057" spans="3:6" x14ac:dyDescent="0.25">
      <c r="C4057" s="86"/>
      <c r="D4057" s="86"/>
      <c r="E4057" s="86"/>
      <c r="F4057" s="86"/>
    </row>
    <row r="4058" spans="3:6" x14ac:dyDescent="0.25">
      <c r="C4058" s="86"/>
      <c r="D4058" s="86"/>
      <c r="E4058" s="86"/>
      <c r="F4058" s="86"/>
    </row>
    <row r="4059" spans="3:6" x14ac:dyDescent="0.25">
      <c r="C4059" s="86"/>
      <c r="D4059" s="86"/>
      <c r="E4059" s="86"/>
      <c r="F4059" s="86"/>
    </row>
    <row r="4060" spans="3:6" x14ac:dyDescent="0.25">
      <c r="C4060" s="86"/>
      <c r="D4060" s="86"/>
      <c r="E4060" s="86"/>
      <c r="F4060" s="86"/>
    </row>
    <row r="4061" spans="3:6" x14ac:dyDescent="0.25">
      <c r="C4061" s="86"/>
      <c r="D4061" s="86"/>
      <c r="E4061" s="86"/>
      <c r="F4061" s="86"/>
    </row>
    <row r="4062" spans="3:6" x14ac:dyDescent="0.25">
      <c r="C4062" s="86"/>
      <c r="D4062" s="86"/>
      <c r="E4062" s="86"/>
      <c r="F4062" s="86"/>
    </row>
    <row r="4063" spans="3:6" x14ac:dyDescent="0.25">
      <c r="C4063" s="86"/>
      <c r="D4063" s="86"/>
      <c r="E4063" s="86"/>
      <c r="F4063" s="86"/>
    </row>
    <row r="4064" spans="3:6" x14ac:dyDescent="0.25">
      <c r="C4064" s="86"/>
      <c r="D4064" s="86"/>
      <c r="E4064" s="86"/>
      <c r="F4064" s="86"/>
    </row>
    <row r="4065" spans="3:6" x14ac:dyDescent="0.25">
      <c r="C4065" s="86"/>
      <c r="D4065" s="86"/>
      <c r="E4065" s="86"/>
      <c r="F4065" s="86"/>
    </row>
    <row r="4066" spans="3:6" x14ac:dyDescent="0.25">
      <c r="C4066" s="86"/>
      <c r="D4066" s="86"/>
      <c r="E4066" s="86"/>
      <c r="F4066" s="86"/>
    </row>
    <row r="4067" spans="3:6" x14ac:dyDescent="0.25">
      <c r="C4067" s="86"/>
      <c r="D4067" s="86"/>
      <c r="E4067" s="86"/>
      <c r="F4067" s="86"/>
    </row>
    <row r="4068" spans="3:6" x14ac:dyDescent="0.25">
      <c r="C4068" s="86"/>
      <c r="D4068" s="86"/>
      <c r="E4068" s="86"/>
      <c r="F4068" s="86"/>
    </row>
    <row r="4069" spans="3:6" x14ac:dyDescent="0.25">
      <c r="C4069" s="86"/>
      <c r="D4069" s="86"/>
      <c r="E4069" s="86"/>
      <c r="F4069" s="86"/>
    </row>
    <row r="4070" spans="3:6" x14ac:dyDescent="0.25">
      <c r="C4070" s="86"/>
      <c r="D4070" s="86"/>
      <c r="E4070" s="86"/>
      <c r="F4070" s="86"/>
    </row>
    <row r="4071" spans="3:6" x14ac:dyDescent="0.25">
      <c r="C4071" s="86"/>
      <c r="D4071" s="86"/>
      <c r="E4071" s="86"/>
      <c r="F4071" s="86"/>
    </row>
    <row r="4072" spans="3:6" x14ac:dyDescent="0.25">
      <c r="C4072" s="86"/>
      <c r="D4072" s="86"/>
      <c r="E4072" s="86"/>
      <c r="F4072" s="86"/>
    </row>
    <row r="4073" spans="3:6" x14ac:dyDescent="0.25">
      <c r="C4073" s="86"/>
      <c r="D4073" s="86"/>
      <c r="E4073" s="86"/>
      <c r="F4073" s="86"/>
    </row>
    <row r="4074" spans="3:6" x14ac:dyDescent="0.25">
      <c r="C4074" s="86"/>
      <c r="D4074" s="86"/>
      <c r="E4074" s="86"/>
      <c r="F4074" s="86"/>
    </row>
    <row r="4075" spans="3:6" x14ac:dyDescent="0.25">
      <c r="C4075" s="86"/>
      <c r="D4075" s="86"/>
      <c r="E4075" s="86"/>
      <c r="F4075" s="86"/>
    </row>
    <row r="4076" spans="3:6" x14ac:dyDescent="0.25">
      <c r="C4076" s="86"/>
      <c r="D4076" s="86"/>
      <c r="E4076" s="86"/>
      <c r="F4076" s="86"/>
    </row>
    <row r="4077" spans="3:6" x14ac:dyDescent="0.25">
      <c r="C4077" s="86"/>
      <c r="D4077" s="86"/>
      <c r="E4077" s="86"/>
      <c r="F4077" s="86"/>
    </row>
    <row r="4078" spans="3:6" x14ac:dyDescent="0.25">
      <c r="C4078" s="86"/>
      <c r="D4078" s="86"/>
      <c r="E4078" s="86"/>
      <c r="F4078" s="86"/>
    </row>
    <row r="4079" spans="3:6" x14ac:dyDescent="0.25">
      <c r="C4079" s="86"/>
      <c r="D4079" s="86"/>
      <c r="E4079" s="86"/>
      <c r="F4079" s="86"/>
    </row>
    <row r="4080" spans="3:6" x14ac:dyDescent="0.25">
      <c r="C4080" s="86"/>
      <c r="D4080" s="86"/>
      <c r="E4080" s="86"/>
      <c r="F4080" s="86"/>
    </row>
    <row r="4081" spans="3:6" x14ac:dyDescent="0.25">
      <c r="C4081" s="86"/>
      <c r="D4081" s="86"/>
      <c r="E4081" s="86"/>
      <c r="F4081" s="86"/>
    </row>
    <row r="4082" spans="3:6" x14ac:dyDescent="0.25">
      <c r="C4082" s="86"/>
      <c r="D4082" s="86"/>
      <c r="E4082" s="86"/>
      <c r="F4082" s="86"/>
    </row>
    <row r="4083" spans="3:6" x14ac:dyDescent="0.25">
      <c r="C4083" s="86"/>
      <c r="D4083" s="86"/>
      <c r="E4083" s="86"/>
      <c r="F4083" s="86"/>
    </row>
    <row r="4084" spans="3:6" x14ac:dyDescent="0.25">
      <c r="C4084" s="86"/>
      <c r="D4084" s="86"/>
      <c r="E4084" s="86"/>
      <c r="F4084" s="86"/>
    </row>
    <row r="4085" spans="3:6" x14ac:dyDescent="0.25">
      <c r="C4085" s="86"/>
      <c r="D4085" s="86"/>
      <c r="E4085" s="86"/>
      <c r="F4085" s="86"/>
    </row>
    <row r="4086" spans="3:6" x14ac:dyDescent="0.25">
      <c r="C4086" s="86"/>
      <c r="D4086" s="86"/>
      <c r="E4086" s="86"/>
      <c r="F4086" s="86"/>
    </row>
    <row r="4087" spans="3:6" x14ac:dyDescent="0.25">
      <c r="C4087" s="86"/>
      <c r="D4087" s="86"/>
      <c r="E4087" s="86"/>
      <c r="F4087" s="86"/>
    </row>
    <row r="4088" spans="3:6" x14ac:dyDescent="0.25">
      <c r="C4088" s="86"/>
      <c r="D4088" s="86"/>
      <c r="E4088" s="86"/>
      <c r="F4088" s="86"/>
    </row>
    <row r="4089" spans="3:6" x14ac:dyDescent="0.25">
      <c r="C4089" s="86"/>
      <c r="D4089" s="86"/>
      <c r="E4089" s="86"/>
      <c r="F4089" s="86"/>
    </row>
    <row r="4090" spans="3:6" x14ac:dyDescent="0.25">
      <c r="C4090" s="86"/>
      <c r="D4090" s="86"/>
      <c r="E4090" s="86"/>
      <c r="F4090" s="86"/>
    </row>
    <row r="4091" spans="3:6" x14ac:dyDescent="0.25">
      <c r="C4091" s="86"/>
      <c r="D4091" s="86"/>
      <c r="E4091" s="86"/>
      <c r="F4091" s="86"/>
    </row>
    <row r="4092" spans="3:6" x14ac:dyDescent="0.25">
      <c r="C4092" s="86"/>
      <c r="D4092" s="86"/>
      <c r="E4092" s="86"/>
      <c r="F4092" s="86"/>
    </row>
    <row r="4093" spans="3:6" x14ac:dyDescent="0.25">
      <c r="C4093" s="86"/>
      <c r="D4093" s="86"/>
      <c r="E4093" s="86"/>
      <c r="F4093" s="86"/>
    </row>
    <row r="4094" spans="3:6" x14ac:dyDescent="0.25">
      <c r="C4094" s="86"/>
      <c r="D4094" s="86"/>
      <c r="E4094" s="86"/>
      <c r="F4094" s="86"/>
    </row>
    <row r="4095" spans="3:6" x14ac:dyDescent="0.25">
      <c r="C4095" s="86"/>
      <c r="D4095" s="86"/>
      <c r="E4095" s="86"/>
      <c r="F4095" s="86"/>
    </row>
    <row r="4096" spans="3:6" x14ac:dyDescent="0.25">
      <c r="C4096" s="86"/>
      <c r="D4096" s="86"/>
      <c r="E4096" s="86"/>
      <c r="F4096" s="86"/>
    </row>
    <row r="4097" spans="3:6" x14ac:dyDescent="0.25">
      <c r="C4097" s="86"/>
      <c r="D4097" s="86"/>
      <c r="E4097" s="86"/>
      <c r="F4097" s="86"/>
    </row>
    <row r="4098" spans="3:6" x14ac:dyDescent="0.25">
      <c r="C4098" s="86"/>
      <c r="D4098" s="86"/>
      <c r="E4098" s="86"/>
      <c r="F4098" s="86"/>
    </row>
    <row r="4099" spans="3:6" x14ac:dyDescent="0.25">
      <c r="C4099" s="86"/>
      <c r="D4099" s="86"/>
      <c r="E4099" s="86"/>
      <c r="F4099" s="86"/>
    </row>
    <row r="4100" spans="3:6" x14ac:dyDescent="0.25">
      <c r="C4100" s="86"/>
      <c r="D4100" s="86"/>
      <c r="E4100" s="86"/>
      <c r="F4100" s="86"/>
    </row>
    <row r="4101" spans="3:6" x14ac:dyDescent="0.25">
      <c r="C4101" s="86"/>
      <c r="D4101" s="86"/>
      <c r="E4101" s="86"/>
      <c r="F4101" s="86"/>
    </row>
    <row r="4102" spans="3:6" x14ac:dyDescent="0.25">
      <c r="C4102" s="86"/>
      <c r="D4102" s="86"/>
      <c r="E4102" s="86"/>
      <c r="F4102" s="86"/>
    </row>
    <row r="4103" spans="3:6" x14ac:dyDescent="0.25">
      <c r="C4103" s="86"/>
      <c r="D4103" s="86"/>
      <c r="E4103" s="86"/>
      <c r="F4103" s="86"/>
    </row>
    <row r="4104" spans="3:6" x14ac:dyDescent="0.25">
      <c r="C4104" s="86"/>
      <c r="D4104" s="86"/>
      <c r="E4104" s="86"/>
      <c r="F4104" s="86"/>
    </row>
    <row r="4105" spans="3:6" x14ac:dyDescent="0.25">
      <c r="C4105" s="86"/>
      <c r="D4105" s="86"/>
      <c r="E4105" s="86"/>
      <c r="F4105" s="86"/>
    </row>
    <row r="4106" spans="3:6" x14ac:dyDescent="0.25">
      <c r="C4106" s="86"/>
      <c r="D4106" s="86"/>
      <c r="E4106" s="86"/>
      <c r="F4106" s="86"/>
    </row>
    <row r="4107" spans="3:6" x14ac:dyDescent="0.25">
      <c r="C4107" s="86"/>
      <c r="D4107" s="86"/>
      <c r="E4107" s="86"/>
      <c r="F4107" s="86"/>
    </row>
    <row r="4108" spans="3:6" x14ac:dyDescent="0.25">
      <c r="C4108" s="86"/>
      <c r="D4108" s="86"/>
      <c r="E4108" s="86"/>
      <c r="F4108" s="86"/>
    </row>
    <row r="4109" spans="3:6" x14ac:dyDescent="0.25">
      <c r="C4109" s="86"/>
      <c r="D4109" s="86"/>
      <c r="E4109" s="86"/>
      <c r="F4109" s="86"/>
    </row>
    <row r="4110" spans="3:6" x14ac:dyDescent="0.25">
      <c r="C4110" s="86"/>
      <c r="D4110" s="86"/>
      <c r="E4110" s="86"/>
      <c r="F4110" s="86"/>
    </row>
    <row r="4111" spans="3:6" x14ac:dyDescent="0.25">
      <c r="C4111" s="86"/>
      <c r="D4111" s="86"/>
      <c r="E4111" s="86"/>
      <c r="F4111" s="86"/>
    </row>
    <row r="4112" spans="3:6" x14ac:dyDescent="0.25">
      <c r="C4112" s="86"/>
      <c r="D4112" s="86"/>
      <c r="E4112" s="86"/>
      <c r="F4112" s="86"/>
    </row>
    <row r="4113" spans="3:6" x14ac:dyDescent="0.25">
      <c r="C4113" s="86"/>
      <c r="D4113" s="86"/>
      <c r="E4113" s="86"/>
      <c r="F4113" s="86"/>
    </row>
    <row r="4114" spans="3:6" x14ac:dyDescent="0.25">
      <c r="C4114" s="86"/>
      <c r="D4114" s="86"/>
      <c r="E4114" s="86"/>
      <c r="F4114" s="86"/>
    </row>
    <row r="4115" spans="3:6" x14ac:dyDescent="0.25">
      <c r="C4115" s="86"/>
      <c r="D4115" s="86"/>
      <c r="E4115" s="86"/>
      <c r="F4115" s="86"/>
    </row>
    <row r="4116" spans="3:6" x14ac:dyDescent="0.25">
      <c r="C4116" s="86"/>
      <c r="D4116" s="86"/>
      <c r="E4116" s="86"/>
      <c r="F4116" s="86"/>
    </row>
    <row r="4117" spans="3:6" x14ac:dyDescent="0.25">
      <c r="C4117" s="86"/>
      <c r="D4117" s="86"/>
      <c r="E4117" s="86"/>
      <c r="F4117" s="86"/>
    </row>
    <row r="4118" spans="3:6" x14ac:dyDescent="0.25">
      <c r="C4118" s="86"/>
      <c r="D4118" s="86"/>
      <c r="E4118" s="86"/>
      <c r="F4118" s="86"/>
    </row>
    <row r="4119" spans="3:6" x14ac:dyDescent="0.25">
      <c r="C4119" s="86"/>
      <c r="D4119" s="86"/>
      <c r="E4119" s="86"/>
      <c r="F4119" s="86"/>
    </row>
    <row r="4120" spans="3:6" x14ac:dyDescent="0.25">
      <c r="C4120" s="86"/>
      <c r="D4120" s="86"/>
      <c r="E4120" s="86"/>
      <c r="F4120" s="86"/>
    </row>
    <row r="4121" spans="3:6" x14ac:dyDescent="0.25">
      <c r="C4121" s="86"/>
      <c r="D4121" s="86"/>
      <c r="E4121" s="86"/>
      <c r="F4121" s="86"/>
    </row>
    <row r="4122" spans="3:6" x14ac:dyDescent="0.25">
      <c r="C4122" s="86"/>
      <c r="D4122" s="86"/>
      <c r="E4122" s="86"/>
      <c r="F4122" s="86"/>
    </row>
    <row r="4123" spans="3:6" x14ac:dyDescent="0.25">
      <c r="C4123" s="86"/>
      <c r="D4123" s="86"/>
      <c r="E4123" s="86"/>
      <c r="F4123" s="86"/>
    </row>
    <row r="4124" spans="3:6" x14ac:dyDescent="0.25">
      <c r="C4124" s="86"/>
      <c r="D4124" s="86"/>
      <c r="E4124" s="86"/>
      <c r="F4124" s="86"/>
    </row>
    <row r="4125" spans="3:6" x14ac:dyDescent="0.25">
      <c r="C4125" s="86"/>
      <c r="D4125" s="86"/>
      <c r="E4125" s="86"/>
      <c r="F4125" s="86"/>
    </row>
    <row r="4126" spans="3:6" x14ac:dyDescent="0.25">
      <c r="C4126" s="86"/>
      <c r="D4126" s="86"/>
      <c r="E4126" s="86"/>
      <c r="F4126" s="86"/>
    </row>
    <row r="4127" spans="3:6" x14ac:dyDescent="0.25">
      <c r="C4127" s="86"/>
      <c r="D4127" s="86"/>
      <c r="E4127" s="86"/>
      <c r="F4127" s="86"/>
    </row>
    <row r="4128" spans="3:6" x14ac:dyDescent="0.25">
      <c r="C4128" s="86"/>
      <c r="D4128" s="86"/>
      <c r="E4128" s="86"/>
      <c r="F4128" s="86"/>
    </row>
    <row r="4129" spans="3:6" x14ac:dyDescent="0.25">
      <c r="C4129" s="86"/>
      <c r="D4129" s="86"/>
      <c r="E4129" s="86"/>
      <c r="F4129" s="86"/>
    </row>
    <row r="4130" spans="3:6" x14ac:dyDescent="0.25">
      <c r="C4130" s="86"/>
      <c r="D4130" s="86"/>
      <c r="E4130" s="86"/>
      <c r="F4130" s="86"/>
    </row>
    <row r="4131" spans="3:6" x14ac:dyDescent="0.25">
      <c r="C4131" s="86"/>
      <c r="D4131" s="86"/>
      <c r="E4131" s="86"/>
      <c r="F4131" s="86"/>
    </row>
    <row r="4132" spans="3:6" x14ac:dyDescent="0.25">
      <c r="C4132" s="86"/>
      <c r="D4132" s="86"/>
      <c r="E4132" s="86"/>
      <c r="F4132" s="86"/>
    </row>
    <row r="4133" spans="3:6" x14ac:dyDescent="0.25">
      <c r="C4133" s="86"/>
      <c r="D4133" s="86"/>
      <c r="E4133" s="86"/>
      <c r="F4133" s="86"/>
    </row>
    <row r="4134" spans="3:6" x14ac:dyDescent="0.25">
      <c r="C4134" s="86"/>
      <c r="D4134" s="86"/>
      <c r="E4134" s="86"/>
      <c r="F4134" s="86"/>
    </row>
    <row r="4135" spans="3:6" x14ac:dyDescent="0.25">
      <c r="C4135" s="86"/>
      <c r="D4135" s="86"/>
      <c r="E4135" s="86"/>
      <c r="F4135" s="86"/>
    </row>
    <row r="4136" spans="3:6" x14ac:dyDescent="0.25">
      <c r="C4136" s="86"/>
      <c r="D4136" s="86"/>
      <c r="E4136" s="86"/>
      <c r="F4136" s="86"/>
    </row>
    <row r="4137" spans="3:6" x14ac:dyDescent="0.25">
      <c r="C4137" s="86"/>
      <c r="D4137" s="86"/>
      <c r="E4137" s="86"/>
      <c r="F4137" s="86"/>
    </row>
    <row r="4138" spans="3:6" x14ac:dyDescent="0.25">
      <c r="C4138" s="86"/>
      <c r="D4138" s="86"/>
      <c r="E4138" s="86"/>
      <c r="F4138" s="86"/>
    </row>
    <row r="4139" spans="3:6" x14ac:dyDescent="0.25">
      <c r="C4139" s="86"/>
      <c r="D4139" s="86"/>
      <c r="E4139" s="86"/>
      <c r="F4139" s="86"/>
    </row>
    <row r="4140" spans="3:6" x14ac:dyDescent="0.25">
      <c r="C4140" s="86"/>
      <c r="D4140" s="86"/>
      <c r="E4140" s="86"/>
      <c r="F4140" s="86"/>
    </row>
    <row r="4141" spans="3:6" x14ac:dyDescent="0.25">
      <c r="C4141" s="86"/>
      <c r="D4141" s="86"/>
      <c r="E4141" s="86"/>
      <c r="F4141" s="86"/>
    </row>
    <row r="4142" spans="3:6" x14ac:dyDescent="0.25">
      <c r="C4142" s="86"/>
      <c r="D4142" s="86"/>
      <c r="E4142" s="86"/>
      <c r="F4142" s="86"/>
    </row>
    <row r="4143" spans="3:6" x14ac:dyDescent="0.25">
      <c r="C4143" s="86"/>
      <c r="D4143" s="86"/>
      <c r="E4143" s="86"/>
      <c r="F4143" s="86"/>
    </row>
    <row r="4144" spans="3:6" x14ac:dyDescent="0.25">
      <c r="C4144" s="86"/>
      <c r="D4144" s="86"/>
      <c r="E4144" s="86"/>
      <c r="F4144" s="86"/>
    </row>
    <row r="4145" spans="3:6" x14ac:dyDescent="0.25">
      <c r="C4145" s="86"/>
      <c r="D4145" s="86"/>
      <c r="E4145" s="86"/>
      <c r="F4145" s="86"/>
    </row>
    <row r="4146" spans="3:6" x14ac:dyDescent="0.25">
      <c r="C4146" s="86"/>
      <c r="D4146" s="86"/>
      <c r="E4146" s="86"/>
      <c r="F4146" s="86"/>
    </row>
    <row r="4147" spans="3:6" x14ac:dyDescent="0.25">
      <c r="C4147" s="86"/>
      <c r="D4147" s="86"/>
      <c r="E4147" s="86"/>
      <c r="F4147" s="86"/>
    </row>
    <row r="4148" spans="3:6" x14ac:dyDescent="0.25">
      <c r="C4148" s="86"/>
      <c r="D4148" s="86"/>
      <c r="E4148" s="86"/>
      <c r="F4148" s="86"/>
    </row>
    <row r="4149" spans="3:6" x14ac:dyDescent="0.25">
      <c r="C4149" s="86"/>
      <c r="D4149" s="86"/>
      <c r="E4149" s="86"/>
      <c r="F4149" s="86"/>
    </row>
    <row r="4150" spans="3:6" x14ac:dyDescent="0.25">
      <c r="C4150" s="86"/>
      <c r="D4150" s="86"/>
      <c r="E4150" s="86"/>
      <c r="F4150" s="86"/>
    </row>
    <row r="4151" spans="3:6" x14ac:dyDescent="0.25">
      <c r="C4151" s="86"/>
      <c r="D4151" s="86"/>
      <c r="E4151" s="86"/>
      <c r="F4151" s="86"/>
    </row>
    <row r="4152" spans="3:6" x14ac:dyDescent="0.25">
      <c r="C4152" s="86"/>
      <c r="D4152" s="86"/>
      <c r="E4152" s="86"/>
      <c r="F4152" s="86"/>
    </row>
    <row r="4153" spans="3:6" x14ac:dyDescent="0.25">
      <c r="C4153" s="86"/>
      <c r="D4153" s="86"/>
      <c r="E4153" s="86"/>
      <c r="F4153" s="86"/>
    </row>
    <row r="4154" spans="3:6" x14ac:dyDescent="0.25">
      <c r="C4154" s="86"/>
      <c r="D4154" s="86"/>
      <c r="E4154" s="86"/>
      <c r="F4154" s="86"/>
    </row>
    <row r="4155" spans="3:6" x14ac:dyDescent="0.25">
      <c r="C4155" s="86"/>
      <c r="D4155" s="86"/>
      <c r="E4155" s="86"/>
      <c r="F4155" s="86"/>
    </row>
    <row r="4156" spans="3:6" x14ac:dyDescent="0.25">
      <c r="C4156" s="86"/>
      <c r="D4156" s="86"/>
      <c r="E4156" s="86"/>
      <c r="F4156" s="86"/>
    </row>
    <row r="4157" spans="3:6" x14ac:dyDescent="0.25">
      <c r="C4157" s="86"/>
      <c r="D4157" s="86"/>
      <c r="E4157" s="86"/>
      <c r="F4157" s="86"/>
    </row>
    <row r="4158" spans="3:6" x14ac:dyDescent="0.25">
      <c r="C4158" s="86"/>
      <c r="D4158" s="86"/>
      <c r="E4158" s="86"/>
      <c r="F4158" s="86"/>
    </row>
    <row r="4159" spans="3:6" x14ac:dyDescent="0.25">
      <c r="C4159" s="86"/>
      <c r="D4159" s="86"/>
      <c r="E4159" s="86"/>
      <c r="F4159" s="86"/>
    </row>
    <row r="4160" spans="3:6" x14ac:dyDescent="0.25">
      <c r="C4160" s="86"/>
      <c r="D4160" s="86"/>
      <c r="E4160" s="86"/>
      <c r="F4160" s="86"/>
    </row>
    <row r="4161" spans="3:6" x14ac:dyDescent="0.25">
      <c r="C4161" s="86"/>
      <c r="D4161" s="86"/>
      <c r="E4161" s="86"/>
      <c r="F4161" s="86"/>
    </row>
    <row r="4162" spans="3:6" x14ac:dyDescent="0.25">
      <c r="C4162" s="86"/>
      <c r="D4162" s="86"/>
      <c r="E4162" s="86"/>
      <c r="F4162" s="86"/>
    </row>
    <row r="4163" spans="3:6" x14ac:dyDescent="0.25">
      <c r="C4163" s="86"/>
      <c r="D4163" s="86"/>
      <c r="E4163" s="86"/>
      <c r="F4163" s="86"/>
    </row>
    <row r="4164" spans="3:6" x14ac:dyDescent="0.25">
      <c r="C4164" s="86"/>
      <c r="D4164" s="86"/>
      <c r="E4164" s="86"/>
      <c r="F4164" s="86"/>
    </row>
    <row r="4165" spans="3:6" x14ac:dyDescent="0.25">
      <c r="C4165" s="86"/>
      <c r="D4165" s="86"/>
      <c r="E4165" s="86"/>
      <c r="F4165" s="86"/>
    </row>
    <row r="4166" spans="3:6" x14ac:dyDescent="0.25">
      <c r="C4166" s="86"/>
      <c r="D4166" s="86"/>
      <c r="E4166" s="86"/>
      <c r="F4166" s="86"/>
    </row>
    <row r="4167" spans="3:6" x14ac:dyDescent="0.25">
      <c r="C4167" s="86"/>
      <c r="D4167" s="86"/>
      <c r="E4167" s="86"/>
      <c r="F4167" s="86"/>
    </row>
    <row r="4168" spans="3:6" x14ac:dyDescent="0.25">
      <c r="C4168" s="86"/>
      <c r="D4168" s="86"/>
      <c r="E4168" s="86"/>
      <c r="F4168" s="86"/>
    </row>
    <row r="4169" spans="3:6" x14ac:dyDescent="0.25">
      <c r="C4169" s="86"/>
      <c r="D4169" s="86"/>
      <c r="E4169" s="86"/>
      <c r="F4169" s="86"/>
    </row>
    <row r="4170" spans="3:6" x14ac:dyDescent="0.25">
      <c r="C4170" s="86"/>
      <c r="D4170" s="86"/>
      <c r="E4170" s="86"/>
      <c r="F4170" s="86"/>
    </row>
    <row r="4171" spans="3:6" x14ac:dyDescent="0.25">
      <c r="C4171" s="86"/>
      <c r="D4171" s="86"/>
      <c r="E4171" s="86"/>
      <c r="F4171" s="86"/>
    </row>
    <row r="4172" spans="3:6" x14ac:dyDescent="0.25">
      <c r="C4172" s="86"/>
      <c r="D4172" s="86"/>
      <c r="E4172" s="86"/>
      <c r="F4172" s="86"/>
    </row>
    <row r="4173" spans="3:6" x14ac:dyDescent="0.25">
      <c r="C4173" s="86"/>
      <c r="D4173" s="86"/>
      <c r="E4173" s="86"/>
      <c r="F4173" s="86"/>
    </row>
    <row r="4174" spans="3:6" x14ac:dyDescent="0.25">
      <c r="C4174" s="86"/>
      <c r="D4174" s="86"/>
      <c r="E4174" s="86"/>
      <c r="F4174" s="86"/>
    </row>
    <row r="4175" spans="3:6" x14ac:dyDescent="0.25">
      <c r="C4175" s="86"/>
      <c r="D4175" s="86"/>
      <c r="E4175" s="86"/>
      <c r="F4175" s="86"/>
    </row>
    <row r="4176" spans="3:6" x14ac:dyDescent="0.25">
      <c r="C4176" s="86"/>
      <c r="D4176" s="86"/>
      <c r="E4176" s="86"/>
      <c r="F4176" s="86"/>
    </row>
    <row r="4177" spans="3:6" x14ac:dyDescent="0.25">
      <c r="C4177" s="86"/>
      <c r="D4177" s="86"/>
      <c r="E4177" s="86"/>
      <c r="F4177" s="86"/>
    </row>
    <row r="4178" spans="3:6" x14ac:dyDescent="0.25">
      <c r="C4178" s="86"/>
      <c r="D4178" s="86"/>
      <c r="E4178" s="86"/>
      <c r="F4178" s="86"/>
    </row>
    <row r="4179" spans="3:6" x14ac:dyDescent="0.25">
      <c r="C4179" s="86"/>
      <c r="D4179" s="86"/>
      <c r="E4179" s="86"/>
      <c r="F4179" s="86"/>
    </row>
    <row r="4180" spans="3:6" x14ac:dyDescent="0.25">
      <c r="C4180" s="86"/>
      <c r="D4180" s="86"/>
      <c r="E4180" s="86"/>
      <c r="F4180" s="86"/>
    </row>
    <row r="4181" spans="3:6" x14ac:dyDescent="0.25">
      <c r="C4181" s="86"/>
      <c r="D4181" s="86"/>
      <c r="E4181" s="86"/>
      <c r="F4181" s="86"/>
    </row>
    <row r="4182" spans="3:6" x14ac:dyDescent="0.25">
      <c r="C4182" s="86"/>
      <c r="D4182" s="86"/>
      <c r="E4182" s="86"/>
      <c r="F4182" s="86"/>
    </row>
    <row r="4183" spans="3:6" x14ac:dyDescent="0.25">
      <c r="C4183" s="86"/>
      <c r="D4183" s="86"/>
      <c r="E4183" s="86"/>
      <c r="F4183" s="86"/>
    </row>
    <row r="4184" spans="3:6" x14ac:dyDescent="0.25">
      <c r="C4184" s="86"/>
      <c r="D4184" s="86"/>
      <c r="E4184" s="86"/>
      <c r="F4184" s="86"/>
    </row>
    <row r="4185" spans="3:6" x14ac:dyDescent="0.25">
      <c r="C4185" s="86"/>
      <c r="D4185" s="86"/>
      <c r="E4185" s="86"/>
      <c r="F4185" s="86"/>
    </row>
    <row r="4186" spans="3:6" x14ac:dyDescent="0.25">
      <c r="C4186" s="86"/>
      <c r="D4186" s="86"/>
      <c r="E4186" s="86"/>
      <c r="F4186" s="86"/>
    </row>
    <row r="4187" spans="3:6" x14ac:dyDescent="0.25">
      <c r="C4187" s="86"/>
      <c r="D4187" s="86"/>
      <c r="E4187" s="86"/>
      <c r="F4187" s="86"/>
    </row>
    <row r="4188" spans="3:6" x14ac:dyDescent="0.25">
      <c r="C4188" s="86"/>
      <c r="D4188" s="86"/>
      <c r="E4188" s="86"/>
      <c r="F4188" s="86"/>
    </row>
    <row r="4189" spans="3:6" x14ac:dyDescent="0.25">
      <c r="C4189" s="86"/>
      <c r="D4189" s="86"/>
      <c r="E4189" s="86"/>
      <c r="F4189" s="86"/>
    </row>
    <row r="4190" spans="3:6" x14ac:dyDescent="0.25">
      <c r="C4190" s="86"/>
      <c r="D4190" s="86"/>
      <c r="E4190" s="86"/>
      <c r="F4190" s="86"/>
    </row>
    <row r="4191" spans="3:6" x14ac:dyDescent="0.25">
      <c r="C4191" s="86"/>
      <c r="D4191" s="86"/>
      <c r="E4191" s="86"/>
      <c r="F4191" s="86"/>
    </row>
    <row r="4192" spans="3:6" x14ac:dyDescent="0.25">
      <c r="C4192" s="86"/>
      <c r="D4192" s="86"/>
      <c r="E4192" s="86"/>
      <c r="F4192" s="86"/>
    </row>
    <row r="4193" spans="3:6" x14ac:dyDescent="0.25">
      <c r="C4193" s="86"/>
      <c r="D4193" s="86"/>
      <c r="E4193" s="86"/>
      <c r="F4193" s="86"/>
    </row>
    <row r="4194" spans="3:6" x14ac:dyDescent="0.25">
      <c r="C4194" s="86"/>
      <c r="D4194" s="86"/>
      <c r="E4194" s="86"/>
      <c r="F4194" s="86"/>
    </row>
    <row r="4195" spans="3:6" x14ac:dyDescent="0.25">
      <c r="C4195" s="86"/>
      <c r="D4195" s="86"/>
      <c r="E4195" s="86"/>
      <c r="F4195" s="86"/>
    </row>
    <row r="4196" spans="3:6" x14ac:dyDescent="0.25">
      <c r="C4196" s="86"/>
      <c r="D4196" s="86"/>
      <c r="E4196" s="86"/>
      <c r="F4196" s="86"/>
    </row>
    <row r="4197" spans="3:6" x14ac:dyDescent="0.25">
      <c r="C4197" s="86"/>
      <c r="D4197" s="86"/>
      <c r="E4197" s="86"/>
      <c r="F4197" s="86"/>
    </row>
    <row r="4198" spans="3:6" x14ac:dyDescent="0.25">
      <c r="C4198" s="86"/>
      <c r="D4198" s="86"/>
      <c r="E4198" s="86"/>
      <c r="F4198" s="86"/>
    </row>
    <row r="4199" spans="3:6" x14ac:dyDescent="0.25">
      <c r="C4199" s="86"/>
      <c r="D4199" s="86"/>
      <c r="E4199" s="86"/>
      <c r="F4199" s="86"/>
    </row>
    <row r="4200" spans="3:6" x14ac:dyDescent="0.25">
      <c r="C4200" s="86"/>
      <c r="D4200" s="86"/>
      <c r="E4200" s="86"/>
      <c r="F4200" s="86"/>
    </row>
    <row r="4201" spans="3:6" x14ac:dyDescent="0.25">
      <c r="C4201" s="86"/>
      <c r="D4201" s="86"/>
      <c r="E4201" s="86"/>
      <c r="F4201" s="86"/>
    </row>
    <row r="4202" spans="3:6" x14ac:dyDescent="0.25">
      <c r="C4202" s="86"/>
      <c r="D4202" s="86"/>
      <c r="E4202" s="86"/>
      <c r="F4202" s="86"/>
    </row>
    <row r="4203" spans="3:6" x14ac:dyDescent="0.25">
      <c r="C4203" s="86"/>
      <c r="D4203" s="86"/>
      <c r="E4203" s="86"/>
      <c r="F4203" s="86"/>
    </row>
    <row r="4204" spans="3:6" x14ac:dyDescent="0.25">
      <c r="C4204" s="86"/>
      <c r="D4204" s="86"/>
      <c r="E4204" s="86"/>
      <c r="F4204" s="86"/>
    </row>
    <row r="4205" spans="3:6" x14ac:dyDescent="0.25">
      <c r="C4205" s="86"/>
      <c r="D4205" s="86"/>
      <c r="E4205" s="86"/>
      <c r="F4205" s="86"/>
    </row>
    <row r="4206" spans="3:6" x14ac:dyDescent="0.25">
      <c r="C4206" s="86"/>
      <c r="D4206" s="86"/>
      <c r="E4206" s="86"/>
      <c r="F4206" s="86"/>
    </row>
    <row r="4207" spans="3:6" x14ac:dyDescent="0.25">
      <c r="C4207" s="86"/>
      <c r="D4207" s="86"/>
      <c r="E4207" s="86"/>
      <c r="F4207" s="86"/>
    </row>
    <row r="4208" spans="3:6" x14ac:dyDescent="0.25">
      <c r="C4208" s="86"/>
      <c r="D4208" s="86"/>
      <c r="E4208" s="86"/>
      <c r="F4208" s="86"/>
    </row>
    <row r="4209" spans="3:6" x14ac:dyDescent="0.25">
      <c r="C4209" s="86"/>
      <c r="D4209" s="86"/>
      <c r="E4209" s="86"/>
      <c r="F4209" s="86"/>
    </row>
    <row r="4210" spans="3:6" x14ac:dyDescent="0.25">
      <c r="C4210" s="86"/>
      <c r="D4210" s="86"/>
      <c r="E4210" s="86"/>
      <c r="F4210" s="86"/>
    </row>
    <row r="4211" spans="3:6" x14ac:dyDescent="0.25">
      <c r="C4211" s="86"/>
      <c r="D4211" s="86"/>
      <c r="E4211" s="86"/>
      <c r="F4211" s="86"/>
    </row>
    <row r="4212" spans="3:6" x14ac:dyDescent="0.25">
      <c r="C4212" s="86"/>
      <c r="D4212" s="86"/>
      <c r="E4212" s="86"/>
      <c r="F4212" s="86"/>
    </row>
    <row r="4213" spans="3:6" x14ac:dyDescent="0.25">
      <c r="C4213" s="86"/>
      <c r="D4213" s="86"/>
      <c r="E4213" s="86"/>
      <c r="F4213" s="86"/>
    </row>
    <row r="4214" spans="3:6" x14ac:dyDescent="0.25">
      <c r="C4214" s="86"/>
      <c r="D4214" s="86"/>
      <c r="E4214" s="86"/>
      <c r="F4214" s="86"/>
    </row>
    <row r="4215" spans="3:6" x14ac:dyDescent="0.25">
      <c r="C4215" s="86"/>
      <c r="D4215" s="86"/>
      <c r="E4215" s="86"/>
      <c r="F4215" s="86"/>
    </row>
    <row r="4216" spans="3:6" x14ac:dyDescent="0.25">
      <c r="C4216" s="86"/>
      <c r="D4216" s="86"/>
      <c r="E4216" s="86"/>
      <c r="F4216" s="86"/>
    </row>
    <row r="4217" spans="3:6" x14ac:dyDescent="0.25">
      <c r="C4217" s="86"/>
      <c r="D4217" s="86"/>
      <c r="E4217" s="86"/>
      <c r="F4217" s="86"/>
    </row>
    <row r="4218" spans="3:6" x14ac:dyDescent="0.25">
      <c r="C4218" s="86"/>
      <c r="D4218" s="86"/>
      <c r="E4218" s="86"/>
      <c r="F4218" s="86"/>
    </row>
    <row r="4219" spans="3:6" x14ac:dyDescent="0.25">
      <c r="C4219" s="86"/>
      <c r="D4219" s="86"/>
      <c r="E4219" s="86"/>
      <c r="F4219" s="86"/>
    </row>
    <row r="4220" spans="3:6" x14ac:dyDescent="0.25">
      <c r="C4220" s="86"/>
      <c r="D4220" s="86"/>
      <c r="E4220" s="86"/>
      <c r="F4220" s="86"/>
    </row>
    <row r="4221" spans="3:6" x14ac:dyDescent="0.25">
      <c r="C4221" s="86"/>
      <c r="D4221" s="86"/>
      <c r="E4221" s="86"/>
      <c r="F4221" s="86"/>
    </row>
    <row r="4222" spans="3:6" x14ac:dyDescent="0.25">
      <c r="C4222" s="86"/>
      <c r="D4222" s="86"/>
      <c r="E4222" s="86"/>
      <c r="F4222" s="86"/>
    </row>
    <row r="4223" spans="3:6" x14ac:dyDescent="0.25">
      <c r="C4223" s="86"/>
      <c r="D4223" s="86"/>
      <c r="E4223" s="86"/>
      <c r="F4223" s="86"/>
    </row>
    <row r="4224" spans="3:6" x14ac:dyDescent="0.25">
      <c r="C4224" s="86"/>
      <c r="D4224" s="86"/>
      <c r="E4224" s="86"/>
      <c r="F4224" s="86"/>
    </row>
    <row r="4225" spans="3:6" x14ac:dyDescent="0.25">
      <c r="C4225" s="86"/>
      <c r="D4225" s="86"/>
      <c r="E4225" s="86"/>
      <c r="F4225" s="86"/>
    </row>
    <row r="4226" spans="3:6" x14ac:dyDescent="0.25">
      <c r="C4226" s="86"/>
      <c r="D4226" s="86"/>
      <c r="E4226" s="86"/>
      <c r="F4226" s="86"/>
    </row>
    <row r="4227" spans="3:6" x14ac:dyDescent="0.25">
      <c r="C4227" s="86"/>
      <c r="D4227" s="86"/>
      <c r="E4227" s="86"/>
      <c r="F4227" s="86"/>
    </row>
    <row r="4228" spans="3:6" x14ac:dyDescent="0.25">
      <c r="C4228" s="86"/>
      <c r="D4228" s="86"/>
      <c r="E4228" s="86"/>
      <c r="F4228" s="86"/>
    </row>
    <row r="4229" spans="3:6" x14ac:dyDescent="0.25">
      <c r="C4229" s="86"/>
      <c r="D4229" s="86"/>
      <c r="E4229" s="86"/>
      <c r="F4229" s="86"/>
    </row>
    <row r="4230" spans="3:6" x14ac:dyDescent="0.25">
      <c r="C4230" s="86"/>
      <c r="D4230" s="86"/>
      <c r="E4230" s="86"/>
      <c r="F4230" s="86"/>
    </row>
    <row r="4231" spans="3:6" x14ac:dyDescent="0.25">
      <c r="C4231" s="86"/>
      <c r="D4231" s="86"/>
      <c r="E4231" s="86"/>
      <c r="F4231" s="86"/>
    </row>
    <row r="4232" spans="3:6" x14ac:dyDescent="0.25">
      <c r="C4232" s="86"/>
      <c r="D4232" s="86"/>
      <c r="E4232" s="86"/>
      <c r="F4232" s="86"/>
    </row>
    <row r="4233" spans="3:6" x14ac:dyDescent="0.25">
      <c r="C4233" s="86"/>
      <c r="D4233" s="86"/>
      <c r="E4233" s="86"/>
      <c r="F4233" s="86"/>
    </row>
    <row r="4234" spans="3:6" x14ac:dyDescent="0.25">
      <c r="C4234" s="86"/>
      <c r="D4234" s="86"/>
      <c r="E4234" s="86"/>
      <c r="F4234" s="86"/>
    </row>
    <row r="4235" spans="3:6" x14ac:dyDescent="0.25">
      <c r="C4235" s="86"/>
      <c r="D4235" s="86"/>
      <c r="E4235" s="86"/>
      <c r="F4235" s="86"/>
    </row>
    <row r="4236" spans="3:6" x14ac:dyDescent="0.25">
      <c r="C4236" s="86"/>
      <c r="D4236" s="86"/>
      <c r="E4236" s="86"/>
      <c r="F4236" s="86"/>
    </row>
    <row r="4237" spans="3:6" x14ac:dyDescent="0.25">
      <c r="C4237" s="86"/>
      <c r="D4237" s="86"/>
      <c r="E4237" s="86"/>
      <c r="F4237" s="86"/>
    </row>
    <row r="4238" spans="3:6" x14ac:dyDescent="0.25">
      <c r="C4238" s="86"/>
      <c r="D4238" s="86"/>
      <c r="E4238" s="86"/>
      <c r="F4238" s="86"/>
    </row>
    <row r="4239" spans="3:6" x14ac:dyDescent="0.25">
      <c r="C4239" s="86"/>
      <c r="D4239" s="86"/>
      <c r="E4239" s="86"/>
      <c r="F4239" s="86"/>
    </row>
    <row r="4240" spans="3:6" x14ac:dyDescent="0.25">
      <c r="C4240" s="86"/>
      <c r="D4240" s="86"/>
      <c r="E4240" s="86"/>
      <c r="F4240" s="86"/>
    </row>
    <row r="4241" spans="3:6" x14ac:dyDescent="0.25">
      <c r="C4241" s="86"/>
      <c r="D4241" s="86"/>
      <c r="E4241" s="86"/>
      <c r="F4241" s="86"/>
    </row>
    <row r="4242" spans="3:6" x14ac:dyDescent="0.25">
      <c r="C4242" s="86"/>
      <c r="D4242" s="86"/>
      <c r="E4242" s="86"/>
      <c r="F4242" s="86"/>
    </row>
    <row r="4243" spans="3:6" x14ac:dyDescent="0.25">
      <c r="C4243" s="86"/>
      <c r="D4243" s="86"/>
      <c r="E4243" s="86"/>
      <c r="F4243" s="86"/>
    </row>
    <row r="4244" spans="3:6" x14ac:dyDescent="0.25">
      <c r="C4244" s="86"/>
      <c r="D4244" s="86"/>
      <c r="E4244" s="86"/>
      <c r="F4244" s="86"/>
    </row>
    <row r="4245" spans="3:6" x14ac:dyDescent="0.25">
      <c r="C4245" s="86"/>
      <c r="D4245" s="86"/>
      <c r="E4245" s="86"/>
      <c r="F4245" s="86"/>
    </row>
    <row r="4246" spans="3:6" x14ac:dyDescent="0.25">
      <c r="C4246" s="86"/>
      <c r="D4246" s="86"/>
      <c r="E4246" s="86"/>
      <c r="F4246" s="86"/>
    </row>
    <row r="4247" spans="3:6" x14ac:dyDescent="0.25">
      <c r="C4247" s="86"/>
      <c r="D4247" s="86"/>
      <c r="E4247" s="86"/>
      <c r="F4247" s="86"/>
    </row>
    <row r="4248" spans="3:6" x14ac:dyDescent="0.25">
      <c r="C4248" s="86"/>
      <c r="D4248" s="86"/>
      <c r="E4248" s="86"/>
      <c r="F4248" s="86"/>
    </row>
    <row r="4249" spans="3:6" x14ac:dyDescent="0.25">
      <c r="C4249" s="86"/>
      <c r="D4249" s="86"/>
      <c r="E4249" s="86"/>
      <c r="F4249" s="86"/>
    </row>
    <row r="4250" spans="3:6" x14ac:dyDescent="0.25">
      <c r="C4250" s="86"/>
      <c r="D4250" s="86"/>
      <c r="E4250" s="86"/>
      <c r="F4250" s="86"/>
    </row>
    <row r="4251" spans="3:6" x14ac:dyDescent="0.25">
      <c r="C4251" s="86"/>
      <c r="D4251" s="86"/>
      <c r="E4251" s="86"/>
      <c r="F4251" s="86"/>
    </row>
    <row r="4252" spans="3:6" x14ac:dyDescent="0.25">
      <c r="C4252" s="86"/>
      <c r="D4252" s="86"/>
      <c r="E4252" s="86"/>
      <c r="F4252" s="86"/>
    </row>
    <row r="4253" spans="3:6" x14ac:dyDescent="0.25">
      <c r="C4253" s="86"/>
      <c r="D4253" s="86"/>
      <c r="E4253" s="86"/>
      <c r="F4253" s="86"/>
    </row>
    <row r="4254" spans="3:6" x14ac:dyDescent="0.25">
      <c r="C4254" s="86"/>
      <c r="D4254" s="86"/>
      <c r="E4254" s="86"/>
      <c r="F4254" s="86"/>
    </row>
    <row r="4255" spans="3:6" x14ac:dyDescent="0.25">
      <c r="C4255" s="86"/>
      <c r="D4255" s="86"/>
      <c r="E4255" s="86"/>
      <c r="F4255" s="86"/>
    </row>
    <row r="4256" spans="3:6" x14ac:dyDescent="0.25">
      <c r="C4256" s="86"/>
      <c r="D4256" s="86"/>
      <c r="E4256" s="86"/>
      <c r="F4256" s="86"/>
    </row>
    <row r="4257" spans="3:6" x14ac:dyDescent="0.25">
      <c r="C4257" s="86"/>
      <c r="D4257" s="86"/>
      <c r="E4257" s="86"/>
      <c r="F4257" s="86"/>
    </row>
    <row r="4258" spans="3:6" x14ac:dyDescent="0.25">
      <c r="C4258" s="86"/>
      <c r="D4258" s="86"/>
      <c r="E4258" s="86"/>
      <c r="F4258" s="86"/>
    </row>
    <row r="4259" spans="3:6" x14ac:dyDescent="0.25">
      <c r="C4259" s="86"/>
      <c r="D4259" s="86"/>
      <c r="E4259" s="86"/>
      <c r="F4259" s="86"/>
    </row>
    <row r="4260" spans="3:6" x14ac:dyDescent="0.25">
      <c r="C4260" s="86"/>
      <c r="D4260" s="86"/>
      <c r="E4260" s="86"/>
      <c r="F4260" s="86"/>
    </row>
    <row r="4261" spans="3:6" x14ac:dyDescent="0.25">
      <c r="C4261" s="86"/>
      <c r="D4261" s="86"/>
      <c r="E4261" s="86"/>
      <c r="F4261" s="86"/>
    </row>
    <row r="4262" spans="3:6" x14ac:dyDescent="0.25">
      <c r="C4262" s="86"/>
      <c r="D4262" s="86"/>
      <c r="E4262" s="86"/>
      <c r="F4262" s="86"/>
    </row>
    <row r="4263" spans="3:6" x14ac:dyDescent="0.25">
      <c r="C4263" s="86"/>
      <c r="D4263" s="86"/>
      <c r="E4263" s="86"/>
      <c r="F4263" s="86"/>
    </row>
    <row r="4264" spans="3:6" x14ac:dyDescent="0.25">
      <c r="C4264" s="86"/>
      <c r="D4264" s="86"/>
      <c r="E4264" s="86"/>
      <c r="F4264" s="86"/>
    </row>
    <row r="4265" spans="3:6" x14ac:dyDescent="0.25">
      <c r="C4265" s="86"/>
      <c r="D4265" s="86"/>
      <c r="E4265" s="86"/>
      <c r="F4265" s="86"/>
    </row>
    <row r="4266" spans="3:6" x14ac:dyDescent="0.25">
      <c r="C4266" s="86"/>
      <c r="D4266" s="86"/>
      <c r="E4266" s="86"/>
      <c r="F4266" s="86"/>
    </row>
    <row r="4267" spans="3:6" x14ac:dyDescent="0.25">
      <c r="C4267" s="86"/>
      <c r="D4267" s="86"/>
      <c r="E4267" s="86"/>
      <c r="F4267" s="86"/>
    </row>
    <row r="4268" spans="3:6" x14ac:dyDescent="0.25">
      <c r="C4268" s="86"/>
      <c r="D4268" s="86"/>
      <c r="E4268" s="86"/>
      <c r="F4268" s="86"/>
    </row>
    <row r="4269" spans="3:6" x14ac:dyDescent="0.25">
      <c r="C4269" s="86"/>
      <c r="D4269" s="86"/>
      <c r="E4269" s="86"/>
      <c r="F4269" s="86"/>
    </row>
    <row r="4270" spans="3:6" x14ac:dyDescent="0.25">
      <c r="C4270" s="86"/>
      <c r="D4270" s="86"/>
      <c r="E4270" s="86"/>
      <c r="F4270" s="86"/>
    </row>
    <row r="4271" spans="3:6" x14ac:dyDescent="0.25">
      <c r="C4271" s="86"/>
      <c r="D4271" s="86"/>
      <c r="E4271" s="86"/>
      <c r="F4271" s="86"/>
    </row>
    <row r="4272" spans="3:6" x14ac:dyDescent="0.25">
      <c r="C4272" s="86"/>
      <c r="D4272" s="86"/>
      <c r="E4272" s="86"/>
      <c r="F4272" s="86"/>
    </row>
    <row r="4273" spans="3:6" x14ac:dyDescent="0.25">
      <c r="C4273" s="86"/>
      <c r="D4273" s="86"/>
      <c r="E4273" s="86"/>
      <c r="F4273" s="86"/>
    </row>
    <row r="4274" spans="3:6" x14ac:dyDescent="0.25">
      <c r="C4274" s="86"/>
      <c r="D4274" s="86"/>
      <c r="E4274" s="86"/>
      <c r="F4274" s="86"/>
    </row>
    <row r="4275" spans="3:6" x14ac:dyDescent="0.25">
      <c r="C4275" s="86"/>
      <c r="D4275" s="86"/>
      <c r="E4275" s="86"/>
      <c r="F4275" s="86"/>
    </row>
    <row r="4276" spans="3:6" x14ac:dyDescent="0.25">
      <c r="C4276" s="86"/>
      <c r="D4276" s="86"/>
      <c r="E4276" s="86"/>
      <c r="F4276" s="86"/>
    </row>
    <row r="4277" spans="3:6" x14ac:dyDescent="0.25">
      <c r="C4277" s="86"/>
      <c r="D4277" s="86"/>
      <c r="E4277" s="86"/>
      <c r="F4277" s="86"/>
    </row>
    <row r="4278" spans="3:6" x14ac:dyDescent="0.25">
      <c r="C4278" s="86"/>
      <c r="D4278" s="86"/>
      <c r="E4278" s="86"/>
      <c r="F4278" s="86"/>
    </row>
    <row r="4279" spans="3:6" x14ac:dyDescent="0.25">
      <c r="C4279" s="86"/>
      <c r="D4279" s="86"/>
      <c r="E4279" s="86"/>
      <c r="F4279" s="86"/>
    </row>
    <row r="4280" spans="3:6" x14ac:dyDescent="0.25">
      <c r="C4280" s="86"/>
      <c r="D4280" s="86"/>
      <c r="E4280" s="86"/>
      <c r="F4280" s="86"/>
    </row>
    <row r="4281" spans="3:6" x14ac:dyDescent="0.25">
      <c r="C4281" s="86"/>
      <c r="D4281" s="86"/>
      <c r="E4281" s="86"/>
      <c r="F4281" s="86"/>
    </row>
    <row r="4282" spans="3:6" x14ac:dyDescent="0.25">
      <c r="C4282" s="86"/>
      <c r="D4282" s="86"/>
      <c r="E4282" s="86"/>
      <c r="F4282" s="86"/>
    </row>
    <row r="4283" spans="3:6" x14ac:dyDescent="0.25">
      <c r="C4283" s="86"/>
      <c r="D4283" s="86"/>
      <c r="E4283" s="86"/>
      <c r="F4283" s="86"/>
    </row>
    <row r="4284" spans="3:6" x14ac:dyDescent="0.25">
      <c r="C4284" s="86"/>
      <c r="D4284" s="86"/>
      <c r="E4284" s="86"/>
      <c r="F4284" s="86"/>
    </row>
    <row r="4285" spans="3:6" x14ac:dyDescent="0.25">
      <c r="C4285" s="86"/>
      <c r="D4285" s="86"/>
      <c r="E4285" s="86"/>
      <c r="F4285" s="86"/>
    </row>
    <row r="4286" spans="3:6" x14ac:dyDescent="0.25">
      <c r="C4286" s="86"/>
      <c r="D4286" s="86"/>
      <c r="E4286" s="86"/>
      <c r="F4286" s="86"/>
    </row>
    <row r="4287" spans="3:6" x14ac:dyDescent="0.25">
      <c r="C4287" s="86"/>
      <c r="D4287" s="86"/>
      <c r="E4287" s="86"/>
      <c r="F4287" s="86"/>
    </row>
    <row r="4288" spans="3:6" x14ac:dyDescent="0.25">
      <c r="C4288" s="86"/>
      <c r="D4288" s="86"/>
      <c r="E4288" s="86"/>
      <c r="F4288" s="86"/>
    </row>
    <row r="4289" spans="3:6" x14ac:dyDescent="0.25">
      <c r="C4289" s="86"/>
      <c r="D4289" s="86"/>
      <c r="E4289" s="86"/>
      <c r="F4289" s="86"/>
    </row>
    <row r="4290" spans="3:6" x14ac:dyDescent="0.25">
      <c r="C4290" s="86"/>
      <c r="D4290" s="86"/>
      <c r="E4290" s="86"/>
      <c r="F4290" s="86"/>
    </row>
    <row r="4291" spans="3:6" x14ac:dyDescent="0.25">
      <c r="C4291" s="86"/>
      <c r="D4291" s="86"/>
      <c r="E4291" s="86"/>
      <c r="F4291" s="86"/>
    </row>
    <row r="4292" spans="3:6" x14ac:dyDescent="0.25">
      <c r="C4292" s="86"/>
      <c r="D4292" s="86"/>
      <c r="E4292" s="86"/>
      <c r="F4292" s="86"/>
    </row>
    <row r="4293" spans="3:6" x14ac:dyDescent="0.25">
      <c r="C4293" s="86"/>
      <c r="D4293" s="86"/>
      <c r="E4293" s="86"/>
      <c r="F4293" s="86"/>
    </row>
    <row r="4294" spans="3:6" x14ac:dyDescent="0.25">
      <c r="C4294" s="86"/>
      <c r="D4294" s="86"/>
      <c r="E4294" s="86"/>
      <c r="F4294" s="86"/>
    </row>
    <row r="4295" spans="3:6" x14ac:dyDescent="0.25">
      <c r="C4295" s="86"/>
      <c r="D4295" s="86"/>
      <c r="E4295" s="86"/>
      <c r="F4295" s="86"/>
    </row>
    <row r="4296" spans="3:6" x14ac:dyDescent="0.25">
      <c r="C4296" s="86"/>
      <c r="D4296" s="86"/>
      <c r="E4296" s="86"/>
      <c r="F4296" s="86"/>
    </row>
    <row r="4297" spans="3:6" x14ac:dyDescent="0.25">
      <c r="C4297" s="86"/>
      <c r="D4297" s="86"/>
      <c r="E4297" s="86"/>
      <c r="F4297" s="86"/>
    </row>
    <row r="4298" spans="3:6" x14ac:dyDescent="0.25">
      <c r="C4298" s="86"/>
      <c r="D4298" s="86"/>
      <c r="E4298" s="86"/>
      <c r="F4298" s="86"/>
    </row>
    <row r="4299" spans="3:6" x14ac:dyDescent="0.25">
      <c r="C4299" s="86"/>
      <c r="D4299" s="86"/>
      <c r="E4299" s="86"/>
      <c r="F4299" s="86"/>
    </row>
    <row r="4300" spans="3:6" x14ac:dyDescent="0.25">
      <c r="C4300" s="86"/>
      <c r="D4300" s="86"/>
      <c r="E4300" s="86"/>
      <c r="F4300" s="86"/>
    </row>
    <row r="4301" spans="3:6" x14ac:dyDescent="0.25">
      <c r="C4301" s="86"/>
      <c r="D4301" s="86"/>
      <c r="E4301" s="86"/>
      <c r="F4301" s="86"/>
    </row>
    <row r="4302" spans="3:6" x14ac:dyDescent="0.25">
      <c r="C4302" s="86"/>
      <c r="D4302" s="86"/>
      <c r="E4302" s="86"/>
      <c r="F4302" s="86"/>
    </row>
    <row r="4303" spans="3:6" x14ac:dyDescent="0.25">
      <c r="C4303" s="86"/>
      <c r="D4303" s="86"/>
      <c r="E4303" s="86"/>
      <c r="F4303" s="86"/>
    </row>
    <row r="4304" spans="3:6" x14ac:dyDescent="0.25">
      <c r="C4304" s="86"/>
      <c r="D4304" s="86"/>
      <c r="E4304" s="86"/>
      <c r="F4304" s="86"/>
    </row>
    <row r="4305" spans="3:6" x14ac:dyDescent="0.25">
      <c r="C4305" s="86"/>
      <c r="D4305" s="86"/>
      <c r="E4305" s="86"/>
      <c r="F4305" s="86"/>
    </row>
    <row r="4306" spans="3:6" x14ac:dyDescent="0.25">
      <c r="C4306" s="86"/>
      <c r="D4306" s="86"/>
      <c r="E4306" s="86"/>
      <c r="F4306" s="86"/>
    </row>
    <row r="4307" spans="3:6" x14ac:dyDescent="0.25">
      <c r="C4307" s="86"/>
      <c r="D4307" s="86"/>
      <c r="E4307" s="86"/>
      <c r="F4307" s="86"/>
    </row>
    <row r="4308" spans="3:6" x14ac:dyDescent="0.25">
      <c r="C4308" s="86"/>
      <c r="D4308" s="86"/>
      <c r="E4308" s="86"/>
      <c r="F4308" s="86"/>
    </row>
    <row r="4309" spans="3:6" x14ac:dyDescent="0.25">
      <c r="C4309" s="86"/>
      <c r="D4309" s="86"/>
      <c r="E4309" s="86"/>
      <c r="F4309" s="86"/>
    </row>
    <row r="4310" spans="3:6" x14ac:dyDescent="0.25">
      <c r="C4310" s="86"/>
      <c r="D4310" s="86"/>
      <c r="E4310" s="86"/>
      <c r="F4310" s="86"/>
    </row>
    <row r="4311" spans="3:6" x14ac:dyDescent="0.25">
      <c r="C4311" s="86"/>
      <c r="D4311" s="86"/>
      <c r="E4311" s="86"/>
      <c r="F4311" s="86"/>
    </row>
    <row r="4312" spans="3:6" x14ac:dyDescent="0.25">
      <c r="C4312" s="86"/>
      <c r="D4312" s="86"/>
      <c r="E4312" s="86"/>
      <c r="F4312" s="86"/>
    </row>
    <row r="4313" spans="3:6" x14ac:dyDescent="0.25">
      <c r="C4313" s="86"/>
      <c r="D4313" s="86"/>
      <c r="E4313" s="86"/>
      <c r="F4313" s="86"/>
    </row>
    <row r="4314" spans="3:6" x14ac:dyDescent="0.25">
      <c r="C4314" s="86"/>
      <c r="D4314" s="86"/>
      <c r="E4314" s="86"/>
      <c r="F4314" s="86"/>
    </row>
    <row r="4315" spans="3:6" x14ac:dyDescent="0.25">
      <c r="C4315" s="86"/>
      <c r="D4315" s="86"/>
      <c r="E4315" s="86"/>
      <c r="F4315" s="86"/>
    </row>
    <row r="4316" spans="3:6" x14ac:dyDescent="0.25">
      <c r="C4316" s="86"/>
      <c r="D4316" s="86"/>
      <c r="E4316" s="86"/>
      <c r="F4316" s="86"/>
    </row>
    <row r="4317" spans="3:6" x14ac:dyDescent="0.25">
      <c r="C4317" s="86"/>
      <c r="D4317" s="86"/>
      <c r="E4317" s="86"/>
      <c r="F4317" s="86"/>
    </row>
    <row r="4318" spans="3:6" x14ac:dyDescent="0.25">
      <c r="C4318" s="86"/>
      <c r="D4318" s="86"/>
      <c r="E4318" s="86"/>
      <c r="F4318" s="86"/>
    </row>
    <row r="4319" spans="3:6" x14ac:dyDescent="0.25">
      <c r="C4319" s="86"/>
      <c r="D4319" s="86"/>
      <c r="E4319" s="86"/>
      <c r="F4319" s="86"/>
    </row>
    <row r="4320" spans="3:6" x14ac:dyDescent="0.25">
      <c r="C4320" s="86"/>
      <c r="D4320" s="86"/>
      <c r="E4320" s="86"/>
      <c r="F4320" s="86"/>
    </row>
    <row r="4321" spans="3:6" x14ac:dyDescent="0.25">
      <c r="C4321" s="86"/>
      <c r="D4321" s="86"/>
      <c r="E4321" s="86"/>
      <c r="F4321" s="86"/>
    </row>
    <row r="4322" spans="3:6" x14ac:dyDescent="0.25">
      <c r="C4322" s="86"/>
      <c r="D4322" s="86"/>
      <c r="E4322" s="86"/>
      <c r="F4322" s="86"/>
    </row>
    <row r="4323" spans="3:6" x14ac:dyDescent="0.25">
      <c r="C4323" s="86"/>
      <c r="D4323" s="86"/>
      <c r="E4323" s="86"/>
      <c r="F4323" s="86"/>
    </row>
    <row r="4324" spans="3:6" x14ac:dyDescent="0.25">
      <c r="C4324" s="86"/>
      <c r="D4324" s="86"/>
      <c r="E4324" s="86"/>
      <c r="F4324" s="86"/>
    </row>
    <row r="4325" spans="3:6" x14ac:dyDescent="0.25">
      <c r="C4325" s="86"/>
      <c r="D4325" s="86"/>
      <c r="E4325" s="86"/>
      <c r="F4325" s="86"/>
    </row>
    <row r="4326" spans="3:6" x14ac:dyDescent="0.25">
      <c r="C4326" s="86"/>
      <c r="D4326" s="86"/>
      <c r="E4326" s="86"/>
      <c r="F4326" s="86"/>
    </row>
    <row r="4327" spans="3:6" x14ac:dyDescent="0.25">
      <c r="C4327" s="86"/>
      <c r="D4327" s="86"/>
      <c r="E4327" s="86"/>
      <c r="F4327" s="86"/>
    </row>
    <row r="4328" spans="3:6" x14ac:dyDescent="0.25">
      <c r="C4328" s="86"/>
      <c r="D4328" s="86"/>
      <c r="E4328" s="86"/>
      <c r="F4328" s="86"/>
    </row>
    <row r="4329" spans="3:6" x14ac:dyDescent="0.25">
      <c r="C4329" s="86"/>
      <c r="D4329" s="86"/>
      <c r="E4329" s="86"/>
      <c r="F4329" s="86"/>
    </row>
    <row r="4330" spans="3:6" x14ac:dyDescent="0.25">
      <c r="C4330" s="86"/>
      <c r="D4330" s="86"/>
      <c r="E4330" s="86"/>
      <c r="F4330" s="86"/>
    </row>
    <row r="4331" spans="3:6" x14ac:dyDescent="0.25">
      <c r="C4331" s="86"/>
      <c r="D4331" s="86"/>
      <c r="E4331" s="86"/>
      <c r="F4331" s="86"/>
    </row>
    <row r="4332" spans="3:6" x14ac:dyDescent="0.25">
      <c r="C4332" s="86"/>
      <c r="D4332" s="86"/>
      <c r="E4332" s="86"/>
      <c r="F4332" s="86"/>
    </row>
    <row r="4333" spans="3:6" x14ac:dyDescent="0.25">
      <c r="C4333" s="86"/>
      <c r="D4333" s="86"/>
      <c r="E4333" s="86"/>
      <c r="F4333" s="86"/>
    </row>
    <row r="4334" spans="3:6" x14ac:dyDescent="0.25">
      <c r="C4334" s="86"/>
      <c r="D4334" s="86"/>
      <c r="E4334" s="86"/>
      <c r="F4334" s="86"/>
    </row>
    <row r="4335" spans="3:6" x14ac:dyDescent="0.25">
      <c r="C4335" s="86"/>
      <c r="D4335" s="86"/>
      <c r="E4335" s="86"/>
      <c r="F4335" s="86"/>
    </row>
    <row r="4336" spans="3:6" x14ac:dyDescent="0.25">
      <c r="C4336" s="86"/>
      <c r="D4336" s="86"/>
      <c r="E4336" s="86"/>
      <c r="F4336" s="86"/>
    </row>
    <row r="4337" spans="3:6" x14ac:dyDescent="0.25">
      <c r="C4337" s="86"/>
      <c r="D4337" s="86"/>
      <c r="E4337" s="86"/>
      <c r="F4337" s="86"/>
    </row>
    <row r="4338" spans="3:6" x14ac:dyDescent="0.25">
      <c r="C4338" s="86"/>
      <c r="D4338" s="86"/>
      <c r="E4338" s="86"/>
      <c r="F4338" s="86"/>
    </row>
    <row r="4339" spans="3:6" x14ac:dyDescent="0.25">
      <c r="C4339" s="86"/>
      <c r="D4339" s="86"/>
      <c r="E4339" s="86"/>
      <c r="F4339" s="86"/>
    </row>
    <row r="4340" spans="3:6" x14ac:dyDescent="0.25">
      <c r="C4340" s="86"/>
      <c r="D4340" s="86"/>
      <c r="E4340" s="86"/>
      <c r="F4340" s="86"/>
    </row>
    <row r="4341" spans="3:6" x14ac:dyDescent="0.25">
      <c r="C4341" s="86"/>
      <c r="D4341" s="86"/>
      <c r="E4341" s="86"/>
      <c r="F4341" s="86"/>
    </row>
    <row r="4342" spans="3:6" x14ac:dyDescent="0.25">
      <c r="C4342" s="86"/>
      <c r="D4342" s="86"/>
      <c r="E4342" s="86"/>
      <c r="F4342" s="86"/>
    </row>
    <row r="4343" spans="3:6" x14ac:dyDescent="0.25">
      <c r="C4343" s="86"/>
      <c r="D4343" s="86"/>
      <c r="E4343" s="86"/>
      <c r="F4343" s="86"/>
    </row>
    <row r="4344" spans="3:6" x14ac:dyDescent="0.25">
      <c r="C4344" s="86"/>
      <c r="D4344" s="86"/>
      <c r="E4344" s="86"/>
      <c r="F4344" s="86"/>
    </row>
    <row r="4345" spans="3:6" x14ac:dyDescent="0.25">
      <c r="C4345" s="86"/>
      <c r="D4345" s="86"/>
      <c r="E4345" s="86"/>
      <c r="F4345" s="86"/>
    </row>
    <row r="4346" spans="3:6" x14ac:dyDescent="0.25">
      <c r="C4346" s="86"/>
      <c r="D4346" s="86"/>
      <c r="E4346" s="86"/>
      <c r="F4346" s="86"/>
    </row>
    <row r="4347" spans="3:6" x14ac:dyDescent="0.25">
      <c r="C4347" s="86"/>
      <c r="D4347" s="86"/>
      <c r="E4347" s="86"/>
      <c r="F4347" s="86"/>
    </row>
    <row r="4348" spans="3:6" x14ac:dyDescent="0.25">
      <c r="C4348" s="86"/>
      <c r="D4348" s="86"/>
      <c r="E4348" s="86"/>
      <c r="F4348" s="86"/>
    </row>
    <row r="4349" spans="3:6" x14ac:dyDescent="0.25">
      <c r="C4349" s="86"/>
      <c r="D4349" s="86"/>
      <c r="E4349" s="86"/>
      <c r="F4349" s="86"/>
    </row>
    <row r="4350" spans="3:6" x14ac:dyDescent="0.25">
      <c r="C4350" s="86"/>
      <c r="D4350" s="86"/>
      <c r="E4350" s="86"/>
      <c r="F4350" s="86"/>
    </row>
    <row r="4351" spans="3:6" x14ac:dyDescent="0.25">
      <c r="C4351" s="86"/>
      <c r="D4351" s="86"/>
      <c r="E4351" s="86"/>
      <c r="F4351" s="86"/>
    </row>
    <row r="4352" spans="3:6" x14ac:dyDescent="0.25">
      <c r="C4352" s="86"/>
      <c r="D4352" s="86"/>
      <c r="E4352" s="86"/>
      <c r="F4352" s="86"/>
    </row>
    <row r="4353" spans="3:6" x14ac:dyDescent="0.25">
      <c r="C4353" s="86"/>
      <c r="D4353" s="86"/>
      <c r="E4353" s="86"/>
      <c r="F4353" s="86"/>
    </row>
    <row r="4354" spans="3:6" x14ac:dyDescent="0.25">
      <c r="C4354" s="86"/>
      <c r="D4354" s="86"/>
      <c r="E4354" s="86"/>
      <c r="F4354" s="86"/>
    </row>
    <row r="4355" spans="3:6" x14ac:dyDescent="0.25">
      <c r="C4355" s="86"/>
      <c r="D4355" s="86"/>
      <c r="E4355" s="86"/>
      <c r="F4355" s="86"/>
    </row>
    <row r="4356" spans="3:6" x14ac:dyDescent="0.25">
      <c r="C4356" s="86"/>
      <c r="D4356" s="86"/>
      <c r="E4356" s="86"/>
      <c r="F4356" s="86"/>
    </row>
    <row r="4357" spans="3:6" x14ac:dyDescent="0.25">
      <c r="C4357" s="86"/>
      <c r="D4357" s="86"/>
      <c r="E4357" s="86"/>
      <c r="F4357" s="86"/>
    </row>
    <row r="4358" spans="3:6" x14ac:dyDescent="0.25">
      <c r="C4358" s="86"/>
      <c r="D4358" s="86"/>
      <c r="E4358" s="86"/>
      <c r="F4358" s="86"/>
    </row>
    <row r="4359" spans="3:6" x14ac:dyDescent="0.25">
      <c r="C4359" s="86"/>
      <c r="D4359" s="86"/>
      <c r="E4359" s="86"/>
      <c r="F4359" s="86"/>
    </row>
    <row r="4360" spans="3:6" x14ac:dyDescent="0.25">
      <c r="C4360" s="86"/>
      <c r="D4360" s="86"/>
      <c r="E4360" s="86"/>
      <c r="F4360" s="86"/>
    </row>
    <row r="4361" spans="3:6" x14ac:dyDescent="0.25">
      <c r="C4361" s="86"/>
      <c r="D4361" s="86"/>
      <c r="E4361" s="86"/>
      <c r="F4361" s="86"/>
    </row>
    <row r="4362" spans="3:6" x14ac:dyDescent="0.25">
      <c r="C4362" s="86"/>
      <c r="D4362" s="86"/>
      <c r="E4362" s="86"/>
      <c r="F4362" s="86"/>
    </row>
    <row r="4363" spans="3:6" x14ac:dyDescent="0.25">
      <c r="C4363" s="86"/>
      <c r="D4363" s="86"/>
      <c r="E4363" s="86"/>
      <c r="F4363" s="86"/>
    </row>
    <row r="4364" spans="3:6" x14ac:dyDescent="0.25">
      <c r="C4364" s="86"/>
      <c r="D4364" s="86"/>
      <c r="E4364" s="86"/>
      <c r="F4364" s="86"/>
    </row>
    <row r="4365" spans="3:6" x14ac:dyDescent="0.25">
      <c r="C4365" s="86"/>
      <c r="D4365" s="86"/>
      <c r="E4365" s="86"/>
      <c r="F4365" s="86"/>
    </row>
    <row r="4366" spans="3:6" x14ac:dyDescent="0.25">
      <c r="C4366" s="86"/>
      <c r="D4366" s="86"/>
      <c r="E4366" s="86"/>
      <c r="F4366" s="86"/>
    </row>
    <row r="4367" spans="3:6" x14ac:dyDescent="0.25">
      <c r="C4367" s="86"/>
      <c r="D4367" s="86"/>
      <c r="E4367" s="86"/>
      <c r="F4367" s="86"/>
    </row>
    <row r="4368" spans="3:6" x14ac:dyDescent="0.25">
      <c r="C4368" s="86"/>
      <c r="D4368" s="86"/>
      <c r="E4368" s="86"/>
      <c r="F4368" s="86"/>
    </row>
    <row r="4369" spans="3:6" x14ac:dyDescent="0.25">
      <c r="C4369" s="86"/>
      <c r="D4369" s="86"/>
      <c r="E4369" s="86"/>
      <c r="F4369" s="86"/>
    </row>
    <row r="4370" spans="3:6" x14ac:dyDescent="0.25">
      <c r="C4370" s="86"/>
      <c r="D4370" s="86"/>
      <c r="E4370" s="86"/>
      <c r="F4370" s="86"/>
    </row>
    <row r="4371" spans="3:6" x14ac:dyDescent="0.25">
      <c r="C4371" s="86"/>
      <c r="D4371" s="86"/>
      <c r="E4371" s="86"/>
      <c r="F4371" s="86"/>
    </row>
    <row r="4372" spans="3:6" x14ac:dyDescent="0.25">
      <c r="C4372" s="86"/>
      <c r="D4372" s="86"/>
      <c r="E4372" s="86"/>
      <c r="F4372" s="86"/>
    </row>
    <row r="4373" spans="3:6" x14ac:dyDescent="0.25">
      <c r="C4373" s="86"/>
      <c r="D4373" s="86"/>
      <c r="E4373" s="86"/>
      <c r="F4373" s="86"/>
    </row>
    <row r="4374" spans="3:6" x14ac:dyDescent="0.25">
      <c r="C4374" s="86"/>
      <c r="D4374" s="86"/>
      <c r="E4374" s="86"/>
      <c r="F4374" s="86"/>
    </row>
    <row r="4375" spans="3:6" x14ac:dyDescent="0.25">
      <c r="C4375" s="86"/>
      <c r="D4375" s="86"/>
      <c r="E4375" s="86"/>
      <c r="F4375" s="86"/>
    </row>
    <row r="4376" spans="3:6" x14ac:dyDescent="0.25">
      <c r="C4376" s="86"/>
      <c r="D4376" s="86"/>
      <c r="E4376" s="86"/>
      <c r="F4376" s="86"/>
    </row>
    <row r="4377" spans="3:6" x14ac:dyDescent="0.25">
      <c r="C4377" s="86"/>
      <c r="D4377" s="86"/>
      <c r="E4377" s="86"/>
      <c r="F4377" s="86"/>
    </row>
    <row r="4378" spans="3:6" x14ac:dyDescent="0.25">
      <c r="C4378" s="86"/>
      <c r="D4378" s="86"/>
      <c r="E4378" s="86"/>
      <c r="F4378" s="86"/>
    </row>
    <row r="4379" spans="3:6" x14ac:dyDescent="0.25">
      <c r="C4379" s="86"/>
      <c r="D4379" s="86"/>
      <c r="E4379" s="86"/>
      <c r="F4379" s="86"/>
    </row>
    <row r="4380" spans="3:6" x14ac:dyDescent="0.25">
      <c r="C4380" s="86"/>
      <c r="D4380" s="86"/>
      <c r="E4380" s="86"/>
      <c r="F4380" s="86"/>
    </row>
    <row r="4381" spans="3:6" x14ac:dyDescent="0.25">
      <c r="C4381" s="86"/>
      <c r="D4381" s="86"/>
      <c r="E4381" s="86"/>
      <c r="F4381" s="86"/>
    </row>
    <row r="4382" spans="3:6" x14ac:dyDescent="0.25">
      <c r="C4382" s="86"/>
      <c r="D4382" s="86"/>
      <c r="E4382" s="86"/>
      <c r="F4382" s="86"/>
    </row>
    <row r="4383" spans="3:6" x14ac:dyDescent="0.25">
      <c r="C4383" s="86"/>
      <c r="D4383" s="86"/>
      <c r="E4383" s="86"/>
      <c r="F4383" s="86"/>
    </row>
    <row r="4384" spans="3:6" x14ac:dyDescent="0.25">
      <c r="C4384" s="86"/>
      <c r="D4384" s="86"/>
      <c r="E4384" s="86"/>
      <c r="F4384" s="86"/>
    </row>
    <row r="4385" spans="3:6" x14ac:dyDescent="0.25">
      <c r="C4385" s="86"/>
      <c r="D4385" s="86"/>
      <c r="E4385" s="86"/>
      <c r="F4385" s="86"/>
    </row>
    <row r="4386" spans="3:6" x14ac:dyDescent="0.25">
      <c r="C4386" s="86"/>
      <c r="D4386" s="86"/>
      <c r="E4386" s="86"/>
      <c r="F4386" s="86"/>
    </row>
    <row r="4387" spans="3:6" x14ac:dyDescent="0.25">
      <c r="C4387" s="86"/>
      <c r="D4387" s="86"/>
      <c r="E4387" s="86"/>
      <c r="F4387" s="86"/>
    </row>
    <row r="4388" spans="3:6" x14ac:dyDescent="0.25">
      <c r="C4388" s="86"/>
      <c r="D4388" s="86"/>
      <c r="E4388" s="86"/>
      <c r="F4388" s="86"/>
    </row>
    <row r="4389" spans="3:6" x14ac:dyDescent="0.25">
      <c r="C4389" s="86"/>
      <c r="D4389" s="86"/>
      <c r="E4389" s="86"/>
      <c r="F4389" s="86"/>
    </row>
    <row r="4390" spans="3:6" x14ac:dyDescent="0.25">
      <c r="C4390" s="86"/>
      <c r="D4390" s="86"/>
      <c r="E4390" s="86"/>
      <c r="F4390" s="86"/>
    </row>
    <row r="4391" spans="3:6" x14ac:dyDescent="0.25">
      <c r="C4391" s="86"/>
      <c r="D4391" s="86"/>
      <c r="E4391" s="86"/>
      <c r="F4391" s="86"/>
    </row>
    <row r="4392" spans="3:6" x14ac:dyDescent="0.25">
      <c r="C4392" s="86"/>
      <c r="D4392" s="86"/>
      <c r="E4392" s="86"/>
      <c r="F4392" s="86"/>
    </row>
    <row r="4393" spans="3:6" x14ac:dyDescent="0.25">
      <c r="C4393" s="86"/>
      <c r="D4393" s="86"/>
      <c r="E4393" s="86"/>
      <c r="F4393" s="86"/>
    </row>
    <row r="4394" spans="3:6" x14ac:dyDescent="0.25">
      <c r="C4394" s="86"/>
      <c r="D4394" s="86"/>
      <c r="E4394" s="86"/>
      <c r="F4394" s="86"/>
    </row>
    <row r="4395" spans="3:6" x14ac:dyDescent="0.25">
      <c r="C4395" s="86"/>
      <c r="D4395" s="86"/>
      <c r="E4395" s="86"/>
      <c r="F4395" s="86"/>
    </row>
    <row r="4396" spans="3:6" x14ac:dyDescent="0.25">
      <c r="C4396" s="86"/>
      <c r="D4396" s="86"/>
      <c r="E4396" s="86"/>
      <c r="F4396" s="86"/>
    </row>
    <row r="4397" spans="3:6" x14ac:dyDescent="0.25">
      <c r="C4397" s="86"/>
      <c r="D4397" s="86"/>
      <c r="E4397" s="86"/>
      <c r="F4397" s="86"/>
    </row>
    <row r="4398" spans="3:6" x14ac:dyDescent="0.25">
      <c r="C4398" s="86"/>
      <c r="D4398" s="86"/>
      <c r="E4398" s="86"/>
      <c r="F4398" s="86"/>
    </row>
    <row r="4399" spans="3:6" x14ac:dyDescent="0.25">
      <c r="C4399" s="86"/>
      <c r="D4399" s="86"/>
      <c r="E4399" s="86"/>
      <c r="F4399" s="86"/>
    </row>
    <row r="4400" spans="3:6" x14ac:dyDescent="0.25">
      <c r="C4400" s="86"/>
      <c r="D4400" s="86"/>
      <c r="E4400" s="86"/>
      <c r="F4400" s="86"/>
    </row>
    <row r="4401" spans="3:6" x14ac:dyDescent="0.25">
      <c r="C4401" s="86"/>
      <c r="D4401" s="86"/>
      <c r="E4401" s="86"/>
      <c r="F4401" s="86"/>
    </row>
    <row r="4402" spans="3:6" x14ac:dyDescent="0.25">
      <c r="C4402" s="86"/>
      <c r="D4402" s="86"/>
      <c r="E4402" s="86"/>
      <c r="F4402" s="86"/>
    </row>
    <row r="4403" spans="3:6" x14ac:dyDescent="0.25">
      <c r="C4403" s="86"/>
      <c r="D4403" s="86"/>
      <c r="E4403" s="86"/>
      <c r="F4403" s="86"/>
    </row>
    <row r="4404" spans="3:6" x14ac:dyDescent="0.25">
      <c r="C4404" s="86"/>
      <c r="D4404" s="86"/>
      <c r="E4404" s="86"/>
      <c r="F4404" s="86"/>
    </row>
    <row r="4405" spans="3:6" x14ac:dyDescent="0.25">
      <c r="C4405" s="86"/>
      <c r="D4405" s="86"/>
      <c r="E4405" s="86"/>
      <c r="F4405" s="86"/>
    </row>
    <row r="4406" spans="3:6" x14ac:dyDescent="0.25">
      <c r="C4406" s="86"/>
      <c r="D4406" s="86"/>
      <c r="E4406" s="86"/>
      <c r="F4406" s="86"/>
    </row>
    <row r="4407" spans="3:6" x14ac:dyDescent="0.25">
      <c r="C4407" s="86"/>
      <c r="D4407" s="86"/>
      <c r="E4407" s="86"/>
      <c r="F4407" s="86"/>
    </row>
    <row r="4408" spans="3:6" x14ac:dyDescent="0.25">
      <c r="C4408" s="86"/>
      <c r="D4408" s="86"/>
      <c r="E4408" s="86"/>
      <c r="F4408" s="86"/>
    </row>
    <row r="4409" spans="3:6" x14ac:dyDescent="0.25">
      <c r="C4409" s="86"/>
      <c r="D4409" s="86"/>
      <c r="E4409" s="86"/>
      <c r="F4409" s="86"/>
    </row>
    <row r="4410" spans="3:6" x14ac:dyDescent="0.25">
      <c r="C4410" s="86"/>
      <c r="D4410" s="86"/>
      <c r="E4410" s="86"/>
      <c r="F4410" s="86"/>
    </row>
    <row r="4411" spans="3:6" x14ac:dyDescent="0.25">
      <c r="C4411" s="86"/>
      <c r="D4411" s="86"/>
      <c r="E4411" s="86"/>
      <c r="F4411" s="86"/>
    </row>
    <row r="4412" spans="3:6" x14ac:dyDescent="0.25">
      <c r="C4412" s="86"/>
      <c r="D4412" s="86"/>
      <c r="E4412" s="86"/>
      <c r="F4412" s="86"/>
    </row>
    <row r="4413" spans="3:6" x14ac:dyDescent="0.25">
      <c r="C4413" s="86"/>
      <c r="D4413" s="86"/>
      <c r="E4413" s="86"/>
      <c r="F4413" s="86"/>
    </row>
    <row r="4414" spans="3:6" x14ac:dyDescent="0.25">
      <c r="C4414" s="86"/>
      <c r="D4414" s="86"/>
      <c r="E4414" s="86"/>
      <c r="F4414" s="86"/>
    </row>
    <row r="4415" spans="3:6" x14ac:dyDescent="0.25">
      <c r="C4415" s="86"/>
      <c r="D4415" s="86"/>
      <c r="E4415" s="86"/>
      <c r="F4415" s="86"/>
    </row>
    <row r="4416" spans="3:6" x14ac:dyDescent="0.25">
      <c r="C4416" s="86"/>
      <c r="D4416" s="86"/>
      <c r="E4416" s="86"/>
      <c r="F4416" s="86"/>
    </row>
    <row r="4417" spans="3:6" x14ac:dyDescent="0.25">
      <c r="C4417" s="86"/>
      <c r="D4417" s="86"/>
      <c r="E4417" s="86"/>
      <c r="F4417" s="86"/>
    </row>
    <row r="4418" spans="3:6" x14ac:dyDescent="0.25">
      <c r="C4418" s="86"/>
      <c r="D4418" s="86"/>
      <c r="E4418" s="86"/>
      <c r="F4418" s="86"/>
    </row>
    <row r="4419" spans="3:6" x14ac:dyDescent="0.25">
      <c r="C4419" s="86"/>
      <c r="D4419" s="86"/>
      <c r="E4419" s="86"/>
      <c r="F4419" s="86"/>
    </row>
    <row r="4420" spans="3:6" x14ac:dyDescent="0.25">
      <c r="C4420" s="86"/>
      <c r="D4420" s="86"/>
      <c r="E4420" s="86"/>
      <c r="F4420" s="86"/>
    </row>
    <row r="4421" spans="3:6" x14ac:dyDescent="0.25">
      <c r="C4421" s="86"/>
      <c r="D4421" s="86"/>
      <c r="E4421" s="86"/>
      <c r="F4421" s="86"/>
    </row>
    <row r="4422" spans="3:6" x14ac:dyDescent="0.25">
      <c r="C4422" s="86"/>
      <c r="D4422" s="86"/>
      <c r="E4422" s="86"/>
      <c r="F4422" s="86"/>
    </row>
    <row r="4423" spans="3:6" x14ac:dyDescent="0.25">
      <c r="C4423" s="86"/>
      <c r="D4423" s="86"/>
      <c r="E4423" s="86"/>
      <c r="F4423" s="86"/>
    </row>
    <row r="4424" spans="3:6" x14ac:dyDescent="0.25">
      <c r="C4424" s="86"/>
      <c r="D4424" s="86"/>
      <c r="E4424" s="86"/>
      <c r="F4424" s="86"/>
    </row>
    <row r="4425" spans="3:6" x14ac:dyDescent="0.25">
      <c r="C4425" s="86"/>
      <c r="D4425" s="86"/>
      <c r="E4425" s="86"/>
      <c r="F4425" s="86"/>
    </row>
    <row r="4426" spans="3:6" x14ac:dyDescent="0.25">
      <c r="C4426" s="86"/>
      <c r="D4426" s="86"/>
      <c r="E4426" s="86"/>
      <c r="F4426" s="86"/>
    </row>
    <row r="4427" spans="3:6" x14ac:dyDescent="0.25">
      <c r="C4427" s="86"/>
      <c r="D4427" s="86"/>
      <c r="E4427" s="86"/>
      <c r="F4427" s="86"/>
    </row>
    <row r="4428" spans="3:6" x14ac:dyDescent="0.25">
      <c r="C4428" s="86"/>
      <c r="D4428" s="86"/>
      <c r="E4428" s="86"/>
      <c r="F4428" s="86"/>
    </row>
    <row r="4429" spans="3:6" x14ac:dyDescent="0.25">
      <c r="C4429" s="86"/>
      <c r="D4429" s="86"/>
      <c r="E4429" s="86"/>
      <c r="F4429" s="86"/>
    </row>
    <row r="4430" spans="3:6" x14ac:dyDescent="0.25">
      <c r="C4430" s="86"/>
      <c r="D4430" s="86"/>
      <c r="E4430" s="86"/>
      <c r="F4430" s="86"/>
    </row>
    <row r="4431" spans="3:6" x14ac:dyDescent="0.25">
      <c r="C4431" s="86"/>
      <c r="D4431" s="86"/>
      <c r="E4431" s="86"/>
      <c r="F4431" s="86"/>
    </row>
    <row r="4432" spans="3:6" x14ac:dyDescent="0.25">
      <c r="C4432" s="86"/>
      <c r="D4432" s="86"/>
      <c r="E4432" s="86"/>
      <c r="F4432" s="86"/>
    </row>
    <row r="4433" spans="3:6" x14ac:dyDescent="0.25">
      <c r="C4433" s="86"/>
      <c r="D4433" s="86"/>
      <c r="E4433" s="86"/>
      <c r="F4433" s="86"/>
    </row>
    <row r="4434" spans="3:6" x14ac:dyDescent="0.25">
      <c r="C4434" s="86"/>
      <c r="D4434" s="86"/>
      <c r="E4434" s="86"/>
      <c r="F4434" s="86"/>
    </row>
    <row r="4435" spans="3:6" x14ac:dyDescent="0.25">
      <c r="C4435" s="86"/>
      <c r="D4435" s="86"/>
      <c r="E4435" s="86"/>
      <c r="F4435" s="86"/>
    </row>
    <row r="4436" spans="3:6" x14ac:dyDescent="0.25">
      <c r="C4436" s="86"/>
      <c r="D4436" s="86"/>
      <c r="E4436" s="86"/>
      <c r="F4436" s="86"/>
    </row>
    <row r="4437" spans="3:6" x14ac:dyDescent="0.25">
      <c r="C4437" s="86"/>
      <c r="D4437" s="86"/>
      <c r="E4437" s="86"/>
      <c r="F4437" s="86"/>
    </row>
    <row r="4438" spans="3:6" x14ac:dyDescent="0.25">
      <c r="C4438" s="86"/>
      <c r="D4438" s="86"/>
      <c r="E4438" s="86"/>
      <c r="F4438" s="86"/>
    </row>
    <row r="4439" spans="3:6" x14ac:dyDescent="0.25">
      <c r="C4439" s="86"/>
      <c r="D4439" s="86"/>
      <c r="E4439" s="86"/>
      <c r="F4439" s="86"/>
    </row>
    <row r="4440" spans="3:6" x14ac:dyDescent="0.25">
      <c r="C4440" s="86"/>
      <c r="D4440" s="86"/>
      <c r="E4440" s="86"/>
      <c r="F4440" s="86"/>
    </row>
    <row r="4441" spans="3:6" x14ac:dyDescent="0.25">
      <c r="C4441" s="86"/>
      <c r="D4441" s="86"/>
      <c r="E4441" s="86"/>
      <c r="F4441" s="86"/>
    </row>
    <row r="4442" spans="3:6" x14ac:dyDescent="0.25">
      <c r="C4442" s="86"/>
      <c r="D4442" s="86"/>
      <c r="E4442" s="86"/>
      <c r="F4442" s="86"/>
    </row>
    <row r="4443" spans="3:6" x14ac:dyDescent="0.25">
      <c r="C4443" s="86"/>
      <c r="D4443" s="86"/>
      <c r="E4443" s="86"/>
      <c r="F4443" s="86"/>
    </row>
    <row r="4444" spans="3:6" x14ac:dyDescent="0.25">
      <c r="C4444" s="86"/>
      <c r="D4444" s="86"/>
      <c r="E4444" s="86"/>
      <c r="F4444" s="86"/>
    </row>
    <row r="4445" spans="3:6" x14ac:dyDescent="0.25">
      <c r="C4445" s="86"/>
      <c r="D4445" s="86"/>
      <c r="E4445" s="86"/>
      <c r="F4445" s="86"/>
    </row>
    <row r="4446" spans="3:6" x14ac:dyDescent="0.25">
      <c r="C4446" s="86"/>
      <c r="D4446" s="86"/>
      <c r="E4446" s="86"/>
      <c r="F4446" s="86"/>
    </row>
    <row r="4447" spans="3:6" x14ac:dyDescent="0.25">
      <c r="C4447" s="86"/>
      <c r="D4447" s="86"/>
      <c r="E4447" s="86"/>
      <c r="F4447" s="86"/>
    </row>
    <row r="4448" spans="3:6" x14ac:dyDescent="0.25">
      <c r="C4448" s="86"/>
      <c r="D4448" s="86"/>
      <c r="E4448" s="86"/>
      <c r="F4448" s="86"/>
    </row>
    <row r="4449" spans="3:6" x14ac:dyDescent="0.25">
      <c r="C4449" s="86"/>
      <c r="D4449" s="86"/>
      <c r="E4449" s="86"/>
      <c r="F4449" s="86"/>
    </row>
    <row r="4450" spans="3:6" x14ac:dyDescent="0.25">
      <c r="C4450" s="86"/>
      <c r="D4450" s="86"/>
      <c r="E4450" s="86"/>
      <c r="F4450" s="86"/>
    </row>
    <row r="4451" spans="3:6" x14ac:dyDescent="0.25">
      <c r="C4451" s="86"/>
      <c r="D4451" s="86"/>
      <c r="E4451" s="86"/>
      <c r="F4451" s="86"/>
    </row>
    <row r="4452" spans="3:6" x14ac:dyDescent="0.25">
      <c r="C4452" s="86"/>
      <c r="D4452" s="86"/>
      <c r="E4452" s="86"/>
      <c r="F4452" s="86"/>
    </row>
    <row r="4453" spans="3:6" x14ac:dyDescent="0.25">
      <c r="C4453" s="86"/>
      <c r="D4453" s="86"/>
      <c r="E4453" s="86"/>
      <c r="F4453" s="86"/>
    </row>
    <row r="4454" spans="3:6" x14ac:dyDescent="0.25">
      <c r="C4454" s="86"/>
      <c r="D4454" s="86"/>
      <c r="E4454" s="86"/>
      <c r="F4454" s="86"/>
    </row>
    <row r="4455" spans="3:6" x14ac:dyDescent="0.25">
      <c r="C4455" s="86"/>
      <c r="D4455" s="86"/>
      <c r="E4455" s="86"/>
      <c r="F4455" s="86"/>
    </row>
    <row r="4456" spans="3:6" x14ac:dyDescent="0.25">
      <c r="C4456" s="86"/>
      <c r="D4456" s="86"/>
      <c r="E4456" s="86"/>
      <c r="F4456" s="86"/>
    </row>
    <row r="4457" spans="3:6" x14ac:dyDescent="0.25">
      <c r="C4457" s="86"/>
      <c r="D4457" s="86"/>
      <c r="E4457" s="86"/>
      <c r="F4457" s="86"/>
    </row>
    <row r="4458" spans="3:6" x14ac:dyDescent="0.25">
      <c r="C4458" s="86"/>
      <c r="D4458" s="86"/>
      <c r="E4458" s="86"/>
      <c r="F4458" s="86"/>
    </row>
    <row r="4459" spans="3:6" x14ac:dyDescent="0.25">
      <c r="C4459" s="86"/>
      <c r="D4459" s="86"/>
      <c r="E4459" s="86"/>
      <c r="F4459" s="86"/>
    </row>
    <row r="4460" spans="3:6" x14ac:dyDescent="0.25">
      <c r="C4460" s="86"/>
      <c r="D4460" s="86"/>
      <c r="E4460" s="86"/>
      <c r="F4460" s="86"/>
    </row>
    <row r="4461" spans="3:6" x14ac:dyDescent="0.25">
      <c r="C4461" s="86"/>
      <c r="D4461" s="86"/>
      <c r="E4461" s="86"/>
      <c r="F4461" s="86"/>
    </row>
    <row r="4462" spans="3:6" x14ac:dyDescent="0.25">
      <c r="C4462" s="86"/>
      <c r="D4462" s="86"/>
      <c r="E4462" s="86"/>
      <c r="F4462" s="86"/>
    </row>
    <row r="4463" spans="3:6" x14ac:dyDescent="0.25">
      <c r="C4463" s="86"/>
      <c r="D4463" s="86"/>
      <c r="E4463" s="86"/>
      <c r="F4463" s="86"/>
    </row>
    <row r="4464" spans="3:6" x14ac:dyDescent="0.25">
      <c r="C4464" s="86"/>
      <c r="D4464" s="86"/>
      <c r="E4464" s="86"/>
      <c r="F4464" s="86"/>
    </row>
    <row r="4465" spans="3:6" x14ac:dyDescent="0.25">
      <c r="C4465" s="86"/>
      <c r="D4465" s="86"/>
      <c r="E4465" s="86"/>
      <c r="F4465" s="86"/>
    </row>
    <row r="4466" spans="3:6" x14ac:dyDescent="0.25">
      <c r="C4466" s="86"/>
      <c r="D4466" s="86"/>
      <c r="E4466" s="86"/>
      <c r="F4466" s="86"/>
    </row>
    <row r="4467" spans="3:6" x14ac:dyDescent="0.25">
      <c r="C4467" s="86"/>
      <c r="D4467" s="86"/>
      <c r="E4467" s="86"/>
      <c r="F4467" s="86"/>
    </row>
    <row r="4468" spans="3:6" x14ac:dyDescent="0.25">
      <c r="C4468" s="86"/>
      <c r="D4468" s="86"/>
      <c r="E4468" s="86"/>
      <c r="F4468" s="86"/>
    </row>
    <row r="4469" spans="3:6" x14ac:dyDescent="0.25">
      <c r="C4469" s="86"/>
      <c r="D4469" s="86"/>
      <c r="E4469" s="86"/>
      <c r="F4469" s="86"/>
    </row>
    <row r="4470" spans="3:6" x14ac:dyDescent="0.25">
      <c r="C4470" s="86"/>
      <c r="D4470" s="86"/>
      <c r="E4470" s="86"/>
      <c r="F4470" s="86"/>
    </row>
    <row r="4471" spans="3:6" x14ac:dyDescent="0.25">
      <c r="C4471" s="86"/>
      <c r="D4471" s="86"/>
      <c r="E4471" s="86"/>
      <c r="F4471" s="86"/>
    </row>
    <row r="4472" spans="3:6" x14ac:dyDescent="0.25">
      <c r="C4472" s="86"/>
      <c r="D4472" s="86"/>
      <c r="E4472" s="86"/>
      <c r="F4472" s="86"/>
    </row>
    <row r="4473" spans="3:6" x14ac:dyDescent="0.25">
      <c r="C4473" s="86"/>
      <c r="D4473" s="86"/>
      <c r="E4473" s="86"/>
      <c r="F4473" s="86"/>
    </row>
    <row r="4474" spans="3:6" x14ac:dyDescent="0.25">
      <c r="C4474" s="86"/>
      <c r="D4474" s="86"/>
      <c r="E4474" s="86"/>
      <c r="F4474" s="86"/>
    </row>
    <row r="4475" spans="3:6" x14ac:dyDescent="0.25">
      <c r="C4475" s="86"/>
      <c r="D4475" s="86"/>
      <c r="E4475" s="86"/>
      <c r="F4475" s="86"/>
    </row>
    <row r="4476" spans="3:6" x14ac:dyDescent="0.25">
      <c r="C4476" s="86"/>
      <c r="D4476" s="86"/>
      <c r="E4476" s="86"/>
      <c r="F4476" s="86"/>
    </row>
    <row r="4477" spans="3:6" x14ac:dyDescent="0.25">
      <c r="C4477" s="86"/>
      <c r="D4477" s="86"/>
      <c r="E4477" s="86"/>
      <c r="F4477" s="86"/>
    </row>
    <row r="4478" spans="3:6" x14ac:dyDescent="0.25">
      <c r="C4478" s="86"/>
      <c r="D4478" s="86"/>
      <c r="E4478" s="86"/>
      <c r="F4478" s="86"/>
    </row>
    <row r="4479" spans="3:6" x14ac:dyDescent="0.25">
      <c r="C4479" s="86"/>
      <c r="D4479" s="86"/>
      <c r="E4479" s="86"/>
      <c r="F4479" s="86"/>
    </row>
    <row r="4480" spans="3:6" x14ac:dyDescent="0.25">
      <c r="C4480" s="86"/>
      <c r="D4480" s="86"/>
      <c r="E4480" s="86"/>
      <c r="F4480" s="86"/>
    </row>
    <row r="4481" spans="3:6" x14ac:dyDescent="0.25">
      <c r="C4481" s="86"/>
      <c r="D4481" s="86"/>
      <c r="E4481" s="86"/>
      <c r="F4481" s="86"/>
    </row>
    <row r="4482" spans="3:6" x14ac:dyDescent="0.25">
      <c r="C4482" s="86"/>
      <c r="D4482" s="86"/>
      <c r="E4482" s="86"/>
      <c r="F4482" s="86"/>
    </row>
    <row r="4483" spans="3:6" x14ac:dyDescent="0.25">
      <c r="C4483" s="86"/>
      <c r="D4483" s="86"/>
      <c r="E4483" s="86"/>
      <c r="F4483" s="86"/>
    </row>
    <row r="4484" spans="3:6" x14ac:dyDescent="0.25">
      <c r="C4484" s="86"/>
      <c r="D4484" s="86"/>
      <c r="E4484" s="86"/>
      <c r="F4484" s="86"/>
    </row>
    <row r="4485" spans="3:6" x14ac:dyDescent="0.25">
      <c r="C4485" s="86"/>
      <c r="D4485" s="86"/>
      <c r="E4485" s="86"/>
      <c r="F4485" s="86"/>
    </row>
    <row r="4486" spans="3:6" x14ac:dyDescent="0.25">
      <c r="C4486" s="86"/>
      <c r="D4486" s="86"/>
      <c r="E4486" s="86"/>
      <c r="F4486" s="86"/>
    </row>
    <row r="4487" spans="3:6" x14ac:dyDescent="0.25">
      <c r="C4487" s="86"/>
      <c r="D4487" s="86"/>
      <c r="E4487" s="86"/>
      <c r="F4487" s="86"/>
    </row>
    <row r="4488" spans="3:6" x14ac:dyDescent="0.25">
      <c r="C4488" s="86"/>
      <c r="D4488" s="86"/>
      <c r="E4488" s="86"/>
      <c r="F4488" s="86"/>
    </row>
    <row r="4489" spans="3:6" x14ac:dyDescent="0.25">
      <c r="C4489" s="86"/>
      <c r="D4489" s="86"/>
      <c r="E4489" s="86"/>
      <c r="F4489" s="86"/>
    </row>
    <row r="4490" spans="3:6" x14ac:dyDescent="0.25">
      <c r="C4490" s="86"/>
      <c r="D4490" s="86"/>
      <c r="E4490" s="86"/>
      <c r="F4490" s="86"/>
    </row>
    <row r="4491" spans="3:6" x14ac:dyDescent="0.25">
      <c r="C4491" s="86"/>
      <c r="D4491" s="86"/>
      <c r="E4491" s="86"/>
      <c r="F4491" s="86"/>
    </row>
    <row r="4492" spans="3:6" x14ac:dyDescent="0.25">
      <c r="C4492" s="86"/>
      <c r="D4492" s="86"/>
      <c r="E4492" s="86"/>
      <c r="F4492" s="86"/>
    </row>
    <row r="4493" spans="3:6" x14ac:dyDescent="0.25">
      <c r="C4493" s="86"/>
      <c r="D4493" s="86"/>
      <c r="E4493" s="86"/>
      <c r="F4493" s="86"/>
    </row>
    <row r="4494" spans="3:6" x14ac:dyDescent="0.25">
      <c r="C4494" s="86"/>
      <c r="D4494" s="86"/>
      <c r="E4494" s="86"/>
      <c r="F4494" s="86"/>
    </row>
    <row r="4495" spans="3:6" x14ac:dyDescent="0.25">
      <c r="C4495" s="86"/>
      <c r="D4495" s="86"/>
      <c r="E4495" s="86"/>
      <c r="F4495" s="86"/>
    </row>
    <row r="4496" spans="3:6" x14ac:dyDescent="0.25">
      <c r="C4496" s="86"/>
      <c r="D4496" s="86"/>
      <c r="E4496" s="86"/>
      <c r="F4496" s="86"/>
    </row>
    <row r="4497" spans="3:6" x14ac:dyDescent="0.25">
      <c r="C4497" s="86"/>
      <c r="D4497" s="86"/>
      <c r="E4497" s="86"/>
      <c r="F4497" s="86"/>
    </row>
    <row r="4498" spans="3:6" x14ac:dyDescent="0.25">
      <c r="C4498" s="86"/>
      <c r="D4498" s="86"/>
      <c r="E4498" s="86"/>
      <c r="F4498" s="86"/>
    </row>
    <row r="4499" spans="3:6" x14ac:dyDescent="0.25">
      <c r="C4499" s="86"/>
      <c r="D4499" s="86"/>
      <c r="E4499" s="86"/>
      <c r="F4499" s="86"/>
    </row>
    <row r="4500" spans="3:6" x14ac:dyDescent="0.25">
      <c r="C4500" s="86"/>
      <c r="D4500" s="86"/>
      <c r="E4500" s="86"/>
      <c r="F4500" s="86"/>
    </row>
    <row r="4501" spans="3:6" x14ac:dyDescent="0.25">
      <c r="C4501" s="86"/>
      <c r="D4501" s="86"/>
      <c r="E4501" s="86"/>
      <c r="F4501" s="86"/>
    </row>
    <row r="4502" spans="3:6" x14ac:dyDescent="0.25">
      <c r="C4502" s="86"/>
      <c r="D4502" s="86"/>
      <c r="E4502" s="86"/>
      <c r="F4502" s="86"/>
    </row>
    <row r="4503" spans="3:6" x14ac:dyDescent="0.25">
      <c r="C4503" s="86"/>
      <c r="D4503" s="86"/>
      <c r="E4503" s="86"/>
      <c r="F4503" s="86"/>
    </row>
    <row r="4504" spans="3:6" x14ac:dyDescent="0.25">
      <c r="C4504" s="86"/>
      <c r="D4504" s="86"/>
      <c r="E4504" s="86"/>
      <c r="F4504" s="86"/>
    </row>
    <row r="4505" spans="3:6" x14ac:dyDescent="0.25">
      <c r="C4505" s="86"/>
      <c r="D4505" s="86"/>
      <c r="E4505" s="86"/>
      <c r="F4505" s="86"/>
    </row>
    <row r="4506" spans="3:6" x14ac:dyDescent="0.25">
      <c r="C4506" s="86"/>
      <c r="D4506" s="86"/>
      <c r="E4506" s="86"/>
      <c r="F4506" s="86"/>
    </row>
    <row r="4507" spans="3:6" x14ac:dyDescent="0.25">
      <c r="C4507" s="86"/>
      <c r="D4507" s="86"/>
      <c r="E4507" s="86"/>
      <c r="F4507" s="86"/>
    </row>
    <row r="4508" spans="3:6" x14ac:dyDescent="0.25">
      <c r="C4508" s="86"/>
      <c r="D4508" s="86"/>
      <c r="E4508" s="86"/>
      <c r="F4508" s="86"/>
    </row>
    <row r="4509" spans="3:6" x14ac:dyDescent="0.25">
      <c r="C4509" s="86"/>
      <c r="D4509" s="86"/>
      <c r="E4509" s="86"/>
      <c r="F4509" s="86"/>
    </row>
    <row r="4510" spans="3:6" x14ac:dyDescent="0.25">
      <c r="C4510" s="86"/>
      <c r="D4510" s="86"/>
      <c r="E4510" s="86"/>
      <c r="F4510" s="86"/>
    </row>
    <row r="4511" spans="3:6" x14ac:dyDescent="0.25">
      <c r="C4511" s="86"/>
      <c r="D4511" s="86"/>
      <c r="E4511" s="86"/>
      <c r="F4511" s="86"/>
    </row>
    <row r="4512" spans="3:6" x14ac:dyDescent="0.25">
      <c r="C4512" s="86"/>
      <c r="D4512" s="86"/>
      <c r="E4512" s="86"/>
      <c r="F4512" s="86"/>
    </row>
    <row r="4513" spans="3:6" x14ac:dyDescent="0.25">
      <c r="C4513" s="86"/>
      <c r="D4513" s="86"/>
      <c r="E4513" s="86"/>
      <c r="F4513" s="86"/>
    </row>
    <row r="4514" spans="3:6" x14ac:dyDescent="0.25">
      <c r="C4514" s="86"/>
      <c r="D4514" s="86"/>
      <c r="E4514" s="86"/>
      <c r="F4514" s="86"/>
    </row>
    <row r="4515" spans="3:6" x14ac:dyDescent="0.25">
      <c r="C4515" s="86"/>
      <c r="D4515" s="86"/>
      <c r="E4515" s="86"/>
      <c r="F4515" s="86"/>
    </row>
    <row r="4516" spans="3:6" x14ac:dyDescent="0.25">
      <c r="C4516" s="86"/>
      <c r="D4516" s="86"/>
      <c r="E4516" s="86"/>
      <c r="F4516" s="86"/>
    </row>
    <row r="4517" spans="3:6" x14ac:dyDescent="0.25">
      <c r="C4517" s="86"/>
      <c r="D4517" s="86"/>
      <c r="E4517" s="86"/>
      <c r="F4517" s="86"/>
    </row>
    <row r="4518" spans="3:6" x14ac:dyDescent="0.25">
      <c r="C4518" s="86"/>
      <c r="D4518" s="86"/>
      <c r="E4518" s="86"/>
      <c r="F4518" s="86"/>
    </row>
    <row r="4519" spans="3:6" x14ac:dyDescent="0.25">
      <c r="C4519" s="86"/>
      <c r="D4519" s="86"/>
      <c r="E4519" s="86"/>
      <c r="F4519" s="86"/>
    </row>
    <row r="4520" spans="3:6" x14ac:dyDescent="0.25">
      <c r="C4520" s="86"/>
      <c r="D4520" s="86"/>
      <c r="E4520" s="86"/>
      <c r="F4520" s="86"/>
    </row>
    <row r="4521" spans="3:6" x14ac:dyDescent="0.25">
      <c r="C4521" s="86"/>
      <c r="D4521" s="86"/>
      <c r="E4521" s="86"/>
      <c r="F4521" s="86"/>
    </row>
    <row r="4522" spans="3:6" x14ac:dyDescent="0.25">
      <c r="C4522" s="86"/>
      <c r="D4522" s="86"/>
      <c r="E4522" s="86"/>
      <c r="F4522" s="86"/>
    </row>
    <row r="4523" spans="3:6" x14ac:dyDescent="0.25">
      <c r="C4523" s="86"/>
      <c r="D4523" s="86"/>
      <c r="E4523" s="86"/>
      <c r="F4523" s="86"/>
    </row>
    <row r="4524" spans="3:6" x14ac:dyDescent="0.25">
      <c r="C4524" s="86"/>
      <c r="D4524" s="86"/>
      <c r="E4524" s="86"/>
      <c r="F4524" s="86"/>
    </row>
    <row r="4525" spans="3:6" x14ac:dyDescent="0.25">
      <c r="C4525" s="86"/>
      <c r="D4525" s="86"/>
      <c r="E4525" s="86"/>
      <c r="F4525" s="86"/>
    </row>
    <row r="4526" spans="3:6" x14ac:dyDescent="0.25">
      <c r="C4526" s="86"/>
      <c r="D4526" s="86"/>
      <c r="E4526" s="86"/>
      <c r="F4526" s="86"/>
    </row>
    <row r="4527" spans="3:6" x14ac:dyDescent="0.25">
      <c r="C4527" s="86"/>
      <c r="D4527" s="86"/>
      <c r="E4527" s="86"/>
      <c r="F4527" s="86"/>
    </row>
    <row r="4528" spans="3:6" x14ac:dyDescent="0.25">
      <c r="C4528" s="86"/>
      <c r="D4528" s="86"/>
      <c r="E4528" s="86"/>
      <c r="F4528" s="86"/>
    </row>
    <row r="4529" spans="3:6" x14ac:dyDescent="0.25">
      <c r="C4529" s="86"/>
      <c r="D4529" s="86"/>
      <c r="E4529" s="86"/>
      <c r="F4529" s="86"/>
    </row>
    <row r="4530" spans="3:6" x14ac:dyDescent="0.25">
      <c r="C4530" s="86"/>
      <c r="D4530" s="86"/>
      <c r="E4530" s="86"/>
      <c r="F4530" s="86"/>
    </row>
    <row r="4531" spans="3:6" x14ac:dyDescent="0.25">
      <c r="C4531" s="86"/>
      <c r="D4531" s="86"/>
      <c r="E4531" s="86"/>
      <c r="F4531" s="86"/>
    </row>
    <row r="4532" spans="3:6" x14ac:dyDescent="0.25">
      <c r="C4532" s="86"/>
      <c r="D4532" s="86"/>
      <c r="E4532" s="86"/>
      <c r="F4532" s="86"/>
    </row>
    <row r="4533" spans="3:6" x14ac:dyDescent="0.25">
      <c r="C4533" s="86"/>
      <c r="D4533" s="86"/>
      <c r="E4533" s="86"/>
      <c r="F4533" s="86"/>
    </row>
    <row r="4534" spans="3:6" x14ac:dyDescent="0.25">
      <c r="C4534" s="86"/>
      <c r="D4534" s="86"/>
      <c r="E4534" s="86"/>
      <c r="F4534" s="86"/>
    </row>
    <row r="4535" spans="3:6" x14ac:dyDescent="0.25">
      <c r="C4535" s="86"/>
      <c r="D4535" s="86"/>
      <c r="E4535" s="86"/>
      <c r="F4535" s="86"/>
    </row>
    <row r="4536" spans="3:6" x14ac:dyDescent="0.25">
      <c r="C4536" s="86"/>
      <c r="D4536" s="86"/>
      <c r="E4536" s="86"/>
      <c r="F4536" s="86"/>
    </row>
    <row r="4537" spans="3:6" x14ac:dyDescent="0.25">
      <c r="C4537" s="86"/>
      <c r="D4537" s="86"/>
      <c r="E4537" s="86"/>
      <c r="F4537" s="86"/>
    </row>
    <row r="4538" spans="3:6" x14ac:dyDescent="0.25">
      <c r="C4538" s="86"/>
      <c r="D4538" s="86"/>
      <c r="E4538" s="86"/>
      <c r="F4538" s="86"/>
    </row>
    <row r="4539" spans="3:6" x14ac:dyDescent="0.25">
      <c r="C4539" s="86"/>
      <c r="D4539" s="86"/>
      <c r="E4539" s="86"/>
      <c r="F4539" s="86"/>
    </row>
    <row r="4540" spans="3:6" x14ac:dyDescent="0.25">
      <c r="C4540" s="86"/>
      <c r="D4540" s="86"/>
      <c r="E4540" s="86"/>
      <c r="F4540" s="86"/>
    </row>
    <row r="4541" spans="3:6" x14ac:dyDescent="0.25">
      <c r="C4541" s="86"/>
      <c r="D4541" s="86"/>
      <c r="E4541" s="86"/>
      <c r="F4541" s="86"/>
    </row>
    <row r="4542" spans="3:6" x14ac:dyDescent="0.25">
      <c r="C4542" s="86"/>
      <c r="D4542" s="86"/>
      <c r="E4542" s="86"/>
      <c r="F4542" s="86"/>
    </row>
    <row r="4543" spans="3:6" x14ac:dyDescent="0.25">
      <c r="C4543" s="86"/>
      <c r="D4543" s="86"/>
      <c r="E4543" s="86"/>
      <c r="F4543" s="86"/>
    </row>
    <row r="4544" spans="3:6" x14ac:dyDescent="0.25">
      <c r="C4544" s="86"/>
      <c r="D4544" s="86"/>
      <c r="E4544" s="86"/>
      <c r="F4544" s="86"/>
    </row>
    <row r="4545" spans="3:6" x14ac:dyDescent="0.25">
      <c r="C4545" s="86"/>
      <c r="D4545" s="86"/>
      <c r="E4545" s="86"/>
      <c r="F4545" s="86"/>
    </row>
    <row r="4546" spans="3:6" x14ac:dyDescent="0.25">
      <c r="C4546" s="86"/>
      <c r="D4546" s="86"/>
      <c r="E4546" s="86"/>
      <c r="F4546" s="86"/>
    </row>
    <row r="4547" spans="3:6" x14ac:dyDescent="0.25">
      <c r="C4547" s="86"/>
      <c r="D4547" s="86"/>
      <c r="E4547" s="86"/>
      <c r="F4547" s="86"/>
    </row>
    <row r="4548" spans="3:6" x14ac:dyDescent="0.25">
      <c r="C4548" s="86"/>
      <c r="D4548" s="86"/>
      <c r="E4548" s="86"/>
      <c r="F4548" s="86"/>
    </row>
    <row r="4549" spans="3:6" x14ac:dyDescent="0.25">
      <c r="C4549" s="86"/>
      <c r="D4549" s="86"/>
      <c r="E4549" s="86"/>
      <c r="F4549" s="86"/>
    </row>
    <row r="4550" spans="3:6" x14ac:dyDescent="0.25">
      <c r="C4550" s="86"/>
      <c r="D4550" s="86"/>
      <c r="E4550" s="86"/>
      <c r="F4550" s="86"/>
    </row>
    <row r="4551" spans="3:6" x14ac:dyDescent="0.25">
      <c r="C4551" s="86"/>
      <c r="D4551" s="86"/>
      <c r="E4551" s="86"/>
      <c r="F4551" s="86"/>
    </row>
    <row r="4552" spans="3:6" x14ac:dyDescent="0.25">
      <c r="C4552" s="86"/>
      <c r="D4552" s="86"/>
      <c r="E4552" s="86"/>
      <c r="F4552" s="86"/>
    </row>
    <row r="4553" spans="3:6" x14ac:dyDescent="0.25">
      <c r="C4553" s="86"/>
      <c r="D4553" s="86"/>
      <c r="E4553" s="86"/>
      <c r="F4553" s="86"/>
    </row>
    <row r="4554" spans="3:6" x14ac:dyDescent="0.25">
      <c r="C4554" s="86"/>
      <c r="D4554" s="86"/>
      <c r="E4554" s="86"/>
      <c r="F4554" s="86"/>
    </row>
    <row r="4555" spans="3:6" x14ac:dyDescent="0.25">
      <c r="C4555" s="86"/>
      <c r="D4555" s="86"/>
      <c r="E4555" s="86"/>
      <c r="F4555" s="86"/>
    </row>
    <row r="4556" spans="3:6" x14ac:dyDescent="0.25">
      <c r="C4556" s="86"/>
      <c r="D4556" s="86"/>
      <c r="E4556" s="86"/>
      <c r="F4556" s="86"/>
    </row>
    <row r="4557" spans="3:6" x14ac:dyDescent="0.25">
      <c r="C4557" s="86"/>
      <c r="D4557" s="86"/>
      <c r="E4557" s="86"/>
      <c r="F4557" s="86"/>
    </row>
    <row r="4558" spans="3:6" x14ac:dyDescent="0.25">
      <c r="C4558" s="86"/>
      <c r="D4558" s="86"/>
      <c r="E4558" s="86"/>
      <c r="F4558" s="86"/>
    </row>
    <row r="4559" spans="3:6" x14ac:dyDescent="0.25">
      <c r="C4559" s="86"/>
      <c r="D4559" s="86"/>
      <c r="E4559" s="86"/>
      <c r="F4559" s="86"/>
    </row>
    <row r="4560" spans="3:6" x14ac:dyDescent="0.25">
      <c r="C4560" s="86"/>
      <c r="D4560" s="86"/>
      <c r="E4560" s="86"/>
      <c r="F4560" s="86"/>
    </row>
    <row r="4561" spans="3:6" x14ac:dyDescent="0.25">
      <c r="C4561" s="86"/>
      <c r="D4561" s="86"/>
      <c r="E4561" s="86"/>
      <c r="F4561" s="86"/>
    </row>
    <row r="4562" spans="3:6" x14ac:dyDescent="0.25">
      <c r="C4562" s="86"/>
      <c r="D4562" s="86"/>
      <c r="E4562" s="86"/>
      <c r="F4562" s="86"/>
    </row>
    <row r="4563" spans="3:6" x14ac:dyDescent="0.25">
      <c r="C4563" s="86"/>
      <c r="D4563" s="86"/>
      <c r="E4563" s="86"/>
      <c r="F4563" s="86"/>
    </row>
    <row r="4564" spans="3:6" x14ac:dyDescent="0.25">
      <c r="C4564" s="86"/>
      <c r="D4564" s="86"/>
      <c r="E4564" s="86"/>
      <c r="F4564" s="86"/>
    </row>
    <row r="4565" spans="3:6" x14ac:dyDescent="0.25">
      <c r="C4565" s="86"/>
      <c r="D4565" s="86"/>
      <c r="E4565" s="86"/>
      <c r="F4565" s="86"/>
    </row>
    <row r="4566" spans="3:6" x14ac:dyDescent="0.25">
      <c r="C4566" s="86"/>
      <c r="D4566" s="86"/>
      <c r="E4566" s="86"/>
      <c r="F4566" s="86"/>
    </row>
    <row r="4567" spans="3:6" x14ac:dyDescent="0.25">
      <c r="C4567" s="86"/>
      <c r="D4567" s="86"/>
      <c r="E4567" s="86"/>
      <c r="F4567" s="86"/>
    </row>
    <row r="4568" spans="3:6" x14ac:dyDescent="0.25">
      <c r="C4568" s="86"/>
      <c r="D4568" s="86"/>
      <c r="E4568" s="86"/>
      <c r="F4568" s="86"/>
    </row>
    <row r="4569" spans="3:6" x14ac:dyDescent="0.25">
      <c r="C4569" s="86"/>
      <c r="D4569" s="86"/>
      <c r="E4569" s="86"/>
      <c r="F4569" s="86"/>
    </row>
    <row r="4570" spans="3:6" x14ac:dyDescent="0.25">
      <c r="C4570" s="86"/>
      <c r="D4570" s="86"/>
      <c r="E4570" s="86"/>
      <c r="F4570" s="86"/>
    </row>
    <row r="4571" spans="3:6" x14ac:dyDescent="0.25">
      <c r="C4571" s="86"/>
      <c r="D4571" s="86"/>
      <c r="E4571" s="86"/>
      <c r="F4571" s="86"/>
    </row>
    <row r="4572" spans="3:6" x14ac:dyDescent="0.25">
      <c r="C4572" s="86"/>
      <c r="D4572" s="86"/>
      <c r="E4572" s="86"/>
      <c r="F4572" s="86"/>
    </row>
    <row r="4573" spans="3:6" x14ac:dyDescent="0.25">
      <c r="C4573" s="86"/>
      <c r="D4573" s="86"/>
      <c r="E4573" s="86"/>
      <c r="F4573" s="86"/>
    </row>
    <row r="4574" spans="3:6" x14ac:dyDescent="0.25">
      <c r="C4574" s="86"/>
      <c r="D4574" s="86"/>
      <c r="E4574" s="86"/>
      <c r="F4574" s="86"/>
    </row>
    <row r="4575" spans="3:6" x14ac:dyDescent="0.25">
      <c r="C4575" s="86"/>
      <c r="D4575" s="86"/>
      <c r="E4575" s="86"/>
      <c r="F4575" s="86"/>
    </row>
    <row r="4576" spans="3:6" x14ac:dyDescent="0.25">
      <c r="C4576" s="86"/>
      <c r="D4576" s="86"/>
      <c r="E4576" s="86"/>
      <c r="F4576" s="86"/>
    </row>
    <row r="4577" spans="3:6" x14ac:dyDescent="0.25">
      <c r="C4577" s="86"/>
      <c r="D4577" s="86"/>
      <c r="E4577" s="86"/>
      <c r="F4577" s="86"/>
    </row>
    <row r="4578" spans="3:6" x14ac:dyDescent="0.25">
      <c r="C4578" s="86"/>
      <c r="D4578" s="86"/>
      <c r="E4578" s="86"/>
      <c r="F4578" s="86"/>
    </row>
    <row r="4579" spans="3:6" x14ac:dyDescent="0.25">
      <c r="C4579" s="86"/>
      <c r="D4579" s="86"/>
      <c r="E4579" s="86"/>
      <c r="F4579" s="86"/>
    </row>
    <row r="4580" spans="3:6" x14ac:dyDescent="0.25">
      <c r="C4580" s="86"/>
      <c r="D4580" s="86"/>
      <c r="E4580" s="86"/>
      <c r="F4580" s="86"/>
    </row>
    <row r="4581" spans="3:6" x14ac:dyDescent="0.25">
      <c r="C4581" s="86"/>
      <c r="D4581" s="86"/>
      <c r="E4581" s="86"/>
      <c r="F4581" s="86"/>
    </row>
    <row r="4582" spans="3:6" x14ac:dyDescent="0.25">
      <c r="C4582" s="86"/>
      <c r="D4582" s="86"/>
      <c r="E4582" s="86"/>
      <c r="F4582" s="86"/>
    </row>
    <row r="4583" spans="3:6" x14ac:dyDescent="0.25">
      <c r="C4583" s="86"/>
      <c r="D4583" s="86"/>
      <c r="E4583" s="86"/>
      <c r="F4583" s="86"/>
    </row>
    <row r="4584" spans="3:6" x14ac:dyDescent="0.25">
      <c r="C4584" s="86"/>
      <c r="D4584" s="86"/>
      <c r="E4584" s="86"/>
      <c r="F4584" s="86"/>
    </row>
    <row r="4585" spans="3:6" x14ac:dyDescent="0.25">
      <c r="C4585" s="86"/>
      <c r="D4585" s="86"/>
      <c r="E4585" s="86"/>
      <c r="F4585" s="86"/>
    </row>
    <row r="4586" spans="3:6" x14ac:dyDescent="0.25">
      <c r="C4586" s="86"/>
      <c r="D4586" s="86"/>
      <c r="E4586" s="86"/>
      <c r="F4586" s="86"/>
    </row>
    <row r="4587" spans="3:6" x14ac:dyDescent="0.25">
      <c r="C4587" s="86"/>
      <c r="D4587" s="86"/>
      <c r="E4587" s="86"/>
      <c r="F4587" s="86"/>
    </row>
    <row r="4588" spans="3:6" x14ac:dyDescent="0.25">
      <c r="C4588" s="86"/>
      <c r="D4588" s="86"/>
      <c r="E4588" s="86"/>
      <c r="F4588" s="86"/>
    </row>
    <row r="4589" spans="3:6" x14ac:dyDescent="0.25">
      <c r="C4589" s="86"/>
      <c r="D4589" s="86"/>
      <c r="E4589" s="86"/>
      <c r="F4589" s="86"/>
    </row>
    <row r="4590" spans="3:6" x14ac:dyDescent="0.25">
      <c r="C4590" s="86"/>
      <c r="D4590" s="86"/>
      <c r="E4590" s="86"/>
      <c r="F4590" s="86"/>
    </row>
    <row r="4591" spans="3:6" x14ac:dyDescent="0.25">
      <c r="C4591" s="86"/>
      <c r="D4591" s="86"/>
      <c r="E4591" s="86"/>
      <c r="F4591" s="86"/>
    </row>
    <row r="4592" spans="3:6" x14ac:dyDescent="0.25">
      <c r="C4592" s="86"/>
      <c r="D4592" s="86"/>
      <c r="E4592" s="86"/>
      <c r="F4592" s="86"/>
    </row>
    <row r="4593" spans="3:6" x14ac:dyDescent="0.25">
      <c r="C4593" s="86"/>
      <c r="D4593" s="86"/>
      <c r="E4593" s="86"/>
      <c r="F4593" s="86"/>
    </row>
    <row r="4594" spans="3:6" x14ac:dyDescent="0.25">
      <c r="C4594" s="86"/>
      <c r="D4594" s="86"/>
      <c r="E4594" s="86"/>
      <c r="F4594" s="86"/>
    </row>
    <row r="4595" spans="3:6" x14ac:dyDescent="0.25">
      <c r="C4595" s="86"/>
      <c r="D4595" s="86"/>
      <c r="E4595" s="86"/>
      <c r="F4595" s="86"/>
    </row>
    <row r="4596" spans="3:6" x14ac:dyDescent="0.25">
      <c r="C4596" s="86"/>
      <c r="D4596" s="86"/>
      <c r="E4596" s="86"/>
      <c r="F4596" s="86"/>
    </row>
    <row r="4597" spans="3:6" x14ac:dyDescent="0.25">
      <c r="C4597" s="86"/>
      <c r="D4597" s="86"/>
      <c r="E4597" s="86"/>
      <c r="F4597" s="86"/>
    </row>
    <row r="4598" spans="3:6" x14ac:dyDescent="0.25">
      <c r="C4598" s="86"/>
      <c r="D4598" s="86"/>
      <c r="E4598" s="86"/>
      <c r="F4598" s="86"/>
    </row>
    <row r="4599" spans="3:6" x14ac:dyDescent="0.25">
      <c r="C4599" s="86"/>
      <c r="D4599" s="86"/>
      <c r="E4599" s="86"/>
      <c r="F4599" s="86"/>
    </row>
    <row r="4600" spans="3:6" x14ac:dyDescent="0.25">
      <c r="C4600" s="86"/>
      <c r="D4600" s="86"/>
      <c r="E4600" s="86"/>
      <c r="F4600" s="86"/>
    </row>
    <row r="4601" spans="3:6" x14ac:dyDescent="0.25">
      <c r="C4601" s="86"/>
      <c r="D4601" s="86"/>
      <c r="E4601" s="86"/>
      <c r="F4601" s="86"/>
    </row>
    <row r="4602" spans="3:6" x14ac:dyDescent="0.25">
      <c r="C4602" s="86"/>
      <c r="D4602" s="86"/>
      <c r="E4602" s="86"/>
      <c r="F4602" s="86"/>
    </row>
    <row r="4603" spans="3:6" x14ac:dyDescent="0.25">
      <c r="C4603" s="86"/>
      <c r="D4603" s="86"/>
      <c r="E4603" s="86"/>
      <c r="F4603" s="86"/>
    </row>
    <row r="4604" spans="3:6" x14ac:dyDescent="0.25">
      <c r="C4604" s="86"/>
      <c r="D4604" s="86"/>
      <c r="E4604" s="86"/>
      <c r="F4604" s="86"/>
    </row>
    <row r="4605" spans="3:6" x14ac:dyDescent="0.25">
      <c r="C4605" s="86"/>
      <c r="D4605" s="86"/>
      <c r="E4605" s="86"/>
      <c r="F4605" s="86"/>
    </row>
    <row r="4606" spans="3:6" x14ac:dyDescent="0.25">
      <c r="C4606" s="86"/>
      <c r="D4606" s="86"/>
      <c r="E4606" s="86"/>
      <c r="F4606" s="86"/>
    </row>
    <row r="4607" spans="3:6" x14ac:dyDescent="0.25">
      <c r="C4607" s="86"/>
      <c r="D4607" s="86"/>
      <c r="E4607" s="86"/>
      <c r="F4607" s="86"/>
    </row>
    <row r="4608" spans="3:6" x14ac:dyDescent="0.25">
      <c r="C4608" s="86"/>
      <c r="D4608" s="86"/>
      <c r="E4608" s="86"/>
      <c r="F4608" s="86"/>
    </row>
    <row r="4609" spans="3:6" x14ac:dyDescent="0.25">
      <c r="C4609" s="86"/>
      <c r="D4609" s="86"/>
      <c r="E4609" s="86"/>
      <c r="F4609" s="86"/>
    </row>
    <row r="4610" spans="3:6" x14ac:dyDescent="0.25">
      <c r="C4610" s="86"/>
      <c r="D4610" s="86"/>
      <c r="E4610" s="86"/>
      <c r="F4610" s="86"/>
    </row>
    <row r="4611" spans="3:6" x14ac:dyDescent="0.25">
      <c r="C4611" s="86"/>
      <c r="D4611" s="86"/>
      <c r="E4611" s="86"/>
      <c r="F4611" s="86"/>
    </row>
    <row r="4612" spans="3:6" x14ac:dyDescent="0.25">
      <c r="C4612" s="86"/>
      <c r="D4612" s="86"/>
      <c r="E4612" s="86"/>
      <c r="F4612" s="86"/>
    </row>
    <row r="4613" spans="3:6" x14ac:dyDescent="0.25">
      <c r="C4613" s="86"/>
      <c r="D4613" s="86"/>
      <c r="E4613" s="86"/>
      <c r="F4613" s="86"/>
    </row>
    <row r="4614" spans="3:6" x14ac:dyDescent="0.25">
      <c r="C4614" s="86"/>
      <c r="D4614" s="86"/>
      <c r="E4614" s="86"/>
      <c r="F4614" s="86"/>
    </row>
    <row r="4615" spans="3:6" x14ac:dyDescent="0.25">
      <c r="C4615" s="86"/>
      <c r="D4615" s="86"/>
      <c r="E4615" s="86"/>
      <c r="F4615" s="86"/>
    </row>
    <row r="4616" spans="3:6" x14ac:dyDescent="0.25">
      <c r="C4616" s="86"/>
      <c r="D4616" s="86"/>
      <c r="E4616" s="86"/>
      <c r="F4616" s="86"/>
    </row>
    <row r="4617" spans="3:6" x14ac:dyDescent="0.25">
      <c r="C4617" s="86"/>
      <c r="D4617" s="86"/>
      <c r="E4617" s="86"/>
      <c r="F4617" s="86"/>
    </row>
    <row r="4618" spans="3:6" x14ac:dyDescent="0.25">
      <c r="C4618" s="86"/>
      <c r="D4618" s="86"/>
      <c r="E4618" s="86"/>
      <c r="F4618" s="86"/>
    </row>
    <row r="4619" spans="3:6" x14ac:dyDescent="0.25">
      <c r="C4619" s="86"/>
      <c r="D4619" s="86"/>
      <c r="E4619" s="86"/>
      <c r="F4619" s="86"/>
    </row>
    <row r="4620" spans="3:6" x14ac:dyDescent="0.25">
      <c r="C4620" s="86"/>
      <c r="D4620" s="86"/>
      <c r="E4620" s="86"/>
      <c r="F4620" s="86"/>
    </row>
    <row r="4621" spans="3:6" x14ac:dyDescent="0.25">
      <c r="C4621" s="86"/>
      <c r="D4621" s="86"/>
      <c r="E4621" s="86"/>
      <c r="F4621" s="86"/>
    </row>
    <row r="4622" spans="3:6" x14ac:dyDescent="0.25">
      <c r="C4622" s="86"/>
      <c r="D4622" s="86"/>
      <c r="E4622" s="86"/>
      <c r="F4622" s="86"/>
    </row>
    <row r="4623" spans="3:6" x14ac:dyDescent="0.25">
      <c r="C4623" s="86"/>
      <c r="D4623" s="86"/>
      <c r="E4623" s="86"/>
      <c r="F4623" s="86"/>
    </row>
    <row r="4624" spans="3:6" x14ac:dyDescent="0.25">
      <c r="C4624" s="86"/>
      <c r="D4624" s="86"/>
      <c r="E4624" s="86"/>
      <c r="F4624" s="86"/>
    </row>
    <row r="4625" spans="3:6" x14ac:dyDescent="0.25">
      <c r="C4625" s="86"/>
      <c r="D4625" s="86"/>
      <c r="E4625" s="86"/>
      <c r="F4625" s="86"/>
    </row>
    <row r="4626" spans="3:6" x14ac:dyDescent="0.25">
      <c r="C4626" s="86"/>
      <c r="D4626" s="86"/>
      <c r="E4626" s="86"/>
      <c r="F4626" s="86"/>
    </row>
    <row r="4627" spans="3:6" x14ac:dyDescent="0.25">
      <c r="C4627" s="86"/>
      <c r="D4627" s="86"/>
      <c r="E4627" s="86"/>
      <c r="F4627" s="86"/>
    </row>
    <row r="4628" spans="3:6" x14ac:dyDescent="0.25">
      <c r="C4628" s="86"/>
      <c r="D4628" s="86"/>
      <c r="E4628" s="86"/>
      <c r="F4628" s="86"/>
    </row>
    <row r="4629" spans="3:6" x14ac:dyDescent="0.25">
      <c r="C4629" s="86"/>
      <c r="D4629" s="86"/>
      <c r="E4629" s="86"/>
      <c r="F4629" s="86"/>
    </row>
    <row r="4630" spans="3:6" x14ac:dyDescent="0.25">
      <c r="C4630" s="86"/>
      <c r="D4630" s="86"/>
      <c r="E4630" s="86"/>
      <c r="F4630" s="86"/>
    </row>
    <row r="4631" spans="3:6" x14ac:dyDescent="0.25">
      <c r="C4631" s="86"/>
      <c r="D4631" s="86"/>
      <c r="E4631" s="86"/>
      <c r="F4631" s="86"/>
    </row>
    <row r="4632" spans="3:6" x14ac:dyDescent="0.25">
      <c r="C4632" s="86"/>
      <c r="D4632" s="86"/>
      <c r="E4632" s="86"/>
      <c r="F4632" s="86"/>
    </row>
    <row r="4633" spans="3:6" x14ac:dyDescent="0.25">
      <c r="C4633" s="86"/>
      <c r="D4633" s="86"/>
      <c r="E4633" s="86"/>
      <c r="F4633" s="86"/>
    </row>
    <row r="4634" spans="3:6" x14ac:dyDescent="0.25">
      <c r="C4634" s="86"/>
      <c r="D4634" s="86"/>
      <c r="E4634" s="86"/>
      <c r="F4634" s="86"/>
    </row>
    <row r="4635" spans="3:6" x14ac:dyDescent="0.25">
      <c r="C4635" s="86"/>
      <c r="D4635" s="86"/>
      <c r="E4635" s="86"/>
      <c r="F4635" s="86"/>
    </row>
    <row r="4636" spans="3:6" x14ac:dyDescent="0.25">
      <c r="C4636" s="86"/>
      <c r="D4636" s="86"/>
      <c r="E4636" s="86"/>
      <c r="F4636" s="86"/>
    </row>
    <row r="4637" spans="3:6" x14ac:dyDescent="0.25">
      <c r="C4637" s="86"/>
      <c r="D4637" s="86"/>
      <c r="E4637" s="86"/>
      <c r="F4637" s="86"/>
    </row>
    <row r="4638" spans="3:6" x14ac:dyDescent="0.25">
      <c r="C4638" s="86"/>
      <c r="D4638" s="86"/>
      <c r="E4638" s="86"/>
      <c r="F4638" s="86"/>
    </row>
    <row r="4639" spans="3:6" x14ac:dyDescent="0.25">
      <c r="C4639" s="86"/>
      <c r="D4639" s="86"/>
      <c r="E4639" s="86"/>
      <c r="F4639" s="86"/>
    </row>
    <row r="4640" spans="3:6" x14ac:dyDescent="0.25">
      <c r="C4640" s="86"/>
      <c r="D4640" s="86"/>
      <c r="E4640" s="86"/>
      <c r="F4640" s="86"/>
    </row>
    <row r="4641" spans="3:6" x14ac:dyDescent="0.25">
      <c r="C4641" s="86"/>
      <c r="D4641" s="86"/>
      <c r="E4641" s="86"/>
      <c r="F4641" s="86"/>
    </row>
    <row r="4642" spans="3:6" x14ac:dyDescent="0.25">
      <c r="C4642" s="86"/>
      <c r="D4642" s="86"/>
      <c r="E4642" s="86"/>
      <c r="F4642" s="86"/>
    </row>
    <row r="4643" spans="3:6" x14ac:dyDescent="0.25">
      <c r="C4643" s="86"/>
      <c r="D4643" s="86"/>
      <c r="E4643" s="86"/>
      <c r="F4643" s="86"/>
    </row>
    <row r="4644" spans="3:6" x14ac:dyDescent="0.25">
      <c r="C4644" s="86"/>
      <c r="D4644" s="86"/>
      <c r="E4644" s="86"/>
      <c r="F4644" s="86"/>
    </row>
    <row r="4645" spans="3:6" x14ac:dyDescent="0.25">
      <c r="C4645" s="86"/>
      <c r="D4645" s="86"/>
      <c r="E4645" s="86"/>
      <c r="F4645" s="86"/>
    </row>
    <row r="4646" spans="3:6" x14ac:dyDescent="0.25">
      <c r="C4646" s="86"/>
      <c r="D4646" s="86"/>
      <c r="E4646" s="86"/>
      <c r="F4646" s="86"/>
    </row>
    <row r="4647" spans="3:6" x14ac:dyDescent="0.25">
      <c r="C4647" s="86"/>
      <c r="D4647" s="86"/>
      <c r="E4647" s="86"/>
      <c r="F4647" s="86"/>
    </row>
    <row r="4648" spans="3:6" x14ac:dyDescent="0.25">
      <c r="C4648" s="86"/>
      <c r="D4648" s="86"/>
      <c r="E4648" s="86"/>
      <c r="F4648" s="86"/>
    </row>
    <row r="4649" spans="3:6" x14ac:dyDescent="0.25">
      <c r="C4649" s="86"/>
      <c r="D4649" s="86"/>
      <c r="E4649" s="86"/>
      <c r="F4649" s="86"/>
    </row>
    <row r="4650" spans="3:6" x14ac:dyDescent="0.25">
      <c r="C4650" s="86"/>
      <c r="D4650" s="86"/>
      <c r="E4650" s="86"/>
      <c r="F4650" s="86"/>
    </row>
    <row r="4651" spans="3:6" x14ac:dyDescent="0.25">
      <c r="C4651" s="86"/>
      <c r="D4651" s="86"/>
      <c r="E4651" s="86"/>
      <c r="F4651" s="86"/>
    </row>
    <row r="4652" spans="3:6" x14ac:dyDescent="0.25">
      <c r="C4652" s="86"/>
      <c r="D4652" s="86"/>
      <c r="E4652" s="86"/>
      <c r="F4652" s="86"/>
    </row>
    <row r="4653" spans="3:6" x14ac:dyDescent="0.25">
      <c r="C4653" s="86"/>
      <c r="D4653" s="86"/>
      <c r="E4653" s="86"/>
      <c r="F4653" s="86"/>
    </row>
    <row r="4654" spans="3:6" x14ac:dyDescent="0.25">
      <c r="C4654" s="86"/>
      <c r="D4654" s="86"/>
      <c r="E4654" s="86"/>
      <c r="F4654" s="86"/>
    </row>
    <row r="4655" spans="3:6" x14ac:dyDescent="0.25">
      <c r="C4655" s="86"/>
      <c r="D4655" s="86"/>
      <c r="E4655" s="86"/>
      <c r="F4655" s="86"/>
    </row>
    <row r="4656" spans="3:6" x14ac:dyDescent="0.25">
      <c r="C4656" s="86"/>
      <c r="D4656" s="86"/>
      <c r="E4656" s="86"/>
      <c r="F4656" s="86"/>
    </row>
    <row r="4657" spans="3:6" x14ac:dyDescent="0.25">
      <c r="C4657" s="86"/>
      <c r="D4657" s="86"/>
      <c r="E4657" s="86"/>
      <c r="F4657" s="86"/>
    </row>
    <row r="4658" spans="3:6" x14ac:dyDescent="0.25">
      <c r="C4658" s="86"/>
      <c r="D4658" s="86"/>
      <c r="E4658" s="86"/>
      <c r="F4658" s="86"/>
    </row>
    <row r="4659" spans="3:6" x14ac:dyDescent="0.25">
      <c r="C4659" s="86"/>
      <c r="D4659" s="86"/>
      <c r="E4659" s="86"/>
      <c r="F4659" s="86"/>
    </row>
    <row r="4660" spans="3:6" x14ac:dyDescent="0.25">
      <c r="C4660" s="86"/>
      <c r="D4660" s="86"/>
      <c r="E4660" s="86"/>
      <c r="F4660" s="86"/>
    </row>
    <row r="4661" spans="3:6" x14ac:dyDescent="0.25">
      <c r="C4661" s="86"/>
      <c r="D4661" s="86"/>
      <c r="E4661" s="86"/>
      <c r="F4661" s="86"/>
    </row>
    <row r="4662" spans="3:6" x14ac:dyDescent="0.25">
      <c r="C4662" s="86"/>
      <c r="D4662" s="86"/>
      <c r="E4662" s="86"/>
      <c r="F4662" s="86"/>
    </row>
    <row r="4663" spans="3:6" x14ac:dyDescent="0.25">
      <c r="C4663" s="86"/>
      <c r="D4663" s="86"/>
      <c r="E4663" s="86"/>
      <c r="F4663" s="86"/>
    </row>
    <row r="4664" spans="3:6" x14ac:dyDescent="0.25">
      <c r="C4664" s="86"/>
      <c r="D4664" s="86"/>
      <c r="E4664" s="86"/>
      <c r="F4664" s="86"/>
    </row>
    <row r="4665" spans="3:6" x14ac:dyDescent="0.25">
      <c r="C4665" s="86"/>
      <c r="D4665" s="86"/>
      <c r="E4665" s="86"/>
      <c r="F4665" s="86"/>
    </row>
    <row r="4666" spans="3:6" x14ac:dyDescent="0.25">
      <c r="C4666" s="86"/>
      <c r="D4666" s="86"/>
      <c r="E4666" s="86"/>
      <c r="F4666" s="86"/>
    </row>
    <row r="4667" spans="3:6" x14ac:dyDescent="0.25">
      <c r="C4667" s="86"/>
      <c r="D4667" s="86"/>
      <c r="E4667" s="86"/>
      <c r="F4667" s="86"/>
    </row>
    <row r="4668" spans="3:6" x14ac:dyDescent="0.25">
      <c r="C4668" s="86"/>
      <c r="D4668" s="86"/>
      <c r="E4668" s="86"/>
      <c r="F4668" s="86"/>
    </row>
    <row r="4669" spans="3:6" x14ac:dyDescent="0.25">
      <c r="C4669" s="86"/>
      <c r="D4669" s="86"/>
      <c r="E4669" s="86"/>
      <c r="F4669" s="86"/>
    </row>
    <row r="4670" spans="3:6" x14ac:dyDescent="0.25">
      <c r="C4670" s="86"/>
      <c r="D4670" s="86"/>
      <c r="E4670" s="86"/>
      <c r="F4670" s="86"/>
    </row>
    <row r="4671" spans="3:6" x14ac:dyDescent="0.25">
      <c r="C4671" s="86"/>
      <c r="D4671" s="86"/>
      <c r="E4671" s="86"/>
      <c r="F4671" s="86"/>
    </row>
    <row r="4672" spans="3:6" x14ac:dyDescent="0.25">
      <c r="C4672" s="86"/>
      <c r="D4672" s="86"/>
      <c r="E4672" s="86"/>
      <c r="F4672" s="86"/>
    </row>
    <row r="4673" spans="3:6" x14ac:dyDescent="0.25">
      <c r="C4673" s="86"/>
      <c r="D4673" s="86"/>
      <c r="E4673" s="86"/>
      <c r="F4673" s="86"/>
    </row>
    <row r="4674" spans="3:6" x14ac:dyDescent="0.25">
      <c r="C4674" s="86"/>
      <c r="D4674" s="86"/>
      <c r="E4674" s="86"/>
      <c r="F4674" s="86"/>
    </row>
    <row r="4675" spans="3:6" x14ac:dyDescent="0.25">
      <c r="C4675" s="86"/>
      <c r="D4675" s="86"/>
      <c r="E4675" s="86"/>
      <c r="F4675" s="86"/>
    </row>
    <row r="4676" spans="3:6" x14ac:dyDescent="0.25">
      <c r="C4676" s="86"/>
      <c r="D4676" s="86"/>
      <c r="E4676" s="86"/>
      <c r="F4676" s="86"/>
    </row>
    <row r="4677" spans="3:6" x14ac:dyDescent="0.25">
      <c r="C4677" s="86"/>
      <c r="D4677" s="86"/>
      <c r="E4677" s="86"/>
      <c r="F4677" s="86"/>
    </row>
    <row r="4678" spans="3:6" x14ac:dyDescent="0.25">
      <c r="C4678" s="86"/>
      <c r="D4678" s="86"/>
      <c r="E4678" s="86"/>
      <c r="F4678" s="86"/>
    </row>
    <row r="4679" spans="3:6" x14ac:dyDescent="0.25">
      <c r="C4679" s="86"/>
      <c r="D4679" s="86"/>
      <c r="E4679" s="86"/>
      <c r="F4679" s="86"/>
    </row>
    <row r="4680" spans="3:6" x14ac:dyDescent="0.25">
      <c r="C4680" s="86"/>
      <c r="D4680" s="86"/>
      <c r="E4680" s="86"/>
      <c r="F4680" s="86"/>
    </row>
    <row r="4681" spans="3:6" x14ac:dyDescent="0.25">
      <c r="C4681" s="86"/>
      <c r="D4681" s="86"/>
      <c r="E4681" s="86"/>
      <c r="F4681" s="86"/>
    </row>
    <row r="4682" spans="3:6" x14ac:dyDescent="0.25">
      <c r="C4682" s="86"/>
      <c r="D4682" s="86"/>
      <c r="E4682" s="86"/>
      <c r="F4682" s="86"/>
    </row>
    <row r="4683" spans="3:6" x14ac:dyDescent="0.25">
      <c r="C4683" s="86"/>
      <c r="D4683" s="86"/>
      <c r="E4683" s="86"/>
      <c r="F4683" s="86"/>
    </row>
    <row r="4684" spans="3:6" x14ac:dyDescent="0.25">
      <c r="C4684" s="86"/>
      <c r="D4684" s="86"/>
      <c r="E4684" s="86"/>
      <c r="F4684" s="86"/>
    </row>
    <row r="4685" spans="3:6" x14ac:dyDescent="0.25">
      <c r="C4685" s="86"/>
      <c r="D4685" s="86"/>
      <c r="E4685" s="86"/>
      <c r="F4685" s="86"/>
    </row>
    <row r="4686" spans="3:6" x14ac:dyDescent="0.25">
      <c r="C4686" s="86"/>
      <c r="D4686" s="86"/>
      <c r="E4686" s="86"/>
      <c r="F4686" s="86"/>
    </row>
    <row r="4687" spans="3:6" x14ac:dyDescent="0.25">
      <c r="C4687" s="86"/>
      <c r="D4687" s="86"/>
      <c r="E4687" s="86"/>
      <c r="F4687" s="86"/>
    </row>
    <row r="4688" spans="3:6" x14ac:dyDescent="0.25">
      <c r="C4688" s="86"/>
      <c r="D4688" s="86"/>
      <c r="E4688" s="86"/>
      <c r="F4688" s="86"/>
    </row>
    <row r="4689" spans="3:6" x14ac:dyDescent="0.25">
      <c r="C4689" s="86"/>
      <c r="D4689" s="86"/>
      <c r="E4689" s="86"/>
      <c r="F4689" s="86"/>
    </row>
    <row r="4690" spans="3:6" x14ac:dyDescent="0.25">
      <c r="C4690" s="86"/>
      <c r="D4690" s="86"/>
      <c r="E4690" s="86"/>
      <c r="F4690" s="86"/>
    </row>
    <row r="4691" spans="3:6" x14ac:dyDescent="0.25">
      <c r="C4691" s="86"/>
      <c r="D4691" s="86"/>
      <c r="E4691" s="86"/>
      <c r="F4691" s="86"/>
    </row>
    <row r="4692" spans="3:6" x14ac:dyDescent="0.25">
      <c r="C4692" s="86"/>
      <c r="D4692" s="86"/>
      <c r="E4692" s="86"/>
      <c r="F4692" s="86"/>
    </row>
    <row r="4693" spans="3:6" x14ac:dyDescent="0.25">
      <c r="C4693" s="86"/>
      <c r="D4693" s="86"/>
      <c r="E4693" s="86"/>
      <c r="F4693" s="86"/>
    </row>
    <row r="4694" spans="3:6" x14ac:dyDescent="0.25">
      <c r="C4694" s="86"/>
      <c r="D4694" s="86"/>
      <c r="E4694" s="86"/>
      <c r="F4694" s="86"/>
    </row>
    <row r="4695" spans="3:6" x14ac:dyDescent="0.25">
      <c r="C4695" s="86"/>
      <c r="D4695" s="86"/>
      <c r="E4695" s="86"/>
      <c r="F4695" s="86"/>
    </row>
    <row r="4696" spans="3:6" x14ac:dyDescent="0.25">
      <c r="C4696" s="86"/>
      <c r="D4696" s="86"/>
      <c r="E4696" s="86"/>
      <c r="F4696" s="86"/>
    </row>
    <row r="4697" spans="3:6" x14ac:dyDescent="0.25">
      <c r="C4697" s="86"/>
      <c r="D4697" s="86"/>
      <c r="E4697" s="86"/>
      <c r="F4697" s="86"/>
    </row>
    <row r="4698" spans="3:6" x14ac:dyDescent="0.25">
      <c r="C4698" s="86"/>
      <c r="D4698" s="86"/>
      <c r="E4698" s="86"/>
      <c r="F4698" s="86"/>
    </row>
    <row r="4699" spans="3:6" x14ac:dyDescent="0.25">
      <c r="C4699" s="86"/>
      <c r="D4699" s="86"/>
      <c r="E4699" s="86"/>
      <c r="F4699" s="86"/>
    </row>
    <row r="4700" spans="3:6" x14ac:dyDescent="0.25">
      <c r="C4700" s="86"/>
      <c r="D4700" s="86"/>
      <c r="E4700" s="86"/>
      <c r="F4700" s="86"/>
    </row>
    <row r="4701" spans="3:6" x14ac:dyDescent="0.25">
      <c r="C4701" s="86"/>
      <c r="D4701" s="86"/>
      <c r="E4701" s="86"/>
      <c r="F4701" s="86"/>
    </row>
    <row r="4702" spans="3:6" x14ac:dyDescent="0.25">
      <c r="C4702" s="86"/>
      <c r="D4702" s="86"/>
      <c r="E4702" s="86"/>
      <c r="F4702" s="86"/>
    </row>
    <row r="4703" spans="3:6" x14ac:dyDescent="0.25">
      <c r="C4703" s="86"/>
      <c r="D4703" s="86"/>
      <c r="E4703" s="86"/>
      <c r="F4703" s="86"/>
    </row>
    <row r="4704" spans="3:6" x14ac:dyDescent="0.25">
      <c r="C4704" s="86"/>
      <c r="D4704" s="86"/>
      <c r="E4704" s="86"/>
      <c r="F4704" s="86"/>
    </row>
    <row r="4705" spans="3:6" x14ac:dyDescent="0.25">
      <c r="C4705" s="86"/>
      <c r="D4705" s="86"/>
      <c r="E4705" s="86"/>
      <c r="F4705" s="86"/>
    </row>
    <row r="4706" spans="3:6" x14ac:dyDescent="0.25">
      <c r="C4706" s="86"/>
      <c r="D4706" s="86"/>
      <c r="E4706" s="86"/>
      <c r="F4706" s="86"/>
    </row>
    <row r="4707" spans="3:6" x14ac:dyDescent="0.25">
      <c r="C4707" s="86"/>
      <c r="D4707" s="86"/>
      <c r="E4707" s="86"/>
      <c r="F4707" s="86"/>
    </row>
    <row r="4708" spans="3:6" x14ac:dyDescent="0.25">
      <c r="C4708" s="86"/>
      <c r="D4708" s="86"/>
      <c r="E4708" s="86"/>
      <c r="F4708" s="86"/>
    </row>
    <row r="4709" spans="3:6" x14ac:dyDescent="0.25">
      <c r="C4709" s="86"/>
      <c r="D4709" s="86"/>
      <c r="E4709" s="86"/>
      <c r="F4709" s="86"/>
    </row>
    <row r="4710" spans="3:6" x14ac:dyDescent="0.25">
      <c r="C4710" s="86"/>
      <c r="D4710" s="86"/>
      <c r="E4710" s="86"/>
      <c r="F4710" s="86"/>
    </row>
    <row r="4711" spans="3:6" x14ac:dyDescent="0.25">
      <c r="C4711" s="86"/>
      <c r="D4711" s="86"/>
      <c r="E4711" s="86"/>
      <c r="F4711" s="86"/>
    </row>
    <row r="4712" spans="3:6" x14ac:dyDescent="0.25">
      <c r="C4712" s="86"/>
      <c r="D4712" s="86"/>
      <c r="E4712" s="86"/>
      <c r="F4712" s="86"/>
    </row>
    <row r="4713" spans="3:6" x14ac:dyDescent="0.25">
      <c r="C4713" s="86"/>
      <c r="D4713" s="86"/>
      <c r="E4713" s="86"/>
      <c r="F4713" s="86"/>
    </row>
    <row r="4714" spans="3:6" x14ac:dyDescent="0.25">
      <c r="C4714" s="86"/>
      <c r="D4714" s="86"/>
      <c r="E4714" s="86"/>
      <c r="F4714" s="86"/>
    </row>
    <row r="4715" spans="3:6" x14ac:dyDescent="0.25">
      <c r="C4715" s="86"/>
      <c r="D4715" s="86"/>
      <c r="E4715" s="86"/>
      <c r="F4715" s="86"/>
    </row>
    <row r="4716" spans="3:6" x14ac:dyDescent="0.25">
      <c r="C4716" s="86"/>
      <c r="D4716" s="86"/>
      <c r="E4716" s="86"/>
      <c r="F4716" s="86"/>
    </row>
    <row r="4717" spans="3:6" x14ac:dyDescent="0.25">
      <c r="C4717" s="86"/>
      <c r="D4717" s="86"/>
      <c r="E4717" s="86"/>
      <c r="F4717" s="86"/>
    </row>
    <row r="4718" spans="3:6" x14ac:dyDescent="0.25">
      <c r="C4718" s="86"/>
      <c r="D4718" s="86"/>
      <c r="E4718" s="86"/>
      <c r="F4718" s="86"/>
    </row>
    <row r="4719" spans="3:6" x14ac:dyDescent="0.25">
      <c r="C4719" s="86"/>
      <c r="D4719" s="86"/>
      <c r="E4719" s="86"/>
      <c r="F4719" s="86"/>
    </row>
    <row r="4720" spans="3:6" x14ac:dyDescent="0.25">
      <c r="C4720" s="86"/>
      <c r="D4720" s="86"/>
      <c r="E4720" s="86"/>
      <c r="F4720" s="86"/>
    </row>
    <row r="4721" spans="3:6" x14ac:dyDescent="0.25">
      <c r="C4721" s="86"/>
      <c r="D4721" s="86"/>
      <c r="E4721" s="86"/>
      <c r="F4721" s="86"/>
    </row>
    <row r="4722" spans="3:6" x14ac:dyDescent="0.25">
      <c r="C4722" s="86"/>
      <c r="D4722" s="86"/>
      <c r="E4722" s="86"/>
      <c r="F4722" s="86"/>
    </row>
    <row r="4723" spans="3:6" x14ac:dyDescent="0.25">
      <c r="C4723" s="86"/>
      <c r="D4723" s="86"/>
      <c r="E4723" s="86"/>
      <c r="F4723" s="86"/>
    </row>
    <row r="4724" spans="3:6" x14ac:dyDescent="0.25">
      <c r="C4724" s="86"/>
      <c r="D4724" s="86"/>
      <c r="E4724" s="86"/>
      <c r="F4724" s="86"/>
    </row>
    <row r="4725" spans="3:6" x14ac:dyDescent="0.25">
      <c r="C4725" s="86"/>
      <c r="D4725" s="86"/>
      <c r="E4725" s="86"/>
      <c r="F4725" s="86"/>
    </row>
    <row r="4726" spans="3:6" x14ac:dyDescent="0.25">
      <c r="C4726" s="86"/>
      <c r="D4726" s="86"/>
      <c r="E4726" s="86"/>
      <c r="F4726" s="86"/>
    </row>
    <row r="4727" spans="3:6" x14ac:dyDescent="0.25">
      <c r="C4727" s="86"/>
      <c r="D4727" s="86"/>
      <c r="E4727" s="86"/>
      <c r="F4727" s="86"/>
    </row>
    <row r="4728" spans="3:6" x14ac:dyDescent="0.25">
      <c r="C4728" s="86"/>
      <c r="D4728" s="86"/>
      <c r="E4728" s="86"/>
      <c r="F4728" s="86"/>
    </row>
    <row r="4729" spans="3:6" x14ac:dyDescent="0.25">
      <c r="C4729" s="86"/>
      <c r="D4729" s="86"/>
      <c r="E4729" s="86"/>
      <c r="F4729" s="86"/>
    </row>
    <row r="4730" spans="3:6" x14ac:dyDescent="0.25">
      <c r="C4730" s="86"/>
      <c r="D4730" s="86"/>
      <c r="E4730" s="86"/>
      <c r="F4730" s="86"/>
    </row>
    <row r="4731" spans="3:6" x14ac:dyDescent="0.25">
      <c r="C4731" s="86"/>
      <c r="D4731" s="86"/>
      <c r="E4731" s="86"/>
      <c r="F4731" s="86"/>
    </row>
    <row r="4732" spans="3:6" x14ac:dyDescent="0.25">
      <c r="C4732" s="86"/>
      <c r="D4732" s="86"/>
      <c r="E4732" s="86"/>
      <c r="F4732" s="86"/>
    </row>
    <row r="4733" spans="3:6" x14ac:dyDescent="0.25">
      <c r="C4733" s="86"/>
      <c r="D4733" s="86"/>
      <c r="E4733" s="86"/>
      <c r="F4733" s="86"/>
    </row>
    <row r="4734" spans="3:6" x14ac:dyDescent="0.25">
      <c r="C4734" s="86"/>
      <c r="D4734" s="86"/>
      <c r="E4734" s="86"/>
      <c r="F4734" s="86"/>
    </row>
    <row r="4735" spans="3:6" x14ac:dyDescent="0.25">
      <c r="C4735" s="86"/>
      <c r="D4735" s="86"/>
      <c r="E4735" s="86"/>
      <c r="F4735" s="86"/>
    </row>
    <row r="4736" spans="3:6" x14ac:dyDescent="0.25">
      <c r="C4736" s="86"/>
      <c r="D4736" s="86"/>
      <c r="E4736" s="86"/>
      <c r="F4736" s="86"/>
    </row>
    <row r="4737" spans="3:6" x14ac:dyDescent="0.25">
      <c r="C4737" s="86"/>
      <c r="D4737" s="86"/>
      <c r="E4737" s="86"/>
      <c r="F4737" s="86"/>
    </row>
    <row r="4738" spans="3:6" x14ac:dyDescent="0.25">
      <c r="C4738" s="86"/>
      <c r="D4738" s="86"/>
      <c r="E4738" s="86"/>
      <c r="F4738" s="86"/>
    </row>
    <row r="4739" spans="3:6" x14ac:dyDescent="0.25">
      <c r="C4739" s="86"/>
      <c r="D4739" s="86"/>
      <c r="E4739" s="86"/>
      <c r="F4739" s="86"/>
    </row>
    <row r="4740" spans="3:6" x14ac:dyDescent="0.25">
      <c r="C4740" s="86"/>
      <c r="D4740" s="86"/>
      <c r="E4740" s="86"/>
      <c r="F4740" s="86"/>
    </row>
    <row r="4741" spans="3:6" x14ac:dyDescent="0.25">
      <c r="C4741" s="86"/>
      <c r="D4741" s="86"/>
      <c r="E4741" s="86"/>
      <c r="F4741" s="86"/>
    </row>
    <row r="4742" spans="3:6" x14ac:dyDescent="0.25">
      <c r="C4742" s="86"/>
      <c r="D4742" s="86"/>
      <c r="E4742" s="86"/>
      <c r="F4742" s="86"/>
    </row>
    <row r="4743" spans="3:6" x14ac:dyDescent="0.25">
      <c r="C4743" s="86"/>
      <c r="D4743" s="86"/>
      <c r="E4743" s="86"/>
      <c r="F4743" s="86"/>
    </row>
    <row r="4744" spans="3:6" x14ac:dyDescent="0.25">
      <c r="C4744" s="86"/>
      <c r="D4744" s="86"/>
      <c r="E4744" s="86"/>
      <c r="F4744" s="86"/>
    </row>
    <row r="4745" spans="3:6" x14ac:dyDescent="0.25">
      <c r="C4745" s="86"/>
      <c r="D4745" s="86"/>
      <c r="E4745" s="86"/>
      <c r="F4745" s="86"/>
    </row>
    <row r="4746" spans="3:6" x14ac:dyDescent="0.25">
      <c r="C4746" s="86"/>
      <c r="D4746" s="86"/>
      <c r="E4746" s="86"/>
      <c r="F4746" s="86"/>
    </row>
    <row r="4747" spans="3:6" x14ac:dyDescent="0.25">
      <c r="C4747" s="86"/>
      <c r="D4747" s="86"/>
      <c r="E4747" s="86"/>
      <c r="F4747" s="86"/>
    </row>
    <row r="4748" spans="3:6" x14ac:dyDescent="0.25">
      <c r="C4748" s="86"/>
      <c r="D4748" s="86"/>
      <c r="E4748" s="86"/>
      <c r="F4748" s="86"/>
    </row>
    <row r="4749" spans="3:6" x14ac:dyDescent="0.25">
      <c r="C4749" s="86"/>
      <c r="D4749" s="86"/>
      <c r="E4749" s="86"/>
      <c r="F4749" s="86"/>
    </row>
    <row r="4750" spans="3:6" x14ac:dyDescent="0.25">
      <c r="C4750" s="86"/>
      <c r="D4750" s="86"/>
      <c r="E4750" s="86"/>
      <c r="F4750" s="86"/>
    </row>
    <row r="4751" spans="3:6" x14ac:dyDescent="0.25">
      <c r="C4751" s="86"/>
      <c r="D4751" s="86"/>
      <c r="E4751" s="86"/>
      <c r="F4751" s="86"/>
    </row>
    <row r="4752" spans="3:6" x14ac:dyDescent="0.25">
      <c r="C4752" s="86"/>
      <c r="D4752" s="86"/>
      <c r="E4752" s="86"/>
      <c r="F4752" s="86"/>
    </row>
    <row r="4753" spans="3:6" x14ac:dyDescent="0.25">
      <c r="C4753" s="86"/>
      <c r="D4753" s="86"/>
      <c r="E4753" s="86"/>
      <c r="F4753" s="86"/>
    </row>
    <row r="4754" spans="3:6" x14ac:dyDescent="0.25">
      <c r="C4754" s="86"/>
      <c r="D4754" s="86"/>
      <c r="E4754" s="86"/>
      <c r="F4754" s="86"/>
    </row>
    <row r="4755" spans="3:6" x14ac:dyDescent="0.25">
      <c r="C4755" s="86"/>
      <c r="D4755" s="86"/>
      <c r="E4755" s="86"/>
      <c r="F4755" s="86"/>
    </row>
    <row r="4756" spans="3:6" x14ac:dyDescent="0.25">
      <c r="C4756" s="86"/>
      <c r="D4756" s="86"/>
      <c r="E4756" s="86"/>
      <c r="F4756" s="86"/>
    </row>
    <row r="4757" spans="3:6" x14ac:dyDescent="0.25">
      <c r="C4757" s="86"/>
      <c r="D4757" s="86"/>
      <c r="E4757" s="86"/>
      <c r="F4757" s="86"/>
    </row>
    <row r="4758" spans="3:6" x14ac:dyDescent="0.25">
      <c r="C4758" s="86"/>
      <c r="D4758" s="86"/>
      <c r="E4758" s="86"/>
      <c r="F4758" s="86"/>
    </row>
    <row r="4759" spans="3:6" x14ac:dyDescent="0.25">
      <c r="C4759" s="86"/>
      <c r="D4759" s="86"/>
      <c r="E4759" s="86"/>
      <c r="F4759" s="86"/>
    </row>
    <row r="4760" spans="3:6" x14ac:dyDescent="0.25">
      <c r="C4760" s="86"/>
      <c r="D4760" s="86"/>
      <c r="E4760" s="86"/>
      <c r="F4760" s="86"/>
    </row>
    <row r="4761" spans="3:6" x14ac:dyDescent="0.25">
      <c r="C4761" s="86"/>
      <c r="D4761" s="86"/>
      <c r="E4761" s="86"/>
      <c r="F4761" s="86"/>
    </row>
    <row r="4762" spans="3:6" x14ac:dyDescent="0.25">
      <c r="C4762" s="86"/>
      <c r="D4762" s="86"/>
      <c r="E4762" s="86"/>
      <c r="F4762" s="86"/>
    </row>
    <row r="4763" spans="3:6" x14ac:dyDescent="0.25">
      <c r="C4763" s="86"/>
      <c r="D4763" s="86"/>
      <c r="E4763" s="86"/>
      <c r="F4763" s="86"/>
    </row>
    <row r="4764" spans="3:6" x14ac:dyDescent="0.25">
      <c r="C4764" s="86"/>
      <c r="D4764" s="86"/>
      <c r="E4764" s="86"/>
      <c r="F4764" s="86"/>
    </row>
    <row r="4765" spans="3:6" x14ac:dyDescent="0.25">
      <c r="C4765" s="86"/>
      <c r="D4765" s="86"/>
      <c r="E4765" s="86"/>
      <c r="F4765" s="86"/>
    </row>
    <row r="4766" spans="3:6" x14ac:dyDescent="0.25">
      <c r="C4766" s="86"/>
      <c r="D4766" s="86"/>
      <c r="E4766" s="86"/>
      <c r="F4766" s="86"/>
    </row>
    <row r="4767" spans="3:6" x14ac:dyDescent="0.25">
      <c r="C4767" s="86"/>
      <c r="D4767" s="86"/>
      <c r="E4767" s="86"/>
      <c r="F4767" s="86"/>
    </row>
    <row r="4768" spans="3:6" x14ac:dyDescent="0.25">
      <c r="C4768" s="86"/>
      <c r="D4768" s="86"/>
      <c r="E4768" s="86"/>
      <c r="F4768" s="86"/>
    </row>
    <row r="4769" spans="3:6" x14ac:dyDescent="0.25">
      <c r="C4769" s="86"/>
      <c r="D4769" s="86"/>
      <c r="E4769" s="86"/>
      <c r="F4769" s="86"/>
    </row>
    <row r="4770" spans="3:6" x14ac:dyDescent="0.25">
      <c r="C4770" s="86"/>
      <c r="D4770" s="86"/>
      <c r="E4770" s="86"/>
      <c r="F4770" s="86"/>
    </row>
    <row r="4771" spans="3:6" x14ac:dyDescent="0.25">
      <c r="C4771" s="86"/>
      <c r="D4771" s="86"/>
      <c r="E4771" s="86"/>
      <c r="F4771" s="86"/>
    </row>
    <row r="4772" spans="3:6" x14ac:dyDescent="0.25">
      <c r="C4772" s="86"/>
      <c r="D4772" s="86"/>
      <c r="E4772" s="86"/>
      <c r="F4772" s="86"/>
    </row>
    <row r="4773" spans="3:6" x14ac:dyDescent="0.25">
      <c r="C4773" s="86"/>
      <c r="D4773" s="86"/>
      <c r="E4773" s="86"/>
      <c r="F4773" s="86"/>
    </row>
    <row r="4774" spans="3:6" x14ac:dyDescent="0.25">
      <c r="C4774" s="86"/>
      <c r="D4774" s="86"/>
      <c r="E4774" s="86"/>
      <c r="F4774" s="86"/>
    </row>
    <row r="4775" spans="3:6" x14ac:dyDescent="0.25">
      <c r="C4775" s="86"/>
      <c r="D4775" s="86"/>
      <c r="E4775" s="86"/>
      <c r="F4775" s="86"/>
    </row>
    <row r="4776" spans="3:6" x14ac:dyDescent="0.25">
      <c r="C4776" s="86"/>
      <c r="D4776" s="86"/>
      <c r="E4776" s="86"/>
      <c r="F4776" s="86"/>
    </row>
    <row r="4777" spans="3:6" x14ac:dyDescent="0.25">
      <c r="C4777" s="86"/>
      <c r="D4777" s="86"/>
      <c r="E4777" s="86"/>
      <c r="F4777" s="86"/>
    </row>
    <row r="4778" spans="3:6" x14ac:dyDescent="0.25">
      <c r="C4778" s="86"/>
      <c r="D4778" s="86"/>
      <c r="E4778" s="86"/>
      <c r="F4778" s="86"/>
    </row>
    <row r="4779" spans="3:6" x14ac:dyDescent="0.25">
      <c r="C4779" s="86"/>
      <c r="D4779" s="86"/>
      <c r="E4779" s="86"/>
      <c r="F4779" s="86"/>
    </row>
    <row r="4780" spans="3:6" x14ac:dyDescent="0.25">
      <c r="C4780" s="86"/>
      <c r="D4780" s="86"/>
      <c r="E4780" s="86"/>
      <c r="F4780" s="86"/>
    </row>
    <row r="4781" spans="3:6" x14ac:dyDescent="0.25">
      <c r="C4781" s="86"/>
      <c r="D4781" s="86"/>
      <c r="E4781" s="86"/>
      <c r="F4781" s="86"/>
    </row>
    <row r="4782" spans="3:6" x14ac:dyDescent="0.25">
      <c r="C4782" s="86"/>
      <c r="D4782" s="86"/>
      <c r="E4782" s="86"/>
      <c r="F4782" s="86"/>
    </row>
    <row r="4783" spans="3:6" x14ac:dyDescent="0.25">
      <c r="C4783" s="86"/>
      <c r="D4783" s="86"/>
      <c r="E4783" s="86"/>
      <c r="F4783" s="86"/>
    </row>
    <row r="4784" spans="3:6" x14ac:dyDescent="0.25">
      <c r="C4784" s="86"/>
      <c r="D4784" s="86"/>
      <c r="E4784" s="86"/>
      <c r="F4784" s="86"/>
    </row>
    <row r="4785" spans="3:6" x14ac:dyDescent="0.25">
      <c r="C4785" s="86"/>
      <c r="D4785" s="86"/>
      <c r="E4785" s="86"/>
      <c r="F4785" s="86"/>
    </row>
    <row r="4786" spans="3:6" x14ac:dyDescent="0.25">
      <c r="C4786" s="86"/>
      <c r="D4786" s="86"/>
      <c r="E4786" s="86"/>
      <c r="F4786" s="86"/>
    </row>
    <row r="4787" spans="3:6" x14ac:dyDescent="0.25">
      <c r="C4787" s="86"/>
      <c r="D4787" s="86"/>
      <c r="E4787" s="86"/>
      <c r="F4787" s="86"/>
    </row>
    <row r="4788" spans="3:6" x14ac:dyDescent="0.25">
      <c r="C4788" s="86"/>
      <c r="D4788" s="86"/>
      <c r="E4788" s="86"/>
      <c r="F4788" s="86"/>
    </row>
    <row r="4789" spans="3:6" x14ac:dyDescent="0.25">
      <c r="C4789" s="86"/>
      <c r="D4789" s="86"/>
      <c r="E4789" s="86"/>
      <c r="F4789" s="86"/>
    </row>
    <row r="4790" spans="3:6" x14ac:dyDescent="0.25">
      <c r="C4790" s="86"/>
      <c r="D4790" s="86"/>
      <c r="E4790" s="86"/>
      <c r="F4790" s="86"/>
    </row>
    <row r="4791" spans="3:6" x14ac:dyDescent="0.25">
      <c r="C4791" s="86"/>
      <c r="D4791" s="86"/>
      <c r="E4791" s="86"/>
      <c r="F4791" s="86"/>
    </row>
    <row r="4792" spans="3:6" x14ac:dyDescent="0.25">
      <c r="C4792" s="86"/>
      <c r="D4792" s="86"/>
      <c r="E4792" s="86"/>
      <c r="F4792" s="86"/>
    </row>
    <row r="4793" spans="3:6" x14ac:dyDescent="0.25">
      <c r="C4793" s="86"/>
      <c r="D4793" s="86"/>
      <c r="E4793" s="86"/>
      <c r="F4793" s="86"/>
    </row>
    <row r="4794" spans="3:6" x14ac:dyDescent="0.25">
      <c r="C4794" s="86"/>
      <c r="D4794" s="86"/>
      <c r="E4794" s="86"/>
      <c r="F4794" s="86"/>
    </row>
    <row r="4795" spans="3:6" x14ac:dyDescent="0.25">
      <c r="C4795" s="86"/>
      <c r="D4795" s="86"/>
      <c r="E4795" s="86"/>
      <c r="F4795" s="86"/>
    </row>
    <row r="4796" spans="3:6" x14ac:dyDescent="0.25">
      <c r="C4796" s="86"/>
      <c r="D4796" s="86"/>
      <c r="E4796" s="86"/>
      <c r="F4796" s="86"/>
    </row>
    <row r="4797" spans="3:6" x14ac:dyDescent="0.25">
      <c r="C4797" s="86"/>
      <c r="D4797" s="86"/>
      <c r="E4797" s="86"/>
      <c r="F4797" s="86"/>
    </row>
    <row r="4798" spans="3:6" x14ac:dyDescent="0.25">
      <c r="C4798" s="86"/>
      <c r="D4798" s="86"/>
      <c r="E4798" s="86"/>
      <c r="F4798" s="86"/>
    </row>
    <row r="4799" spans="3:6" x14ac:dyDescent="0.25">
      <c r="C4799" s="86"/>
      <c r="D4799" s="86"/>
      <c r="E4799" s="86"/>
      <c r="F4799" s="86"/>
    </row>
    <row r="4800" spans="3:6" x14ac:dyDescent="0.25">
      <c r="C4800" s="86"/>
      <c r="D4800" s="86"/>
      <c r="E4800" s="86"/>
      <c r="F4800" s="86"/>
    </row>
    <row r="4801" spans="3:6" x14ac:dyDescent="0.25">
      <c r="C4801" s="86"/>
      <c r="D4801" s="86"/>
      <c r="E4801" s="86"/>
      <c r="F4801" s="86"/>
    </row>
    <row r="4802" spans="3:6" x14ac:dyDescent="0.25">
      <c r="C4802" s="86"/>
      <c r="D4802" s="86"/>
      <c r="E4802" s="86"/>
      <c r="F4802" s="86"/>
    </row>
    <row r="4803" spans="3:6" x14ac:dyDescent="0.25">
      <c r="C4803" s="86"/>
      <c r="D4803" s="86"/>
      <c r="E4803" s="86"/>
      <c r="F4803" s="86"/>
    </row>
    <row r="4804" spans="3:6" x14ac:dyDescent="0.25">
      <c r="C4804" s="86"/>
      <c r="D4804" s="86"/>
      <c r="E4804" s="86"/>
      <c r="F4804" s="86"/>
    </row>
    <row r="4805" spans="3:6" x14ac:dyDescent="0.25">
      <c r="C4805" s="86"/>
      <c r="D4805" s="86"/>
      <c r="E4805" s="86"/>
      <c r="F4805" s="86"/>
    </row>
    <row r="4806" spans="3:6" x14ac:dyDescent="0.25">
      <c r="C4806" s="86"/>
      <c r="D4806" s="86"/>
      <c r="E4806" s="86"/>
      <c r="F4806" s="86"/>
    </row>
    <row r="4807" spans="3:6" x14ac:dyDescent="0.25">
      <c r="C4807" s="86"/>
      <c r="D4807" s="86"/>
      <c r="E4807" s="86"/>
      <c r="F4807" s="86"/>
    </row>
    <row r="4808" spans="3:6" x14ac:dyDescent="0.25">
      <c r="C4808" s="86"/>
      <c r="D4808" s="86"/>
      <c r="E4808" s="86"/>
      <c r="F4808" s="86"/>
    </row>
    <row r="4809" spans="3:6" x14ac:dyDescent="0.25">
      <c r="C4809" s="86"/>
      <c r="D4809" s="86"/>
      <c r="E4809" s="86"/>
      <c r="F4809" s="86"/>
    </row>
    <row r="4810" spans="3:6" x14ac:dyDescent="0.25">
      <c r="C4810" s="86"/>
      <c r="D4810" s="86"/>
      <c r="E4810" s="86"/>
      <c r="F4810" s="86"/>
    </row>
    <row r="4811" spans="3:6" x14ac:dyDescent="0.25">
      <c r="C4811" s="86"/>
      <c r="D4811" s="86"/>
      <c r="E4811" s="86"/>
      <c r="F4811" s="86"/>
    </row>
    <row r="4812" spans="3:6" x14ac:dyDescent="0.25">
      <c r="C4812" s="86"/>
      <c r="D4812" s="86"/>
      <c r="E4812" s="86"/>
      <c r="F4812" s="86"/>
    </row>
    <row r="4813" spans="3:6" x14ac:dyDescent="0.25">
      <c r="C4813" s="86"/>
      <c r="D4813" s="86"/>
      <c r="E4813" s="86"/>
      <c r="F4813" s="86"/>
    </row>
    <row r="4814" spans="3:6" x14ac:dyDescent="0.25">
      <c r="C4814" s="86"/>
      <c r="D4814" s="86"/>
      <c r="E4814" s="86"/>
      <c r="F4814" s="86"/>
    </row>
    <row r="4815" spans="3:6" x14ac:dyDescent="0.25">
      <c r="C4815" s="86"/>
      <c r="D4815" s="86"/>
      <c r="E4815" s="86"/>
      <c r="F4815" s="86"/>
    </row>
    <row r="4816" spans="3:6" x14ac:dyDescent="0.25">
      <c r="C4816" s="86"/>
      <c r="D4816" s="86"/>
      <c r="E4816" s="86"/>
      <c r="F4816" s="86"/>
    </row>
    <row r="4817" spans="3:6" x14ac:dyDescent="0.25">
      <c r="C4817" s="86"/>
      <c r="D4817" s="86"/>
      <c r="E4817" s="86"/>
      <c r="F4817" s="86"/>
    </row>
    <row r="4818" spans="3:6" x14ac:dyDescent="0.25">
      <c r="C4818" s="86"/>
      <c r="D4818" s="86"/>
      <c r="E4818" s="86"/>
      <c r="F4818" s="86"/>
    </row>
    <row r="4819" spans="3:6" x14ac:dyDescent="0.25">
      <c r="C4819" s="86"/>
      <c r="D4819" s="86"/>
      <c r="E4819" s="86"/>
      <c r="F4819" s="86"/>
    </row>
    <row r="4820" spans="3:6" x14ac:dyDescent="0.25">
      <c r="C4820" s="86"/>
      <c r="D4820" s="86"/>
      <c r="E4820" s="86"/>
      <c r="F4820" s="86"/>
    </row>
    <row r="4821" spans="3:6" x14ac:dyDescent="0.25">
      <c r="C4821" s="86"/>
      <c r="D4821" s="86"/>
      <c r="E4821" s="86"/>
      <c r="F4821" s="86"/>
    </row>
    <row r="4822" spans="3:6" x14ac:dyDescent="0.25">
      <c r="C4822" s="86"/>
      <c r="D4822" s="86"/>
      <c r="E4822" s="86"/>
      <c r="F4822" s="86"/>
    </row>
    <row r="4823" spans="3:6" x14ac:dyDescent="0.25">
      <c r="C4823" s="86"/>
      <c r="D4823" s="86"/>
      <c r="E4823" s="86"/>
      <c r="F4823" s="86"/>
    </row>
    <row r="4824" spans="3:6" x14ac:dyDescent="0.25">
      <c r="C4824" s="86"/>
      <c r="D4824" s="86"/>
      <c r="E4824" s="86"/>
      <c r="F4824" s="86"/>
    </row>
    <row r="4825" spans="3:6" x14ac:dyDescent="0.25">
      <c r="C4825" s="86"/>
      <c r="D4825" s="86"/>
      <c r="E4825" s="86"/>
      <c r="F4825" s="86"/>
    </row>
    <row r="4826" spans="3:6" x14ac:dyDescent="0.25">
      <c r="C4826" s="86"/>
      <c r="D4826" s="86"/>
      <c r="E4826" s="86"/>
      <c r="F4826" s="86"/>
    </row>
    <row r="4827" spans="3:6" x14ac:dyDescent="0.25">
      <c r="C4827" s="86"/>
      <c r="D4827" s="86"/>
      <c r="E4827" s="86"/>
      <c r="F4827" s="86"/>
    </row>
    <row r="4828" spans="3:6" x14ac:dyDescent="0.25">
      <c r="C4828" s="86"/>
      <c r="D4828" s="86"/>
      <c r="E4828" s="86"/>
      <c r="F4828" s="86"/>
    </row>
    <row r="4829" spans="3:6" x14ac:dyDescent="0.25">
      <c r="C4829" s="86"/>
      <c r="D4829" s="86"/>
      <c r="E4829" s="86"/>
      <c r="F4829" s="86"/>
    </row>
    <row r="4830" spans="3:6" x14ac:dyDescent="0.25">
      <c r="C4830" s="86"/>
      <c r="D4830" s="86"/>
      <c r="E4830" s="86"/>
      <c r="F4830" s="86"/>
    </row>
    <row r="4831" spans="3:6" x14ac:dyDescent="0.25">
      <c r="C4831" s="86"/>
      <c r="D4831" s="86"/>
      <c r="E4831" s="86"/>
      <c r="F4831" s="86"/>
    </row>
    <row r="4832" spans="3:6" x14ac:dyDescent="0.25">
      <c r="C4832" s="86"/>
      <c r="D4832" s="86"/>
      <c r="E4832" s="86"/>
      <c r="F4832" s="86"/>
    </row>
    <row r="4833" spans="3:6" x14ac:dyDescent="0.25">
      <c r="C4833" s="86"/>
      <c r="D4833" s="86"/>
      <c r="E4833" s="86"/>
      <c r="F4833" s="86"/>
    </row>
    <row r="4834" spans="3:6" x14ac:dyDescent="0.25">
      <c r="C4834" s="86"/>
      <c r="D4834" s="86"/>
      <c r="E4834" s="86"/>
      <c r="F4834" s="86"/>
    </row>
    <row r="4835" spans="3:6" x14ac:dyDescent="0.25">
      <c r="C4835" s="86"/>
      <c r="D4835" s="86"/>
      <c r="E4835" s="86"/>
      <c r="F4835" s="86"/>
    </row>
    <row r="4836" spans="3:6" x14ac:dyDescent="0.25">
      <c r="C4836" s="86"/>
      <c r="D4836" s="86"/>
      <c r="E4836" s="86"/>
      <c r="F4836" s="86"/>
    </row>
    <row r="4837" spans="3:6" x14ac:dyDescent="0.25">
      <c r="C4837" s="86"/>
      <c r="D4837" s="86"/>
      <c r="E4837" s="86"/>
      <c r="F4837" s="86"/>
    </row>
    <row r="4838" spans="3:6" x14ac:dyDescent="0.25">
      <c r="C4838" s="86"/>
      <c r="D4838" s="86"/>
      <c r="E4838" s="86"/>
      <c r="F4838" s="86"/>
    </row>
    <row r="4839" spans="3:6" x14ac:dyDescent="0.25">
      <c r="C4839" s="86"/>
      <c r="D4839" s="86"/>
      <c r="E4839" s="86"/>
      <c r="F4839" s="86"/>
    </row>
    <row r="4840" spans="3:6" x14ac:dyDescent="0.25">
      <c r="C4840" s="86"/>
      <c r="D4840" s="86"/>
      <c r="E4840" s="86"/>
      <c r="F4840" s="86"/>
    </row>
    <row r="4841" spans="3:6" x14ac:dyDescent="0.25">
      <c r="C4841" s="86"/>
      <c r="D4841" s="86"/>
      <c r="E4841" s="86"/>
      <c r="F4841" s="86"/>
    </row>
    <row r="4842" spans="3:6" x14ac:dyDescent="0.25">
      <c r="C4842" s="86"/>
      <c r="D4842" s="86"/>
      <c r="E4842" s="86"/>
      <c r="F4842" s="86"/>
    </row>
    <row r="4843" spans="3:6" x14ac:dyDescent="0.25">
      <c r="C4843" s="86"/>
      <c r="D4843" s="86"/>
      <c r="E4843" s="86"/>
      <c r="F4843" s="86"/>
    </row>
    <row r="4844" spans="3:6" x14ac:dyDescent="0.25">
      <c r="C4844" s="86"/>
      <c r="D4844" s="86"/>
      <c r="E4844" s="86"/>
      <c r="F4844" s="86"/>
    </row>
    <row r="4845" spans="3:6" x14ac:dyDescent="0.25">
      <c r="C4845" s="86"/>
      <c r="D4845" s="86"/>
      <c r="E4845" s="86"/>
      <c r="F4845" s="86"/>
    </row>
    <row r="4846" spans="3:6" x14ac:dyDescent="0.25">
      <c r="C4846" s="86"/>
      <c r="D4846" s="86"/>
      <c r="E4846" s="86"/>
      <c r="F4846" s="86"/>
    </row>
    <row r="4847" spans="3:6" x14ac:dyDescent="0.25">
      <c r="C4847" s="86"/>
      <c r="D4847" s="86"/>
      <c r="E4847" s="86"/>
      <c r="F4847" s="86"/>
    </row>
    <row r="4848" spans="3:6" x14ac:dyDescent="0.25">
      <c r="C4848" s="86"/>
      <c r="D4848" s="86"/>
      <c r="E4848" s="86"/>
      <c r="F4848" s="86"/>
    </row>
    <row r="4849" spans="3:6" x14ac:dyDescent="0.25">
      <c r="C4849" s="86"/>
      <c r="D4849" s="86"/>
      <c r="E4849" s="86"/>
      <c r="F4849" s="86"/>
    </row>
    <row r="4850" spans="3:6" x14ac:dyDescent="0.25">
      <c r="C4850" s="86"/>
      <c r="D4850" s="86"/>
      <c r="E4850" s="86"/>
      <c r="F4850" s="86"/>
    </row>
    <row r="4851" spans="3:6" x14ac:dyDescent="0.25">
      <c r="C4851" s="86"/>
      <c r="D4851" s="86"/>
      <c r="E4851" s="86"/>
      <c r="F4851" s="86"/>
    </row>
    <row r="4852" spans="3:6" x14ac:dyDescent="0.25">
      <c r="C4852" s="86"/>
      <c r="D4852" s="86"/>
      <c r="E4852" s="86"/>
      <c r="F4852" s="86"/>
    </row>
    <row r="4853" spans="3:6" x14ac:dyDescent="0.25">
      <c r="C4853" s="86"/>
      <c r="D4853" s="86"/>
      <c r="E4853" s="86"/>
      <c r="F4853" s="86"/>
    </row>
    <row r="4854" spans="3:6" x14ac:dyDescent="0.25">
      <c r="C4854" s="86"/>
      <c r="D4854" s="86"/>
      <c r="E4854" s="86"/>
      <c r="F4854" s="86"/>
    </row>
    <row r="4855" spans="3:6" x14ac:dyDescent="0.25">
      <c r="C4855" s="86"/>
      <c r="D4855" s="86"/>
      <c r="E4855" s="86"/>
      <c r="F4855" s="86"/>
    </row>
    <row r="4856" spans="3:6" x14ac:dyDescent="0.25">
      <c r="C4856" s="86"/>
      <c r="D4856" s="86"/>
      <c r="E4856" s="86"/>
      <c r="F4856" s="86"/>
    </row>
    <row r="4857" spans="3:6" x14ac:dyDescent="0.25">
      <c r="C4857" s="86"/>
      <c r="D4857" s="86"/>
      <c r="E4857" s="86"/>
      <c r="F4857" s="86"/>
    </row>
    <row r="4858" spans="3:6" x14ac:dyDescent="0.25">
      <c r="C4858" s="86"/>
      <c r="D4858" s="86"/>
      <c r="E4858" s="86"/>
      <c r="F4858" s="86"/>
    </row>
    <row r="4859" spans="3:6" x14ac:dyDescent="0.25">
      <c r="C4859" s="86"/>
      <c r="D4859" s="86"/>
      <c r="E4859" s="86"/>
      <c r="F4859" s="86"/>
    </row>
    <row r="4860" spans="3:6" x14ac:dyDescent="0.25">
      <c r="C4860" s="86"/>
      <c r="D4860" s="86"/>
      <c r="E4860" s="86"/>
      <c r="F4860" s="86"/>
    </row>
    <row r="4861" spans="3:6" x14ac:dyDescent="0.25">
      <c r="C4861" s="86"/>
      <c r="D4861" s="86"/>
      <c r="E4861" s="86"/>
      <c r="F4861" s="86"/>
    </row>
    <row r="4862" spans="3:6" x14ac:dyDescent="0.25">
      <c r="C4862" s="86"/>
      <c r="D4862" s="86"/>
      <c r="E4862" s="86"/>
      <c r="F4862" s="86"/>
    </row>
    <row r="4863" spans="3:6" x14ac:dyDescent="0.25">
      <c r="C4863" s="86"/>
      <c r="D4863" s="86"/>
      <c r="E4863" s="86"/>
      <c r="F4863" s="86"/>
    </row>
    <row r="4864" spans="3:6" x14ac:dyDescent="0.25">
      <c r="C4864" s="86"/>
      <c r="D4864" s="86"/>
      <c r="E4864" s="86"/>
      <c r="F4864" s="86"/>
    </row>
    <row r="4865" spans="3:6" x14ac:dyDescent="0.25">
      <c r="C4865" s="86"/>
      <c r="D4865" s="86"/>
      <c r="E4865" s="86"/>
      <c r="F4865" s="86"/>
    </row>
    <row r="4866" spans="3:6" x14ac:dyDescent="0.25">
      <c r="C4866" s="86"/>
      <c r="D4866" s="86"/>
      <c r="E4866" s="86"/>
      <c r="F4866" s="86"/>
    </row>
    <row r="4867" spans="3:6" x14ac:dyDescent="0.25">
      <c r="C4867" s="86"/>
      <c r="D4867" s="86"/>
      <c r="E4867" s="86"/>
      <c r="F4867" s="86"/>
    </row>
    <row r="4868" spans="3:6" x14ac:dyDescent="0.25">
      <c r="C4868" s="86"/>
      <c r="D4868" s="86"/>
      <c r="E4868" s="86"/>
      <c r="F4868" s="86"/>
    </row>
    <row r="4869" spans="3:6" x14ac:dyDescent="0.25">
      <c r="C4869" s="86"/>
      <c r="D4869" s="86"/>
      <c r="E4869" s="86"/>
      <c r="F4869" s="86"/>
    </row>
    <row r="4870" spans="3:6" x14ac:dyDescent="0.25">
      <c r="C4870" s="86"/>
      <c r="D4870" s="86"/>
      <c r="E4870" s="86"/>
      <c r="F4870" s="86"/>
    </row>
    <row r="4871" spans="3:6" x14ac:dyDescent="0.25">
      <c r="C4871" s="86"/>
      <c r="D4871" s="86"/>
      <c r="E4871" s="86"/>
      <c r="F4871" s="86"/>
    </row>
    <row r="4872" spans="3:6" x14ac:dyDescent="0.25">
      <c r="C4872" s="86"/>
      <c r="D4872" s="86"/>
      <c r="E4872" s="86"/>
      <c r="F4872" s="86"/>
    </row>
    <row r="4873" spans="3:6" x14ac:dyDescent="0.25">
      <c r="C4873" s="86"/>
      <c r="D4873" s="86"/>
      <c r="E4873" s="86"/>
      <c r="F4873" s="86"/>
    </row>
    <row r="4874" spans="3:6" x14ac:dyDescent="0.25">
      <c r="C4874" s="86"/>
      <c r="D4874" s="86"/>
      <c r="E4874" s="86"/>
      <c r="F4874" s="86"/>
    </row>
    <row r="4875" spans="3:6" x14ac:dyDescent="0.25">
      <c r="C4875" s="86"/>
      <c r="D4875" s="86"/>
      <c r="E4875" s="86"/>
      <c r="F4875" s="86"/>
    </row>
    <row r="4876" spans="3:6" x14ac:dyDescent="0.25">
      <c r="C4876" s="86"/>
      <c r="D4876" s="86"/>
      <c r="E4876" s="86"/>
      <c r="F4876" s="86"/>
    </row>
    <row r="4877" spans="3:6" x14ac:dyDescent="0.25">
      <c r="C4877" s="86"/>
      <c r="D4877" s="86"/>
      <c r="E4877" s="86"/>
      <c r="F4877" s="86"/>
    </row>
    <row r="4878" spans="3:6" x14ac:dyDescent="0.25">
      <c r="C4878" s="86"/>
      <c r="D4878" s="86"/>
      <c r="E4878" s="86"/>
      <c r="F4878" s="86"/>
    </row>
    <row r="4879" spans="3:6" x14ac:dyDescent="0.25">
      <c r="C4879" s="86"/>
      <c r="D4879" s="86"/>
      <c r="E4879" s="86"/>
      <c r="F4879" s="86"/>
    </row>
    <row r="4880" spans="3:6" x14ac:dyDescent="0.25">
      <c r="C4880" s="86"/>
      <c r="D4880" s="86"/>
      <c r="E4880" s="86"/>
      <c r="F4880" s="86"/>
    </row>
    <row r="4881" spans="3:6" x14ac:dyDescent="0.25">
      <c r="C4881" s="86"/>
      <c r="D4881" s="86"/>
      <c r="E4881" s="86"/>
      <c r="F4881" s="86"/>
    </row>
    <row r="4882" spans="3:6" x14ac:dyDescent="0.25">
      <c r="C4882" s="86"/>
      <c r="D4882" s="86"/>
      <c r="E4882" s="86"/>
      <c r="F4882" s="86"/>
    </row>
    <row r="4883" spans="3:6" x14ac:dyDescent="0.25">
      <c r="C4883" s="86"/>
      <c r="D4883" s="86"/>
      <c r="E4883" s="86"/>
      <c r="F4883" s="86"/>
    </row>
    <row r="4884" spans="3:6" x14ac:dyDescent="0.25">
      <c r="C4884" s="86"/>
      <c r="D4884" s="86"/>
      <c r="E4884" s="86"/>
      <c r="F4884" s="86"/>
    </row>
    <row r="4885" spans="3:6" x14ac:dyDescent="0.25">
      <c r="C4885" s="86"/>
      <c r="D4885" s="86"/>
      <c r="E4885" s="86"/>
      <c r="F4885" s="86"/>
    </row>
    <row r="4886" spans="3:6" x14ac:dyDescent="0.25">
      <c r="C4886" s="86"/>
      <c r="D4886" s="86"/>
      <c r="E4886" s="86"/>
      <c r="F4886" s="86"/>
    </row>
    <row r="4887" spans="3:6" x14ac:dyDescent="0.25">
      <c r="C4887" s="86"/>
      <c r="D4887" s="86"/>
      <c r="E4887" s="86"/>
      <c r="F4887" s="86"/>
    </row>
    <row r="4888" spans="3:6" x14ac:dyDescent="0.25">
      <c r="C4888" s="86"/>
      <c r="D4888" s="86"/>
      <c r="E4888" s="86"/>
      <c r="F4888" s="86"/>
    </row>
    <row r="4889" spans="3:6" x14ac:dyDescent="0.25">
      <c r="C4889" s="86"/>
      <c r="D4889" s="86"/>
      <c r="E4889" s="86"/>
      <c r="F4889" s="86"/>
    </row>
    <row r="4890" spans="3:6" x14ac:dyDescent="0.25">
      <c r="C4890" s="86"/>
      <c r="D4890" s="86"/>
      <c r="E4890" s="86"/>
      <c r="F4890" s="86"/>
    </row>
    <row r="4891" spans="3:6" x14ac:dyDescent="0.25">
      <c r="C4891" s="86"/>
      <c r="D4891" s="86"/>
      <c r="E4891" s="86"/>
      <c r="F4891" s="86"/>
    </row>
    <row r="4892" spans="3:6" x14ac:dyDescent="0.25">
      <c r="C4892" s="86"/>
      <c r="D4892" s="86"/>
      <c r="E4892" s="86"/>
      <c r="F4892" s="86"/>
    </row>
    <row r="4893" spans="3:6" x14ac:dyDescent="0.25">
      <c r="C4893" s="86"/>
      <c r="D4893" s="86"/>
      <c r="E4893" s="86"/>
      <c r="F4893" s="86"/>
    </row>
    <row r="4894" spans="3:6" x14ac:dyDescent="0.25">
      <c r="C4894" s="86"/>
      <c r="D4894" s="86"/>
      <c r="E4894" s="86"/>
      <c r="F4894" s="86"/>
    </row>
    <row r="4895" spans="3:6" x14ac:dyDescent="0.25">
      <c r="C4895" s="86"/>
      <c r="D4895" s="86"/>
      <c r="E4895" s="86"/>
      <c r="F4895" s="86"/>
    </row>
    <row r="4896" spans="3:6" x14ac:dyDescent="0.25">
      <c r="C4896" s="86"/>
      <c r="D4896" s="86"/>
      <c r="E4896" s="86"/>
      <c r="F4896" s="86"/>
    </row>
    <row r="4897" spans="3:6" x14ac:dyDescent="0.25">
      <c r="C4897" s="86"/>
      <c r="D4897" s="86"/>
      <c r="E4897" s="86"/>
      <c r="F4897" s="86"/>
    </row>
    <row r="4898" spans="3:6" x14ac:dyDescent="0.25">
      <c r="C4898" s="86"/>
      <c r="D4898" s="86"/>
      <c r="E4898" s="86"/>
      <c r="F4898" s="86"/>
    </row>
    <row r="4899" spans="3:6" x14ac:dyDescent="0.25">
      <c r="C4899" s="86"/>
      <c r="D4899" s="86"/>
      <c r="E4899" s="86"/>
      <c r="F4899" s="86"/>
    </row>
    <row r="4900" spans="3:6" x14ac:dyDescent="0.25">
      <c r="C4900" s="86"/>
      <c r="D4900" s="86"/>
      <c r="E4900" s="86"/>
      <c r="F4900" s="86"/>
    </row>
    <row r="4901" spans="3:6" x14ac:dyDescent="0.25">
      <c r="C4901" s="86"/>
      <c r="D4901" s="86"/>
      <c r="E4901" s="86"/>
      <c r="F4901" s="86"/>
    </row>
    <row r="4902" spans="3:6" x14ac:dyDescent="0.25">
      <c r="C4902" s="86"/>
      <c r="D4902" s="86"/>
      <c r="E4902" s="86"/>
      <c r="F4902" s="86"/>
    </row>
    <row r="4903" spans="3:6" x14ac:dyDescent="0.25">
      <c r="C4903" s="86"/>
      <c r="D4903" s="86"/>
      <c r="E4903" s="86"/>
      <c r="F4903" s="86"/>
    </row>
    <row r="4904" spans="3:6" x14ac:dyDescent="0.25">
      <c r="C4904" s="86"/>
      <c r="D4904" s="86"/>
      <c r="E4904" s="86"/>
      <c r="F4904" s="86"/>
    </row>
    <row r="4905" spans="3:6" x14ac:dyDescent="0.25">
      <c r="C4905" s="86"/>
      <c r="D4905" s="86"/>
      <c r="E4905" s="86"/>
      <c r="F4905" s="86"/>
    </row>
    <row r="4906" spans="3:6" x14ac:dyDescent="0.25">
      <c r="C4906" s="86"/>
      <c r="D4906" s="86"/>
      <c r="E4906" s="86"/>
      <c r="F4906" s="86"/>
    </row>
    <row r="4907" spans="3:6" x14ac:dyDescent="0.25">
      <c r="C4907" s="86"/>
      <c r="D4907" s="86"/>
      <c r="E4907" s="86"/>
      <c r="F4907" s="86"/>
    </row>
    <row r="4908" spans="3:6" x14ac:dyDescent="0.25">
      <c r="C4908" s="86"/>
      <c r="D4908" s="86"/>
      <c r="E4908" s="86"/>
      <c r="F4908" s="86"/>
    </row>
    <row r="4909" spans="3:6" x14ac:dyDescent="0.25">
      <c r="C4909" s="86"/>
      <c r="D4909" s="86"/>
      <c r="E4909" s="86"/>
      <c r="F4909" s="86"/>
    </row>
    <row r="4910" spans="3:6" x14ac:dyDescent="0.25">
      <c r="C4910" s="86"/>
      <c r="D4910" s="86"/>
      <c r="E4910" s="86"/>
      <c r="F4910" s="86"/>
    </row>
    <row r="4911" spans="3:6" x14ac:dyDescent="0.25">
      <c r="C4911" s="86"/>
      <c r="D4911" s="86"/>
      <c r="E4911" s="86"/>
      <c r="F4911" s="86"/>
    </row>
    <row r="4912" spans="3:6" x14ac:dyDescent="0.25">
      <c r="C4912" s="86"/>
      <c r="D4912" s="86"/>
      <c r="E4912" s="86"/>
      <c r="F4912" s="86"/>
    </row>
    <row r="4913" spans="3:6" x14ac:dyDescent="0.25">
      <c r="C4913" s="86"/>
      <c r="D4913" s="86"/>
      <c r="E4913" s="86"/>
      <c r="F4913" s="86"/>
    </row>
    <row r="4914" spans="3:6" x14ac:dyDescent="0.25">
      <c r="C4914" s="86"/>
      <c r="D4914" s="86"/>
      <c r="E4914" s="86"/>
      <c r="F4914" s="86"/>
    </row>
    <row r="4915" spans="3:6" x14ac:dyDescent="0.25">
      <c r="C4915" s="86"/>
      <c r="D4915" s="86"/>
      <c r="E4915" s="86"/>
      <c r="F4915" s="86"/>
    </row>
    <row r="4916" spans="3:6" x14ac:dyDescent="0.25">
      <c r="C4916" s="86"/>
      <c r="D4916" s="86"/>
      <c r="E4916" s="86"/>
      <c r="F4916" s="86"/>
    </row>
    <row r="4917" spans="3:6" x14ac:dyDescent="0.25">
      <c r="C4917" s="86"/>
      <c r="D4917" s="86"/>
      <c r="E4917" s="86"/>
      <c r="F4917" s="86"/>
    </row>
    <row r="4918" spans="3:6" x14ac:dyDescent="0.25">
      <c r="C4918" s="86"/>
      <c r="D4918" s="86"/>
      <c r="E4918" s="86"/>
      <c r="F4918" s="86"/>
    </row>
    <row r="4919" spans="3:6" x14ac:dyDescent="0.25">
      <c r="C4919" s="86"/>
      <c r="D4919" s="86"/>
      <c r="E4919" s="86"/>
      <c r="F4919" s="86"/>
    </row>
    <row r="4920" spans="3:6" x14ac:dyDescent="0.25">
      <c r="C4920" s="86"/>
      <c r="D4920" s="86"/>
      <c r="E4920" s="86"/>
      <c r="F4920" s="86"/>
    </row>
    <row r="4921" spans="3:6" x14ac:dyDescent="0.25">
      <c r="C4921" s="86"/>
      <c r="D4921" s="86"/>
      <c r="E4921" s="86"/>
      <c r="F4921" s="86"/>
    </row>
    <row r="4922" spans="3:6" x14ac:dyDescent="0.25">
      <c r="C4922" s="86"/>
      <c r="D4922" s="86"/>
      <c r="E4922" s="86"/>
      <c r="F4922" s="86"/>
    </row>
    <row r="4923" spans="3:6" x14ac:dyDescent="0.25">
      <c r="C4923" s="86"/>
      <c r="D4923" s="86"/>
      <c r="E4923" s="86"/>
      <c r="F4923" s="86"/>
    </row>
    <row r="4924" spans="3:6" x14ac:dyDescent="0.25">
      <c r="C4924" s="86"/>
      <c r="D4924" s="86"/>
      <c r="E4924" s="86"/>
      <c r="F4924" s="86"/>
    </row>
    <row r="4925" spans="3:6" x14ac:dyDescent="0.25">
      <c r="C4925" s="86"/>
      <c r="D4925" s="86"/>
      <c r="E4925" s="86"/>
      <c r="F4925" s="86"/>
    </row>
    <row r="4926" spans="3:6" x14ac:dyDescent="0.25">
      <c r="C4926" s="86"/>
      <c r="D4926" s="86"/>
      <c r="E4926" s="86"/>
      <c r="F4926" s="86"/>
    </row>
    <row r="4927" spans="3:6" x14ac:dyDescent="0.25">
      <c r="C4927" s="86"/>
      <c r="D4927" s="86"/>
      <c r="E4927" s="86"/>
      <c r="F4927" s="86"/>
    </row>
    <row r="4928" spans="3:6" x14ac:dyDescent="0.25">
      <c r="C4928" s="86"/>
      <c r="D4928" s="86"/>
      <c r="E4928" s="86"/>
      <c r="F4928" s="86"/>
    </row>
    <row r="4929" spans="3:6" x14ac:dyDescent="0.25">
      <c r="C4929" s="86"/>
      <c r="D4929" s="86"/>
      <c r="E4929" s="86"/>
      <c r="F4929" s="86"/>
    </row>
    <row r="4930" spans="3:6" x14ac:dyDescent="0.25">
      <c r="C4930" s="86"/>
      <c r="D4930" s="86"/>
      <c r="E4930" s="86"/>
      <c r="F4930" s="86"/>
    </row>
    <row r="4931" spans="3:6" x14ac:dyDescent="0.25">
      <c r="C4931" s="86"/>
      <c r="D4931" s="86"/>
      <c r="E4931" s="86"/>
      <c r="F4931" s="86"/>
    </row>
    <row r="4932" spans="3:6" x14ac:dyDescent="0.25">
      <c r="C4932" s="86"/>
      <c r="D4932" s="86"/>
      <c r="E4932" s="86"/>
      <c r="F4932" s="86"/>
    </row>
    <row r="4933" spans="3:6" x14ac:dyDescent="0.25">
      <c r="C4933" s="86"/>
      <c r="D4933" s="86"/>
      <c r="E4933" s="86"/>
      <c r="F4933" s="86"/>
    </row>
    <row r="4934" spans="3:6" x14ac:dyDescent="0.25">
      <c r="C4934" s="86"/>
      <c r="D4934" s="86"/>
      <c r="E4934" s="86"/>
      <c r="F4934" s="86"/>
    </row>
    <row r="4935" spans="3:6" x14ac:dyDescent="0.25">
      <c r="C4935" s="86"/>
      <c r="D4935" s="86"/>
      <c r="E4935" s="86"/>
      <c r="F4935" s="86"/>
    </row>
    <row r="4936" spans="3:6" x14ac:dyDescent="0.25">
      <c r="C4936" s="86"/>
      <c r="D4936" s="86"/>
      <c r="E4936" s="86"/>
      <c r="F4936" s="86"/>
    </row>
    <row r="4937" spans="3:6" x14ac:dyDescent="0.25">
      <c r="C4937" s="86"/>
      <c r="D4937" s="86"/>
      <c r="E4937" s="86"/>
      <c r="F4937" s="86"/>
    </row>
    <row r="4938" spans="3:6" x14ac:dyDescent="0.25">
      <c r="C4938" s="86"/>
      <c r="D4938" s="86"/>
      <c r="E4938" s="86"/>
      <c r="F4938" s="86"/>
    </row>
    <row r="4939" spans="3:6" x14ac:dyDescent="0.25">
      <c r="C4939" s="86"/>
      <c r="D4939" s="86"/>
      <c r="E4939" s="86"/>
      <c r="F4939" s="86"/>
    </row>
    <row r="4940" spans="3:6" x14ac:dyDescent="0.25">
      <c r="C4940" s="86"/>
      <c r="D4940" s="86"/>
      <c r="E4940" s="86"/>
      <c r="F4940" s="86"/>
    </row>
    <row r="4941" spans="3:6" x14ac:dyDescent="0.25">
      <c r="C4941" s="86"/>
      <c r="D4941" s="86"/>
      <c r="E4941" s="86"/>
      <c r="F4941" s="86"/>
    </row>
    <row r="4942" spans="3:6" x14ac:dyDescent="0.25">
      <c r="C4942" s="86"/>
      <c r="D4942" s="86"/>
      <c r="E4942" s="86"/>
      <c r="F4942" s="86"/>
    </row>
    <row r="4943" spans="3:6" x14ac:dyDescent="0.25">
      <c r="C4943" s="86"/>
      <c r="D4943" s="86"/>
      <c r="E4943" s="86"/>
      <c r="F4943" s="86"/>
    </row>
    <row r="4944" spans="3:6" x14ac:dyDescent="0.25">
      <c r="C4944" s="86"/>
      <c r="D4944" s="86"/>
      <c r="E4944" s="86"/>
      <c r="F4944" s="86"/>
    </row>
    <row r="4945" spans="3:6" x14ac:dyDescent="0.25">
      <c r="C4945" s="86"/>
      <c r="D4945" s="86"/>
      <c r="E4945" s="86"/>
      <c r="F4945" s="86"/>
    </row>
    <row r="4946" spans="3:6" x14ac:dyDescent="0.25">
      <c r="C4946" s="86"/>
      <c r="D4946" s="86"/>
      <c r="E4946" s="86"/>
      <c r="F4946" s="86"/>
    </row>
    <row r="4947" spans="3:6" x14ac:dyDescent="0.25">
      <c r="C4947" s="86"/>
      <c r="D4947" s="86"/>
      <c r="E4947" s="86"/>
      <c r="F4947" s="86"/>
    </row>
    <row r="4948" spans="3:6" x14ac:dyDescent="0.25">
      <c r="C4948" s="86"/>
      <c r="D4948" s="86"/>
      <c r="E4948" s="86"/>
      <c r="F4948" s="86"/>
    </row>
    <row r="4949" spans="3:6" x14ac:dyDescent="0.25">
      <c r="C4949" s="86"/>
      <c r="D4949" s="86"/>
      <c r="E4949" s="86"/>
      <c r="F4949" s="86"/>
    </row>
    <row r="4950" spans="3:6" x14ac:dyDescent="0.25">
      <c r="C4950" s="86"/>
      <c r="D4950" s="86"/>
      <c r="E4950" s="86"/>
      <c r="F4950" s="86"/>
    </row>
    <row r="4951" spans="3:6" x14ac:dyDescent="0.25">
      <c r="C4951" s="86"/>
      <c r="D4951" s="86"/>
      <c r="E4951" s="86"/>
      <c r="F4951" s="86"/>
    </row>
    <row r="4952" spans="3:6" x14ac:dyDescent="0.25">
      <c r="C4952" s="86"/>
      <c r="D4952" s="86"/>
      <c r="E4952" s="86"/>
      <c r="F4952" s="86"/>
    </row>
    <row r="4953" spans="3:6" x14ac:dyDescent="0.25">
      <c r="C4953" s="86"/>
      <c r="D4953" s="86"/>
      <c r="E4953" s="86"/>
      <c r="F4953" s="86"/>
    </row>
    <row r="4954" spans="3:6" x14ac:dyDescent="0.25">
      <c r="C4954" s="86"/>
      <c r="D4954" s="86"/>
      <c r="E4954" s="86"/>
      <c r="F4954" s="86"/>
    </row>
    <row r="4955" spans="3:6" x14ac:dyDescent="0.25">
      <c r="C4955" s="86"/>
      <c r="D4955" s="86"/>
      <c r="E4955" s="86"/>
      <c r="F4955" s="86"/>
    </row>
    <row r="4956" spans="3:6" x14ac:dyDescent="0.25">
      <c r="C4956" s="86"/>
      <c r="D4956" s="86"/>
      <c r="E4956" s="86"/>
      <c r="F4956" s="86"/>
    </row>
    <row r="4957" spans="3:6" x14ac:dyDescent="0.25">
      <c r="C4957" s="86"/>
      <c r="D4957" s="86"/>
      <c r="E4957" s="86"/>
      <c r="F4957" s="86"/>
    </row>
    <row r="4958" spans="3:6" x14ac:dyDescent="0.25">
      <c r="C4958" s="86"/>
      <c r="D4958" s="86"/>
      <c r="E4958" s="86"/>
      <c r="F4958" s="86"/>
    </row>
    <row r="4959" spans="3:6" x14ac:dyDescent="0.25">
      <c r="C4959" s="86"/>
      <c r="D4959" s="86"/>
      <c r="E4959" s="86"/>
      <c r="F4959" s="86"/>
    </row>
    <row r="4960" spans="3:6" x14ac:dyDescent="0.25">
      <c r="C4960" s="86"/>
      <c r="D4960" s="86"/>
      <c r="E4960" s="86"/>
      <c r="F4960" s="86"/>
    </row>
    <row r="4961" spans="3:6" x14ac:dyDescent="0.25">
      <c r="C4961" s="86"/>
      <c r="D4961" s="86"/>
      <c r="E4961" s="86"/>
      <c r="F4961" s="86"/>
    </row>
    <row r="4962" spans="3:6" x14ac:dyDescent="0.25">
      <c r="C4962" s="86"/>
      <c r="D4962" s="86"/>
      <c r="E4962" s="86"/>
      <c r="F4962" s="86"/>
    </row>
    <row r="4963" spans="3:6" x14ac:dyDescent="0.25">
      <c r="C4963" s="86"/>
      <c r="D4963" s="86"/>
      <c r="E4963" s="86"/>
      <c r="F4963" s="86"/>
    </row>
    <row r="4964" spans="3:6" x14ac:dyDescent="0.25">
      <c r="C4964" s="86"/>
      <c r="D4964" s="86"/>
      <c r="E4964" s="86"/>
      <c r="F4964" s="86"/>
    </row>
    <row r="4965" spans="3:6" x14ac:dyDescent="0.25">
      <c r="C4965" s="86"/>
      <c r="D4965" s="86"/>
      <c r="E4965" s="86"/>
      <c r="F4965" s="86"/>
    </row>
    <row r="4966" spans="3:6" x14ac:dyDescent="0.25">
      <c r="C4966" s="86"/>
      <c r="D4966" s="86"/>
      <c r="E4966" s="86"/>
      <c r="F4966" s="86"/>
    </row>
    <row r="4967" spans="3:6" x14ac:dyDescent="0.25">
      <c r="C4967" s="86"/>
      <c r="D4967" s="86"/>
      <c r="E4967" s="86"/>
      <c r="F4967" s="86"/>
    </row>
    <row r="4968" spans="3:6" x14ac:dyDescent="0.25">
      <c r="C4968" s="86"/>
      <c r="D4968" s="86"/>
      <c r="E4968" s="86"/>
      <c r="F4968" s="86"/>
    </row>
    <row r="4969" spans="3:6" x14ac:dyDescent="0.25">
      <c r="C4969" s="86"/>
      <c r="D4969" s="86"/>
      <c r="E4969" s="86"/>
      <c r="F4969" s="86"/>
    </row>
    <row r="4970" spans="3:6" x14ac:dyDescent="0.25">
      <c r="C4970" s="86"/>
      <c r="D4970" s="86"/>
      <c r="E4970" s="86"/>
      <c r="F4970" s="86"/>
    </row>
    <row r="4971" spans="3:6" x14ac:dyDescent="0.25">
      <c r="C4971" s="86"/>
      <c r="D4971" s="86"/>
      <c r="E4971" s="86"/>
      <c r="F4971" s="86"/>
    </row>
    <row r="4972" spans="3:6" x14ac:dyDescent="0.25">
      <c r="C4972" s="86"/>
      <c r="D4972" s="86"/>
      <c r="E4972" s="86"/>
      <c r="F4972" s="86"/>
    </row>
    <row r="4973" spans="3:6" x14ac:dyDescent="0.25">
      <c r="C4973" s="86"/>
      <c r="D4973" s="86"/>
      <c r="E4973" s="86"/>
      <c r="F4973" s="86"/>
    </row>
    <row r="4974" spans="3:6" x14ac:dyDescent="0.25">
      <c r="C4974" s="86"/>
      <c r="D4974" s="86"/>
      <c r="E4974" s="86"/>
      <c r="F4974" s="86"/>
    </row>
    <row r="4975" spans="3:6" x14ac:dyDescent="0.25">
      <c r="C4975" s="86"/>
      <c r="D4975" s="86"/>
      <c r="E4975" s="86"/>
      <c r="F4975" s="86"/>
    </row>
    <row r="4976" spans="3:6" x14ac:dyDescent="0.25">
      <c r="C4976" s="86"/>
      <c r="D4976" s="86"/>
      <c r="E4976" s="86"/>
      <c r="F4976" s="86"/>
    </row>
    <row r="4977" spans="3:6" x14ac:dyDescent="0.25">
      <c r="C4977" s="86"/>
      <c r="D4977" s="86"/>
      <c r="E4977" s="86"/>
      <c r="F4977" s="86"/>
    </row>
    <row r="4978" spans="3:6" x14ac:dyDescent="0.25">
      <c r="C4978" s="86"/>
      <c r="D4978" s="86"/>
      <c r="E4978" s="86"/>
      <c r="F4978" s="86"/>
    </row>
    <row r="4979" spans="3:6" x14ac:dyDescent="0.25">
      <c r="C4979" s="86"/>
      <c r="D4979" s="86"/>
      <c r="E4979" s="86"/>
      <c r="F4979" s="86"/>
    </row>
    <row r="4980" spans="3:6" x14ac:dyDescent="0.25">
      <c r="C4980" s="86"/>
      <c r="D4980" s="86"/>
      <c r="E4980" s="86"/>
      <c r="F4980" s="86"/>
    </row>
    <row r="4981" spans="3:6" x14ac:dyDescent="0.25">
      <c r="C4981" s="86"/>
      <c r="D4981" s="86"/>
      <c r="E4981" s="86"/>
      <c r="F4981" s="86"/>
    </row>
    <row r="4982" spans="3:6" x14ac:dyDescent="0.25">
      <c r="C4982" s="86"/>
      <c r="D4982" s="86"/>
      <c r="E4982" s="86"/>
      <c r="F4982" s="86"/>
    </row>
    <row r="4983" spans="3:6" x14ac:dyDescent="0.25">
      <c r="C4983" s="86"/>
      <c r="D4983" s="86"/>
      <c r="E4983" s="86"/>
      <c r="F4983" s="86"/>
    </row>
    <row r="4984" spans="3:6" x14ac:dyDescent="0.25">
      <c r="C4984" s="86"/>
      <c r="D4984" s="86"/>
      <c r="E4984" s="86"/>
      <c r="F4984" s="86"/>
    </row>
    <row r="4985" spans="3:6" x14ac:dyDescent="0.25">
      <c r="C4985" s="86"/>
      <c r="D4985" s="86"/>
      <c r="E4985" s="86"/>
      <c r="F4985" s="86"/>
    </row>
    <row r="4986" spans="3:6" x14ac:dyDescent="0.25">
      <c r="C4986" s="86"/>
      <c r="D4986" s="86"/>
      <c r="E4986" s="86"/>
      <c r="F4986" s="86"/>
    </row>
    <row r="4987" spans="3:6" x14ac:dyDescent="0.25">
      <c r="C4987" s="86"/>
      <c r="D4987" s="86"/>
      <c r="E4987" s="86"/>
      <c r="F4987" s="86"/>
    </row>
    <row r="4988" spans="3:6" x14ac:dyDescent="0.25">
      <c r="C4988" s="86"/>
      <c r="D4988" s="86"/>
      <c r="E4988" s="86"/>
      <c r="F4988" s="86"/>
    </row>
    <row r="4989" spans="3:6" x14ac:dyDescent="0.25">
      <c r="C4989" s="86"/>
      <c r="D4989" s="86"/>
      <c r="E4989" s="86"/>
      <c r="F4989" s="86"/>
    </row>
    <row r="4990" spans="3:6" x14ac:dyDescent="0.25">
      <c r="C4990" s="86"/>
      <c r="D4990" s="86"/>
      <c r="E4990" s="86"/>
      <c r="F4990" s="86"/>
    </row>
    <row r="4991" spans="3:6" x14ac:dyDescent="0.25">
      <c r="C4991" s="86"/>
      <c r="D4991" s="86"/>
      <c r="E4991" s="86"/>
      <c r="F4991" s="86"/>
    </row>
    <row r="4992" spans="3:6" x14ac:dyDescent="0.25">
      <c r="C4992" s="86"/>
      <c r="D4992" s="86"/>
      <c r="E4992" s="86"/>
      <c r="F4992" s="86"/>
    </row>
    <row r="4993" spans="3:6" x14ac:dyDescent="0.25">
      <c r="C4993" s="86"/>
      <c r="D4993" s="86"/>
      <c r="E4993" s="86"/>
      <c r="F4993" s="86"/>
    </row>
    <row r="4994" spans="3:6" x14ac:dyDescent="0.25">
      <c r="C4994" s="86"/>
      <c r="D4994" s="86"/>
      <c r="E4994" s="86"/>
      <c r="F4994" s="86"/>
    </row>
    <row r="4995" spans="3:6" x14ac:dyDescent="0.25">
      <c r="C4995" s="86"/>
      <c r="D4995" s="86"/>
      <c r="E4995" s="86"/>
      <c r="F4995" s="86"/>
    </row>
    <row r="4996" spans="3:6" x14ac:dyDescent="0.25">
      <c r="C4996" s="86"/>
      <c r="D4996" s="86"/>
      <c r="E4996" s="86"/>
      <c r="F4996" s="86"/>
    </row>
    <row r="4997" spans="3:6" x14ac:dyDescent="0.25">
      <c r="C4997" s="86"/>
      <c r="D4997" s="86"/>
      <c r="E4997" s="86"/>
      <c r="F4997" s="86"/>
    </row>
    <row r="4998" spans="3:6" x14ac:dyDescent="0.25">
      <c r="C4998" s="86"/>
      <c r="D4998" s="86"/>
      <c r="E4998" s="86"/>
      <c r="F4998" s="86"/>
    </row>
    <row r="4999" spans="3:6" x14ac:dyDescent="0.25">
      <c r="C4999" s="86"/>
      <c r="D4999" s="86"/>
      <c r="E4999" s="86"/>
      <c r="F4999" s="86"/>
    </row>
    <row r="5000" spans="3:6" x14ac:dyDescent="0.25">
      <c r="C5000" s="86"/>
      <c r="D5000" s="86"/>
      <c r="E5000" s="86"/>
      <c r="F5000" s="86"/>
    </row>
    <row r="5001" spans="3:6" x14ac:dyDescent="0.25">
      <c r="C5001" s="86"/>
      <c r="D5001" s="86"/>
      <c r="E5001" s="86"/>
      <c r="F5001" s="86"/>
    </row>
    <row r="5002" spans="3:6" x14ac:dyDescent="0.25">
      <c r="C5002" s="86"/>
      <c r="D5002" s="86"/>
      <c r="E5002" s="86"/>
      <c r="F5002" s="86"/>
    </row>
    <row r="5003" spans="3:6" x14ac:dyDescent="0.25">
      <c r="C5003" s="86"/>
      <c r="D5003" s="86"/>
      <c r="E5003" s="86"/>
      <c r="F5003" s="86"/>
    </row>
    <row r="5004" spans="3:6" x14ac:dyDescent="0.25">
      <c r="C5004" s="86"/>
      <c r="D5004" s="86"/>
      <c r="E5004" s="86"/>
      <c r="F5004" s="86"/>
    </row>
    <row r="5005" spans="3:6" x14ac:dyDescent="0.25">
      <c r="C5005" s="86"/>
      <c r="D5005" s="86"/>
      <c r="E5005" s="86"/>
      <c r="F5005" s="86"/>
    </row>
    <row r="5006" spans="3:6" x14ac:dyDescent="0.25">
      <c r="C5006" s="86"/>
      <c r="D5006" s="86"/>
      <c r="E5006" s="86"/>
      <c r="F5006" s="86"/>
    </row>
    <row r="5007" spans="3:6" x14ac:dyDescent="0.25">
      <c r="C5007" s="86"/>
      <c r="D5007" s="86"/>
      <c r="E5007" s="86"/>
      <c r="F5007" s="86"/>
    </row>
    <row r="5008" spans="3:6" x14ac:dyDescent="0.25">
      <c r="C5008" s="86"/>
      <c r="D5008" s="86"/>
      <c r="E5008" s="86"/>
      <c r="F5008" s="86"/>
    </row>
    <row r="5009" spans="3:6" x14ac:dyDescent="0.25">
      <c r="C5009" s="86"/>
      <c r="D5009" s="86"/>
      <c r="E5009" s="86"/>
      <c r="F5009" s="86"/>
    </row>
    <row r="5010" spans="3:6" x14ac:dyDescent="0.25">
      <c r="C5010" s="86"/>
      <c r="D5010" s="86"/>
      <c r="E5010" s="86"/>
      <c r="F5010" s="86"/>
    </row>
    <row r="5011" spans="3:6" x14ac:dyDescent="0.25">
      <c r="C5011" s="86"/>
      <c r="D5011" s="86"/>
      <c r="E5011" s="86"/>
      <c r="F5011" s="86"/>
    </row>
    <row r="5012" spans="3:6" x14ac:dyDescent="0.25">
      <c r="C5012" s="86"/>
      <c r="D5012" s="86"/>
      <c r="E5012" s="86"/>
      <c r="F5012" s="86"/>
    </row>
    <row r="5013" spans="3:6" x14ac:dyDescent="0.25">
      <c r="C5013" s="86"/>
      <c r="D5013" s="86"/>
      <c r="E5013" s="86"/>
      <c r="F5013" s="86"/>
    </row>
    <row r="5014" spans="3:6" x14ac:dyDescent="0.25">
      <c r="C5014" s="86"/>
      <c r="D5014" s="86"/>
      <c r="E5014" s="86"/>
      <c r="F5014" s="86"/>
    </row>
    <row r="5015" spans="3:6" x14ac:dyDescent="0.25">
      <c r="C5015" s="86"/>
      <c r="D5015" s="86"/>
      <c r="E5015" s="86"/>
      <c r="F5015" s="86"/>
    </row>
    <row r="5016" spans="3:6" x14ac:dyDescent="0.25">
      <c r="C5016" s="86"/>
      <c r="D5016" s="86"/>
      <c r="E5016" s="86"/>
      <c r="F5016" s="86"/>
    </row>
    <row r="5017" spans="3:6" x14ac:dyDescent="0.25">
      <c r="C5017" s="86"/>
      <c r="D5017" s="86"/>
      <c r="E5017" s="86"/>
      <c r="F5017" s="86"/>
    </row>
    <row r="5018" spans="3:6" x14ac:dyDescent="0.25">
      <c r="C5018" s="86"/>
      <c r="D5018" s="86"/>
      <c r="E5018" s="86"/>
      <c r="F5018" s="86"/>
    </row>
    <row r="5019" spans="3:6" x14ac:dyDescent="0.25">
      <c r="C5019" s="86"/>
      <c r="D5019" s="86"/>
      <c r="E5019" s="86"/>
      <c r="F5019" s="86"/>
    </row>
    <row r="5020" spans="3:6" x14ac:dyDescent="0.25">
      <c r="C5020" s="86"/>
      <c r="D5020" s="86"/>
      <c r="E5020" s="86"/>
      <c r="F5020" s="86"/>
    </row>
    <row r="5021" spans="3:6" x14ac:dyDescent="0.25">
      <c r="C5021" s="86"/>
      <c r="D5021" s="86"/>
      <c r="E5021" s="86"/>
      <c r="F5021" s="86"/>
    </row>
    <row r="5022" spans="3:6" x14ac:dyDescent="0.25">
      <c r="C5022" s="86"/>
      <c r="D5022" s="86"/>
      <c r="E5022" s="86"/>
      <c r="F5022" s="86"/>
    </row>
    <row r="5023" spans="3:6" x14ac:dyDescent="0.25">
      <c r="C5023" s="86"/>
      <c r="D5023" s="86"/>
      <c r="E5023" s="86"/>
      <c r="F5023" s="86"/>
    </row>
    <row r="5024" spans="3:6" x14ac:dyDescent="0.25">
      <c r="C5024" s="86"/>
      <c r="D5024" s="86"/>
      <c r="E5024" s="86"/>
      <c r="F5024" s="86"/>
    </row>
    <row r="5025" spans="3:6" x14ac:dyDescent="0.25">
      <c r="C5025" s="86"/>
      <c r="D5025" s="86"/>
      <c r="E5025" s="86"/>
      <c r="F5025" s="86"/>
    </row>
    <row r="5026" spans="3:6" x14ac:dyDescent="0.25">
      <c r="C5026" s="86"/>
      <c r="D5026" s="86"/>
      <c r="E5026" s="86"/>
      <c r="F5026" s="86"/>
    </row>
    <row r="5027" spans="3:6" x14ac:dyDescent="0.25">
      <c r="C5027" s="86"/>
      <c r="D5027" s="86"/>
      <c r="E5027" s="86"/>
      <c r="F5027" s="86"/>
    </row>
    <row r="5028" spans="3:6" x14ac:dyDescent="0.25">
      <c r="C5028" s="86"/>
      <c r="D5028" s="86"/>
      <c r="E5028" s="86"/>
      <c r="F5028" s="86"/>
    </row>
    <row r="5029" spans="3:6" x14ac:dyDescent="0.25">
      <c r="C5029" s="86"/>
      <c r="D5029" s="86"/>
      <c r="E5029" s="86"/>
      <c r="F5029" s="86"/>
    </row>
    <row r="5030" spans="3:6" x14ac:dyDescent="0.25">
      <c r="C5030" s="86"/>
      <c r="D5030" s="86"/>
      <c r="E5030" s="86"/>
      <c r="F5030" s="86"/>
    </row>
    <row r="5031" spans="3:6" x14ac:dyDescent="0.25">
      <c r="C5031" s="86"/>
      <c r="D5031" s="86"/>
      <c r="E5031" s="86"/>
      <c r="F5031" s="86"/>
    </row>
    <row r="5032" spans="3:6" x14ac:dyDescent="0.25">
      <c r="C5032" s="86"/>
      <c r="D5032" s="86"/>
      <c r="E5032" s="86"/>
      <c r="F5032" s="86"/>
    </row>
    <row r="5033" spans="3:6" x14ac:dyDescent="0.25">
      <c r="C5033" s="86"/>
      <c r="D5033" s="86"/>
      <c r="E5033" s="86"/>
      <c r="F5033" s="86"/>
    </row>
    <row r="5034" spans="3:6" x14ac:dyDescent="0.25">
      <c r="C5034" s="86"/>
      <c r="D5034" s="86"/>
      <c r="E5034" s="86"/>
      <c r="F5034" s="86"/>
    </row>
    <row r="5035" spans="3:6" x14ac:dyDescent="0.25">
      <c r="C5035" s="86"/>
      <c r="D5035" s="86"/>
      <c r="E5035" s="86"/>
      <c r="F5035" s="86"/>
    </row>
    <row r="5036" spans="3:6" x14ac:dyDescent="0.25">
      <c r="C5036" s="86"/>
      <c r="D5036" s="86"/>
      <c r="E5036" s="86"/>
      <c r="F5036" s="86"/>
    </row>
    <row r="5037" spans="3:6" x14ac:dyDescent="0.25">
      <c r="C5037" s="86"/>
      <c r="D5037" s="86"/>
      <c r="E5037" s="86"/>
      <c r="F5037" s="86"/>
    </row>
    <row r="5038" spans="3:6" x14ac:dyDescent="0.25">
      <c r="C5038" s="86"/>
      <c r="D5038" s="86"/>
      <c r="E5038" s="86"/>
      <c r="F5038" s="86"/>
    </row>
    <row r="5039" spans="3:6" x14ac:dyDescent="0.25">
      <c r="C5039" s="86"/>
      <c r="D5039" s="86"/>
      <c r="E5039" s="86"/>
      <c r="F5039" s="86"/>
    </row>
    <row r="5040" spans="3:6" x14ac:dyDescent="0.25">
      <c r="C5040" s="86"/>
      <c r="D5040" s="86"/>
      <c r="E5040" s="86"/>
      <c r="F5040" s="86"/>
    </row>
    <row r="5041" spans="3:6" x14ac:dyDescent="0.25">
      <c r="C5041" s="86"/>
      <c r="D5041" s="86"/>
      <c r="E5041" s="86"/>
      <c r="F5041" s="86"/>
    </row>
    <row r="5042" spans="3:6" x14ac:dyDescent="0.25">
      <c r="C5042" s="86"/>
      <c r="D5042" s="86"/>
      <c r="E5042" s="86"/>
      <c r="F5042" s="86"/>
    </row>
    <row r="5043" spans="3:6" x14ac:dyDescent="0.25">
      <c r="C5043" s="86"/>
      <c r="D5043" s="86"/>
      <c r="E5043" s="86"/>
      <c r="F5043" s="86"/>
    </row>
    <row r="5044" spans="3:6" x14ac:dyDescent="0.25">
      <c r="C5044" s="86"/>
      <c r="D5044" s="86"/>
      <c r="E5044" s="86"/>
      <c r="F5044" s="86"/>
    </row>
    <row r="5045" spans="3:6" x14ac:dyDescent="0.25">
      <c r="C5045" s="86"/>
      <c r="D5045" s="86"/>
      <c r="E5045" s="86"/>
      <c r="F5045" s="86"/>
    </row>
    <row r="5046" spans="3:6" x14ac:dyDescent="0.25">
      <c r="C5046" s="86"/>
      <c r="D5046" s="86"/>
      <c r="E5046" s="86"/>
      <c r="F5046" s="86"/>
    </row>
    <row r="5047" spans="3:6" x14ac:dyDescent="0.25">
      <c r="C5047" s="86"/>
      <c r="D5047" s="86"/>
      <c r="E5047" s="86"/>
      <c r="F5047" s="86"/>
    </row>
    <row r="5048" spans="3:6" x14ac:dyDescent="0.25">
      <c r="C5048" s="86"/>
      <c r="D5048" s="86"/>
      <c r="E5048" s="86"/>
      <c r="F5048" s="86"/>
    </row>
    <row r="5049" spans="3:6" x14ac:dyDescent="0.25">
      <c r="C5049" s="86"/>
      <c r="D5049" s="86"/>
      <c r="E5049" s="86"/>
      <c r="F5049" s="86"/>
    </row>
    <row r="5050" spans="3:6" x14ac:dyDescent="0.25">
      <c r="C5050" s="86"/>
      <c r="D5050" s="86"/>
      <c r="E5050" s="86"/>
      <c r="F5050" s="86"/>
    </row>
    <row r="5051" spans="3:6" x14ac:dyDescent="0.25">
      <c r="C5051" s="86"/>
      <c r="D5051" s="86"/>
      <c r="E5051" s="86"/>
      <c r="F5051" s="86"/>
    </row>
    <row r="5052" spans="3:6" x14ac:dyDescent="0.25">
      <c r="C5052" s="86"/>
      <c r="D5052" s="86"/>
      <c r="E5052" s="86"/>
      <c r="F5052" s="86"/>
    </row>
    <row r="5053" spans="3:6" x14ac:dyDescent="0.25">
      <c r="C5053" s="86"/>
      <c r="D5053" s="86"/>
      <c r="E5053" s="86"/>
      <c r="F5053" s="86"/>
    </row>
    <row r="5054" spans="3:6" x14ac:dyDescent="0.25">
      <c r="C5054" s="86"/>
      <c r="D5054" s="86"/>
      <c r="E5054" s="86"/>
      <c r="F5054" s="86"/>
    </row>
    <row r="5055" spans="3:6" x14ac:dyDescent="0.25">
      <c r="C5055" s="86"/>
      <c r="D5055" s="86"/>
      <c r="E5055" s="86"/>
      <c r="F5055" s="86"/>
    </row>
    <row r="5056" spans="3:6" x14ac:dyDescent="0.25">
      <c r="C5056" s="86"/>
      <c r="D5056" s="86"/>
      <c r="E5056" s="86"/>
      <c r="F5056" s="86"/>
    </row>
    <row r="5057" spans="3:6" x14ac:dyDescent="0.25">
      <c r="C5057" s="86"/>
      <c r="D5057" s="86"/>
      <c r="E5057" s="86"/>
      <c r="F5057" s="86"/>
    </row>
    <row r="5058" spans="3:6" x14ac:dyDescent="0.25">
      <c r="C5058" s="86"/>
      <c r="D5058" s="86"/>
      <c r="E5058" s="86"/>
      <c r="F5058" s="86"/>
    </row>
    <row r="5059" spans="3:6" x14ac:dyDescent="0.25">
      <c r="C5059" s="86"/>
      <c r="D5059" s="86"/>
      <c r="E5059" s="86"/>
      <c r="F5059" s="86"/>
    </row>
    <row r="5060" spans="3:6" x14ac:dyDescent="0.25">
      <c r="C5060" s="86"/>
      <c r="D5060" s="86"/>
      <c r="E5060" s="86"/>
      <c r="F5060" s="86"/>
    </row>
    <row r="5061" spans="3:6" x14ac:dyDescent="0.25">
      <c r="C5061" s="86"/>
      <c r="D5061" s="86"/>
      <c r="E5061" s="86"/>
      <c r="F5061" s="86"/>
    </row>
    <row r="5062" spans="3:6" x14ac:dyDescent="0.25">
      <c r="C5062" s="86"/>
      <c r="D5062" s="86"/>
      <c r="E5062" s="86"/>
      <c r="F5062" s="86"/>
    </row>
    <row r="5063" spans="3:6" x14ac:dyDescent="0.25">
      <c r="C5063" s="86"/>
      <c r="D5063" s="86"/>
      <c r="E5063" s="86"/>
      <c r="F5063" s="86"/>
    </row>
    <row r="5064" spans="3:6" x14ac:dyDescent="0.25">
      <c r="C5064" s="86"/>
      <c r="D5064" s="86"/>
      <c r="E5064" s="86"/>
      <c r="F5064" s="86"/>
    </row>
    <row r="5065" spans="3:6" x14ac:dyDescent="0.25">
      <c r="C5065" s="86"/>
      <c r="D5065" s="86"/>
      <c r="E5065" s="86"/>
      <c r="F5065" s="86"/>
    </row>
    <row r="5066" spans="3:6" x14ac:dyDescent="0.25">
      <c r="C5066" s="86"/>
      <c r="D5066" s="86"/>
      <c r="E5066" s="86"/>
      <c r="F5066" s="86"/>
    </row>
    <row r="5067" spans="3:6" x14ac:dyDescent="0.25">
      <c r="C5067" s="86"/>
      <c r="D5067" s="86"/>
      <c r="E5067" s="86"/>
      <c r="F5067" s="86"/>
    </row>
    <row r="5068" spans="3:6" x14ac:dyDescent="0.25">
      <c r="C5068" s="86"/>
      <c r="D5068" s="86"/>
      <c r="E5068" s="86"/>
      <c r="F5068" s="86"/>
    </row>
    <row r="5069" spans="3:6" x14ac:dyDescent="0.25">
      <c r="C5069" s="86"/>
      <c r="D5069" s="86"/>
      <c r="E5069" s="86"/>
      <c r="F5069" s="86"/>
    </row>
    <row r="5070" spans="3:6" x14ac:dyDescent="0.25">
      <c r="C5070" s="86"/>
      <c r="D5070" s="86"/>
      <c r="E5070" s="86"/>
      <c r="F5070" s="86"/>
    </row>
    <row r="5071" spans="3:6" x14ac:dyDescent="0.25">
      <c r="C5071" s="86"/>
      <c r="D5071" s="86"/>
      <c r="E5071" s="86"/>
      <c r="F5071" s="86"/>
    </row>
    <row r="5072" spans="3:6" x14ac:dyDescent="0.25">
      <c r="C5072" s="86"/>
      <c r="D5072" s="86"/>
      <c r="E5072" s="86"/>
      <c r="F5072" s="86"/>
    </row>
    <row r="5073" spans="3:6" x14ac:dyDescent="0.25">
      <c r="C5073" s="86"/>
      <c r="D5073" s="86"/>
      <c r="E5073" s="86"/>
      <c r="F5073" s="86"/>
    </row>
    <row r="5074" spans="3:6" x14ac:dyDescent="0.25">
      <c r="C5074" s="86"/>
      <c r="D5074" s="86"/>
      <c r="E5074" s="86"/>
      <c r="F5074" s="86"/>
    </row>
    <row r="5075" spans="3:6" x14ac:dyDescent="0.25">
      <c r="C5075" s="86"/>
      <c r="D5075" s="86"/>
      <c r="E5075" s="86"/>
      <c r="F5075" s="86"/>
    </row>
    <row r="5076" spans="3:6" x14ac:dyDescent="0.25">
      <c r="C5076" s="86"/>
      <c r="D5076" s="86"/>
      <c r="E5076" s="86"/>
      <c r="F5076" s="86"/>
    </row>
    <row r="5077" spans="3:6" x14ac:dyDescent="0.25">
      <c r="C5077" s="86"/>
      <c r="D5077" s="86"/>
      <c r="E5077" s="86"/>
      <c r="F5077" s="86"/>
    </row>
    <row r="5078" spans="3:6" x14ac:dyDescent="0.25">
      <c r="C5078" s="86"/>
      <c r="D5078" s="86"/>
      <c r="E5078" s="86"/>
      <c r="F5078" s="86"/>
    </row>
    <row r="5079" spans="3:6" x14ac:dyDescent="0.25">
      <c r="C5079" s="86"/>
      <c r="D5079" s="86"/>
      <c r="E5079" s="86"/>
      <c r="F5079" s="86"/>
    </row>
    <row r="5080" spans="3:6" x14ac:dyDescent="0.25">
      <c r="C5080" s="86"/>
      <c r="D5080" s="86"/>
      <c r="E5080" s="86"/>
      <c r="F5080" s="86"/>
    </row>
    <row r="5081" spans="3:6" x14ac:dyDescent="0.25">
      <c r="C5081" s="86"/>
      <c r="D5081" s="86"/>
      <c r="E5081" s="86"/>
      <c r="F5081" s="86"/>
    </row>
    <row r="5082" spans="3:6" x14ac:dyDescent="0.25">
      <c r="C5082" s="86"/>
      <c r="D5082" s="86"/>
      <c r="E5082" s="86"/>
      <c r="F5082" s="86"/>
    </row>
    <row r="5083" spans="3:6" x14ac:dyDescent="0.25">
      <c r="C5083" s="86"/>
      <c r="D5083" s="86"/>
      <c r="E5083" s="86"/>
      <c r="F5083" s="86"/>
    </row>
    <row r="5084" spans="3:6" x14ac:dyDescent="0.25">
      <c r="C5084" s="86"/>
      <c r="D5084" s="86"/>
      <c r="E5084" s="86"/>
      <c r="F5084" s="86"/>
    </row>
    <row r="5085" spans="3:6" x14ac:dyDescent="0.25">
      <c r="C5085" s="86"/>
      <c r="D5085" s="86"/>
      <c r="E5085" s="86"/>
      <c r="F5085" s="86"/>
    </row>
    <row r="5086" spans="3:6" x14ac:dyDescent="0.25">
      <c r="C5086" s="86"/>
      <c r="D5086" s="86"/>
      <c r="E5086" s="86"/>
      <c r="F5086" s="86"/>
    </row>
    <row r="5087" spans="3:6" x14ac:dyDescent="0.25">
      <c r="C5087" s="86"/>
      <c r="D5087" s="86"/>
      <c r="E5087" s="86"/>
      <c r="F5087" s="86"/>
    </row>
    <row r="5088" spans="3:6" x14ac:dyDescent="0.25">
      <c r="C5088" s="86"/>
      <c r="D5088" s="86"/>
      <c r="E5088" s="86"/>
      <c r="F5088" s="86"/>
    </row>
    <row r="5089" spans="3:6" x14ac:dyDescent="0.25">
      <c r="C5089" s="86"/>
      <c r="D5089" s="86"/>
      <c r="E5089" s="86"/>
      <c r="F5089" s="86"/>
    </row>
    <row r="5090" spans="3:6" x14ac:dyDescent="0.25">
      <c r="C5090" s="86"/>
      <c r="D5090" s="86"/>
      <c r="E5090" s="86"/>
      <c r="F5090" s="86"/>
    </row>
    <row r="5091" spans="3:6" x14ac:dyDescent="0.25">
      <c r="C5091" s="86"/>
      <c r="D5091" s="86"/>
      <c r="E5091" s="86"/>
      <c r="F5091" s="86"/>
    </row>
    <row r="5092" spans="3:6" x14ac:dyDescent="0.25">
      <c r="C5092" s="86"/>
      <c r="D5092" s="86"/>
      <c r="E5092" s="86"/>
      <c r="F5092" s="86"/>
    </row>
    <row r="5093" spans="3:6" x14ac:dyDescent="0.25">
      <c r="C5093" s="86"/>
      <c r="D5093" s="86"/>
      <c r="E5093" s="86"/>
      <c r="F5093" s="86"/>
    </row>
    <row r="5094" spans="3:6" x14ac:dyDescent="0.25">
      <c r="C5094" s="86"/>
      <c r="D5094" s="86"/>
      <c r="E5094" s="86"/>
      <c r="F5094" s="86"/>
    </row>
    <row r="5095" spans="3:6" x14ac:dyDescent="0.25">
      <c r="C5095" s="86"/>
      <c r="D5095" s="86"/>
      <c r="E5095" s="86"/>
      <c r="F5095" s="86"/>
    </row>
    <row r="5096" spans="3:6" x14ac:dyDescent="0.25">
      <c r="C5096" s="86"/>
      <c r="D5096" s="86"/>
      <c r="E5096" s="86"/>
      <c r="F5096" s="86"/>
    </row>
    <row r="5097" spans="3:6" x14ac:dyDescent="0.25">
      <c r="C5097" s="86"/>
      <c r="D5097" s="86"/>
      <c r="E5097" s="86"/>
      <c r="F5097" s="86"/>
    </row>
    <row r="5098" spans="3:6" x14ac:dyDescent="0.25">
      <c r="C5098" s="86"/>
      <c r="D5098" s="86"/>
      <c r="E5098" s="86"/>
      <c r="F5098" s="86"/>
    </row>
    <row r="5099" spans="3:6" x14ac:dyDescent="0.25">
      <c r="C5099" s="86"/>
      <c r="D5099" s="86"/>
      <c r="E5099" s="86"/>
      <c r="F5099" s="86"/>
    </row>
    <row r="5100" spans="3:6" x14ac:dyDescent="0.25">
      <c r="C5100" s="86"/>
      <c r="D5100" s="86"/>
      <c r="E5100" s="86"/>
      <c r="F5100" s="86"/>
    </row>
    <row r="5101" spans="3:6" x14ac:dyDescent="0.25">
      <c r="C5101" s="86"/>
      <c r="D5101" s="86"/>
      <c r="E5101" s="86"/>
      <c r="F5101" s="86"/>
    </row>
    <row r="5102" spans="3:6" x14ac:dyDescent="0.25">
      <c r="C5102" s="86"/>
      <c r="D5102" s="86"/>
      <c r="E5102" s="86"/>
      <c r="F5102" s="86"/>
    </row>
    <row r="5103" spans="3:6" x14ac:dyDescent="0.25">
      <c r="C5103" s="86"/>
      <c r="D5103" s="86"/>
      <c r="E5103" s="86"/>
      <c r="F5103" s="86"/>
    </row>
    <row r="5104" spans="3:6" x14ac:dyDescent="0.25">
      <c r="C5104" s="86"/>
      <c r="D5104" s="86"/>
      <c r="E5104" s="86"/>
      <c r="F5104" s="86"/>
    </row>
    <row r="5105" spans="3:6" x14ac:dyDescent="0.25">
      <c r="C5105" s="86"/>
      <c r="D5105" s="86"/>
      <c r="E5105" s="86"/>
      <c r="F5105" s="86"/>
    </row>
    <row r="5106" spans="3:6" x14ac:dyDescent="0.25">
      <c r="C5106" s="86"/>
      <c r="D5106" s="86"/>
      <c r="E5106" s="86"/>
      <c r="F5106" s="86"/>
    </row>
    <row r="5107" spans="3:6" x14ac:dyDescent="0.25">
      <c r="C5107" s="86"/>
      <c r="D5107" s="86"/>
      <c r="E5107" s="86"/>
      <c r="F5107" s="86"/>
    </row>
    <row r="5108" spans="3:6" x14ac:dyDescent="0.25">
      <c r="C5108" s="86"/>
      <c r="D5108" s="86"/>
      <c r="E5108" s="86"/>
      <c r="F5108" s="86"/>
    </row>
    <row r="5109" spans="3:6" x14ac:dyDescent="0.25">
      <c r="C5109" s="86"/>
      <c r="D5109" s="86"/>
      <c r="E5109" s="86"/>
      <c r="F5109" s="86"/>
    </row>
    <row r="5110" spans="3:6" x14ac:dyDescent="0.25">
      <c r="C5110" s="86"/>
      <c r="D5110" s="86"/>
      <c r="E5110" s="86"/>
      <c r="F5110" s="86"/>
    </row>
    <row r="5111" spans="3:6" x14ac:dyDescent="0.25">
      <c r="C5111" s="86"/>
      <c r="D5111" s="86"/>
      <c r="E5111" s="86"/>
      <c r="F5111" s="86"/>
    </row>
    <row r="5112" spans="3:6" x14ac:dyDescent="0.25">
      <c r="C5112" s="86"/>
      <c r="D5112" s="86"/>
      <c r="E5112" s="86"/>
      <c r="F5112" s="86"/>
    </row>
    <row r="5113" spans="3:6" x14ac:dyDescent="0.25">
      <c r="C5113" s="86"/>
      <c r="D5113" s="86"/>
      <c r="E5113" s="86"/>
      <c r="F5113" s="86"/>
    </row>
    <row r="5114" spans="3:6" x14ac:dyDescent="0.25">
      <c r="C5114" s="86"/>
      <c r="D5114" s="86"/>
      <c r="E5114" s="86"/>
      <c r="F5114" s="86"/>
    </row>
    <row r="5115" spans="3:6" x14ac:dyDescent="0.25">
      <c r="C5115" s="86"/>
      <c r="D5115" s="86"/>
      <c r="E5115" s="86"/>
      <c r="F5115" s="86"/>
    </row>
    <row r="5116" spans="3:6" x14ac:dyDescent="0.25">
      <c r="C5116" s="86"/>
      <c r="D5116" s="86"/>
      <c r="E5116" s="86"/>
      <c r="F5116" s="86"/>
    </row>
    <row r="5117" spans="3:6" x14ac:dyDescent="0.25">
      <c r="C5117" s="86"/>
      <c r="D5117" s="86"/>
      <c r="E5117" s="86"/>
      <c r="F5117" s="86"/>
    </row>
    <row r="5118" spans="3:6" x14ac:dyDescent="0.25">
      <c r="C5118" s="86"/>
      <c r="D5118" s="86"/>
      <c r="E5118" s="86"/>
      <c r="F5118" s="86"/>
    </row>
    <row r="5119" spans="3:6" x14ac:dyDescent="0.25">
      <c r="C5119" s="86"/>
      <c r="D5119" s="86"/>
      <c r="E5119" s="86"/>
      <c r="F5119" s="86"/>
    </row>
    <row r="5120" spans="3:6" x14ac:dyDescent="0.25">
      <c r="C5120" s="86"/>
      <c r="D5120" s="86"/>
      <c r="E5120" s="86"/>
      <c r="F5120" s="86"/>
    </row>
    <row r="5121" spans="3:6" x14ac:dyDescent="0.25">
      <c r="C5121" s="86"/>
      <c r="D5121" s="86"/>
      <c r="E5121" s="86"/>
      <c r="F5121" s="86"/>
    </row>
    <row r="5122" spans="3:6" x14ac:dyDescent="0.25">
      <c r="C5122" s="86"/>
      <c r="D5122" s="86"/>
      <c r="E5122" s="86"/>
      <c r="F5122" s="86"/>
    </row>
    <row r="5123" spans="3:6" x14ac:dyDescent="0.25">
      <c r="C5123" s="86"/>
      <c r="D5123" s="86"/>
      <c r="E5123" s="86"/>
      <c r="F5123" s="86"/>
    </row>
    <row r="5124" spans="3:6" x14ac:dyDescent="0.25">
      <c r="C5124" s="86"/>
      <c r="D5124" s="86"/>
      <c r="E5124" s="86"/>
      <c r="F5124" s="86"/>
    </row>
    <row r="5125" spans="3:6" x14ac:dyDescent="0.25">
      <c r="C5125" s="86"/>
      <c r="D5125" s="86"/>
      <c r="E5125" s="86"/>
      <c r="F5125" s="86"/>
    </row>
    <row r="5126" spans="3:6" x14ac:dyDescent="0.25">
      <c r="C5126" s="86"/>
      <c r="D5126" s="86"/>
      <c r="E5126" s="86"/>
      <c r="F5126" s="86"/>
    </row>
    <row r="5127" spans="3:6" x14ac:dyDescent="0.25">
      <c r="C5127" s="86"/>
      <c r="D5127" s="86"/>
      <c r="E5127" s="86"/>
      <c r="F5127" s="86"/>
    </row>
    <row r="5128" spans="3:6" x14ac:dyDescent="0.25">
      <c r="C5128" s="86"/>
      <c r="D5128" s="86"/>
      <c r="E5128" s="86"/>
      <c r="F5128" s="86"/>
    </row>
    <row r="5129" spans="3:6" x14ac:dyDescent="0.25">
      <c r="C5129" s="86"/>
      <c r="D5129" s="86"/>
      <c r="E5129" s="86"/>
      <c r="F5129" s="86"/>
    </row>
    <row r="5130" spans="3:6" x14ac:dyDescent="0.25">
      <c r="C5130" s="86"/>
      <c r="D5130" s="86"/>
      <c r="E5130" s="86"/>
      <c r="F5130" s="86"/>
    </row>
    <row r="5131" spans="3:6" x14ac:dyDescent="0.25">
      <c r="C5131" s="86"/>
      <c r="D5131" s="86"/>
      <c r="E5131" s="86"/>
      <c r="F5131" s="86"/>
    </row>
    <row r="5132" spans="3:6" x14ac:dyDescent="0.25">
      <c r="C5132" s="86"/>
      <c r="D5132" s="86"/>
      <c r="E5132" s="86"/>
      <c r="F5132" s="86"/>
    </row>
    <row r="5133" spans="3:6" x14ac:dyDescent="0.25">
      <c r="C5133" s="86"/>
      <c r="D5133" s="86"/>
      <c r="E5133" s="86"/>
      <c r="F5133" s="86"/>
    </row>
    <row r="5134" spans="3:6" x14ac:dyDescent="0.25">
      <c r="C5134" s="86"/>
      <c r="D5134" s="86"/>
      <c r="E5134" s="86"/>
      <c r="F5134" s="86"/>
    </row>
    <row r="5135" spans="3:6" x14ac:dyDescent="0.25">
      <c r="C5135" s="86"/>
      <c r="D5135" s="86"/>
      <c r="E5135" s="86"/>
      <c r="F5135" s="86"/>
    </row>
    <row r="5136" spans="3:6" x14ac:dyDescent="0.25">
      <c r="C5136" s="86"/>
      <c r="D5136" s="86"/>
      <c r="E5136" s="86"/>
      <c r="F5136" s="86"/>
    </row>
    <row r="5137" spans="3:6" x14ac:dyDescent="0.25">
      <c r="C5137" s="86"/>
      <c r="D5137" s="86"/>
      <c r="E5137" s="86"/>
      <c r="F5137" s="86"/>
    </row>
    <row r="5138" spans="3:6" x14ac:dyDescent="0.25">
      <c r="C5138" s="86"/>
      <c r="D5138" s="86"/>
      <c r="E5138" s="86"/>
      <c r="F5138" s="86"/>
    </row>
    <row r="5139" spans="3:6" x14ac:dyDescent="0.25">
      <c r="C5139" s="86"/>
      <c r="D5139" s="86"/>
      <c r="E5139" s="86"/>
      <c r="F5139" s="86"/>
    </row>
    <row r="5140" spans="3:6" x14ac:dyDescent="0.25">
      <c r="C5140" s="86"/>
      <c r="D5140" s="86"/>
      <c r="E5140" s="86"/>
      <c r="F5140" s="86"/>
    </row>
    <row r="5141" spans="3:6" x14ac:dyDescent="0.25">
      <c r="C5141" s="86"/>
      <c r="D5141" s="86"/>
      <c r="E5141" s="86"/>
      <c r="F5141" s="86"/>
    </row>
    <row r="5142" spans="3:6" x14ac:dyDescent="0.25">
      <c r="C5142" s="86"/>
      <c r="D5142" s="86"/>
      <c r="E5142" s="86"/>
      <c r="F5142" s="86"/>
    </row>
    <row r="5143" spans="3:6" x14ac:dyDescent="0.25">
      <c r="C5143" s="86"/>
      <c r="D5143" s="86"/>
      <c r="E5143" s="86"/>
      <c r="F5143" s="86"/>
    </row>
    <row r="5144" spans="3:6" x14ac:dyDescent="0.25">
      <c r="C5144" s="86"/>
      <c r="D5144" s="86"/>
      <c r="E5144" s="86"/>
      <c r="F5144" s="86"/>
    </row>
    <row r="5145" spans="3:6" x14ac:dyDescent="0.25">
      <c r="C5145" s="86"/>
      <c r="D5145" s="86"/>
      <c r="E5145" s="86"/>
      <c r="F5145" s="86"/>
    </row>
    <row r="5146" spans="3:6" x14ac:dyDescent="0.25">
      <c r="C5146" s="86"/>
      <c r="D5146" s="86"/>
      <c r="E5146" s="86"/>
      <c r="F5146" s="86"/>
    </row>
    <row r="5147" spans="3:6" x14ac:dyDescent="0.25">
      <c r="C5147" s="86"/>
      <c r="D5147" s="86"/>
      <c r="E5147" s="86"/>
      <c r="F5147" s="86"/>
    </row>
    <row r="5148" spans="3:6" x14ac:dyDescent="0.25">
      <c r="C5148" s="86"/>
      <c r="D5148" s="86"/>
      <c r="E5148" s="86"/>
      <c r="F5148" s="86"/>
    </row>
    <row r="5149" spans="3:6" x14ac:dyDescent="0.25">
      <c r="C5149" s="86"/>
      <c r="D5149" s="86"/>
      <c r="E5149" s="86"/>
      <c r="F5149" s="86"/>
    </row>
    <row r="5150" spans="3:6" x14ac:dyDescent="0.25">
      <c r="C5150" s="86"/>
      <c r="D5150" s="86"/>
      <c r="E5150" s="86"/>
      <c r="F5150" s="86"/>
    </row>
    <row r="5151" spans="3:6" x14ac:dyDescent="0.25">
      <c r="C5151" s="86"/>
      <c r="D5151" s="86"/>
      <c r="E5151" s="86"/>
      <c r="F5151" s="86"/>
    </row>
    <row r="5152" spans="3:6" x14ac:dyDescent="0.25">
      <c r="C5152" s="86"/>
      <c r="D5152" s="86"/>
      <c r="E5152" s="86"/>
      <c r="F5152" s="86"/>
    </row>
    <row r="5153" spans="3:6" x14ac:dyDescent="0.25">
      <c r="C5153" s="86"/>
      <c r="D5153" s="86"/>
      <c r="E5153" s="86"/>
      <c r="F5153" s="86"/>
    </row>
    <row r="5154" spans="3:6" x14ac:dyDescent="0.25">
      <c r="C5154" s="86"/>
      <c r="D5154" s="86"/>
      <c r="E5154" s="86"/>
      <c r="F5154" s="86"/>
    </row>
    <row r="5155" spans="3:6" x14ac:dyDescent="0.25">
      <c r="C5155" s="86"/>
      <c r="D5155" s="86"/>
      <c r="E5155" s="86"/>
      <c r="F5155" s="86"/>
    </row>
    <row r="5156" spans="3:6" x14ac:dyDescent="0.25">
      <c r="C5156" s="86"/>
      <c r="D5156" s="86"/>
      <c r="E5156" s="86"/>
      <c r="F5156" s="86"/>
    </row>
    <row r="5157" spans="3:6" x14ac:dyDescent="0.25">
      <c r="C5157" s="86"/>
      <c r="D5157" s="86"/>
      <c r="E5157" s="86"/>
      <c r="F5157" s="86"/>
    </row>
    <row r="5158" spans="3:6" x14ac:dyDescent="0.25">
      <c r="C5158" s="86"/>
      <c r="D5158" s="86"/>
      <c r="E5158" s="86"/>
      <c r="F5158" s="86"/>
    </row>
    <row r="5159" spans="3:6" x14ac:dyDescent="0.25">
      <c r="C5159" s="86"/>
      <c r="D5159" s="86"/>
      <c r="E5159" s="86"/>
      <c r="F5159" s="86"/>
    </row>
    <row r="5160" spans="3:6" x14ac:dyDescent="0.25">
      <c r="C5160" s="86"/>
      <c r="D5160" s="86"/>
      <c r="E5160" s="86"/>
      <c r="F5160" s="86"/>
    </row>
    <row r="5161" spans="3:6" x14ac:dyDescent="0.25">
      <c r="C5161" s="86"/>
      <c r="D5161" s="86"/>
      <c r="E5161" s="86"/>
      <c r="F5161" s="86"/>
    </row>
    <row r="5162" spans="3:6" x14ac:dyDescent="0.25">
      <c r="C5162" s="86"/>
      <c r="D5162" s="86"/>
      <c r="E5162" s="86"/>
      <c r="F5162" s="86"/>
    </row>
    <row r="5163" spans="3:6" x14ac:dyDescent="0.25">
      <c r="C5163" s="86"/>
      <c r="D5163" s="86"/>
      <c r="E5163" s="86"/>
      <c r="F5163" s="86"/>
    </row>
    <row r="5164" spans="3:6" x14ac:dyDescent="0.25">
      <c r="C5164" s="86"/>
      <c r="D5164" s="86"/>
      <c r="E5164" s="86"/>
      <c r="F5164" s="86"/>
    </row>
    <row r="5165" spans="3:6" x14ac:dyDescent="0.25">
      <c r="C5165" s="86"/>
      <c r="D5165" s="86"/>
      <c r="E5165" s="86"/>
      <c r="F5165" s="86"/>
    </row>
    <row r="5166" spans="3:6" x14ac:dyDescent="0.25">
      <c r="C5166" s="86"/>
      <c r="D5166" s="86"/>
      <c r="E5166" s="86"/>
      <c r="F5166" s="86"/>
    </row>
    <row r="5167" spans="3:6" x14ac:dyDescent="0.25">
      <c r="C5167" s="86"/>
      <c r="D5167" s="86"/>
      <c r="E5167" s="86"/>
      <c r="F5167" s="86"/>
    </row>
    <row r="5168" spans="3:6" x14ac:dyDescent="0.25">
      <c r="C5168" s="86"/>
      <c r="D5168" s="86"/>
      <c r="E5168" s="86"/>
      <c r="F5168" s="86"/>
    </row>
    <row r="5169" spans="3:6" x14ac:dyDescent="0.25">
      <c r="C5169" s="86"/>
      <c r="D5169" s="86"/>
      <c r="E5169" s="86"/>
      <c r="F5169" s="86"/>
    </row>
    <row r="5170" spans="3:6" x14ac:dyDescent="0.25">
      <c r="C5170" s="86"/>
      <c r="D5170" s="86"/>
      <c r="E5170" s="86"/>
      <c r="F5170" s="86"/>
    </row>
    <row r="5171" spans="3:6" x14ac:dyDescent="0.25">
      <c r="C5171" s="86"/>
      <c r="D5171" s="86"/>
      <c r="E5171" s="86"/>
      <c r="F5171" s="86"/>
    </row>
    <row r="5172" spans="3:6" x14ac:dyDescent="0.25">
      <c r="C5172" s="86"/>
      <c r="D5172" s="86"/>
      <c r="E5172" s="86"/>
      <c r="F5172" s="86"/>
    </row>
    <row r="5173" spans="3:6" x14ac:dyDescent="0.25">
      <c r="C5173" s="86"/>
      <c r="D5173" s="86"/>
      <c r="E5173" s="86"/>
      <c r="F5173" s="86"/>
    </row>
    <row r="5174" spans="3:6" x14ac:dyDescent="0.25">
      <c r="C5174" s="86"/>
      <c r="D5174" s="86"/>
      <c r="E5174" s="86"/>
      <c r="F5174" s="86"/>
    </row>
    <row r="5175" spans="3:6" x14ac:dyDescent="0.25">
      <c r="C5175" s="86"/>
      <c r="D5175" s="86"/>
      <c r="E5175" s="86"/>
      <c r="F5175" s="86"/>
    </row>
    <row r="5176" spans="3:6" x14ac:dyDescent="0.25">
      <c r="C5176" s="86"/>
      <c r="D5176" s="86"/>
      <c r="E5176" s="86"/>
      <c r="F5176" s="86"/>
    </row>
    <row r="5177" spans="3:6" x14ac:dyDescent="0.25">
      <c r="C5177" s="86"/>
      <c r="D5177" s="86"/>
      <c r="E5177" s="86"/>
      <c r="F5177" s="86"/>
    </row>
    <row r="5178" spans="3:6" x14ac:dyDescent="0.25">
      <c r="C5178" s="86"/>
      <c r="D5178" s="86"/>
      <c r="E5178" s="86"/>
      <c r="F5178" s="86"/>
    </row>
    <row r="5179" spans="3:6" x14ac:dyDescent="0.25">
      <c r="C5179" s="86"/>
      <c r="D5179" s="86"/>
      <c r="E5179" s="86"/>
      <c r="F5179" s="86"/>
    </row>
    <row r="5180" spans="3:6" x14ac:dyDescent="0.25">
      <c r="C5180" s="86"/>
      <c r="D5180" s="86"/>
      <c r="E5180" s="86"/>
      <c r="F5180" s="86"/>
    </row>
    <row r="5181" spans="3:6" x14ac:dyDescent="0.25">
      <c r="C5181" s="86"/>
      <c r="D5181" s="86"/>
      <c r="E5181" s="86"/>
      <c r="F5181" s="86"/>
    </row>
    <row r="5182" spans="3:6" x14ac:dyDescent="0.25">
      <c r="C5182" s="86"/>
      <c r="D5182" s="86"/>
      <c r="E5182" s="86"/>
      <c r="F5182" s="86"/>
    </row>
    <row r="5183" spans="3:6" x14ac:dyDescent="0.25">
      <c r="C5183" s="86"/>
      <c r="D5183" s="86"/>
      <c r="E5183" s="86"/>
      <c r="F5183" s="86"/>
    </row>
    <row r="5184" spans="3:6" x14ac:dyDescent="0.25">
      <c r="C5184" s="86"/>
      <c r="D5184" s="86"/>
      <c r="E5184" s="86"/>
      <c r="F5184" s="86"/>
    </row>
    <row r="5185" spans="3:6" x14ac:dyDescent="0.25">
      <c r="C5185" s="86"/>
      <c r="D5185" s="86"/>
      <c r="E5185" s="86"/>
      <c r="F5185" s="86"/>
    </row>
    <row r="5186" spans="3:6" x14ac:dyDescent="0.25">
      <c r="C5186" s="86"/>
      <c r="D5186" s="86"/>
      <c r="E5186" s="86"/>
      <c r="F5186" s="86"/>
    </row>
    <row r="5187" spans="3:6" x14ac:dyDescent="0.25">
      <c r="C5187" s="86"/>
      <c r="D5187" s="86"/>
      <c r="E5187" s="86"/>
      <c r="F5187" s="86"/>
    </row>
    <row r="5188" spans="3:6" x14ac:dyDescent="0.25">
      <c r="C5188" s="86"/>
      <c r="D5188" s="86"/>
      <c r="E5188" s="86"/>
      <c r="F5188" s="86"/>
    </row>
    <row r="5189" spans="3:6" x14ac:dyDescent="0.25">
      <c r="C5189" s="86"/>
      <c r="D5189" s="86"/>
      <c r="E5189" s="86"/>
      <c r="F5189" s="86"/>
    </row>
    <row r="5190" spans="3:6" x14ac:dyDescent="0.25">
      <c r="C5190" s="86"/>
      <c r="D5190" s="86"/>
      <c r="E5190" s="86"/>
      <c r="F5190" s="86"/>
    </row>
    <row r="5191" spans="3:6" x14ac:dyDescent="0.25">
      <c r="C5191" s="86"/>
      <c r="D5191" s="86"/>
      <c r="E5191" s="86"/>
      <c r="F5191" s="86"/>
    </row>
    <row r="5192" spans="3:6" x14ac:dyDescent="0.25">
      <c r="C5192" s="86"/>
      <c r="D5192" s="86"/>
      <c r="E5192" s="86"/>
      <c r="F5192" s="86"/>
    </row>
    <row r="5193" spans="3:6" x14ac:dyDescent="0.25">
      <c r="C5193" s="86"/>
      <c r="D5193" s="86"/>
      <c r="E5193" s="86"/>
      <c r="F5193" s="86"/>
    </row>
    <row r="5194" spans="3:6" x14ac:dyDescent="0.25">
      <c r="C5194" s="86"/>
      <c r="D5194" s="86"/>
      <c r="E5194" s="86"/>
      <c r="F5194" s="86"/>
    </row>
    <row r="5195" spans="3:6" x14ac:dyDescent="0.25">
      <c r="C5195" s="86"/>
      <c r="D5195" s="86"/>
      <c r="E5195" s="86"/>
      <c r="F5195" s="86"/>
    </row>
    <row r="5196" spans="3:6" x14ac:dyDescent="0.25">
      <c r="C5196" s="86"/>
      <c r="D5196" s="86"/>
      <c r="E5196" s="86"/>
      <c r="F5196" s="86"/>
    </row>
    <row r="5197" spans="3:6" x14ac:dyDescent="0.25">
      <c r="C5197" s="86"/>
      <c r="D5197" s="86"/>
      <c r="E5197" s="86"/>
      <c r="F5197" s="86"/>
    </row>
    <row r="5198" spans="3:6" x14ac:dyDescent="0.25">
      <c r="C5198" s="86"/>
      <c r="D5198" s="86"/>
      <c r="E5198" s="86"/>
      <c r="F5198" s="86"/>
    </row>
    <row r="5199" spans="3:6" x14ac:dyDescent="0.25">
      <c r="C5199" s="86"/>
      <c r="D5199" s="86"/>
      <c r="E5199" s="86"/>
      <c r="F5199" s="86"/>
    </row>
    <row r="5200" spans="3:6" x14ac:dyDescent="0.25">
      <c r="C5200" s="86"/>
      <c r="D5200" s="86"/>
      <c r="E5200" s="86"/>
      <c r="F5200" s="86"/>
    </row>
    <row r="5201" spans="3:6" x14ac:dyDescent="0.25">
      <c r="C5201" s="86"/>
      <c r="D5201" s="86"/>
      <c r="E5201" s="86"/>
      <c r="F5201" s="86"/>
    </row>
    <row r="5202" spans="3:6" x14ac:dyDescent="0.25">
      <c r="C5202" s="86"/>
      <c r="D5202" s="86"/>
      <c r="E5202" s="86"/>
      <c r="F5202" s="86"/>
    </row>
    <row r="5203" spans="3:6" x14ac:dyDescent="0.25">
      <c r="C5203" s="86"/>
      <c r="D5203" s="86"/>
      <c r="E5203" s="86"/>
      <c r="F5203" s="86"/>
    </row>
    <row r="5204" spans="3:6" x14ac:dyDescent="0.25">
      <c r="C5204" s="86"/>
      <c r="D5204" s="86"/>
      <c r="E5204" s="86"/>
      <c r="F5204" s="86"/>
    </row>
    <row r="5205" spans="3:6" x14ac:dyDescent="0.25">
      <c r="C5205" s="86"/>
      <c r="D5205" s="86"/>
      <c r="E5205" s="86"/>
      <c r="F5205" s="86"/>
    </row>
    <row r="5206" spans="3:6" x14ac:dyDescent="0.25">
      <c r="C5206" s="86"/>
      <c r="D5206" s="86"/>
      <c r="E5206" s="86"/>
      <c r="F5206" s="86"/>
    </row>
    <row r="5207" spans="3:6" x14ac:dyDescent="0.25">
      <c r="C5207" s="86"/>
      <c r="D5207" s="86"/>
      <c r="E5207" s="86"/>
      <c r="F5207" s="86"/>
    </row>
    <row r="5208" spans="3:6" x14ac:dyDescent="0.25">
      <c r="C5208" s="86"/>
      <c r="D5208" s="86"/>
      <c r="E5208" s="86"/>
      <c r="F5208" s="86"/>
    </row>
    <row r="5209" spans="3:6" x14ac:dyDescent="0.25">
      <c r="C5209" s="86"/>
      <c r="D5209" s="86"/>
      <c r="E5209" s="86"/>
      <c r="F5209" s="86"/>
    </row>
    <row r="5210" spans="3:6" x14ac:dyDescent="0.25">
      <c r="C5210" s="86"/>
      <c r="D5210" s="86"/>
      <c r="E5210" s="86"/>
      <c r="F5210" s="86"/>
    </row>
    <row r="5211" spans="3:6" x14ac:dyDescent="0.25">
      <c r="C5211" s="86"/>
      <c r="D5211" s="86"/>
      <c r="E5211" s="86"/>
      <c r="F5211" s="86"/>
    </row>
    <row r="5212" spans="3:6" x14ac:dyDescent="0.25">
      <c r="C5212" s="86"/>
      <c r="D5212" s="86"/>
      <c r="E5212" s="86"/>
      <c r="F5212" s="86"/>
    </row>
    <row r="5213" spans="3:6" x14ac:dyDescent="0.25">
      <c r="C5213" s="86"/>
      <c r="D5213" s="86"/>
      <c r="E5213" s="86"/>
      <c r="F5213" s="86"/>
    </row>
    <row r="5214" spans="3:6" x14ac:dyDescent="0.25">
      <c r="C5214" s="86"/>
      <c r="D5214" s="86"/>
      <c r="E5214" s="86"/>
      <c r="F5214" s="86"/>
    </row>
    <row r="5215" spans="3:6" x14ac:dyDescent="0.25">
      <c r="C5215" s="86"/>
      <c r="D5215" s="86"/>
      <c r="E5215" s="86"/>
      <c r="F5215" s="86"/>
    </row>
    <row r="5216" spans="3:6" x14ac:dyDescent="0.25">
      <c r="C5216" s="86"/>
      <c r="D5216" s="86"/>
      <c r="E5216" s="86"/>
      <c r="F5216" s="86"/>
    </row>
    <row r="5217" spans="3:6" x14ac:dyDescent="0.25">
      <c r="C5217" s="86"/>
      <c r="D5217" s="86"/>
      <c r="E5217" s="86"/>
      <c r="F5217" s="86"/>
    </row>
    <row r="5218" spans="3:6" x14ac:dyDescent="0.25">
      <c r="C5218" s="86"/>
      <c r="D5218" s="86"/>
      <c r="E5218" s="86"/>
      <c r="F5218" s="86"/>
    </row>
    <row r="5219" spans="3:6" x14ac:dyDescent="0.25">
      <c r="C5219" s="86"/>
      <c r="D5219" s="86"/>
      <c r="E5219" s="86"/>
      <c r="F5219" s="86"/>
    </row>
    <row r="5220" spans="3:6" x14ac:dyDescent="0.25">
      <c r="C5220" s="86"/>
      <c r="D5220" s="86"/>
      <c r="E5220" s="86"/>
      <c r="F5220" s="86"/>
    </row>
    <row r="5221" spans="3:6" x14ac:dyDescent="0.25">
      <c r="C5221" s="86"/>
      <c r="D5221" s="86"/>
      <c r="E5221" s="86"/>
      <c r="F5221" s="86"/>
    </row>
    <row r="5222" spans="3:6" x14ac:dyDescent="0.25">
      <c r="C5222" s="86"/>
      <c r="D5222" s="86"/>
      <c r="E5222" s="86"/>
      <c r="F5222" s="86"/>
    </row>
    <row r="5223" spans="3:6" x14ac:dyDescent="0.25">
      <c r="C5223" s="86"/>
      <c r="D5223" s="86"/>
      <c r="E5223" s="86"/>
      <c r="F5223" s="86"/>
    </row>
    <row r="5224" spans="3:6" x14ac:dyDescent="0.25">
      <c r="C5224" s="86"/>
      <c r="D5224" s="86"/>
      <c r="E5224" s="86"/>
      <c r="F5224" s="86"/>
    </row>
    <row r="5225" spans="3:6" x14ac:dyDescent="0.25">
      <c r="C5225" s="86"/>
      <c r="D5225" s="86"/>
      <c r="E5225" s="86"/>
      <c r="F5225" s="86"/>
    </row>
    <row r="5226" spans="3:6" x14ac:dyDescent="0.25">
      <c r="C5226" s="86"/>
      <c r="D5226" s="86"/>
      <c r="E5226" s="86"/>
      <c r="F5226" s="86"/>
    </row>
    <row r="5227" spans="3:6" x14ac:dyDescent="0.25">
      <c r="C5227" s="86"/>
      <c r="D5227" s="86"/>
      <c r="E5227" s="86"/>
      <c r="F5227" s="86"/>
    </row>
    <row r="5228" spans="3:6" x14ac:dyDescent="0.25">
      <c r="C5228" s="86"/>
      <c r="D5228" s="86"/>
      <c r="E5228" s="86"/>
      <c r="F5228" s="86"/>
    </row>
    <row r="5229" spans="3:6" x14ac:dyDescent="0.25">
      <c r="C5229" s="86"/>
      <c r="D5229" s="86"/>
      <c r="E5229" s="86"/>
      <c r="F5229" s="86"/>
    </row>
    <row r="5230" spans="3:6" x14ac:dyDescent="0.25">
      <c r="C5230" s="86"/>
      <c r="D5230" s="86"/>
      <c r="E5230" s="86"/>
      <c r="F5230" s="86"/>
    </row>
    <row r="5231" spans="3:6" x14ac:dyDescent="0.25">
      <c r="C5231" s="86"/>
      <c r="D5231" s="86"/>
      <c r="E5231" s="86"/>
      <c r="F5231" s="86"/>
    </row>
    <row r="5232" spans="3:6" x14ac:dyDescent="0.25">
      <c r="C5232" s="86"/>
      <c r="D5232" s="86"/>
      <c r="E5232" s="86"/>
      <c r="F5232" s="86"/>
    </row>
    <row r="5233" spans="3:6" x14ac:dyDescent="0.25">
      <c r="C5233" s="86"/>
      <c r="D5233" s="86"/>
      <c r="E5233" s="86"/>
      <c r="F5233" s="86"/>
    </row>
    <row r="5234" spans="3:6" x14ac:dyDescent="0.25">
      <c r="C5234" s="86"/>
      <c r="D5234" s="86"/>
      <c r="E5234" s="86"/>
      <c r="F5234" s="86"/>
    </row>
    <row r="5235" spans="3:6" x14ac:dyDescent="0.25">
      <c r="C5235" s="86"/>
      <c r="D5235" s="86"/>
      <c r="E5235" s="86"/>
      <c r="F5235" s="86"/>
    </row>
    <row r="5236" spans="3:6" x14ac:dyDescent="0.25">
      <c r="C5236" s="86"/>
      <c r="D5236" s="86"/>
      <c r="E5236" s="86"/>
      <c r="F5236" s="86"/>
    </row>
    <row r="5237" spans="3:6" x14ac:dyDescent="0.25">
      <c r="C5237" s="86"/>
      <c r="D5237" s="86"/>
      <c r="E5237" s="86"/>
      <c r="F5237" s="86"/>
    </row>
    <row r="5238" spans="3:6" x14ac:dyDescent="0.25">
      <c r="C5238" s="86"/>
      <c r="D5238" s="86"/>
      <c r="E5238" s="86"/>
      <c r="F5238" s="86"/>
    </row>
    <row r="5239" spans="3:6" x14ac:dyDescent="0.25">
      <c r="C5239" s="86"/>
      <c r="D5239" s="86"/>
      <c r="E5239" s="86"/>
      <c r="F5239" s="86"/>
    </row>
    <row r="5240" spans="3:6" x14ac:dyDescent="0.25">
      <c r="C5240" s="86"/>
      <c r="D5240" s="86"/>
      <c r="E5240" s="86"/>
      <c r="F5240" s="86"/>
    </row>
    <row r="5241" spans="3:6" x14ac:dyDescent="0.25">
      <c r="C5241" s="86"/>
      <c r="D5241" s="86"/>
      <c r="E5241" s="86"/>
      <c r="F5241" s="86"/>
    </row>
    <row r="5242" spans="3:6" x14ac:dyDescent="0.25">
      <c r="C5242" s="86"/>
      <c r="D5242" s="86"/>
      <c r="E5242" s="86"/>
      <c r="F5242" s="86"/>
    </row>
    <row r="5243" spans="3:6" x14ac:dyDescent="0.25">
      <c r="C5243" s="86"/>
      <c r="D5243" s="86"/>
      <c r="E5243" s="86"/>
      <c r="F5243" s="86"/>
    </row>
    <row r="5244" spans="3:6" x14ac:dyDescent="0.25">
      <c r="C5244" s="86"/>
      <c r="D5244" s="86"/>
      <c r="E5244" s="86"/>
      <c r="F5244" s="86"/>
    </row>
    <row r="5245" spans="3:6" x14ac:dyDescent="0.25">
      <c r="C5245" s="86"/>
      <c r="D5245" s="86"/>
      <c r="E5245" s="86"/>
      <c r="F5245" s="86"/>
    </row>
    <row r="5246" spans="3:6" x14ac:dyDescent="0.25">
      <c r="C5246" s="86"/>
      <c r="D5246" s="86"/>
      <c r="E5246" s="86"/>
      <c r="F5246" s="86"/>
    </row>
    <row r="5247" spans="3:6" x14ac:dyDescent="0.25">
      <c r="C5247" s="86"/>
      <c r="D5247" s="86"/>
      <c r="E5247" s="86"/>
      <c r="F5247" s="86"/>
    </row>
    <row r="5248" spans="3:6" x14ac:dyDescent="0.25">
      <c r="C5248" s="86"/>
      <c r="D5248" s="86"/>
      <c r="E5248" s="86"/>
      <c r="F5248" s="86"/>
    </row>
    <row r="5249" spans="3:6" x14ac:dyDescent="0.25">
      <c r="C5249" s="86"/>
      <c r="D5249" s="86"/>
      <c r="E5249" s="86"/>
      <c r="F5249" s="86"/>
    </row>
    <row r="5250" spans="3:6" x14ac:dyDescent="0.25">
      <c r="C5250" s="86"/>
      <c r="D5250" s="86"/>
      <c r="E5250" s="86"/>
      <c r="F5250" s="86"/>
    </row>
    <row r="5251" spans="3:6" x14ac:dyDescent="0.25">
      <c r="C5251" s="86"/>
      <c r="D5251" s="86"/>
      <c r="E5251" s="86"/>
      <c r="F5251" s="86"/>
    </row>
    <row r="5252" spans="3:6" x14ac:dyDescent="0.25">
      <c r="C5252" s="86"/>
      <c r="D5252" s="86"/>
      <c r="E5252" s="86"/>
      <c r="F5252" s="86"/>
    </row>
    <row r="5253" spans="3:6" x14ac:dyDescent="0.25">
      <c r="C5253" s="86"/>
      <c r="D5253" s="86"/>
      <c r="E5253" s="86"/>
      <c r="F5253" s="86"/>
    </row>
    <row r="5254" spans="3:6" x14ac:dyDescent="0.25">
      <c r="C5254" s="86"/>
      <c r="D5254" s="86"/>
      <c r="E5254" s="86"/>
      <c r="F5254" s="86"/>
    </row>
    <row r="5255" spans="3:6" x14ac:dyDescent="0.25">
      <c r="C5255" s="86"/>
      <c r="D5255" s="86"/>
      <c r="E5255" s="86"/>
      <c r="F5255" s="86"/>
    </row>
    <row r="5256" spans="3:6" x14ac:dyDescent="0.25">
      <c r="C5256" s="86"/>
      <c r="D5256" s="86"/>
      <c r="E5256" s="86"/>
      <c r="F5256" s="86"/>
    </row>
    <row r="5257" spans="3:6" x14ac:dyDescent="0.25">
      <c r="C5257" s="86"/>
      <c r="D5257" s="86"/>
      <c r="E5257" s="86"/>
      <c r="F5257" s="86"/>
    </row>
    <row r="5258" spans="3:6" x14ac:dyDescent="0.25">
      <c r="C5258" s="86"/>
      <c r="D5258" s="86"/>
      <c r="E5258" s="86"/>
      <c r="F5258" s="86"/>
    </row>
    <row r="5259" spans="3:6" x14ac:dyDescent="0.25">
      <c r="C5259" s="86"/>
      <c r="D5259" s="86"/>
      <c r="E5259" s="86"/>
      <c r="F5259" s="86"/>
    </row>
    <row r="5260" spans="3:6" x14ac:dyDescent="0.25">
      <c r="C5260" s="86"/>
      <c r="D5260" s="86"/>
      <c r="E5260" s="86"/>
      <c r="F5260" s="86"/>
    </row>
    <row r="5261" spans="3:6" x14ac:dyDescent="0.25">
      <c r="C5261" s="86"/>
      <c r="D5261" s="86"/>
      <c r="E5261" s="86"/>
      <c r="F5261" s="86"/>
    </row>
    <row r="5262" spans="3:6" x14ac:dyDescent="0.25">
      <c r="C5262" s="86"/>
      <c r="D5262" s="86"/>
      <c r="E5262" s="86"/>
      <c r="F5262" s="86"/>
    </row>
    <row r="5263" spans="3:6" x14ac:dyDescent="0.25">
      <c r="C5263" s="86"/>
      <c r="D5263" s="86"/>
      <c r="E5263" s="86"/>
      <c r="F5263" s="86"/>
    </row>
    <row r="5264" spans="3:6" x14ac:dyDescent="0.25">
      <c r="C5264" s="86"/>
      <c r="D5264" s="86"/>
      <c r="E5264" s="86"/>
      <c r="F5264" s="86"/>
    </row>
    <row r="5265" spans="3:6" x14ac:dyDescent="0.25">
      <c r="C5265" s="86"/>
      <c r="D5265" s="86"/>
      <c r="E5265" s="86"/>
      <c r="F5265" s="86"/>
    </row>
    <row r="5266" spans="3:6" x14ac:dyDescent="0.25">
      <c r="C5266" s="86"/>
      <c r="D5266" s="86"/>
      <c r="E5266" s="86"/>
      <c r="F5266" s="86"/>
    </row>
    <row r="5267" spans="3:6" x14ac:dyDescent="0.25">
      <c r="C5267" s="86"/>
      <c r="D5267" s="86"/>
      <c r="E5267" s="86"/>
      <c r="F5267" s="86"/>
    </row>
    <row r="5268" spans="3:6" x14ac:dyDescent="0.25">
      <c r="C5268" s="86"/>
      <c r="D5268" s="86"/>
      <c r="E5268" s="86"/>
      <c r="F5268" s="86"/>
    </row>
    <row r="5269" spans="3:6" x14ac:dyDescent="0.25">
      <c r="C5269" s="86"/>
      <c r="D5269" s="86"/>
      <c r="E5269" s="86"/>
      <c r="F5269" s="86"/>
    </row>
    <row r="5270" spans="3:6" x14ac:dyDescent="0.25">
      <c r="C5270" s="86"/>
      <c r="D5270" s="86"/>
      <c r="E5270" s="86"/>
      <c r="F5270" s="86"/>
    </row>
    <row r="5271" spans="3:6" x14ac:dyDescent="0.25">
      <c r="C5271" s="86"/>
      <c r="D5271" s="86"/>
      <c r="E5271" s="86"/>
      <c r="F5271" s="86"/>
    </row>
    <row r="5272" spans="3:6" x14ac:dyDescent="0.25">
      <c r="C5272" s="86"/>
      <c r="D5272" s="86"/>
      <c r="E5272" s="86"/>
      <c r="F5272" s="86"/>
    </row>
    <row r="5273" spans="3:6" x14ac:dyDescent="0.25">
      <c r="C5273" s="86"/>
      <c r="D5273" s="86"/>
      <c r="E5273" s="86"/>
      <c r="F5273" s="86"/>
    </row>
    <row r="5274" spans="3:6" x14ac:dyDescent="0.25">
      <c r="C5274" s="86"/>
      <c r="D5274" s="86"/>
      <c r="E5274" s="86"/>
      <c r="F5274" s="86"/>
    </row>
    <row r="5275" spans="3:6" x14ac:dyDescent="0.25">
      <c r="C5275" s="86"/>
      <c r="D5275" s="86"/>
      <c r="E5275" s="86"/>
      <c r="F5275" s="86"/>
    </row>
    <row r="5276" spans="3:6" x14ac:dyDescent="0.25">
      <c r="C5276" s="86"/>
      <c r="D5276" s="86"/>
      <c r="E5276" s="86"/>
      <c r="F5276" s="86"/>
    </row>
    <row r="5277" spans="3:6" x14ac:dyDescent="0.25">
      <c r="C5277" s="86"/>
      <c r="D5277" s="86"/>
      <c r="E5277" s="86"/>
      <c r="F5277" s="86"/>
    </row>
    <row r="5278" spans="3:6" x14ac:dyDescent="0.25">
      <c r="C5278" s="86"/>
      <c r="D5278" s="86"/>
      <c r="E5278" s="86"/>
      <c r="F5278" s="86"/>
    </row>
    <row r="5279" spans="3:6" x14ac:dyDescent="0.25">
      <c r="C5279" s="86"/>
      <c r="D5279" s="86"/>
      <c r="E5279" s="86"/>
      <c r="F5279" s="86"/>
    </row>
    <row r="5280" spans="3:6" x14ac:dyDescent="0.25">
      <c r="C5280" s="86"/>
      <c r="D5280" s="86"/>
      <c r="E5280" s="86"/>
      <c r="F5280" s="86"/>
    </row>
    <row r="5281" spans="3:6" x14ac:dyDescent="0.25">
      <c r="C5281" s="86"/>
      <c r="D5281" s="86"/>
      <c r="E5281" s="86"/>
      <c r="F5281" s="86"/>
    </row>
    <row r="5282" spans="3:6" x14ac:dyDescent="0.25">
      <c r="C5282" s="86"/>
      <c r="D5282" s="86"/>
      <c r="E5282" s="86"/>
      <c r="F5282" s="86"/>
    </row>
    <row r="5283" spans="3:6" x14ac:dyDescent="0.25">
      <c r="C5283" s="86"/>
      <c r="D5283" s="86"/>
      <c r="E5283" s="86"/>
      <c r="F5283" s="86"/>
    </row>
    <row r="5284" spans="3:6" x14ac:dyDescent="0.25">
      <c r="C5284" s="86"/>
      <c r="D5284" s="86"/>
      <c r="E5284" s="86"/>
      <c r="F5284" s="86"/>
    </row>
    <row r="5285" spans="3:6" x14ac:dyDescent="0.25">
      <c r="C5285" s="86"/>
      <c r="D5285" s="86"/>
      <c r="E5285" s="86"/>
      <c r="F5285" s="86"/>
    </row>
    <row r="5286" spans="3:6" x14ac:dyDescent="0.25">
      <c r="C5286" s="86"/>
      <c r="D5286" s="86"/>
      <c r="E5286" s="86"/>
      <c r="F5286" s="86"/>
    </row>
    <row r="5287" spans="3:6" x14ac:dyDescent="0.25">
      <c r="C5287" s="86"/>
      <c r="D5287" s="86"/>
      <c r="E5287" s="86"/>
      <c r="F5287" s="86"/>
    </row>
    <row r="5288" spans="3:6" x14ac:dyDescent="0.25">
      <c r="C5288" s="86"/>
      <c r="D5288" s="86"/>
      <c r="E5288" s="86"/>
      <c r="F5288" s="86"/>
    </row>
    <row r="5289" spans="3:6" x14ac:dyDescent="0.25">
      <c r="C5289" s="86"/>
      <c r="D5289" s="86"/>
      <c r="E5289" s="86"/>
      <c r="F5289" s="86"/>
    </row>
    <row r="5290" spans="3:6" x14ac:dyDescent="0.25">
      <c r="C5290" s="86"/>
      <c r="D5290" s="86"/>
      <c r="E5290" s="86"/>
      <c r="F5290" s="86"/>
    </row>
    <row r="5291" spans="3:6" x14ac:dyDescent="0.25">
      <c r="C5291" s="86"/>
      <c r="D5291" s="86"/>
      <c r="E5291" s="86"/>
      <c r="F5291" s="86"/>
    </row>
    <row r="5292" spans="3:6" x14ac:dyDescent="0.25">
      <c r="C5292" s="86"/>
      <c r="D5292" s="86"/>
      <c r="E5292" s="86"/>
      <c r="F5292" s="86"/>
    </row>
    <row r="5293" spans="3:6" x14ac:dyDescent="0.25">
      <c r="C5293" s="86"/>
      <c r="D5293" s="86"/>
      <c r="E5293" s="86"/>
      <c r="F5293" s="86"/>
    </row>
    <row r="5294" spans="3:6" x14ac:dyDescent="0.25">
      <c r="C5294" s="86"/>
      <c r="D5294" s="86"/>
      <c r="E5294" s="86"/>
      <c r="F5294" s="86"/>
    </row>
    <row r="5295" spans="3:6" x14ac:dyDescent="0.25">
      <c r="C5295" s="86"/>
      <c r="D5295" s="86"/>
      <c r="E5295" s="86"/>
      <c r="F5295" s="86"/>
    </row>
    <row r="5296" spans="3:6" x14ac:dyDescent="0.25">
      <c r="C5296" s="86"/>
      <c r="D5296" s="86"/>
      <c r="E5296" s="86"/>
      <c r="F5296" s="86"/>
    </row>
    <row r="5297" spans="3:6" x14ac:dyDescent="0.25">
      <c r="C5297" s="86"/>
      <c r="D5297" s="86"/>
      <c r="E5297" s="86"/>
      <c r="F5297" s="86"/>
    </row>
    <row r="5298" spans="3:6" x14ac:dyDescent="0.25">
      <c r="C5298" s="86"/>
      <c r="D5298" s="86"/>
      <c r="E5298" s="86"/>
      <c r="F5298" s="86"/>
    </row>
    <row r="5299" spans="3:6" x14ac:dyDescent="0.25">
      <c r="C5299" s="86"/>
      <c r="D5299" s="86"/>
      <c r="E5299" s="86"/>
      <c r="F5299" s="86"/>
    </row>
    <row r="5300" spans="3:6" x14ac:dyDescent="0.25">
      <c r="C5300" s="86"/>
      <c r="D5300" s="86"/>
      <c r="E5300" s="86"/>
      <c r="F5300" s="86"/>
    </row>
    <row r="5301" spans="3:6" x14ac:dyDescent="0.25">
      <c r="C5301" s="86"/>
      <c r="D5301" s="86"/>
      <c r="E5301" s="86"/>
      <c r="F5301" s="86"/>
    </row>
    <row r="5302" spans="3:6" x14ac:dyDescent="0.25">
      <c r="C5302" s="86"/>
      <c r="D5302" s="86"/>
      <c r="E5302" s="86"/>
      <c r="F5302" s="86"/>
    </row>
    <row r="5303" spans="3:6" x14ac:dyDescent="0.25">
      <c r="C5303" s="86"/>
      <c r="D5303" s="86"/>
      <c r="E5303" s="86"/>
      <c r="F5303" s="86"/>
    </row>
    <row r="5304" spans="3:6" x14ac:dyDescent="0.25">
      <c r="C5304" s="86"/>
      <c r="D5304" s="86"/>
      <c r="E5304" s="86"/>
      <c r="F5304" s="86"/>
    </row>
    <row r="5305" spans="3:6" x14ac:dyDescent="0.25">
      <c r="C5305" s="86"/>
      <c r="D5305" s="86"/>
      <c r="E5305" s="86"/>
      <c r="F5305" s="86"/>
    </row>
    <row r="5306" spans="3:6" x14ac:dyDescent="0.25">
      <c r="C5306" s="86"/>
      <c r="D5306" s="86"/>
      <c r="E5306" s="86"/>
      <c r="F5306" s="86"/>
    </row>
    <row r="5307" spans="3:6" x14ac:dyDescent="0.25">
      <c r="C5307" s="86"/>
      <c r="D5307" s="86"/>
      <c r="E5307" s="86"/>
      <c r="F5307" s="86"/>
    </row>
    <row r="5308" spans="3:6" x14ac:dyDescent="0.25">
      <c r="C5308" s="86"/>
      <c r="D5308" s="86"/>
      <c r="E5308" s="86"/>
      <c r="F5308" s="86"/>
    </row>
    <row r="5309" spans="3:6" x14ac:dyDescent="0.25">
      <c r="C5309" s="86"/>
      <c r="D5309" s="86"/>
      <c r="E5309" s="86"/>
      <c r="F5309" s="86"/>
    </row>
    <row r="5310" spans="3:6" x14ac:dyDescent="0.25">
      <c r="C5310" s="86"/>
      <c r="D5310" s="86"/>
      <c r="E5310" s="86"/>
      <c r="F5310" s="86"/>
    </row>
    <row r="5311" spans="3:6" x14ac:dyDescent="0.25">
      <c r="C5311" s="86"/>
      <c r="D5311" s="86"/>
      <c r="E5311" s="86"/>
      <c r="F5311" s="86"/>
    </row>
    <row r="5312" spans="3:6" x14ac:dyDescent="0.25">
      <c r="C5312" s="86"/>
      <c r="D5312" s="86"/>
      <c r="E5312" s="86"/>
      <c r="F5312" s="86"/>
    </row>
    <row r="5313" spans="3:6" x14ac:dyDescent="0.25">
      <c r="C5313" s="86"/>
      <c r="D5313" s="86"/>
      <c r="E5313" s="86"/>
      <c r="F5313" s="86"/>
    </row>
    <row r="5314" spans="3:6" x14ac:dyDescent="0.25">
      <c r="C5314" s="86"/>
      <c r="D5314" s="86"/>
      <c r="E5314" s="86"/>
      <c r="F5314" s="86"/>
    </row>
    <row r="5315" spans="3:6" x14ac:dyDescent="0.25">
      <c r="C5315" s="86"/>
      <c r="D5315" s="86"/>
      <c r="E5315" s="86"/>
      <c r="F5315" s="86"/>
    </row>
    <row r="5316" spans="3:6" x14ac:dyDescent="0.25">
      <c r="C5316" s="86"/>
      <c r="D5316" s="86"/>
      <c r="E5316" s="86"/>
      <c r="F5316" s="86"/>
    </row>
    <row r="5317" spans="3:6" x14ac:dyDescent="0.25">
      <c r="C5317" s="86"/>
      <c r="D5317" s="86"/>
      <c r="E5317" s="86"/>
      <c r="F5317" s="86"/>
    </row>
    <row r="5318" spans="3:6" x14ac:dyDescent="0.25">
      <c r="C5318" s="86"/>
      <c r="D5318" s="86"/>
      <c r="E5318" s="86"/>
      <c r="F5318" s="86"/>
    </row>
    <row r="5319" spans="3:6" x14ac:dyDescent="0.25">
      <c r="C5319" s="86"/>
      <c r="D5319" s="86"/>
      <c r="E5319" s="86"/>
      <c r="F5319" s="86"/>
    </row>
    <row r="5320" spans="3:6" x14ac:dyDescent="0.25">
      <c r="C5320" s="86"/>
      <c r="D5320" s="86"/>
      <c r="E5320" s="86"/>
      <c r="F5320" s="86"/>
    </row>
    <row r="5321" spans="3:6" x14ac:dyDescent="0.25">
      <c r="C5321" s="86"/>
      <c r="D5321" s="86"/>
      <c r="E5321" s="86"/>
      <c r="F5321" s="86"/>
    </row>
    <row r="5322" spans="3:6" x14ac:dyDescent="0.25">
      <c r="C5322" s="86"/>
      <c r="D5322" s="86"/>
      <c r="E5322" s="86"/>
      <c r="F5322" s="86"/>
    </row>
    <row r="5323" spans="3:6" x14ac:dyDescent="0.25">
      <c r="C5323" s="86"/>
      <c r="D5323" s="86"/>
      <c r="E5323" s="86"/>
      <c r="F5323" s="86"/>
    </row>
    <row r="5324" spans="3:6" x14ac:dyDescent="0.25">
      <c r="C5324" s="86"/>
      <c r="D5324" s="86"/>
      <c r="E5324" s="86"/>
      <c r="F5324" s="86"/>
    </row>
    <row r="5325" spans="3:6" x14ac:dyDescent="0.25">
      <c r="C5325" s="86"/>
      <c r="D5325" s="86"/>
      <c r="E5325" s="86"/>
      <c r="F5325" s="86"/>
    </row>
    <row r="5326" spans="3:6" x14ac:dyDescent="0.25">
      <c r="C5326" s="86"/>
      <c r="D5326" s="86"/>
      <c r="E5326" s="86"/>
      <c r="F5326" s="86"/>
    </row>
    <row r="5327" spans="3:6" x14ac:dyDescent="0.25">
      <c r="C5327" s="86"/>
      <c r="D5327" s="86"/>
      <c r="E5327" s="86"/>
      <c r="F5327" s="86"/>
    </row>
    <row r="5328" spans="3:6" x14ac:dyDescent="0.25">
      <c r="C5328" s="86"/>
      <c r="D5328" s="86"/>
      <c r="E5328" s="86"/>
      <c r="F5328" s="86"/>
    </row>
    <row r="5329" spans="3:6" x14ac:dyDescent="0.25">
      <c r="C5329" s="86"/>
      <c r="D5329" s="86"/>
      <c r="E5329" s="86"/>
      <c r="F5329" s="86"/>
    </row>
    <row r="5330" spans="3:6" x14ac:dyDescent="0.25">
      <c r="C5330" s="86"/>
      <c r="D5330" s="86"/>
      <c r="E5330" s="86"/>
      <c r="F5330" s="86"/>
    </row>
    <row r="5331" spans="3:6" x14ac:dyDescent="0.25">
      <c r="C5331" s="86"/>
      <c r="D5331" s="86"/>
      <c r="E5331" s="86"/>
      <c r="F5331" s="86"/>
    </row>
    <row r="5332" spans="3:6" x14ac:dyDescent="0.25">
      <c r="C5332" s="86"/>
      <c r="D5332" s="86"/>
      <c r="E5332" s="86"/>
      <c r="F5332" s="86"/>
    </row>
    <row r="5333" spans="3:6" x14ac:dyDescent="0.25">
      <c r="C5333" s="86"/>
      <c r="D5333" s="86"/>
      <c r="E5333" s="86"/>
      <c r="F5333" s="86"/>
    </row>
    <row r="5334" spans="3:6" x14ac:dyDescent="0.25">
      <c r="C5334" s="86"/>
      <c r="D5334" s="86"/>
      <c r="E5334" s="86"/>
      <c r="F5334" s="86"/>
    </row>
    <row r="5335" spans="3:6" x14ac:dyDescent="0.25">
      <c r="C5335" s="86"/>
      <c r="D5335" s="86"/>
      <c r="E5335" s="86"/>
      <c r="F5335" s="86"/>
    </row>
    <row r="5336" spans="3:6" x14ac:dyDescent="0.25">
      <c r="C5336" s="86"/>
      <c r="D5336" s="86"/>
      <c r="E5336" s="86"/>
      <c r="F5336" s="86"/>
    </row>
    <row r="5337" spans="3:6" x14ac:dyDescent="0.25">
      <c r="C5337" s="86"/>
      <c r="D5337" s="86"/>
      <c r="E5337" s="86"/>
      <c r="F5337" s="86"/>
    </row>
    <row r="5338" spans="3:6" x14ac:dyDescent="0.25">
      <c r="C5338" s="86"/>
      <c r="D5338" s="86"/>
      <c r="E5338" s="86"/>
      <c r="F5338" s="86"/>
    </row>
    <row r="5339" spans="3:6" x14ac:dyDescent="0.25">
      <c r="C5339" s="86"/>
      <c r="D5339" s="86"/>
      <c r="E5339" s="86"/>
      <c r="F5339" s="86"/>
    </row>
    <row r="5340" spans="3:6" x14ac:dyDescent="0.25">
      <c r="C5340" s="86"/>
      <c r="D5340" s="86"/>
      <c r="E5340" s="86"/>
      <c r="F5340" s="86"/>
    </row>
    <row r="5341" spans="3:6" x14ac:dyDescent="0.25">
      <c r="C5341" s="86"/>
      <c r="D5341" s="86"/>
      <c r="E5341" s="86"/>
      <c r="F5341" s="86"/>
    </row>
    <row r="5342" spans="3:6" x14ac:dyDescent="0.25">
      <c r="C5342" s="86"/>
      <c r="D5342" s="86"/>
      <c r="E5342" s="86"/>
      <c r="F5342" s="86"/>
    </row>
    <row r="5343" spans="3:6" x14ac:dyDescent="0.25">
      <c r="C5343" s="86"/>
      <c r="D5343" s="86"/>
      <c r="E5343" s="86"/>
      <c r="F5343" s="86"/>
    </row>
    <row r="5344" spans="3:6" x14ac:dyDescent="0.25">
      <c r="C5344" s="86"/>
      <c r="D5344" s="86"/>
      <c r="E5344" s="86"/>
      <c r="F5344" s="86"/>
    </row>
    <row r="5345" spans="3:6" x14ac:dyDescent="0.25">
      <c r="C5345" s="86"/>
      <c r="D5345" s="86"/>
      <c r="E5345" s="86"/>
      <c r="F5345" s="86"/>
    </row>
    <row r="5346" spans="3:6" x14ac:dyDescent="0.25">
      <c r="C5346" s="86"/>
      <c r="D5346" s="86"/>
      <c r="E5346" s="86"/>
      <c r="F5346" s="86"/>
    </row>
    <row r="5347" spans="3:6" x14ac:dyDescent="0.25">
      <c r="C5347" s="86"/>
      <c r="D5347" s="86"/>
      <c r="E5347" s="86"/>
      <c r="F5347" s="86"/>
    </row>
    <row r="5348" spans="3:6" x14ac:dyDescent="0.25">
      <c r="C5348" s="86"/>
      <c r="D5348" s="86"/>
      <c r="E5348" s="86"/>
      <c r="F5348" s="86"/>
    </row>
    <row r="5349" spans="3:6" x14ac:dyDescent="0.25">
      <c r="C5349" s="86"/>
      <c r="D5349" s="86"/>
      <c r="E5349" s="86"/>
      <c r="F5349" s="86"/>
    </row>
    <row r="5350" spans="3:6" x14ac:dyDescent="0.25">
      <c r="C5350" s="86"/>
      <c r="D5350" s="86"/>
      <c r="E5350" s="86"/>
      <c r="F5350" s="86"/>
    </row>
    <row r="5351" spans="3:6" x14ac:dyDescent="0.25">
      <c r="C5351" s="86"/>
      <c r="D5351" s="86"/>
      <c r="E5351" s="86"/>
      <c r="F5351" s="86"/>
    </row>
    <row r="5352" spans="3:6" x14ac:dyDescent="0.25">
      <c r="C5352" s="86"/>
      <c r="D5352" s="86"/>
      <c r="E5352" s="86"/>
      <c r="F5352" s="86"/>
    </row>
    <row r="5353" spans="3:6" x14ac:dyDescent="0.25">
      <c r="C5353" s="86"/>
      <c r="D5353" s="86"/>
      <c r="E5353" s="86"/>
      <c r="F5353" s="86"/>
    </row>
    <row r="5354" spans="3:6" x14ac:dyDescent="0.25">
      <c r="C5354" s="86"/>
      <c r="D5354" s="86"/>
      <c r="E5354" s="86"/>
      <c r="F5354" s="86"/>
    </row>
    <row r="5355" spans="3:6" x14ac:dyDescent="0.25">
      <c r="C5355" s="86"/>
      <c r="D5355" s="86"/>
      <c r="E5355" s="86"/>
      <c r="F5355" s="86"/>
    </row>
    <row r="5356" spans="3:6" x14ac:dyDescent="0.25">
      <c r="C5356" s="86"/>
      <c r="D5356" s="86"/>
      <c r="E5356" s="86"/>
      <c r="F5356" s="86"/>
    </row>
    <row r="5357" spans="3:6" x14ac:dyDescent="0.25">
      <c r="C5357" s="86"/>
      <c r="D5357" s="86"/>
      <c r="E5357" s="86"/>
      <c r="F5357" s="86"/>
    </row>
    <row r="5358" spans="3:6" x14ac:dyDescent="0.25">
      <c r="C5358" s="86"/>
      <c r="D5358" s="86"/>
      <c r="E5358" s="86"/>
      <c r="F5358" s="86"/>
    </row>
    <row r="5359" spans="3:6" x14ac:dyDescent="0.25">
      <c r="C5359" s="86"/>
      <c r="D5359" s="86"/>
      <c r="E5359" s="86"/>
      <c r="F5359" s="86"/>
    </row>
    <row r="5360" spans="3:6" x14ac:dyDescent="0.25">
      <c r="C5360" s="86"/>
      <c r="D5360" s="86"/>
      <c r="E5360" s="86"/>
      <c r="F5360" s="86"/>
    </row>
    <row r="5361" spans="3:6" x14ac:dyDescent="0.25">
      <c r="C5361" s="86"/>
      <c r="D5361" s="86"/>
      <c r="E5361" s="86"/>
      <c r="F5361" s="86"/>
    </row>
    <row r="5362" spans="3:6" x14ac:dyDescent="0.25">
      <c r="C5362" s="86"/>
      <c r="D5362" s="86"/>
      <c r="E5362" s="86"/>
      <c r="F5362" s="86"/>
    </row>
    <row r="5363" spans="3:6" x14ac:dyDescent="0.25">
      <c r="C5363" s="86"/>
      <c r="D5363" s="86"/>
      <c r="E5363" s="86"/>
      <c r="F5363" s="86"/>
    </row>
    <row r="5364" spans="3:6" x14ac:dyDescent="0.25">
      <c r="C5364" s="86"/>
      <c r="D5364" s="86"/>
      <c r="E5364" s="86"/>
      <c r="F5364" s="86"/>
    </row>
    <row r="5365" spans="3:6" x14ac:dyDescent="0.25">
      <c r="C5365" s="86"/>
      <c r="D5365" s="86"/>
      <c r="E5365" s="86"/>
      <c r="F5365" s="86"/>
    </row>
    <row r="5366" spans="3:6" x14ac:dyDescent="0.25">
      <c r="C5366" s="86"/>
      <c r="D5366" s="86"/>
      <c r="E5366" s="86"/>
      <c r="F5366" s="86"/>
    </row>
    <row r="5367" spans="3:6" x14ac:dyDescent="0.25">
      <c r="C5367" s="86"/>
      <c r="D5367" s="86"/>
      <c r="E5367" s="86"/>
      <c r="F5367" s="86"/>
    </row>
    <row r="5368" spans="3:6" x14ac:dyDescent="0.25">
      <c r="C5368" s="86"/>
      <c r="D5368" s="86"/>
      <c r="E5368" s="86"/>
      <c r="F5368" s="86"/>
    </row>
    <row r="5369" spans="3:6" x14ac:dyDescent="0.25">
      <c r="C5369" s="86"/>
      <c r="D5369" s="86"/>
      <c r="E5369" s="86"/>
      <c r="F5369" s="86"/>
    </row>
    <row r="5370" spans="3:6" x14ac:dyDescent="0.25">
      <c r="C5370" s="86"/>
      <c r="D5370" s="86"/>
      <c r="E5370" s="86"/>
      <c r="F5370" s="86"/>
    </row>
    <row r="5371" spans="3:6" x14ac:dyDescent="0.25">
      <c r="C5371" s="86"/>
      <c r="D5371" s="86"/>
      <c r="E5371" s="86"/>
      <c r="F5371" s="86"/>
    </row>
    <row r="5372" spans="3:6" x14ac:dyDescent="0.25">
      <c r="C5372" s="86"/>
      <c r="D5372" s="86"/>
      <c r="E5372" s="86"/>
      <c r="F5372" s="86"/>
    </row>
    <row r="5373" spans="3:6" x14ac:dyDescent="0.25">
      <c r="C5373" s="86"/>
      <c r="D5373" s="86"/>
      <c r="E5373" s="86"/>
      <c r="F5373" s="86"/>
    </row>
    <row r="5374" spans="3:6" x14ac:dyDescent="0.25">
      <c r="C5374" s="86"/>
      <c r="D5374" s="86"/>
      <c r="E5374" s="86"/>
      <c r="F5374" s="86"/>
    </row>
    <row r="5375" spans="3:6" x14ac:dyDescent="0.25">
      <c r="C5375" s="86"/>
      <c r="D5375" s="86"/>
      <c r="E5375" s="86"/>
      <c r="F5375" s="86"/>
    </row>
    <row r="5376" spans="3:6" x14ac:dyDescent="0.25">
      <c r="C5376" s="86"/>
      <c r="D5376" s="86"/>
      <c r="E5376" s="86"/>
      <c r="F5376" s="86"/>
    </row>
    <row r="5377" spans="3:6" x14ac:dyDescent="0.25">
      <c r="C5377" s="86"/>
      <c r="D5377" s="86"/>
      <c r="E5377" s="86"/>
      <c r="F5377" s="86"/>
    </row>
    <row r="5378" spans="3:6" x14ac:dyDescent="0.25">
      <c r="C5378" s="86"/>
      <c r="D5378" s="86"/>
      <c r="E5378" s="86"/>
      <c r="F5378" s="86"/>
    </row>
    <row r="5379" spans="3:6" x14ac:dyDescent="0.25">
      <c r="C5379" s="86"/>
      <c r="D5379" s="86"/>
      <c r="E5379" s="86"/>
      <c r="F5379" s="86"/>
    </row>
    <row r="5380" spans="3:6" x14ac:dyDescent="0.25">
      <c r="C5380" s="86"/>
      <c r="D5380" s="86"/>
      <c r="E5380" s="86"/>
      <c r="F5380" s="86"/>
    </row>
    <row r="5381" spans="3:6" x14ac:dyDescent="0.25">
      <c r="C5381" s="86"/>
      <c r="D5381" s="86"/>
      <c r="E5381" s="86"/>
      <c r="F5381" s="86"/>
    </row>
    <row r="5382" spans="3:6" x14ac:dyDescent="0.25">
      <c r="C5382" s="86"/>
      <c r="D5382" s="86"/>
      <c r="E5382" s="86"/>
      <c r="F5382" s="86"/>
    </row>
    <row r="5383" spans="3:6" x14ac:dyDescent="0.25">
      <c r="C5383" s="86"/>
      <c r="D5383" s="86"/>
      <c r="E5383" s="86"/>
      <c r="F5383" s="86"/>
    </row>
    <row r="5384" spans="3:6" x14ac:dyDescent="0.25">
      <c r="C5384" s="86"/>
      <c r="D5384" s="86"/>
      <c r="E5384" s="86"/>
      <c r="F5384" s="86"/>
    </row>
    <row r="5385" spans="3:6" x14ac:dyDescent="0.25">
      <c r="C5385" s="86"/>
      <c r="D5385" s="86"/>
      <c r="E5385" s="86"/>
      <c r="F5385" s="86"/>
    </row>
    <row r="5386" spans="3:6" x14ac:dyDescent="0.25">
      <c r="C5386" s="86"/>
      <c r="D5386" s="86"/>
      <c r="E5386" s="86"/>
      <c r="F5386" s="86"/>
    </row>
    <row r="5387" spans="3:6" x14ac:dyDescent="0.25">
      <c r="C5387" s="86"/>
      <c r="D5387" s="86"/>
      <c r="E5387" s="86"/>
      <c r="F5387" s="86"/>
    </row>
    <row r="5388" spans="3:6" x14ac:dyDescent="0.25">
      <c r="C5388" s="86"/>
      <c r="D5388" s="86"/>
      <c r="E5388" s="86"/>
      <c r="F5388" s="86"/>
    </row>
    <row r="5389" spans="3:6" x14ac:dyDescent="0.25">
      <c r="C5389" s="86"/>
      <c r="D5389" s="86"/>
      <c r="E5389" s="86"/>
      <c r="F5389" s="86"/>
    </row>
    <row r="5390" spans="3:6" x14ac:dyDescent="0.25">
      <c r="C5390" s="86"/>
      <c r="D5390" s="86"/>
      <c r="E5390" s="86"/>
      <c r="F5390" s="86"/>
    </row>
    <row r="5391" spans="3:6" x14ac:dyDescent="0.25">
      <c r="C5391" s="86"/>
      <c r="D5391" s="86"/>
      <c r="E5391" s="86"/>
      <c r="F5391" s="86"/>
    </row>
    <row r="5392" spans="3:6" x14ac:dyDescent="0.25">
      <c r="C5392" s="86"/>
      <c r="D5392" s="86"/>
      <c r="E5392" s="86"/>
      <c r="F5392" s="86"/>
    </row>
    <row r="5393" spans="3:6" x14ac:dyDescent="0.25">
      <c r="C5393" s="86"/>
      <c r="D5393" s="86"/>
      <c r="E5393" s="86"/>
      <c r="F5393" s="86"/>
    </row>
    <row r="5394" spans="3:6" x14ac:dyDescent="0.25">
      <c r="C5394" s="86"/>
      <c r="D5394" s="86"/>
      <c r="E5394" s="86"/>
      <c r="F5394" s="86"/>
    </row>
    <row r="5395" spans="3:6" x14ac:dyDescent="0.25">
      <c r="C5395" s="86"/>
      <c r="D5395" s="86"/>
      <c r="E5395" s="86"/>
      <c r="F5395" s="86"/>
    </row>
    <row r="5396" spans="3:6" x14ac:dyDescent="0.25">
      <c r="C5396" s="86"/>
      <c r="D5396" s="86"/>
      <c r="E5396" s="86"/>
      <c r="F5396" s="86"/>
    </row>
    <row r="5397" spans="3:6" x14ac:dyDescent="0.25">
      <c r="C5397" s="86"/>
      <c r="D5397" s="86"/>
      <c r="E5397" s="86"/>
      <c r="F5397" s="86"/>
    </row>
    <row r="5398" spans="3:6" x14ac:dyDescent="0.25">
      <c r="C5398" s="86"/>
      <c r="D5398" s="86"/>
      <c r="E5398" s="86"/>
      <c r="F5398" s="86"/>
    </row>
    <row r="5399" spans="3:6" x14ac:dyDescent="0.25">
      <c r="C5399" s="86"/>
      <c r="D5399" s="86"/>
      <c r="E5399" s="86"/>
      <c r="F5399" s="86"/>
    </row>
    <row r="5400" spans="3:6" x14ac:dyDescent="0.25">
      <c r="C5400" s="86"/>
      <c r="D5400" s="86"/>
      <c r="E5400" s="86"/>
      <c r="F5400" s="86"/>
    </row>
    <row r="5401" spans="3:6" x14ac:dyDescent="0.25">
      <c r="C5401" s="86"/>
      <c r="D5401" s="86"/>
      <c r="E5401" s="86"/>
      <c r="F5401" s="86"/>
    </row>
    <row r="5402" spans="3:6" x14ac:dyDescent="0.25">
      <c r="C5402" s="86"/>
      <c r="D5402" s="86"/>
      <c r="E5402" s="86"/>
      <c r="F5402" s="86"/>
    </row>
    <row r="5403" spans="3:6" x14ac:dyDescent="0.25">
      <c r="C5403" s="86"/>
      <c r="D5403" s="86"/>
      <c r="E5403" s="86"/>
      <c r="F5403" s="86"/>
    </row>
    <row r="5404" spans="3:6" x14ac:dyDescent="0.25">
      <c r="C5404" s="86"/>
      <c r="D5404" s="86"/>
      <c r="E5404" s="86"/>
      <c r="F5404" s="86"/>
    </row>
    <row r="5405" spans="3:6" x14ac:dyDescent="0.25">
      <c r="C5405" s="86"/>
      <c r="D5405" s="86"/>
      <c r="E5405" s="86"/>
      <c r="F5405" s="86"/>
    </row>
    <row r="5406" spans="3:6" x14ac:dyDescent="0.25">
      <c r="C5406" s="86"/>
      <c r="D5406" s="86"/>
      <c r="E5406" s="86"/>
      <c r="F5406" s="86"/>
    </row>
    <row r="5407" spans="3:6" x14ac:dyDescent="0.25">
      <c r="C5407" s="86"/>
      <c r="D5407" s="86"/>
      <c r="E5407" s="86"/>
      <c r="F5407" s="86"/>
    </row>
    <row r="5408" spans="3:6" x14ac:dyDescent="0.25">
      <c r="C5408" s="86"/>
      <c r="D5408" s="86"/>
      <c r="E5408" s="86"/>
      <c r="F5408" s="86"/>
    </row>
    <row r="5409" spans="3:6" x14ac:dyDescent="0.25">
      <c r="C5409" s="86"/>
      <c r="D5409" s="86"/>
      <c r="E5409" s="86"/>
      <c r="F5409" s="86"/>
    </row>
    <row r="5410" spans="3:6" x14ac:dyDescent="0.25">
      <c r="C5410" s="86"/>
      <c r="D5410" s="86"/>
      <c r="E5410" s="86"/>
      <c r="F5410" s="86"/>
    </row>
    <row r="5411" spans="3:6" x14ac:dyDescent="0.25">
      <c r="C5411" s="86"/>
      <c r="D5411" s="86"/>
      <c r="E5411" s="86"/>
      <c r="F5411" s="86"/>
    </row>
    <row r="5412" spans="3:6" x14ac:dyDescent="0.25">
      <c r="C5412" s="86"/>
      <c r="D5412" s="86"/>
      <c r="E5412" s="86"/>
      <c r="F5412" s="86"/>
    </row>
    <row r="5413" spans="3:6" x14ac:dyDescent="0.25">
      <c r="C5413" s="86"/>
      <c r="D5413" s="86"/>
      <c r="E5413" s="86"/>
      <c r="F5413" s="86"/>
    </row>
    <row r="5414" spans="3:6" x14ac:dyDescent="0.25">
      <c r="C5414" s="86"/>
      <c r="D5414" s="86"/>
      <c r="E5414" s="86"/>
      <c r="F5414" s="86"/>
    </row>
    <row r="5415" spans="3:6" x14ac:dyDescent="0.25">
      <c r="C5415" s="86"/>
      <c r="D5415" s="86"/>
      <c r="E5415" s="86"/>
      <c r="F5415" s="86"/>
    </row>
    <row r="5416" spans="3:6" x14ac:dyDescent="0.25">
      <c r="C5416" s="86"/>
      <c r="D5416" s="86"/>
      <c r="E5416" s="86"/>
      <c r="F5416" s="86"/>
    </row>
    <row r="5417" spans="3:6" x14ac:dyDescent="0.25">
      <c r="C5417" s="86"/>
      <c r="D5417" s="86"/>
      <c r="E5417" s="86"/>
      <c r="F5417" s="86"/>
    </row>
    <row r="5418" spans="3:6" x14ac:dyDescent="0.25">
      <c r="C5418" s="86"/>
      <c r="D5418" s="86"/>
      <c r="E5418" s="86"/>
      <c r="F5418" s="86"/>
    </row>
    <row r="5419" spans="3:6" x14ac:dyDescent="0.25">
      <c r="C5419" s="86"/>
      <c r="D5419" s="86"/>
      <c r="E5419" s="86"/>
      <c r="F5419" s="86"/>
    </row>
    <row r="5420" spans="3:6" x14ac:dyDescent="0.25">
      <c r="C5420" s="86"/>
      <c r="D5420" s="86"/>
      <c r="E5420" s="86"/>
      <c r="F5420" s="86"/>
    </row>
    <row r="5421" spans="3:6" x14ac:dyDescent="0.25">
      <c r="C5421" s="86"/>
      <c r="D5421" s="86"/>
      <c r="E5421" s="86"/>
      <c r="F5421" s="86"/>
    </row>
    <row r="5422" spans="3:6" x14ac:dyDescent="0.25">
      <c r="C5422" s="86"/>
      <c r="D5422" s="86"/>
      <c r="E5422" s="86"/>
      <c r="F5422" s="86"/>
    </row>
    <row r="5423" spans="3:6" x14ac:dyDescent="0.25">
      <c r="C5423" s="86"/>
      <c r="D5423" s="86"/>
      <c r="E5423" s="86"/>
      <c r="F5423" s="86"/>
    </row>
    <row r="5424" spans="3:6" x14ac:dyDescent="0.25">
      <c r="C5424" s="86"/>
      <c r="D5424" s="86"/>
      <c r="E5424" s="86"/>
      <c r="F5424" s="86"/>
    </row>
    <row r="5425" spans="3:6" x14ac:dyDescent="0.25">
      <c r="C5425" s="86"/>
      <c r="D5425" s="86"/>
      <c r="E5425" s="86"/>
      <c r="F5425" s="86"/>
    </row>
    <row r="5426" spans="3:6" x14ac:dyDescent="0.25">
      <c r="C5426" s="86"/>
      <c r="D5426" s="86"/>
      <c r="E5426" s="86"/>
      <c r="F5426" s="86"/>
    </row>
    <row r="5427" spans="3:6" x14ac:dyDescent="0.25">
      <c r="C5427" s="86"/>
      <c r="D5427" s="86"/>
      <c r="E5427" s="86"/>
      <c r="F5427" s="86"/>
    </row>
    <row r="5428" spans="3:6" x14ac:dyDescent="0.25">
      <c r="C5428" s="86"/>
      <c r="D5428" s="86"/>
      <c r="E5428" s="86"/>
      <c r="F5428" s="86"/>
    </row>
    <row r="5429" spans="3:6" x14ac:dyDescent="0.25">
      <c r="C5429" s="86"/>
      <c r="D5429" s="86"/>
      <c r="E5429" s="86"/>
      <c r="F5429" s="86"/>
    </row>
    <row r="5430" spans="3:6" x14ac:dyDescent="0.25">
      <c r="C5430" s="86"/>
      <c r="D5430" s="86"/>
      <c r="E5430" s="86"/>
      <c r="F5430" s="86"/>
    </row>
    <row r="5431" spans="3:6" x14ac:dyDescent="0.25">
      <c r="C5431" s="86"/>
      <c r="D5431" s="86"/>
      <c r="E5431" s="86"/>
      <c r="F5431" s="86"/>
    </row>
    <row r="5432" spans="3:6" x14ac:dyDescent="0.25">
      <c r="C5432" s="86"/>
      <c r="D5432" s="86"/>
      <c r="E5432" s="86"/>
      <c r="F5432" s="86"/>
    </row>
    <row r="5433" spans="3:6" x14ac:dyDescent="0.25">
      <c r="C5433" s="86"/>
      <c r="D5433" s="86"/>
      <c r="E5433" s="86"/>
      <c r="F5433" s="86"/>
    </row>
    <row r="5434" spans="3:6" x14ac:dyDescent="0.25">
      <c r="C5434" s="86"/>
      <c r="D5434" s="86"/>
      <c r="E5434" s="86"/>
      <c r="F5434" s="86"/>
    </row>
    <row r="5435" spans="3:6" x14ac:dyDescent="0.25">
      <c r="C5435" s="86"/>
      <c r="D5435" s="86"/>
      <c r="E5435" s="86"/>
      <c r="F5435" s="86"/>
    </row>
    <row r="5436" spans="3:6" x14ac:dyDescent="0.25">
      <c r="C5436" s="86"/>
      <c r="D5436" s="86"/>
      <c r="E5436" s="86"/>
      <c r="F5436" s="86"/>
    </row>
    <row r="5437" spans="3:6" x14ac:dyDescent="0.25">
      <c r="C5437" s="86"/>
      <c r="D5437" s="86"/>
      <c r="E5437" s="86"/>
      <c r="F5437" s="86"/>
    </row>
    <row r="5438" spans="3:6" x14ac:dyDescent="0.25">
      <c r="C5438" s="86"/>
      <c r="D5438" s="86"/>
      <c r="E5438" s="86"/>
      <c r="F5438" s="86"/>
    </row>
    <row r="5439" spans="3:6" x14ac:dyDescent="0.25">
      <c r="C5439" s="86"/>
      <c r="D5439" s="86"/>
      <c r="E5439" s="86"/>
      <c r="F5439" s="86"/>
    </row>
    <row r="5440" spans="3:6" x14ac:dyDescent="0.25">
      <c r="C5440" s="86"/>
      <c r="D5440" s="86"/>
      <c r="E5440" s="86"/>
      <c r="F5440" s="86"/>
    </row>
    <row r="5441" spans="3:6" x14ac:dyDescent="0.25">
      <c r="C5441" s="86"/>
      <c r="D5441" s="86"/>
      <c r="E5441" s="86"/>
      <c r="F5441" s="86"/>
    </row>
    <row r="5442" spans="3:6" x14ac:dyDescent="0.25">
      <c r="C5442" s="86"/>
      <c r="D5442" s="86"/>
      <c r="E5442" s="86"/>
      <c r="F5442" s="86"/>
    </row>
    <row r="5443" spans="3:6" x14ac:dyDescent="0.25">
      <c r="C5443" s="86"/>
      <c r="D5443" s="86"/>
      <c r="E5443" s="86"/>
      <c r="F5443" s="86"/>
    </row>
    <row r="5444" spans="3:6" x14ac:dyDescent="0.25">
      <c r="C5444" s="86"/>
      <c r="D5444" s="86"/>
      <c r="E5444" s="86"/>
      <c r="F5444" s="86"/>
    </row>
    <row r="5445" spans="3:6" x14ac:dyDescent="0.25">
      <c r="C5445" s="86"/>
      <c r="D5445" s="86"/>
      <c r="E5445" s="86"/>
      <c r="F5445" s="86"/>
    </row>
    <row r="5446" spans="3:6" x14ac:dyDescent="0.25">
      <c r="C5446" s="86"/>
      <c r="D5446" s="86"/>
      <c r="E5446" s="86"/>
      <c r="F5446" s="86"/>
    </row>
    <row r="5447" spans="3:6" x14ac:dyDescent="0.25">
      <c r="C5447" s="86"/>
      <c r="D5447" s="86"/>
      <c r="E5447" s="86"/>
      <c r="F5447" s="86"/>
    </row>
    <row r="5448" spans="3:6" x14ac:dyDescent="0.25">
      <c r="C5448" s="86"/>
      <c r="D5448" s="86"/>
      <c r="E5448" s="86"/>
      <c r="F5448" s="86"/>
    </row>
    <row r="5449" spans="3:6" x14ac:dyDescent="0.25">
      <c r="C5449" s="86"/>
      <c r="D5449" s="86"/>
      <c r="E5449" s="86"/>
      <c r="F5449" s="86"/>
    </row>
    <row r="5450" spans="3:6" x14ac:dyDescent="0.25">
      <c r="C5450" s="86"/>
      <c r="D5450" s="86"/>
      <c r="E5450" s="86"/>
      <c r="F5450" s="86"/>
    </row>
    <row r="5451" spans="3:6" x14ac:dyDescent="0.25">
      <c r="C5451" s="86"/>
      <c r="D5451" s="86"/>
      <c r="E5451" s="86"/>
      <c r="F5451" s="86"/>
    </row>
    <row r="5452" spans="3:6" x14ac:dyDescent="0.25">
      <c r="C5452" s="86"/>
      <c r="D5452" s="86"/>
      <c r="E5452" s="86"/>
      <c r="F5452" s="86"/>
    </row>
    <row r="5453" spans="3:6" x14ac:dyDescent="0.25">
      <c r="C5453" s="86"/>
      <c r="D5453" s="86"/>
      <c r="E5453" s="86"/>
      <c r="F5453" s="86"/>
    </row>
    <row r="5454" spans="3:6" x14ac:dyDescent="0.25">
      <c r="C5454" s="86"/>
      <c r="D5454" s="86"/>
      <c r="E5454" s="86"/>
      <c r="F5454" s="86"/>
    </row>
    <row r="5455" spans="3:6" x14ac:dyDescent="0.25">
      <c r="C5455" s="86"/>
      <c r="D5455" s="86"/>
      <c r="E5455" s="86"/>
      <c r="F5455" s="86"/>
    </row>
    <row r="5456" spans="3:6" x14ac:dyDescent="0.25">
      <c r="C5456" s="86"/>
      <c r="D5456" s="86"/>
      <c r="E5456" s="86"/>
      <c r="F5456" s="86"/>
    </row>
    <row r="5457" spans="3:6" x14ac:dyDescent="0.25">
      <c r="C5457" s="86"/>
      <c r="D5457" s="86"/>
      <c r="E5457" s="86"/>
      <c r="F5457" s="86"/>
    </row>
    <row r="5458" spans="3:6" x14ac:dyDescent="0.25">
      <c r="C5458" s="86"/>
      <c r="D5458" s="86"/>
      <c r="E5458" s="86"/>
      <c r="F5458" s="86"/>
    </row>
    <row r="5459" spans="3:6" x14ac:dyDescent="0.25">
      <c r="C5459" s="86"/>
      <c r="D5459" s="86"/>
      <c r="E5459" s="86"/>
      <c r="F5459" s="86"/>
    </row>
    <row r="5460" spans="3:6" x14ac:dyDescent="0.25">
      <c r="C5460" s="86"/>
      <c r="D5460" s="86"/>
      <c r="E5460" s="86"/>
      <c r="F5460" s="86"/>
    </row>
    <row r="5461" spans="3:6" x14ac:dyDescent="0.25">
      <c r="C5461" s="86"/>
      <c r="D5461" s="86"/>
      <c r="E5461" s="86"/>
      <c r="F5461" s="86"/>
    </row>
    <row r="5462" spans="3:6" x14ac:dyDescent="0.25">
      <c r="C5462" s="86"/>
      <c r="D5462" s="86"/>
      <c r="E5462" s="86"/>
      <c r="F5462" s="86"/>
    </row>
    <row r="5463" spans="3:6" x14ac:dyDescent="0.25">
      <c r="C5463" s="86"/>
      <c r="D5463" s="86"/>
      <c r="E5463" s="86"/>
      <c r="F5463" s="86"/>
    </row>
    <row r="5464" spans="3:6" x14ac:dyDescent="0.25">
      <c r="C5464" s="86"/>
      <c r="D5464" s="86"/>
      <c r="E5464" s="86"/>
      <c r="F5464" s="86"/>
    </row>
    <row r="5465" spans="3:6" x14ac:dyDescent="0.25">
      <c r="C5465" s="86"/>
      <c r="D5465" s="86"/>
      <c r="E5465" s="86"/>
      <c r="F5465" s="86"/>
    </row>
    <row r="5466" spans="3:6" x14ac:dyDescent="0.25">
      <c r="C5466" s="86"/>
      <c r="D5466" s="86"/>
      <c r="E5466" s="86"/>
      <c r="F5466" s="86"/>
    </row>
    <row r="5467" spans="3:6" x14ac:dyDescent="0.25">
      <c r="C5467" s="86"/>
      <c r="D5467" s="86"/>
      <c r="E5467" s="86"/>
      <c r="F5467" s="86"/>
    </row>
    <row r="5468" spans="3:6" x14ac:dyDescent="0.25">
      <c r="C5468" s="86"/>
      <c r="D5468" s="86"/>
      <c r="E5468" s="86"/>
      <c r="F5468" s="86"/>
    </row>
    <row r="5469" spans="3:6" x14ac:dyDescent="0.25">
      <c r="C5469" s="86"/>
      <c r="D5469" s="86"/>
      <c r="E5469" s="86"/>
      <c r="F5469" s="86"/>
    </row>
    <row r="5470" spans="3:6" x14ac:dyDescent="0.25">
      <c r="C5470" s="86"/>
      <c r="D5470" s="86"/>
      <c r="E5470" s="86"/>
      <c r="F5470" s="86"/>
    </row>
    <row r="5471" spans="3:6" x14ac:dyDescent="0.25">
      <c r="C5471" s="86"/>
      <c r="D5471" s="86"/>
      <c r="E5471" s="86"/>
      <c r="F5471" s="86"/>
    </row>
    <row r="5472" spans="3:6" x14ac:dyDescent="0.25">
      <c r="C5472" s="86"/>
      <c r="D5472" s="86"/>
      <c r="E5472" s="86"/>
      <c r="F5472" s="86"/>
    </row>
    <row r="5473" spans="3:6" x14ac:dyDescent="0.25">
      <c r="C5473" s="86"/>
      <c r="D5473" s="86"/>
      <c r="E5473" s="86"/>
      <c r="F5473" s="86"/>
    </row>
    <row r="5474" spans="3:6" x14ac:dyDescent="0.25">
      <c r="C5474" s="86"/>
      <c r="D5474" s="86"/>
      <c r="E5474" s="86"/>
      <c r="F5474" s="86"/>
    </row>
    <row r="5475" spans="3:6" x14ac:dyDescent="0.25">
      <c r="C5475" s="86"/>
      <c r="D5475" s="86"/>
      <c r="E5475" s="86"/>
      <c r="F5475" s="86"/>
    </row>
    <row r="5476" spans="3:6" x14ac:dyDescent="0.25">
      <c r="C5476" s="86"/>
      <c r="D5476" s="86"/>
      <c r="E5476" s="86"/>
      <c r="F5476" s="86"/>
    </row>
    <row r="5477" spans="3:6" x14ac:dyDescent="0.25">
      <c r="C5477" s="86"/>
      <c r="D5477" s="86"/>
      <c r="E5477" s="86"/>
      <c r="F5477" s="86"/>
    </row>
    <row r="5478" spans="3:6" x14ac:dyDescent="0.25">
      <c r="C5478" s="86"/>
      <c r="D5478" s="86"/>
      <c r="E5478" s="86"/>
      <c r="F5478" s="86"/>
    </row>
    <row r="5479" spans="3:6" x14ac:dyDescent="0.25">
      <c r="C5479" s="86"/>
      <c r="D5479" s="86"/>
      <c r="E5479" s="86"/>
      <c r="F5479" s="86"/>
    </row>
    <row r="5480" spans="3:6" x14ac:dyDescent="0.25">
      <c r="C5480" s="86"/>
      <c r="D5480" s="86"/>
      <c r="E5480" s="86"/>
      <c r="F5480" s="86"/>
    </row>
    <row r="5481" spans="3:6" x14ac:dyDescent="0.25">
      <c r="C5481" s="86"/>
      <c r="D5481" s="86"/>
      <c r="E5481" s="86"/>
      <c r="F5481" s="86"/>
    </row>
    <row r="5482" spans="3:6" x14ac:dyDescent="0.25">
      <c r="C5482" s="86"/>
      <c r="D5482" s="86"/>
      <c r="E5482" s="86"/>
      <c r="F5482" s="86"/>
    </row>
    <row r="5483" spans="3:6" x14ac:dyDescent="0.25">
      <c r="C5483" s="86"/>
      <c r="D5483" s="86"/>
      <c r="E5483" s="86"/>
      <c r="F5483" s="86"/>
    </row>
    <row r="5484" spans="3:6" x14ac:dyDescent="0.25">
      <c r="C5484" s="86"/>
      <c r="D5484" s="86"/>
      <c r="E5484" s="86"/>
      <c r="F5484" s="86"/>
    </row>
    <row r="5485" spans="3:6" x14ac:dyDescent="0.25">
      <c r="C5485" s="86"/>
      <c r="D5485" s="86"/>
      <c r="E5485" s="86"/>
      <c r="F5485" s="86"/>
    </row>
    <row r="5486" spans="3:6" x14ac:dyDescent="0.25">
      <c r="C5486" s="86"/>
      <c r="D5486" s="86"/>
      <c r="E5486" s="86"/>
      <c r="F5486" s="86"/>
    </row>
    <row r="5487" spans="3:6" x14ac:dyDescent="0.25">
      <c r="C5487" s="86"/>
      <c r="D5487" s="86"/>
      <c r="E5487" s="86"/>
      <c r="F5487" s="86"/>
    </row>
    <row r="5488" spans="3:6" x14ac:dyDescent="0.25">
      <c r="C5488" s="86"/>
      <c r="D5488" s="86"/>
      <c r="E5488" s="86"/>
      <c r="F5488" s="86"/>
    </row>
    <row r="5489" spans="3:6" x14ac:dyDescent="0.25">
      <c r="C5489" s="86"/>
      <c r="D5489" s="86"/>
      <c r="E5489" s="86"/>
      <c r="F5489" s="86"/>
    </row>
    <row r="5490" spans="3:6" x14ac:dyDescent="0.25">
      <c r="C5490" s="86"/>
      <c r="D5490" s="86"/>
      <c r="E5490" s="86"/>
      <c r="F5490" s="86"/>
    </row>
    <row r="5491" spans="3:6" x14ac:dyDescent="0.25">
      <c r="C5491" s="86"/>
      <c r="D5491" s="86"/>
      <c r="E5491" s="86"/>
      <c r="F5491" s="86"/>
    </row>
    <row r="5492" spans="3:6" x14ac:dyDescent="0.25">
      <c r="C5492" s="86"/>
      <c r="D5492" s="86"/>
      <c r="E5492" s="86"/>
      <c r="F5492" s="86"/>
    </row>
    <row r="5493" spans="3:6" x14ac:dyDescent="0.25">
      <c r="C5493" s="86"/>
      <c r="D5493" s="86"/>
      <c r="E5493" s="86"/>
      <c r="F5493" s="86"/>
    </row>
    <row r="5494" spans="3:6" x14ac:dyDescent="0.25">
      <c r="C5494" s="86"/>
      <c r="D5494" s="86"/>
      <c r="E5494" s="86"/>
      <c r="F5494" s="86"/>
    </row>
    <row r="5495" spans="3:6" x14ac:dyDescent="0.25">
      <c r="C5495" s="86"/>
      <c r="D5495" s="86"/>
      <c r="E5495" s="86"/>
      <c r="F5495" s="86"/>
    </row>
    <row r="5496" spans="3:6" x14ac:dyDescent="0.25">
      <c r="C5496" s="86"/>
      <c r="D5496" s="86"/>
      <c r="E5496" s="86"/>
      <c r="F5496" s="86"/>
    </row>
    <row r="5497" spans="3:6" x14ac:dyDescent="0.25">
      <c r="C5497" s="86"/>
      <c r="D5497" s="86"/>
      <c r="E5497" s="86"/>
      <c r="F5497" s="86"/>
    </row>
    <row r="5498" spans="3:6" x14ac:dyDescent="0.25">
      <c r="C5498" s="86"/>
      <c r="D5498" s="86"/>
      <c r="E5498" s="86"/>
      <c r="F5498" s="86"/>
    </row>
    <row r="5499" spans="3:6" x14ac:dyDescent="0.25">
      <c r="C5499" s="86"/>
      <c r="D5499" s="86"/>
      <c r="E5499" s="86"/>
      <c r="F5499" s="86"/>
    </row>
    <row r="5500" spans="3:6" x14ac:dyDescent="0.25">
      <c r="C5500" s="86"/>
      <c r="D5500" s="86"/>
      <c r="E5500" s="86"/>
      <c r="F5500" s="86"/>
    </row>
    <row r="5501" spans="3:6" x14ac:dyDescent="0.25">
      <c r="C5501" s="86"/>
      <c r="D5501" s="86"/>
      <c r="E5501" s="86"/>
      <c r="F5501" s="86"/>
    </row>
    <row r="5502" spans="3:6" x14ac:dyDescent="0.25">
      <c r="C5502" s="86"/>
      <c r="D5502" s="86"/>
      <c r="E5502" s="86"/>
      <c r="F5502" s="86"/>
    </row>
    <row r="5503" spans="3:6" x14ac:dyDescent="0.25">
      <c r="C5503" s="86"/>
      <c r="D5503" s="86"/>
      <c r="E5503" s="86"/>
      <c r="F5503" s="86"/>
    </row>
    <row r="5504" spans="3:6" x14ac:dyDescent="0.25">
      <c r="C5504" s="86"/>
      <c r="D5504" s="86"/>
      <c r="E5504" s="86"/>
      <c r="F5504" s="86"/>
    </row>
    <row r="5505" spans="3:6" x14ac:dyDescent="0.25">
      <c r="C5505" s="86"/>
      <c r="D5505" s="86"/>
      <c r="E5505" s="86"/>
      <c r="F5505" s="86"/>
    </row>
    <row r="5506" spans="3:6" x14ac:dyDescent="0.25">
      <c r="C5506" s="86"/>
      <c r="D5506" s="86"/>
      <c r="E5506" s="86"/>
      <c r="F5506" s="86"/>
    </row>
    <row r="5507" spans="3:6" x14ac:dyDescent="0.25">
      <c r="C5507" s="86"/>
      <c r="D5507" s="86"/>
      <c r="E5507" s="86"/>
      <c r="F5507" s="86"/>
    </row>
    <row r="5508" spans="3:6" x14ac:dyDescent="0.25">
      <c r="C5508" s="86"/>
      <c r="D5508" s="86"/>
      <c r="E5508" s="86"/>
      <c r="F5508" s="86"/>
    </row>
    <row r="5509" spans="3:6" x14ac:dyDescent="0.25">
      <c r="C5509" s="86"/>
      <c r="D5509" s="86"/>
      <c r="E5509" s="86"/>
      <c r="F5509" s="86"/>
    </row>
    <row r="5510" spans="3:6" x14ac:dyDescent="0.25">
      <c r="C5510" s="86"/>
      <c r="D5510" s="86"/>
      <c r="E5510" s="86"/>
      <c r="F5510" s="86"/>
    </row>
    <row r="5511" spans="3:6" x14ac:dyDescent="0.25">
      <c r="C5511" s="86"/>
      <c r="D5511" s="86"/>
      <c r="E5511" s="86"/>
      <c r="F5511" s="86"/>
    </row>
    <row r="5512" spans="3:6" x14ac:dyDescent="0.25">
      <c r="C5512" s="86"/>
      <c r="D5512" s="86"/>
      <c r="E5512" s="86"/>
      <c r="F5512" s="86"/>
    </row>
    <row r="5513" spans="3:6" x14ac:dyDescent="0.25">
      <c r="C5513" s="86"/>
      <c r="D5513" s="86"/>
      <c r="E5513" s="86"/>
      <c r="F5513" s="86"/>
    </row>
    <row r="5514" spans="3:6" x14ac:dyDescent="0.25">
      <c r="C5514" s="86"/>
      <c r="D5514" s="86"/>
      <c r="E5514" s="86"/>
      <c r="F5514" s="86"/>
    </row>
    <row r="5515" spans="3:6" x14ac:dyDescent="0.25">
      <c r="C5515" s="86"/>
      <c r="D5515" s="86"/>
      <c r="E5515" s="86"/>
      <c r="F5515" s="86"/>
    </row>
    <row r="5516" spans="3:6" x14ac:dyDescent="0.25">
      <c r="C5516" s="86"/>
      <c r="D5516" s="86"/>
      <c r="E5516" s="86"/>
      <c r="F5516" s="86"/>
    </row>
    <row r="5517" spans="3:6" x14ac:dyDescent="0.25">
      <c r="C5517" s="86"/>
      <c r="D5517" s="86"/>
      <c r="E5517" s="86"/>
      <c r="F5517" s="86"/>
    </row>
    <row r="5518" spans="3:6" x14ac:dyDescent="0.25">
      <c r="C5518" s="86"/>
      <c r="D5518" s="86"/>
      <c r="E5518" s="86"/>
      <c r="F5518" s="86"/>
    </row>
    <row r="5519" spans="3:6" x14ac:dyDescent="0.25">
      <c r="C5519" s="86"/>
      <c r="D5519" s="86"/>
      <c r="E5519" s="86"/>
      <c r="F5519" s="86"/>
    </row>
    <row r="5520" spans="3:6" x14ac:dyDescent="0.25">
      <c r="C5520" s="86"/>
      <c r="D5520" s="86"/>
      <c r="E5520" s="86"/>
      <c r="F5520" s="86"/>
    </row>
    <row r="5521" spans="3:6" x14ac:dyDescent="0.25">
      <c r="C5521" s="86"/>
      <c r="D5521" s="86"/>
      <c r="E5521" s="86"/>
      <c r="F5521" s="86"/>
    </row>
    <row r="5522" spans="3:6" x14ac:dyDescent="0.25">
      <c r="C5522" s="86"/>
      <c r="D5522" s="86"/>
      <c r="E5522" s="86"/>
      <c r="F5522" s="86"/>
    </row>
    <row r="5523" spans="3:6" x14ac:dyDescent="0.25">
      <c r="C5523" s="86"/>
      <c r="D5523" s="86"/>
      <c r="E5523" s="86"/>
      <c r="F5523" s="86"/>
    </row>
    <row r="5524" spans="3:6" x14ac:dyDescent="0.25">
      <c r="C5524" s="86"/>
      <c r="D5524" s="86"/>
      <c r="E5524" s="86"/>
      <c r="F5524" s="86"/>
    </row>
    <row r="5525" spans="3:6" x14ac:dyDescent="0.25">
      <c r="C5525" s="86"/>
      <c r="D5525" s="86"/>
      <c r="E5525" s="86"/>
      <c r="F5525" s="86"/>
    </row>
    <row r="5526" spans="3:6" x14ac:dyDescent="0.25">
      <c r="C5526" s="86"/>
      <c r="D5526" s="86"/>
      <c r="E5526" s="86"/>
      <c r="F5526" s="86"/>
    </row>
    <row r="5527" spans="3:6" x14ac:dyDescent="0.25">
      <c r="C5527" s="86"/>
      <c r="D5527" s="86"/>
      <c r="E5527" s="86"/>
      <c r="F5527" s="86"/>
    </row>
    <row r="5528" spans="3:6" x14ac:dyDescent="0.25">
      <c r="C5528" s="86"/>
      <c r="D5528" s="86"/>
      <c r="E5528" s="86"/>
      <c r="F5528" s="86"/>
    </row>
    <row r="5529" spans="3:6" x14ac:dyDescent="0.25">
      <c r="C5529" s="86"/>
      <c r="D5529" s="86"/>
      <c r="E5529" s="86"/>
      <c r="F5529" s="86"/>
    </row>
    <row r="5530" spans="3:6" x14ac:dyDescent="0.25">
      <c r="C5530" s="86"/>
      <c r="D5530" s="86"/>
      <c r="E5530" s="86"/>
      <c r="F5530" s="86"/>
    </row>
    <row r="5531" spans="3:6" x14ac:dyDescent="0.25">
      <c r="C5531" s="86"/>
      <c r="D5531" s="86"/>
      <c r="E5531" s="86"/>
      <c r="F5531" s="86"/>
    </row>
    <row r="5532" spans="3:6" x14ac:dyDescent="0.25">
      <c r="C5532" s="86"/>
      <c r="D5532" s="86"/>
      <c r="E5532" s="86"/>
      <c r="F5532" s="86"/>
    </row>
    <row r="5533" spans="3:6" x14ac:dyDescent="0.25">
      <c r="C5533" s="86"/>
      <c r="D5533" s="86"/>
      <c r="E5533" s="86"/>
      <c r="F5533" s="86"/>
    </row>
    <row r="5534" spans="3:6" x14ac:dyDescent="0.25">
      <c r="C5534" s="86"/>
      <c r="D5534" s="86"/>
      <c r="E5534" s="86"/>
      <c r="F5534" s="86"/>
    </row>
    <row r="5535" spans="3:6" x14ac:dyDescent="0.25">
      <c r="C5535" s="86"/>
      <c r="D5535" s="86"/>
      <c r="E5535" s="86"/>
      <c r="F5535" s="86"/>
    </row>
    <row r="5536" spans="3:6" x14ac:dyDescent="0.25">
      <c r="C5536" s="86"/>
      <c r="D5536" s="86"/>
      <c r="E5536" s="86"/>
      <c r="F5536" s="86"/>
    </row>
    <row r="5537" spans="3:6" x14ac:dyDescent="0.25">
      <c r="C5537" s="86"/>
      <c r="D5537" s="86"/>
      <c r="E5537" s="86"/>
      <c r="F5537" s="86"/>
    </row>
    <row r="5538" spans="3:6" x14ac:dyDescent="0.25">
      <c r="C5538" s="86"/>
      <c r="D5538" s="86"/>
      <c r="E5538" s="86"/>
      <c r="F5538" s="86"/>
    </row>
    <row r="5539" spans="3:6" x14ac:dyDescent="0.25">
      <c r="C5539" s="86"/>
      <c r="D5539" s="86"/>
      <c r="E5539" s="86"/>
      <c r="F5539" s="86"/>
    </row>
    <row r="5540" spans="3:6" x14ac:dyDescent="0.25">
      <c r="C5540" s="86"/>
      <c r="D5540" s="86"/>
      <c r="E5540" s="86"/>
      <c r="F5540" s="86"/>
    </row>
    <row r="5541" spans="3:6" x14ac:dyDescent="0.25">
      <c r="C5541" s="86"/>
      <c r="D5541" s="86"/>
      <c r="E5541" s="86"/>
      <c r="F5541" s="86"/>
    </row>
    <row r="5542" spans="3:6" x14ac:dyDescent="0.25">
      <c r="C5542" s="86"/>
      <c r="D5542" s="86"/>
      <c r="E5542" s="86"/>
      <c r="F5542" s="86"/>
    </row>
    <row r="5543" spans="3:6" x14ac:dyDescent="0.25">
      <c r="C5543" s="86"/>
      <c r="D5543" s="86"/>
      <c r="E5543" s="86"/>
      <c r="F5543" s="86"/>
    </row>
    <row r="5544" spans="3:6" x14ac:dyDescent="0.25">
      <c r="C5544" s="86"/>
      <c r="D5544" s="86"/>
      <c r="E5544" s="86"/>
      <c r="F5544" s="86"/>
    </row>
    <row r="5545" spans="3:6" x14ac:dyDescent="0.25">
      <c r="C5545" s="86"/>
      <c r="D5545" s="86"/>
      <c r="E5545" s="86"/>
      <c r="F5545" s="86"/>
    </row>
    <row r="5546" spans="3:6" x14ac:dyDescent="0.25">
      <c r="C5546" s="86"/>
      <c r="D5546" s="86"/>
      <c r="E5546" s="86"/>
      <c r="F5546" s="86"/>
    </row>
    <row r="5547" spans="3:6" x14ac:dyDescent="0.25">
      <c r="C5547" s="86"/>
      <c r="D5547" s="86"/>
      <c r="E5547" s="86"/>
      <c r="F5547" s="86"/>
    </row>
    <row r="5548" spans="3:6" x14ac:dyDescent="0.25">
      <c r="C5548" s="86"/>
      <c r="D5548" s="86"/>
      <c r="E5548" s="86"/>
      <c r="F5548" s="86"/>
    </row>
    <row r="5549" spans="3:6" x14ac:dyDescent="0.25">
      <c r="C5549" s="86"/>
      <c r="D5549" s="86"/>
      <c r="E5549" s="86"/>
      <c r="F5549" s="86"/>
    </row>
    <row r="5550" spans="3:6" x14ac:dyDescent="0.25">
      <c r="C5550" s="86"/>
      <c r="D5550" s="86"/>
      <c r="E5550" s="86"/>
      <c r="F5550" s="86"/>
    </row>
    <row r="5551" spans="3:6" x14ac:dyDescent="0.25">
      <c r="C5551" s="86"/>
      <c r="D5551" s="86"/>
      <c r="E5551" s="86"/>
      <c r="F5551" s="86"/>
    </row>
    <row r="5552" spans="3:6" x14ac:dyDescent="0.25">
      <c r="C5552" s="86"/>
      <c r="D5552" s="86"/>
      <c r="E5552" s="86"/>
      <c r="F5552" s="86"/>
    </row>
    <row r="5553" spans="3:6" x14ac:dyDescent="0.25">
      <c r="C5553" s="86"/>
      <c r="D5553" s="86"/>
      <c r="E5553" s="86"/>
      <c r="F5553" s="86"/>
    </row>
    <row r="5554" spans="3:6" x14ac:dyDescent="0.25">
      <c r="C5554" s="86"/>
      <c r="D5554" s="86"/>
      <c r="E5554" s="86"/>
      <c r="F5554" s="86"/>
    </row>
    <row r="5555" spans="3:6" x14ac:dyDescent="0.25">
      <c r="C5555" s="86"/>
      <c r="D5555" s="86"/>
      <c r="E5555" s="86"/>
      <c r="F5555" s="86"/>
    </row>
    <row r="5556" spans="3:6" x14ac:dyDescent="0.25">
      <c r="C5556" s="86"/>
      <c r="D5556" s="86"/>
      <c r="E5556" s="86"/>
      <c r="F5556" s="86"/>
    </row>
    <row r="5557" spans="3:6" x14ac:dyDescent="0.25">
      <c r="C5557" s="86"/>
      <c r="D5557" s="86"/>
      <c r="E5557" s="86"/>
      <c r="F5557" s="86"/>
    </row>
    <row r="5558" spans="3:6" x14ac:dyDescent="0.25">
      <c r="C5558" s="86"/>
      <c r="D5558" s="86"/>
      <c r="E5558" s="86"/>
      <c r="F5558" s="86"/>
    </row>
    <row r="5559" spans="3:6" x14ac:dyDescent="0.25">
      <c r="C5559" s="86"/>
      <c r="D5559" s="86"/>
      <c r="E5559" s="86"/>
      <c r="F5559" s="86"/>
    </row>
    <row r="5560" spans="3:6" x14ac:dyDescent="0.25">
      <c r="C5560" s="86"/>
      <c r="D5560" s="86"/>
      <c r="E5560" s="86"/>
      <c r="F5560" s="86"/>
    </row>
    <row r="5561" spans="3:6" x14ac:dyDescent="0.25">
      <c r="C5561" s="86"/>
      <c r="D5561" s="86"/>
      <c r="E5561" s="86"/>
      <c r="F5561" s="86"/>
    </row>
    <row r="5562" spans="3:6" x14ac:dyDescent="0.25">
      <c r="C5562" s="86"/>
      <c r="D5562" s="86"/>
      <c r="E5562" s="86"/>
      <c r="F5562" s="86"/>
    </row>
    <row r="5563" spans="3:6" x14ac:dyDescent="0.25">
      <c r="C5563" s="86"/>
      <c r="D5563" s="86"/>
      <c r="E5563" s="86"/>
      <c r="F5563" s="86"/>
    </row>
    <row r="5564" spans="3:6" x14ac:dyDescent="0.25">
      <c r="C5564" s="86"/>
      <c r="D5564" s="86"/>
      <c r="E5564" s="86"/>
      <c r="F5564" s="86"/>
    </row>
    <row r="5565" spans="3:6" x14ac:dyDescent="0.25">
      <c r="C5565" s="86"/>
      <c r="D5565" s="86"/>
      <c r="E5565" s="86"/>
      <c r="F5565" s="86"/>
    </row>
    <row r="5566" spans="3:6" x14ac:dyDescent="0.25">
      <c r="C5566" s="86"/>
      <c r="D5566" s="86"/>
      <c r="E5566" s="86"/>
      <c r="F5566" s="86"/>
    </row>
    <row r="5567" spans="3:6" x14ac:dyDescent="0.25">
      <c r="C5567" s="86"/>
      <c r="D5567" s="86"/>
      <c r="E5567" s="86"/>
      <c r="F5567" s="86"/>
    </row>
    <row r="5568" spans="3:6" x14ac:dyDescent="0.25">
      <c r="C5568" s="86"/>
      <c r="D5568" s="86"/>
      <c r="E5568" s="86"/>
      <c r="F5568" s="86"/>
    </row>
    <row r="5569" spans="3:6" x14ac:dyDescent="0.25">
      <c r="C5569" s="86"/>
      <c r="D5569" s="86"/>
      <c r="E5569" s="86"/>
      <c r="F5569" s="86"/>
    </row>
    <row r="5570" spans="3:6" x14ac:dyDescent="0.25">
      <c r="C5570" s="86"/>
      <c r="D5570" s="86"/>
      <c r="E5570" s="86"/>
      <c r="F5570" s="86"/>
    </row>
    <row r="5571" spans="3:6" x14ac:dyDescent="0.25">
      <c r="C5571" s="86"/>
      <c r="D5571" s="86"/>
      <c r="E5571" s="86"/>
      <c r="F5571" s="86"/>
    </row>
    <row r="5572" spans="3:6" x14ac:dyDescent="0.25">
      <c r="C5572" s="86"/>
      <c r="D5572" s="86"/>
      <c r="E5572" s="86"/>
      <c r="F5572" s="86"/>
    </row>
    <row r="5573" spans="3:6" x14ac:dyDescent="0.25">
      <c r="C5573" s="86"/>
      <c r="D5573" s="86"/>
      <c r="E5573" s="86"/>
      <c r="F5573" s="86"/>
    </row>
    <row r="5574" spans="3:6" x14ac:dyDescent="0.25">
      <c r="C5574" s="86"/>
      <c r="D5574" s="86"/>
      <c r="E5574" s="86"/>
      <c r="F5574" s="86"/>
    </row>
    <row r="5575" spans="3:6" x14ac:dyDescent="0.25">
      <c r="C5575" s="86"/>
      <c r="D5575" s="86"/>
      <c r="E5575" s="86"/>
      <c r="F5575" s="86"/>
    </row>
    <row r="5576" spans="3:6" x14ac:dyDescent="0.25">
      <c r="C5576" s="86"/>
      <c r="D5576" s="86"/>
      <c r="E5576" s="86"/>
      <c r="F5576" s="86"/>
    </row>
    <row r="5577" spans="3:6" x14ac:dyDescent="0.25">
      <c r="C5577" s="86"/>
      <c r="D5577" s="86"/>
      <c r="E5577" s="86"/>
      <c r="F5577" s="86"/>
    </row>
    <row r="5578" spans="3:6" x14ac:dyDescent="0.25">
      <c r="C5578" s="86"/>
      <c r="D5578" s="86"/>
      <c r="E5578" s="86"/>
      <c r="F5578" s="86"/>
    </row>
    <row r="5579" spans="3:6" x14ac:dyDescent="0.25">
      <c r="C5579" s="86"/>
      <c r="D5579" s="86"/>
      <c r="E5579" s="86"/>
      <c r="F5579" s="86"/>
    </row>
    <row r="5580" spans="3:6" x14ac:dyDescent="0.25">
      <c r="C5580" s="86"/>
      <c r="D5580" s="86"/>
      <c r="E5580" s="86"/>
      <c r="F5580" s="86"/>
    </row>
    <row r="5581" spans="3:6" x14ac:dyDescent="0.25">
      <c r="C5581" s="86"/>
      <c r="D5581" s="86"/>
      <c r="E5581" s="86"/>
      <c r="F5581" s="86"/>
    </row>
    <row r="5582" spans="3:6" x14ac:dyDescent="0.25">
      <c r="C5582" s="86"/>
      <c r="D5582" s="86"/>
      <c r="E5582" s="86"/>
      <c r="F5582" s="86"/>
    </row>
    <row r="5583" spans="3:6" x14ac:dyDescent="0.25">
      <c r="C5583" s="86"/>
      <c r="D5583" s="86"/>
      <c r="E5583" s="86"/>
      <c r="F5583" s="86"/>
    </row>
    <row r="5584" spans="3:6" x14ac:dyDescent="0.25">
      <c r="C5584" s="86"/>
      <c r="D5584" s="86"/>
      <c r="E5584" s="86"/>
      <c r="F5584" s="86"/>
    </row>
    <row r="5585" spans="3:6" x14ac:dyDescent="0.25">
      <c r="C5585" s="86"/>
      <c r="D5585" s="86"/>
      <c r="E5585" s="86"/>
      <c r="F5585" s="86"/>
    </row>
    <row r="5586" spans="3:6" x14ac:dyDescent="0.25">
      <c r="C5586" s="86"/>
      <c r="D5586" s="86"/>
      <c r="E5586" s="86"/>
      <c r="F5586" s="86"/>
    </row>
    <row r="5587" spans="3:6" x14ac:dyDescent="0.25">
      <c r="C5587" s="86"/>
      <c r="D5587" s="86"/>
      <c r="E5587" s="86"/>
      <c r="F5587" s="86"/>
    </row>
    <row r="5588" spans="3:6" x14ac:dyDescent="0.25">
      <c r="C5588" s="86"/>
      <c r="D5588" s="86"/>
      <c r="E5588" s="86"/>
      <c r="F5588" s="86"/>
    </row>
    <row r="5589" spans="3:6" x14ac:dyDescent="0.25">
      <c r="C5589" s="86"/>
      <c r="D5589" s="86"/>
      <c r="E5589" s="86"/>
      <c r="F5589" s="86"/>
    </row>
    <row r="5590" spans="3:6" x14ac:dyDescent="0.25">
      <c r="C5590" s="86"/>
      <c r="D5590" s="86"/>
      <c r="E5590" s="86"/>
      <c r="F5590" s="86"/>
    </row>
    <row r="5591" spans="3:6" x14ac:dyDescent="0.25">
      <c r="C5591" s="86"/>
      <c r="D5591" s="86"/>
      <c r="E5591" s="86"/>
      <c r="F5591" s="86"/>
    </row>
    <row r="5592" spans="3:6" x14ac:dyDescent="0.25">
      <c r="C5592" s="86"/>
      <c r="D5592" s="86"/>
      <c r="E5592" s="86"/>
      <c r="F5592" s="86"/>
    </row>
    <row r="5593" spans="3:6" x14ac:dyDescent="0.25">
      <c r="C5593" s="86"/>
      <c r="D5593" s="86"/>
      <c r="E5593" s="86"/>
      <c r="F5593" s="86"/>
    </row>
    <row r="5594" spans="3:6" x14ac:dyDescent="0.25">
      <c r="C5594" s="86"/>
      <c r="D5594" s="86"/>
      <c r="E5594" s="86"/>
      <c r="F5594" s="86"/>
    </row>
    <row r="5595" spans="3:6" x14ac:dyDescent="0.25">
      <c r="C5595" s="86"/>
      <c r="D5595" s="86"/>
      <c r="E5595" s="86"/>
      <c r="F5595" s="86"/>
    </row>
    <row r="5596" spans="3:6" x14ac:dyDescent="0.25">
      <c r="C5596" s="86"/>
      <c r="D5596" s="86"/>
      <c r="E5596" s="86"/>
      <c r="F5596" s="86"/>
    </row>
    <row r="5597" spans="3:6" x14ac:dyDescent="0.25">
      <c r="C5597" s="86"/>
      <c r="D5597" s="86"/>
      <c r="E5597" s="86"/>
      <c r="F5597" s="86"/>
    </row>
    <row r="5598" spans="3:6" x14ac:dyDescent="0.25">
      <c r="C5598" s="86"/>
      <c r="D5598" s="86"/>
      <c r="E5598" s="86"/>
      <c r="F5598" s="86"/>
    </row>
    <row r="5599" spans="3:6" x14ac:dyDescent="0.25">
      <c r="C5599" s="86"/>
      <c r="D5599" s="86"/>
      <c r="E5599" s="86"/>
      <c r="F5599" s="86"/>
    </row>
    <row r="5600" spans="3:6" x14ac:dyDescent="0.25">
      <c r="C5600" s="86"/>
      <c r="D5600" s="86"/>
      <c r="E5600" s="86"/>
      <c r="F5600" s="86"/>
    </row>
    <row r="5601" spans="3:6" x14ac:dyDescent="0.25">
      <c r="C5601" s="86"/>
      <c r="D5601" s="86"/>
      <c r="E5601" s="86"/>
      <c r="F5601" s="86"/>
    </row>
    <row r="5602" spans="3:6" x14ac:dyDescent="0.25">
      <c r="C5602" s="86"/>
      <c r="D5602" s="86"/>
      <c r="E5602" s="86"/>
      <c r="F5602" s="86"/>
    </row>
    <row r="5603" spans="3:6" x14ac:dyDescent="0.25">
      <c r="C5603" s="86"/>
      <c r="D5603" s="86"/>
      <c r="E5603" s="86"/>
      <c r="F5603" s="86"/>
    </row>
    <row r="5604" spans="3:6" x14ac:dyDescent="0.25">
      <c r="C5604" s="86"/>
      <c r="D5604" s="86"/>
      <c r="E5604" s="86"/>
      <c r="F5604" s="86"/>
    </row>
    <row r="5605" spans="3:6" x14ac:dyDescent="0.25">
      <c r="C5605" s="86"/>
      <c r="D5605" s="86"/>
      <c r="E5605" s="86"/>
      <c r="F5605" s="86"/>
    </row>
    <row r="5606" spans="3:6" x14ac:dyDescent="0.25">
      <c r="C5606" s="86"/>
      <c r="D5606" s="86"/>
      <c r="E5606" s="86"/>
      <c r="F5606" s="86"/>
    </row>
    <row r="5607" spans="3:6" x14ac:dyDescent="0.25">
      <c r="C5607" s="86"/>
      <c r="D5607" s="86"/>
      <c r="E5607" s="86"/>
      <c r="F5607" s="86"/>
    </row>
    <row r="5608" spans="3:6" x14ac:dyDescent="0.25">
      <c r="C5608" s="86"/>
      <c r="D5608" s="86"/>
      <c r="E5608" s="86"/>
      <c r="F5608" s="86"/>
    </row>
    <row r="5609" spans="3:6" x14ac:dyDescent="0.25">
      <c r="C5609" s="86"/>
      <c r="D5609" s="86"/>
      <c r="E5609" s="86"/>
      <c r="F5609" s="86"/>
    </row>
    <row r="5610" spans="3:6" x14ac:dyDescent="0.25">
      <c r="C5610" s="86"/>
      <c r="D5610" s="86"/>
      <c r="E5610" s="86"/>
      <c r="F5610" s="86"/>
    </row>
    <row r="5611" spans="3:6" x14ac:dyDescent="0.25">
      <c r="C5611" s="86"/>
      <c r="D5611" s="86"/>
      <c r="E5611" s="86"/>
      <c r="F5611" s="86"/>
    </row>
    <row r="5612" spans="3:6" x14ac:dyDescent="0.25">
      <c r="C5612" s="86"/>
      <c r="D5612" s="86"/>
      <c r="E5612" s="86"/>
      <c r="F5612" s="86"/>
    </row>
    <row r="5613" spans="3:6" x14ac:dyDescent="0.25">
      <c r="C5613" s="86"/>
      <c r="D5613" s="86"/>
      <c r="E5613" s="86"/>
      <c r="F5613" s="86"/>
    </row>
    <row r="5614" spans="3:6" x14ac:dyDescent="0.25">
      <c r="C5614" s="86"/>
      <c r="D5614" s="86"/>
      <c r="E5614" s="86"/>
      <c r="F5614" s="86"/>
    </row>
    <row r="5615" spans="3:6" x14ac:dyDescent="0.25">
      <c r="C5615" s="86"/>
      <c r="D5615" s="86"/>
      <c r="E5615" s="86"/>
      <c r="F5615" s="86"/>
    </row>
    <row r="5616" spans="3:6" x14ac:dyDescent="0.25">
      <c r="C5616" s="86"/>
      <c r="D5616" s="86"/>
      <c r="E5616" s="86"/>
      <c r="F5616" s="86"/>
    </row>
    <row r="5617" spans="3:6" x14ac:dyDescent="0.25">
      <c r="C5617" s="86"/>
      <c r="D5617" s="86"/>
      <c r="E5617" s="86"/>
      <c r="F5617" s="86"/>
    </row>
    <row r="5618" spans="3:6" x14ac:dyDescent="0.25">
      <c r="C5618" s="86"/>
      <c r="D5618" s="86"/>
      <c r="E5618" s="86"/>
      <c r="F5618" s="86"/>
    </row>
    <row r="5619" spans="3:6" x14ac:dyDescent="0.25">
      <c r="C5619" s="86"/>
      <c r="D5619" s="86"/>
      <c r="E5619" s="86"/>
      <c r="F5619" s="86"/>
    </row>
    <row r="5620" spans="3:6" x14ac:dyDescent="0.25">
      <c r="C5620" s="86"/>
      <c r="D5620" s="86"/>
      <c r="E5620" s="86"/>
      <c r="F5620" s="86"/>
    </row>
    <row r="5621" spans="3:6" x14ac:dyDescent="0.25">
      <c r="C5621" s="86"/>
      <c r="D5621" s="86"/>
      <c r="E5621" s="86"/>
      <c r="F5621" s="86"/>
    </row>
    <row r="5622" spans="3:6" x14ac:dyDescent="0.25">
      <c r="C5622" s="86"/>
      <c r="D5622" s="86"/>
      <c r="E5622" s="86"/>
      <c r="F5622" s="86"/>
    </row>
    <row r="5623" spans="3:6" x14ac:dyDescent="0.25">
      <c r="C5623" s="86"/>
      <c r="D5623" s="86"/>
      <c r="E5623" s="86"/>
      <c r="F5623" s="86"/>
    </row>
    <row r="5624" spans="3:6" x14ac:dyDescent="0.25">
      <c r="C5624" s="86"/>
      <c r="D5624" s="86"/>
      <c r="E5624" s="86"/>
      <c r="F5624" s="86"/>
    </row>
    <row r="5625" spans="3:6" x14ac:dyDescent="0.25">
      <c r="C5625" s="86"/>
      <c r="D5625" s="86"/>
      <c r="E5625" s="86"/>
      <c r="F5625" s="86"/>
    </row>
    <row r="5626" spans="3:6" x14ac:dyDescent="0.25">
      <c r="C5626" s="86"/>
      <c r="D5626" s="86"/>
      <c r="E5626" s="86"/>
      <c r="F5626" s="86"/>
    </row>
    <row r="5627" spans="3:6" x14ac:dyDescent="0.25">
      <c r="C5627" s="86"/>
      <c r="D5627" s="86"/>
      <c r="E5627" s="86"/>
      <c r="F5627" s="86"/>
    </row>
    <row r="5628" spans="3:6" x14ac:dyDescent="0.25">
      <c r="C5628" s="86"/>
      <c r="D5628" s="86"/>
      <c r="E5628" s="86"/>
      <c r="F5628" s="86"/>
    </row>
    <row r="5629" spans="3:6" x14ac:dyDescent="0.25">
      <c r="C5629" s="86"/>
      <c r="D5629" s="86"/>
      <c r="E5629" s="86"/>
      <c r="F5629" s="86"/>
    </row>
    <row r="5630" spans="3:6" x14ac:dyDescent="0.25">
      <c r="C5630" s="86"/>
      <c r="D5630" s="86"/>
      <c r="E5630" s="86"/>
      <c r="F5630" s="86"/>
    </row>
    <row r="5631" spans="3:6" x14ac:dyDescent="0.25">
      <c r="C5631" s="86"/>
      <c r="D5631" s="86"/>
      <c r="E5631" s="86"/>
      <c r="F5631" s="86"/>
    </row>
    <row r="5632" spans="3:6" x14ac:dyDescent="0.25">
      <c r="C5632" s="86"/>
      <c r="D5632" s="86"/>
      <c r="E5632" s="86"/>
      <c r="F5632" s="86"/>
    </row>
    <row r="5633" spans="3:6" x14ac:dyDescent="0.25">
      <c r="C5633" s="86"/>
      <c r="D5633" s="86"/>
      <c r="E5633" s="86"/>
      <c r="F5633" s="86"/>
    </row>
    <row r="5634" spans="3:6" x14ac:dyDescent="0.25">
      <c r="C5634" s="86"/>
      <c r="D5634" s="86"/>
      <c r="E5634" s="86"/>
      <c r="F5634" s="86"/>
    </row>
    <row r="5635" spans="3:6" x14ac:dyDescent="0.25">
      <c r="C5635" s="86"/>
      <c r="D5635" s="86"/>
      <c r="E5635" s="86"/>
      <c r="F5635" s="86"/>
    </row>
    <row r="5636" spans="3:6" x14ac:dyDescent="0.25">
      <c r="C5636" s="86"/>
      <c r="D5636" s="86"/>
      <c r="E5636" s="86"/>
      <c r="F5636" s="86"/>
    </row>
    <row r="5637" spans="3:6" x14ac:dyDescent="0.25">
      <c r="C5637" s="86"/>
      <c r="D5637" s="86"/>
      <c r="E5637" s="86"/>
      <c r="F5637" s="86"/>
    </row>
    <row r="5638" spans="3:6" x14ac:dyDescent="0.25">
      <c r="C5638" s="86"/>
      <c r="D5638" s="86"/>
      <c r="E5638" s="86"/>
      <c r="F5638" s="86"/>
    </row>
    <row r="5639" spans="3:6" x14ac:dyDescent="0.25">
      <c r="C5639" s="86"/>
      <c r="D5639" s="86"/>
      <c r="E5639" s="86"/>
      <c r="F5639" s="86"/>
    </row>
    <row r="5640" spans="3:6" x14ac:dyDescent="0.25">
      <c r="C5640" s="86"/>
      <c r="D5640" s="86"/>
      <c r="E5640" s="86"/>
      <c r="F5640" s="86"/>
    </row>
    <row r="5641" spans="3:6" x14ac:dyDescent="0.25">
      <c r="C5641" s="86"/>
      <c r="D5641" s="86"/>
      <c r="E5641" s="86"/>
      <c r="F5641" s="86"/>
    </row>
    <row r="5642" spans="3:6" x14ac:dyDescent="0.25">
      <c r="C5642" s="86"/>
      <c r="D5642" s="86"/>
      <c r="E5642" s="86"/>
      <c r="F5642" s="86"/>
    </row>
    <row r="5643" spans="3:6" x14ac:dyDescent="0.25">
      <c r="C5643" s="86"/>
      <c r="D5643" s="86"/>
      <c r="E5643" s="86"/>
      <c r="F5643" s="86"/>
    </row>
    <row r="5644" spans="3:6" x14ac:dyDescent="0.25">
      <c r="C5644" s="86"/>
      <c r="D5644" s="86"/>
      <c r="E5644" s="86"/>
      <c r="F5644" s="86"/>
    </row>
    <row r="5645" spans="3:6" x14ac:dyDescent="0.25">
      <c r="C5645" s="86"/>
      <c r="D5645" s="86"/>
      <c r="E5645" s="86"/>
      <c r="F5645" s="86"/>
    </row>
    <row r="5646" spans="3:6" x14ac:dyDescent="0.25">
      <c r="C5646" s="86"/>
      <c r="D5646" s="86"/>
      <c r="E5646" s="86"/>
      <c r="F5646" s="86"/>
    </row>
    <row r="5647" spans="3:6" x14ac:dyDescent="0.25">
      <c r="C5647" s="86"/>
      <c r="D5647" s="86"/>
      <c r="E5647" s="86"/>
      <c r="F5647" s="86"/>
    </row>
    <row r="5648" spans="3:6" x14ac:dyDescent="0.25">
      <c r="C5648" s="86"/>
      <c r="D5648" s="86"/>
      <c r="E5648" s="86"/>
      <c r="F5648" s="86"/>
    </row>
    <row r="5649" spans="3:6" x14ac:dyDescent="0.25">
      <c r="C5649" s="86"/>
      <c r="D5649" s="86"/>
      <c r="E5649" s="86"/>
      <c r="F5649" s="86"/>
    </row>
    <row r="5650" spans="3:6" x14ac:dyDescent="0.25">
      <c r="C5650" s="86"/>
      <c r="D5650" s="86"/>
      <c r="E5650" s="86"/>
      <c r="F5650" s="86"/>
    </row>
    <row r="5651" spans="3:6" x14ac:dyDescent="0.25">
      <c r="C5651" s="86"/>
      <c r="D5651" s="86"/>
      <c r="E5651" s="86"/>
      <c r="F5651" s="86"/>
    </row>
    <row r="5652" spans="3:6" x14ac:dyDescent="0.25">
      <c r="C5652" s="86"/>
      <c r="D5652" s="86"/>
      <c r="E5652" s="86"/>
      <c r="F5652" s="86"/>
    </row>
    <row r="5653" spans="3:6" x14ac:dyDescent="0.25">
      <c r="C5653" s="86"/>
      <c r="D5653" s="86"/>
      <c r="E5653" s="86"/>
      <c r="F5653" s="86"/>
    </row>
    <row r="5654" spans="3:6" x14ac:dyDescent="0.25">
      <c r="C5654" s="86"/>
      <c r="D5654" s="86"/>
      <c r="E5654" s="86"/>
      <c r="F5654" s="86"/>
    </row>
    <row r="5655" spans="3:6" x14ac:dyDescent="0.25">
      <c r="C5655" s="86"/>
      <c r="D5655" s="86"/>
      <c r="E5655" s="86"/>
      <c r="F5655" s="86"/>
    </row>
    <row r="5656" spans="3:6" x14ac:dyDescent="0.25">
      <c r="C5656" s="86"/>
      <c r="D5656" s="86"/>
      <c r="E5656" s="86"/>
      <c r="F5656" s="86"/>
    </row>
    <row r="5657" spans="3:6" x14ac:dyDescent="0.25">
      <c r="C5657" s="86"/>
      <c r="D5657" s="86"/>
      <c r="E5657" s="86"/>
      <c r="F5657" s="86"/>
    </row>
    <row r="5658" spans="3:6" x14ac:dyDescent="0.25">
      <c r="C5658" s="86"/>
      <c r="D5658" s="86"/>
      <c r="E5658" s="86"/>
      <c r="F5658" s="86"/>
    </row>
    <row r="5659" spans="3:6" x14ac:dyDescent="0.25">
      <c r="C5659" s="86"/>
      <c r="D5659" s="86"/>
      <c r="E5659" s="86"/>
      <c r="F5659" s="86"/>
    </row>
    <row r="5660" spans="3:6" x14ac:dyDescent="0.25">
      <c r="C5660" s="86"/>
      <c r="D5660" s="86"/>
      <c r="E5660" s="86"/>
      <c r="F5660" s="86"/>
    </row>
    <row r="5661" spans="3:6" x14ac:dyDescent="0.25">
      <c r="C5661" s="86"/>
      <c r="D5661" s="86"/>
      <c r="E5661" s="86"/>
      <c r="F5661" s="86"/>
    </row>
    <row r="5662" spans="3:6" x14ac:dyDescent="0.25">
      <c r="C5662" s="86"/>
      <c r="D5662" s="86"/>
      <c r="E5662" s="86"/>
      <c r="F5662" s="86"/>
    </row>
    <row r="5663" spans="3:6" x14ac:dyDescent="0.25">
      <c r="C5663" s="86"/>
      <c r="D5663" s="86"/>
      <c r="E5663" s="86"/>
      <c r="F5663" s="86"/>
    </row>
    <row r="5664" spans="3:6" x14ac:dyDescent="0.25">
      <c r="C5664" s="86"/>
      <c r="D5664" s="86"/>
      <c r="E5664" s="86"/>
      <c r="F5664" s="86"/>
    </row>
    <row r="5665" spans="3:6" x14ac:dyDescent="0.25">
      <c r="C5665" s="86"/>
      <c r="D5665" s="86"/>
      <c r="E5665" s="86"/>
      <c r="F5665" s="86"/>
    </row>
    <row r="5666" spans="3:6" x14ac:dyDescent="0.25">
      <c r="C5666" s="86"/>
      <c r="D5666" s="86"/>
      <c r="E5666" s="86"/>
      <c r="F5666" s="86"/>
    </row>
    <row r="5667" spans="3:6" x14ac:dyDescent="0.25">
      <c r="C5667" s="86"/>
      <c r="D5667" s="86"/>
      <c r="E5667" s="86"/>
      <c r="F5667" s="86"/>
    </row>
    <row r="5668" spans="3:6" x14ac:dyDescent="0.25">
      <c r="C5668" s="86"/>
      <c r="D5668" s="86"/>
      <c r="E5668" s="86"/>
      <c r="F5668" s="86"/>
    </row>
    <row r="5669" spans="3:6" x14ac:dyDescent="0.25">
      <c r="C5669" s="86"/>
      <c r="D5669" s="86"/>
      <c r="E5669" s="86"/>
      <c r="F5669" s="86"/>
    </row>
    <row r="5670" spans="3:6" x14ac:dyDescent="0.25">
      <c r="C5670" s="86"/>
      <c r="D5670" s="86"/>
      <c r="E5670" s="86"/>
      <c r="F5670" s="86"/>
    </row>
    <row r="5671" spans="3:6" x14ac:dyDescent="0.25">
      <c r="C5671" s="86"/>
      <c r="D5671" s="86"/>
      <c r="E5671" s="86"/>
      <c r="F5671" s="86"/>
    </row>
    <row r="5672" spans="3:6" x14ac:dyDescent="0.25">
      <c r="C5672" s="86"/>
      <c r="D5672" s="86"/>
      <c r="E5672" s="86"/>
      <c r="F5672" s="86"/>
    </row>
    <row r="5673" spans="3:6" x14ac:dyDescent="0.25">
      <c r="C5673" s="86"/>
      <c r="D5673" s="86"/>
      <c r="E5673" s="86"/>
      <c r="F5673" s="86"/>
    </row>
    <row r="5674" spans="3:6" x14ac:dyDescent="0.25">
      <c r="C5674" s="86"/>
      <c r="D5674" s="86"/>
      <c r="E5674" s="86"/>
      <c r="F5674" s="86"/>
    </row>
    <row r="5675" spans="3:6" x14ac:dyDescent="0.25">
      <c r="C5675" s="86"/>
      <c r="D5675" s="86"/>
      <c r="E5675" s="86"/>
      <c r="F5675" s="86"/>
    </row>
    <row r="5676" spans="3:6" x14ac:dyDescent="0.25">
      <c r="C5676" s="86"/>
      <c r="D5676" s="86"/>
      <c r="E5676" s="86"/>
      <c r="F5676" s="86"/>
    </row>
    <row r="5677" spans="3:6" x14ac:dyDescent="0.25">
      <c r="C5677" s="86"/>
      <c r="D5677" s="86"/>
      <c r="E5677" s="86"/>
      <c r="F5677" s="86"/>
    </row>
    <row r="5678" spans="3:6" x14ac:dyDescent="0.25">
      <c r="C5678" s="86"/>
      <c r="D5678" s="86"/>
      <c r="E5678" s="86"/>
      <c r="F5678" s="86"/>
    </row>
    <row r="5679" spans="3:6" x14ac:dyDescent="0.25">
      <c r="C5679" s="86"/>
      <c r="D5679" s="86"/>
      <c r="E5679" s="86"/>
      <c r="F5679" s="86"/>
    </row>
    <row r="5680" spans="3:6" x14ac:dyDescent="0.25">
      <c r="C5680" s="86"/>
      <c r="D5680" s="86"/>
      <c r="E5680" s="86"/>
      <c r="F5680" s="86"/>
    </row>
    <row r="5681" spans="3:6" x14ac:dyDescent="0.25">
      <c r="C5681" s="86"/>
      <c r="D5681" s="86"/>
      <c r="E5681" s="86"/>
      <c r="F5681" s="86"/>
    </row>
    <row r="5682" spans="3:6" x14ac:dyDescent="0.25">
      <c r="C5682" s="86"/>
      <c r="D5682" s="86"/>
      <c r="E5682" s="86"/>
      <c r="F5682" s="86"/>
    </row>
    <row r="5683" spans="3:6" x14ac:dyDescent="0.25">
      <c r="C5683" s="86"/>
      <c r="D5683" s="86"/>
      <c r="E5683" s="86"/>
      <c r="F5683" s="86"/>
    </row>
    <row r="5684" spans="3:6" x14ac:dyDescent="0.25">
      <c r="C5684" s="86"/>
      <c r="D5684" s="86"/>
      <c r="E5684" s="86"/>
      <c r="F5684" s="86"/>
    </row>
    <row r="5685" spans="3:6" x14ac:dyDescent="0.25">
      <c r="C5685" s="86"/>
      <c r="D5685" s="86"/>
      <c r="E5685" s="86"/>
      <c r="F5685" s="86"/>
    </row>
    <row r="5686" spans="3:6" x14ac:dyDescent="0.25">
      <c r="C5686" s="86"/>
      <c r="D5686" s="86"/>
      <c r="E5686" s="86"/>
      <c r="F5686" s="86"/>
    </row>
    <row r="5687" spans="3:6" x14ac:dyDescent="0.25">
      <c r="C5687" s="86"/>
      <c r="D5687" s="86"/>
      <c r="E5687" s="86"/>
      <c r="F5687" s="86"/>
    </row>
    <row r="5688" spans="3:6" x14ac:dyDescent="0.25">
      <c r="C5688" s="86"/>
      <c r="D5688" s="86"/>
      <c r="E5688" s="86"/>
      <c r="F5688" s="86"/>
    </row>
    <row r="5689" spans="3:6" x14ac:dyDescent="0.25">
      <c r="C5689" s="86"/>
      <c r="D5689" s="86"/>
      <c r="E5689" s="86"/>
      <c r="F5689" s="86"/>
    </row>
    <row r="5690" spans="3:6" x14ac:dyDescent="0.25">
      <c r="C5690" s="86"/>
      <c r="D5690" s="86"/>
      <c r="E5690" s="86"/>
      <c r="F5690" s="86"/>
    </row>
    <row r="5691" spans="3:6" x14ac:dyDescent="0.25">
      <c r="C5691" s="86"/>
      <c r="D5691" s="86"/>
      <c r="E5691" s="86"/>
      <c r="F5691" s="86"/>
    </row>
    <row r="5692" spans="3:6" x14ac:dyDescent="0.25">
      <c r="C5692" s="86"/>
      <c r="D5692" s="86"/>
      <c r="E5692" s="86"/>
      <c r="F5692" s="86"/>
    </row>
    <row r="5693" spans="3:6" x14ac:dyDescent="0.25">
      <c r="C5693" s="86"/>
      <c r="D5693" s="86"/>
      <c r="E5693" s="86"/>
      <c r="F5693" s="86"/>
    </row>
    <row r="5694" spans="3:6" x14ac:dyDescent="0.25">
      <c r="C5694" s="86"/>
      <c r="D5694" s="86"/>
      <c r="E5694" s="86"/>
      <c r="F5694" s="86"/>
    </row>
    <row r="5695" spans="3:6" x14ac:dyDescent="0.25">
      <c r="C5695" s="86"/>
      <c r="D5695" s="86"/>
      <c r="E5695" s="86"/>
      <c r="F5695" s="86"/>
    </row>
    <row r="5696" spans="3:6" x14ac:dyDescent="0.25">
      <c r="C5696" s="86"/>
      <c r="D5696" s="86"/>
      <c r="E5696" s="86"/>
      <c r="F5696" s="86"/>
    </row>
    <row r="5697" spans="3:6" x14ac:dyDescent="0.25">
      <c r="C5697" s="86"/>
      <c r="D5697" s="86"/>
      <c r="E5697" s="86"/>
      <c r="F5697" s="86"/>
    </row>
    <row r="5698" spans="3:6" x14ac:dyDescent="0.25">
      <c r="C5698" s="86"/>
      <c r="D5698" s="86"/>
      <c r="E5698" s="86"/>
      <c r="F5698" s="86"/>
    </row>
    <row r="5699" spans="3:6" x14ac:dyDescent="0.25">
      <c r="C5699" s="86"/>
      <c r="D5699" s="86"/>
      <c r="E5699" s="86"/>
      <c r="F5699" s="86"/>
    </row>
    <row r="5700" spans="3:6" x14ac:dyDescent="0.25">
      <c r="C5700" s="86"/>
      <c r="D5700" s="86"/>
      <c r="E5700" s="86"/>
      <c r="F5700" s="86"/>
    </row>
    <row r="5701" spans="3:6" x14ac:dyDescent="0.25">
      <c r="C5701" s="86"/>
      <c r="D5701" s="86"/>
      <c r="E5701" s="86"/>
      <c r="F5701" s="86"/>
    </row>
    <row r="5702" spans="3:6" x14ac:dyDescent="0.25">
      <c r="C5702" s="86"/>
      <c r="D5702" s="86"/>
      <c r="E5702" s="86"/>
      <c r="F5702" s="86"/>
    </row>
    <row r="5703" spans="3:6" x14ac:dyDescent="0.25">
      <c r="C5703" s="86"/>
      <c r="D5703" s="86"/>
      <c r="E5703" s="86"/>
      <c r="F5703" s="86"/>
    </row>
    <row r="5704" spans="3:6" x14ac:dyDescent="0.25">
      <c r="C5704" s="86"/>
      <c r="D5704" s="86"/>
      <c r="E5704" s="86"/>
      <c r="F5704" s="86"/>
    </row>
    <row r="5705" spans="3:6" x14ac:dyDescent="0.25">
      <c r="C5705" s="86"/>
      <c r="D5705" s="86"/>
      <c r="E5705" s="86"/>
      <c r="F5705" s="86"/>
    </row>
    <row r="5706" spans="3:6" x14ac:dyDescent="0.25">
      <c r="C5706" s="86"/>
      <c r="D5706" s="86"/>
      <c r="E5706" s="86"/>
      <c r="F5706" s="86"/>
    </row>
    <row r="5707" spans="3:6" x14ac:dyDescent="0.25">
      <c r="C5707" s="86"/>
      <c r="D5707" s="86"/>
      <c r="E5707" s="86"/>
      <c r="F5707" s="86"/>
    </row>
    <row r="5708" spans="3:6" x14ac:dyDescent="0.25">
      <c r="C5708" s="86"/>
      <c r="D5708" s="86"/>
      <c r="E5708" s="86"/>
      <c r="F5708" s="86"/>
    </row>
    <row r="5709" spans="3:6" x14ac:dyDescent="0.25">
      <c r="C5709" s="86"/>
      <c r="D5709" s="86"/>
      <c r="E5709" s="86"/>
      <c r="F5709" s="86"/>
    </row>
    <row r="5710" spans="3:6" x14ac:dyDescent="0.25">
      <c r="C5710" s="86"/>
      <c r="D5710" s="86"/>
      <c r="E5710" s="86"/>
      <c r="F5710" s="86"/>
    </row>
    <row r="5711" spans="3:6" x14ac:dyDescent="0.25">
      <c r="C5711" s="86"/>
      <c r="D5711" s="86"/>
      <c r="E5711" s="86"/>
      <c r="F5711" s="86"/>
    </row>
    <row r="5712" spans="3:6" x14ac:dyDescent="0.25">
      <c r="C5712" s="86"/>
      <c r="D5712" s="86"/>
      <c r="E5712" s="86"/>
      <c r="F5712" s="86"/>
    </row>
    <row r="5713" spans="3:6" x14ac:dyDescent="0.25">
      <c r="C5713" s="86"/>
      <c r="D5713" s="86"/>
      <c r="E5713" s="86"/>
      <c r="F5713" s="86"/>
    </row>
    <row r="5714" spans="3:6" x14ac:dyDescent="0.25">
      <c r="C5714" s="86"/>
      <c r="D5714" s="86"/>
      <c r="E5714" s="86"/>
      <c r="F5714" s="86"/>
    </row>
    <row r="5715" spans="3:6" x14ac:dyDescent="0.25">
      <c r="C5715" s="86"/>
      <c r="D5715" s="86"/>
      <c r="E5715" s="86"/>
      <c r="F5715" s="86"/>
    </row>
    <row r="5716" spans="3:6" x14ac:dyDescent="0.25">
      <c r="C5716" s="86"/>
      <c r="D5716" s="86"/>
      <c r="E5716" s="86"/>
      <c r="F5716" s="86"/>
    </row>
    <row r="5717" spans="3:6" x14ac:dyDescent="0.25">
      <c r="C5717" s="86"/>
      <c r="D5717" s="86"/>
      <c r="E5717" s="86"/>
      <c r="F5717" s="86"/>
    </row>
    <row r="5718" spans="3:6" x14ac:dyDescent="0.25">
      <c r="C5718" s="86"/>
      <c r="D5718" s="86"/>
      <c r="E5718" s="86"/>
      <c r="F5718" s="86"/>
    </row>
    <row r="5719" spans="3:6" x14ac:dyDescent="0.25">
      <c r="C5719" s="86"/>
      <c r="D5719" s="86"/>
      <c r="E5719" s="86"/>
      <c r="F5719" s="86"/>
    </row>
    <row r="5720" spans="3:6" x14ac:dyDescent="0.25">
      <c r="C5720" s="86"/>
      <c r="D5720" s="86"/>
      <c r="E5720" s="86"/>
      <c r="F5720" s="86"/>
    </row>
    <row r="5721" spans="3:6" x14ac:dyDescent="0.25">
      <c r="C5721" s="86"/>
      <c r="D5721" s="86"/>
      <c r="E5721" s="86"/>
      <c r="F5721" s="86"/>
    </row>
    <row r="5722" spans="3:6" x14ac:dyDescent="0.25">
      <c r="C5722" s="86"/>
      <c r="D5722" s="86"/>
      <c r="E5722" s="86"/>
      <c r="F5722" s="86"/>
    </row>
    <row r="5723" spans="3:6" x14ac:dyDescent="0.25">
      <c r="C5723" s="86"/>
      <c r="D5723" s="86"/>
      <c r="E5723" s="86"/>
      <c r="F5723" s="86"/>
    </row>
    <row r="5724" spans="3:6" x14ac:dyDescent="0.25">
      <c r="C5724" s="86"/>
      <c r="D5724" s="86"/>
      <c r="E5724" s="86"/>
      <c r="F5724" s="86"/>
    </row>
    <row r="5725" spans="3:6" x14ac:dyDescent="0.25">
      <c r="C5725" s="86"/>
      <c r="D5725" s="86"/>
      <c r="E5725" s="86"/>
      <c r="F5725" s="86"/>
    </row>
    <row r="5726" spans="3:6" x14ac:dyDescent="0.25">
      <c r="C5726" s="86"/>
      <c r="D5726" s="86"/>
      <c r="E5726" s="86"/>
      <c r="F5726" s="86"/>
    </row>
    <row r="5727" spans="3:6" x14ac:dyDescent="0.25">
      <c r="C5727" s="86"/>
      <c r="D5727" s="86"/>
      <c r="E5727" s="86"/>
      <c r="F5727" s="86"/>
    </row>
    <row r="5728" spans="3:6" x14ac:dyDescent="0.25">
      <c r="C5728" s="86"/>
      <c r="D5728" s="86"/>
      <c r="E5728" s="86"/>
      <c r="F5728" s="86"/>
    </row>
    <row r="5729" spans="3:6" x14ac:dyDescent="0.25">
      <c r="C5729" s="86"/>
      <c r="D5729" s="86"/>
      <c r="E5729" s="86"/>
      <c r="F5729" s="86"/>
    </row>
    <row r="5730" spans="3:6" x14ac:dyDescent="0.25">
      <c r="C5730" s="86"/>
      <c r="D5730" s="86"/>
      <c r="E5730" s="86"/>
      <c r="F5730" s="86"/>
    </row>
    <row r="5731" spans="3:6" x14ac:dyDescent="0.25">
      <c r="C5731" s="86"/>
      <c r="D5731" s="86"/>
      <c r="E5731" s="86"/>
      <c r="F5731" s="86"/>
    </row>
    <row r="5732" spans="3:6" x14ac:dyDescent="0.25">
      <c r="C5732" s="86"/>
      <c r="D5732" s="86"/>
      <c r="E5732" s="86"/>
      <c r="F5732" s="86"/>
    </row>
    <row r="5733" spans="3:6" x14ac:dyDescent="0.25">
      <c r="C5733" s="86"/>
      <c r="D5733" s="86"/>
      <c r="E5733" s="86"/>
      <c r="F5733" s="86"/>
    </row>
    <row r="5734" spans="3:6" x14ac:dyDescent="0.25">
      <c r="C5734" s="86"/>
      <c r="D5734" s="86"/>
      <c r="E5734" s="86"/>
      <c r="F5734" s="86"/>
    </row>
    <row r="5735" spans="3:6" x14ac:dyDescent="0.25">
      <c r="C5735" s="86"/>
      <c r="D5735" s="86"/>
      <c r="E5735" s="86"/>
      <c r="F5735" s="86"/>
    </row>
    <row r="5736" spans="3:6" x14ac:dyDescent="0.25">
      <c r="C5736" s="86"/>
      <c r="D5736" s="86"/>
      <c r="E5736" s="86"/>
      <c r="F5736" s="86"/>
    </row>
    <row r="5737" spans="3:6" x14ac:dyDescent="0.25">
      <c r="C5737" s="86"/>
      <c r="D5737" s="86"/>
      <c r="E5737" s="86"/>
      <c r="F5737" s="86"/>
    </row>
    <row r="5738" spans="3:6" x14ac:dyDescent="0.25">
      <c r="C5738" s="86"/>
      <c r="D5738" s="86"/>
      <c r="E5738" s="86"/>
      <c r="F5738" s="86"/>
    </row>
    <row r="5739" spans="3:6" x14ac:dyDescent="0.25">
      <c r="C5739" s="86"/>
      <c r="D5739" s="86"/>
      <c r="E5739" s="86"/>
      <c r="F5739" s="86"/>
    </row>
    <row r="5740" spans="3:6" x14ac:dyDescent="0.25">
      <c r="C5740" s="86"/>
      <c r="D5740" s="86"/>
      <c r="E5740" s="86"/>
      <c r="F5740" s="86"/>
    </row>
    <row r="5741" spans="3:6" x14ac:dyDescent="0.25">
      <c r="C5741" s="86"/>
      <c r="D5741" s="86"/>
      <c r="E5741" s="86"/>
      <c r="F5741" s="86"/>
    </row>
    <row r="5742" spans="3:6" x14ac:dyDescent="0.25">
      <c r="C5742" s="86"/>
      <c r="D5742" s="86"/>
      <c r="E5742" s="86"/>
      <c r="F5742" s="86"/>
    </row>
    <row r="5743" spans="3:6" x14ac:dyDescent="0.25">
      <c r="C5743" s="86"/>
      <c r="D5743" s="86"/>
      <c r="E5743" s="86"/>
      <c r="F5743" s="86"/>
    </row>
    <row r="5744" spans="3:6" x14ac:dyDescent="0.25">
      <c r="C5744" s="86"/>
      <c r="D5744" s="86"/>
      <c r="E5744" s="86"/>
      <c r="F5744" s="86"/>
    </row>
    <row r="5745" spans="3:6" x14ac:dyDescent="0.25">
      <c r="C5745" s="86"/>
      <c r="D5745" s="86"/>
      <c r="E5745" s="86"/>
      <c r="F5745" s="86"/>
    </row>
    <row r="5746" spans="3:6" x14ac:dyDescent="0.25">
      <c r="C5746" s="86"/>
      <c r="D5746" s="86"/>
      <c r="E5746" s="86"/>
      <c r="F5746" s="86"/>
    </row>
    <row r="5747" spans="3:6" x14ac:dyDescent="0.25">
      <c r="C5747" s="86"/>
      <c r="D5747" s="86"/>
      <c r="E5747" s="86"/>
      <c r="F5747" s="86"/>
    </row>
    <row r="5748" spans="3:6" x14ac:dyDescent="0.25">
      <c r="C5748" s="86"/>
      <c r="D5748" s="86"/>
      <c r="E5748" s="86"/>
      <c r="F5748" s="86"/>
    </row>
    <row r="5749" spans="3:6" x14ac:dyDescent="0.25">
      <c r="C5749" s="86"/>
      <c r="D5749" s="86"/>
      <c r="E5749" s="86"/>
      <c r="F5749" s="86"/>
    </row>
    <row r="5750" spans="3:6" x14ac:dyDescent="0.25">
      <c r="C5750" s="86"/>
      <c r="D5750" s="86"/>
      <c r="E5750" s="86"/>
      <c r="F5750" s="86"/>
    </row>
    <row r="5751" spans="3:6" x14ac:dyDescent="0.25">
      <c r="C5751" s="86"/>
      <c r="D5751" s="86"/>
      <c r="E5751" s="86"/>
      <c r="F5751" s="86"/>
    </row>
    <row r="5752" spans="3:6" x14ac:dyDescent="0.25">
      <c r="C5752" s="86"/>
      <c r="D5752" s="86"/>
      <c r="E5752" s="86"/>
      <c r="F5752" s="86"/>
    </row>
    <row r="5753" spans="3:6" x14ac:dyDescent="0.25">
      <c r="C5753" s="86"/>
      <c r="D5753" s="86"/>
      <c r="E5753" s="86"/>
      <c r="F5753" s="86"/>
    </row>
    <row r="5754" spans="3:6" x14ac:dyDescent="0.25">
      <c r="C5754" s="86"/>
      <c r="D5754" s="86"/>
      <c r="E5754" s="86"/>
      <c r="F5754" s="86"/>
    </row>
    <row r="5755" spans="3:6" x14ac:dyDescent="0.25">
      <c r="C5755" s="86"/>
      <c r="D5755" s="86"/>
      <c r="E5755" s="86"/>
      <c r="F5755" s="86"/>
    </row>
    <row r="5756" spans="3:6" x14ac:dyDescent="0.25">
      <c r="C5756" s="86"/>
      <c r="D5756" s="86"/>
      <c r="E5756" s="86"/>
      <c r="F5756" s="86"/>
    </row>
    <row r="5757" spans="3:6" x14ac:dyDescent="0.25">
      <c r="C5757" s="86"/>
      <c r="D5757" s="86"/>
      <c r="E5757" s="86"/>
      <c r="F5757" s="86"/>
    </row>
    <row r="5758" spans="3:6" x14ac:dyDescent="0.25">
      <c r="C5758" s="86"/>
      <c r="D5758" s="86"/>
      <c r="E5758" s="86"/>
      <c r="F5758" s="86"/>
    </row>
    <row r="5759" spans="3:6" x14ac:dyDescent="0.25">
      <c r="C5759" s="86"/>
      <c r="D5759" s="86"/>
      <c r="E5759" s="86"/>
      <c r="F5759" s="86"/>
    </row>
    <row r="5760" spans="3:6" x14ac:dyDescent="0.25">
      <c r="C5760" s="86"/>
      <c r="D5760" s="86"/>
      <c r="E5760" s="86"/>
      <c r="F5760" s="86"/>
    </row>
    <row r="5761" spans="3:6" x14ac:dyDescent="0.25">
      <c r="C5761" s="86"/>
      <c r="D5761" s="86"/>
      <c r="E5761" s="86"/>
      <c r="F5761" s="86"/>
    </row>
    <row r="5762" spans="3:6" x14ac:dyDescent="0.25">
      <c r="C5762" s="86"/>
      <c r="D5762" s="86"/>
      <c r="E5762" s="86"/>
      <c r="F5762" s="86"/>
    </row>
    <row r="5763" spans="3:6" x14ac:dyDescent="0.25">
      <c r="C5763" s="86"/>
      <c r="D5763" s="86"/>
      <c r="E5763" s="86"/>
      <c r="F5763" s="86"/>
    </row>
    <row r="5764" spans="3:6" x14ac:dyDescent="0.25">
      <c r="C5764" s="86"/>
      <c r="D5764" s="86"/>
      <c r="E5764" s="86"/>
      <c r="F5764" s="86"/>
    </row>
    <row r="5765" spans="3:6" x14ac:dyDescent="0.25">
      <c r="C5765" s="86"/>
      <c r="D5765" s="86"/>
      <c r="E5765" s="86"/>
      <c r="F5765" s="86"/>
    </row>
    <row r="5766" spans="3:6" x14ac:dyDescent="0.25">
      <c r="C5766" s="86"/>
      <c r="D5766" s="86"/>
      <c r="E5766" s="86"/>
      <c r="F5766" s="86"/>
    </row>
    <row r="5767" spans="3:6" x14ac:dyDescent="0.25">
      <c r="C5767" s="86"/>
      <c r="D5767" s="86"/>
      <c r="E5767" s="86"/>
      <c r="F5767" s="86"/>
    </row>
    <row r="5768" spans="3:6" x14ac:dyDescent="0.25">
      <c r="C5768" s="86"/>
      <c r="D5768" s="86"/>
      <c r="E5768" s="86"/>
      <c r="F5768" s="86"/>
    </row>
    <row r="5769" spans="3:6" x14ac:dyDescent="0.25">
      <c r="C5769" s="86"/>
      <c r="D5769" s="86"/>
      <c r="E5769" s="86"/>
      <c r="F5769" s="86"/>
    </row>
    <row r="5770" spans="3:6" x14ac:dyDescent="0.25">
      <c r="C5770" s="86"/>
      <c r="D5770" s="86"/>
      <c r="E5770" s="86"/>
      <c r="F5770" s="86"/>
    </row>
    <row r="5771" spans="3:6" x14ac:dyDescent="0.25">
      <c r="C5771" s="86"/>
      <c r="D5771" s="86"/>
      <c r="E5771" s="86"/>
      <c r="F5771" s="86"/>
    </row>
    <row r="5772" spans="3:6" x14ac:dyDescent="0.25">
      <c r="C5772" s="86"/>
      <c r="D5772" s="86"/>
      <c r="E5772" s="86"/>
      <c r="F5772" s="86"/>
    </row>
    <row r="5773" spans="3:6" x14ac:dyDescent="0.25">
      <c r="C5773" s="86"/>
      <c r="D5773" s="86"/>
      <c r="E5773" s="86"/>
      <c r="F5773" s="86"/>
    </row>
    <row r="5774" spans="3:6" x14ac:dyDescent="0.25">
      <c r="C5774" s="86"/>
      <c r="D5774" s="86"/>
      <c r="E5774" s="86"/>
      <c r="F5774" s="86"/>
    </row>
    <row r="5775" spans="3:6" x14ac:dyDescent="0.25">
      <c r="C5775" s="86"/>
      <c r="D5775" s="86"/>
      <c r="E5775" s="86"/>
      <c r="F5775" s="86"/>
    </row>
    <row r="5776" spans="3:6" x14ac:dyDescent="0.25">
      <c r="C5776" s="86"/>
      <c r="D5776" s="86"/>
      <c r="E5776" s="86"/>
      <c r="F5776" s="86"/>
    </row>
    <row r="5777" spans="3:6" x14ac:dyDescent="0.25">
      <c r="C5777" s="86"/>
      <c r="D5777" s="86"/>
      <c r="E5777" s="86"/>
      <c r="F5777" s="86"/>
    </row>
    <row r="5778" spans="3:6" x14ac:dyDescent="0.25">
      <c r="C5778" s="86"/>
      <c r="D5778" s="86"/>
      <c r="E5778" s="86"/>
      <c r="F5778" s="86"/>
    </row>
    <row r="5779" spans="3:6" x14ac:dyDescent="0.25">
      <c r="C5779" s="86"/>
      <c r="D5779" s="86"/>
      <c r="E5779" s="86"/>
      <c r="F5779" s="86"/>
    </row>
    <row r="5780" spans="3:6" x14ac:dyDescent="0.25">
      <c r="C5780" s="86"/>
      <c r="D5780" s="86"/>
      <c r="E5780" s="86"/>
      <c r="F5780" s="86"/>
    </row>
    <row r="5781" spans="3:6" x14ac:dyDescent="0.25">
      <c r="C5781" s="86"/>
      <c r="D5781" s="86"/>
      <c r="E5781" s="86"/>
      <c r="F5781" s="86"/>
    </row>
    <row r="5782" spans="3:6" x14ac:dyDescent="0.25">
      <c r="C5782" s="86"/>
      <c r="D5782" s="86"/>
      <c r="E5782" s="86"/>
      <c r="F5782" s="86"/>
    </row>
    <row r="5783" spans="3:6" x14ac:dyDescent="0.25">
      <c r="C5783" s="86"/>
      <c r="D5783" s="86"/>
      <c r="E5783" s="86"/>
      <c r="F5783" s="86"/>
    </row>
    <row r="5784" spans="3:6" x14ac:dyDescent="0.25">
      <c r="C5784" s="86"/>
      <c r="D5784" s="86"/>
      <c r="E5784" s="86"/>
      <c r="F5784" s="86"/>
    </row>
    <row r="5785" spans="3:6" x14ac:dyDescent="0.25">
      <c r="C5785" s="86"/>
      <c r="D5785" s="86"/>
      <c r="E5785" s="86"/>
      <c r="F5785" s="86"/>
    </row>
    <row r="5786" spans="3:6" x14ac:dyDescent="0.25">
      <c r="C5786" s="86"/>
      <c r="D5786" s="86"/>
      <c r="E5786" s="86"/>
      <c r="F5786" s="86"/>
    </row>
    <row r="5787" spans="3:6" x14ac:dyDescent="0.25">
      <c r="C5787" s="86"/>
      <c r="D5787" s="86"/>
      <c r="E5787" s="86"/>
      <c r="F5787" s="86"/>
    </row>
    <row r="5788" spans="3:6" x14ac:dyDescent="0.25">
      <c r="C5788" s="86"/>
      <c r="D5788" s="86"/>
      <c r="E5788" s="86"/>
      <c r="F5788" s="86"/>
    </row>
    <row r="5789" spans="3:6" x14ac:dyDescent="0.25">
      <c r="C5789" s="86"/>
      <c r="D5789" s="86"/>
      <c r="E5789" s="86"/>
      <c r="F5789" s="86"/>
    </row>
    <row r="5790" spans="3:6" x14ac:dyDescent="0.25">
      <c r="C5790" s="86"/>
      <c r="D5790" s="86"/>
      <c r="E5790" s="86"/>
      <c r="F5790" s="86"/>
    </row>
    <row r="5791" spans="3:6" x14ac:dyDescent="0.25">
      <c r="C5791" s="86"/>
      <c r="D5791" s="86"/>
      <c r="E5791" s="86"/>
      <c r="F5791" s="86"/>
    </row>
    <row r="5792" spans="3:6" x14ac:dyDescent="0.25">
      <c r="C5792" s="86"/>
      <c r="D5792" s="86"/>
      <c r="E5792" s="86"/>
      <c r="F5792" s="86"/>
    </row>
    <row r="5793" spans="3:6" x14ac:dyDescent="0.25">
      <c r="C5793" s="86"/>
      <c r="D5793" s="86"/>
      <c r="E5793" s="86"/>
      <c r="F5793" s="86"/>
    </row>
    <row r="5794" spans="3:6" x14ac:dyDescent="0.25">
      <c r="C5794" s="86"/>
      <c r="D5794" s="86"/>
      <c r="E5794" s="86"/>
      <c r="F5794" s="86"/>
    </row>
    <row r="5795" spans="3:6" x14ac:dyDescent="0.25">
      <c r="C5795" s="86"/>
      <c r="D5795" s="86"/>
      <c r="E5795" s="86"/>
      <c r="F5795" s="86"/>
    </row>
    <row r="5796" spans="3:6" x14ac:dyDescent="0.25">
      <c r="C5796" s="86"/>
      <c r="D5796" s="86"/>
      <c r="E5796" s="86"/>
      <c r="F5796" s="86"/>
    </row>
    <row r="5797" spans="3:6" x14ac:dyDescent="0.25">
      <c r="C5797" s="86"/>
      <c r="D5797" s="86"/>
      <c r="E5797" s="86"/>
      <c r="F5797" s="86"/>
    </row>
    <row r="5798" spans="3:6" x14ac:dyDescent="0.25">
      <c r="C5798" s="86"/>
      <c r="D5798" s="86"/>
      <c r="E5798" s="86"/>
      <c r="F5798" s="86"/>
    </row>
    <row r="5799" spans="3:6" x14ac:dyDescent="0.25">
      <c r="C5799" s="86"/>
      <c r="D5799" s="86"/>
      <c r="E5799" s="86"/>
      <c r="F5799" s="86"/>
    </row>
    <row r="5800" spans="3:6" x14ac:dyDescent="0.25">
      <c r="C5800" s="86"/>
      <c r="D5800" s="86"/>
      <c r="E5800" s="86"/>
      <c r="F5800" s="86"/>
    </row>
    <row r="5801" spans="3:6" x14ac:dyDescent="0.25">
      <c r="C5801" s="86"/>
      <c r="D5801" s="86"/>
      <c r="E5801" s="86"/>
      <c r="F5801" s="86"/>
    </row>
    <row r="5802" spans="3:6" x14ac:dyDescent="0.25">
      <c r="C5802" s="86"/>
      <c r="D5802" s="86"/>
      <c r="E5802" s="86"/>
      <c r="F5802" s="86"/>
    </row>
    <row r="5803" spans="3:6" x14ac:dyDescent="0.25">
      <c r="C5803" s="86"/>
      <c r="D5803" s="86"/>
      <c r="E5803" s="86"/>
      <c r="F5803" s="86"/>
    </row>
    <row r="5804" spans="3:6" x14ac:dyDescent="0.25">
      <c r="C5804" s="86"/>
      <c r="D5804" s="86"/>
      <c r="E5804" s="86"/>
      <c r="F5804" s="86"/>
    </row>
    <row r="5805" spans="3:6" x14ac:dyDescent="0.25">
      <c r="C5805" s="86"/>
      <c r="D5805" s="86"/>
      <c r="E5805" s="86"/>
      <c r="F5805" s="86"/>
    </row>
    <row r="5806" spans="3:6" x14ac:dyDescent="0.25">
      <c r="C5806" s="86"/>
      <c r="D5806" s="86"/>
      <c r="E5806" s="86"/>
      <c r="F5806" s="86"/>
    </row>
    <row r="5807" spans="3:6" x14ac:dyDescent="0.25">
      <c r="C5807" s="86"/>
      <c r="D5807" s="86"/>
      <c r="E5807" s="86"/>
      <c r="F5807" s="86"/>
    </row>
    <row r="5808" spans="3:6" x14ac:dyDescent="0.25">
      <c r="C5808" s="86"/>
      <c r="D5808" s="86"/>
      <c r="E5808" s="86"/>
      <c r="F5808" s="86"/>
    </row>
    <row r="5809" spans="3:6" x14ac:dyDescent="0.25">
      <c r="C5809" s="86"/>
      <c r="D5809" s="86"/>
      <c r="E5809" s="86"/>
      <c r="F5809" s="86"/>
    </row>
    <row r="5810" spans="3:6" x14ac:dyDescent="0.25">
      <c r="C5810" s="86"/>
      <c r="D5810" s="86"/>
      <c r="E5810" s="86"/>
      <c r="F5810" s="86"/>
    </row>
    <row r="5811" spans="3:6" x14ac:dyDescent="0.25">
      <c r="C5811" s="86"/>
      <c r="D5811" s="86"/>
      <c r="E5811" s="86"/>
      <c r="F5811" s="86"/>
    </row>
    <row r="5812" spans="3:6" x14ac:dyDescent="0.25">
      <c r="C5812" s="86"/>
      <c r="D5812" s="86"/>
      <c r="E5812" s="86"/>
      <c r="F5812" s="86"/>
    </row>
    <row r="5813" spans="3:6" x14ac:dyDescent="0.25">
      <c r="C5813" s="86"/>
      <c r="D5813" s="86"/>
      <c r="E5813" s="86"/>
      <c r="F5813" s="86"/>
    </row>
    <row r="5814" spans="3:6" x14ac:dyDescent="0.25">
      <c r="C5814" s="86"/>
      <c r="D5814" s="86"/>
      <c r="E5814" s="86"/>
      <c r="F5814" s="86"/>
    </row>
    <row r="5815" spans="3:6" x14ac:dyDescent="0.25">
      <c r="C5815" s="86"/>
      <c r="D5815" s="86"/>
      <c r="E5815" s="86"/>
      <c r="F5815" s="86"/>
    </row>
    <row r="5816" spans="3:6" x14ac:dyDescent="0.25">
      <c r="C5816" s="86"/>
      <c r="D5816" s="86"/>
      <c r="E5816" s="86"/>
      <c r="F5816" s="86"/>
    </row>
    <row r="5817" spans="3:6" x14ac:dyDescent="0.25">
      <c r="C5817" s="86"/>
      <c r="D5817" s="86"/>
      <c r="E5817" s="86"/>
      <c r="F5817" s="86"/>
    </row>
    <row r="5818" spans="3:6" x14ac:dyDescent="0.25">
      <c r="C5818" s="86"/>
      <c r="D5818" s="86"/>
      <c r="E5818" s="86"/>
      <c r="F5818" s="86"/>
    </row>
    <row r="5819" spans="3:6" x14ac:dyDescent="0.25">
      <c r="C5819" s="86"/>
      <c r="D5819" s="86"/>
      <c r="E5819" s="86"/>
      <c r="F5819" s="86"/>
    </row>
    <row r="5820" spans="3:6" x14ac:dyDescent="0.25">
      <c r="C5820" s="86"/>
      <c r="D5820" s="86"/>
      <c r="E5820" s="86"/>
      <c r="F5820" s="86"/>
    </row>
    <row r="5821" spans="3:6" x14ac:dyDescent="0.25">
      <c r="C5821" s="86"/>
      <c r="D5821" s="86"/>
      <c r="E5821" s="86"/>
      <c r="F5821" s="86"/>
    </row>
    <row r="5822" spans="3:6" x14ac:dyDescent="0.25">
      <c r="C5822" s="86"/>
      <c r="D5822" s="86"/>
      <c r="E5822" s="86"/>
      <c r="F5822" s="86"/>
    </row>
    <row r="5823" spans="3:6" x14ac:dyDescent="0.25">
      <c r="C5823" s="86"/>
      <c r="D5823" s="86"/>
      <c r="E5823" s="86"/>
      <c r="F5823" s="86"/>
    </row>
    <row r="5824" spans="3:6" x14ac:dyDescent="0.25">
      <c r="C5824" s="86"/>
      <c r="D5824" s="86"/>
      <c r="E5824" s="86"/>
      <c r="F5824" s="86"/>
    </row>
    <row r="5825" spans="3:6" x14ac:dyDescent="0.25">
      <c r="C5825" s="86"/>
      <c r="D5825" s="86"/>
      <c r="E5825" s="86"/>
      <c r="F5825" s="86"/>
    </row>
    <row r="5826" spans="3:6" x14ac:dyDescent="0.25">
      <c r="C5826" s="86"/>
      <c r="D5826" s="86"/>
      <c r="E5826" s="86"/>
      <c r="F5826" s="86"/>
    </row>
    <row r="5827" spans="3:6" x14ac:dyDescent="0.25">
      <c r="C5827" s="86"/>
      <c r="D5827" s="86"/>
      <c r="E5827" s="86"/>
      <c r="F5827" s="86"/>
    </row>
    <row r="5828" spans="3:6" x14ac:dyDescent="0.25">
      <c r="C5828" s="86"/>
      <c r="D5828" s="86"/>
      <c r="E5828" s="86"/>
      <c r="F5828" s="86"/>
    </row>
    <row r="5829" spans="3:6" x14ac:dyDescent="0.25">
      <c r="C5829" s="86"/>
      <c r="D5829" s="86"/>
      <c r="E5829" s="86"/>
      <c r="F5829" s="86"/>
    </row>
    <row r="5830" spans="3:6" x14ac:dyDescent="0.25">
      <c r="C5830" s="86"/>
      <c r="D5830" s="86"/>
      <c r="E5830" s="86"/>
      <c r="F5830" s="86"/>
    </row>
    <row r="5831" spans="3:6" x14ac:dyDescent="0.25">
      <c r="C5831" s="86"/>
      <c r="D5831" s="86"/>
      <c r="E5831" s="86"/>
      <c r="F5831" s="86"/>
    </row>
    <row r="5832" spans="3:6" x14ac:dyDescent="0.25">
      <c r="C5832" s="86"/>
      <c r="D5832" s="86"/>
      <c r="E5832" s="86"/>
      <c r="F5832" s="86"/>
    </row>
    <row r="5833" spans="3:6" x14ac:dyDescent="0.25">
      <c r="C5833" s="86"/>
      <c r="D5833" s="86"/>
      <c r="E5833" s="86"/>
      <c r="F5833" s="86"/>
    </row>
    <row r="5834" spans="3:6" x14ac:dyDescent="0.25">
      <c r="C5834" s="86"/>
      <c r="D5834" s="86"/>
      <c r="E5834" s="86"/>
      <c r="F5834" s="86"/>
    </row>
    <row r="5835" spans="3:6" x14ac:dyDescent="0.25">
      <c r="C5835" s="86"/>
      <c r="D5835" s="86"/>
      <c r="E5835" s="86"/>
      <c r="F5835" s="86"/>
    </row>
    <row r="5836" spans="3:6" x14ac:dyDescent="0.25">
      <c r="C5836" s="86"/>
      <c r="D5836" s="86"/>
      <c r="E5836" s="86"/>
      <c r="F5836" s="86"/>
    </row>
    <row r="5837" spans="3:6" x14ac:dyDescent="0.25">
      <c r="C5837" s="86"/>
      <c r="D5837" s="86"/>
      <c r="E5837" s="86"/>
      <c r="F5837" s="86"/>
    </row>
    <row r="5838" spans="3:6" x14ac:dyDescent="0.25">
      <c r="C5838" s="86"/>
      <c r="D5838" s="86"/>
      <c r="E5838" s="86"/>
      <c r="F5838" s="86"/>
    </row>
    <row r="5839" spans="3:6" x14ac:dyDescent="0.25">
      <c r="C5839" s="86"/>
      <c r="D5839" s="86"/>
      <c r="E5839" s="86"/>
      <c r="F5839" s="86"/>
    </row>
    <row r="5840" spans="3:6" x14ac:dyDescent="0.25">
      <c r="C5840" s="86"/>
      <c r="D5840" s="86"/>
      <c r="E5840" s="86"/>
      <c r="F5840" s="86"/>
    </row>
    <row r="5841" spans="3:6" x14ac:dyDescent="0.25">
      <c r="C5841" s="86"/>
      <c r="D5841" s="86"/>
      <c r="E5841" s="86"/>
      <c r="F5841" s="86"/>
    </row>
    <row r="5842" spans="3:6" x14ac:dyDescent="0.25">
      <c r="C5842" s="86"/>
      <c r="D5842" s="86"/>
      <c r="E5842" s="86"/>
      <c r="F5842" s="86"/>
    </row>
    <row r="5843" spans="3:6" x14ac:dyDescent="0.25">
      <c r="C5843" s="86"/>
      <c r="D5843" s="86"/>
      <c r="E5843" s="86"/>
      <c r="F5843" s="86"/>
    </row>
    <row r="5844" spans="3:6" x14ac:dyDescent="0.25">
      <c r="C5844" s="86"/>
      <c r="D5844" s="86"/>
      <c r="E5844" s="86"/>
      <c r="F5844" s="86"/>
    </row>
    <row r="5845" spans="3:6" x14ac:dyDescent="0.25">
      <c r="C5845" s="86"/>
      <c r="D5845" s="86"/>
      <c r="E5845" s="86"/>
      <c r="F5845" s="86"/>
    </row>
    <row r="5846" spans="3:6" x14ac:dyDescent="0.25">
      <c r="C5846" s="86"/>
      <c r="D5846" s="86"/>
      <c r="E5846" s="86"/>
      <c r="F5846" s="86"/>
    </row>
    <row r="5847" spans="3:6" x14ac:dyDescent="0.25">
      <c r="C5847" s="86"/>
      <c r="D5847" s="86"/>
      <c r="E5847" s="86"/>
      <c r="F5847" s="86"/>
    </row>
    <row r="5848" spans="3:6" x14ac:dyDescent="0.25">
      <c r="C5848" s="86"/>
      <c r="D5848" s="86"/>
      <c r="E5848" s="86"/>
      <c r="F5848" s="86"/>
    </row>
    <row r="5849" spans="3:6" x14ac:dyDescent="0.25">
      <c r="C5849" s="86"/>
      <c r="D5849" s="86"/>
      <c r="E5849" s="86"/>
      <c r="F5849" s="86"/>
    </row>
    <row r="5850" spans="3:6" x14ac:dyDescent="0.25">
      <c r="C5850" s="86"/>
      <c r="D5850" s="86"/>
      <c r="E5850" s="86"/>
      <c r="F5850" s="86"/>
    </row>
    <row r="5851" spans="3:6" x14ac:dyDescent="0.25">
      <c r="C5851" s="86"/>
      <c r="D5851" s="86"/>
      <c r="E5851" s="86"/>
      <c r="F5851" s="86"/>
    </row>
    <row r="5852" spans="3:6" x14ac:dyDescent="0.25">
      <c r="C5852" s="86"/>
      <c r="D5852" s="86"/>
      <c r="E5852" s="86"/>
      <c r="F5852" s="86"/>
    </row>
    <row r="5853" spans="3:6" x14ac:dyDescent="0.25">
      <c r="C5853" s="86"/>
      <c r="D5853" s="86"/>
      <c r="E5853" s="86"/>
      <c r="F5853" s="86"/>
    </row>
    <row r="5854" spans="3:6" x14ac:dyDescent="0.25">
      <c r="C5854" s="86"/>
      <c r="D5854" s="86"/>
      <c r="E5854" s="86"/>
      <c r="F5854" s="86"/>
    </row>
    <row r="5855" spans="3:6" x14ac:dyDescent="0.25">
      <c r="C5855" s="86"/>
      <c r="D5855" s="86"/>
      <c r="E5855" s="86"/>
      <c r="F5855" s="86"/>
    </row>
    <row r="5856" spans="3:6" x14ac:dyDescent="0.25">
      <c r="C5856" s="86"/>
      <c r="D5856" s="86"/>
      <c r="E5856" s="86"/>
      <c r="F5856" s="86"/>
    </row>
    <row r="5857" spans="3:6" x14ac:dyDescent="0.25">
      <c r="C5857" s="86"/>
      <c r="D5857" s="86"/>
      <c r="E5857" s="86"/>
      <c r="F5857" s="86"/>
    </row>
    <row r="5858" spans="3:6" x14ac:dyDescent="0.25">
      <c r="C5858" s="86"/>
      <c r="D5858" s="86"/>
      <c r="E5858" s="86"/>
      <c r="F5858" s="86"/>
    </row>
    <row r="5859" spans="3:6" x14ac:dyDescent="0.25">
      <c r="C5859" s="86"/>
      <c r="D5859" s="86"/>
      <c r="E5859" s="86"/>
      <c r="F5859" s="86"/>
    </row>
    <row r="5860" spans="3:6" x14ac:dyDescent="0.25">
      <c r="C5860" s="86"/>
      <c r="D5860" s="86"/>
      <c r="E5860" s="86"/>
      <c r="F5860" s="86"/>
    </row>
    <row r="5861" spans="3:6" x14ac:dyDescent="0.25">
      <c r="C5861" s="86"/>
      <c r="D5861" s="86"/>
      <c r="E5861" s="86"/>
      <c r="F5861" s="86"/>
    </row>
    <row r="5862" spans="3:6" x14ac:dyDescent="0.25">
      <c r="C5862" s="86"/>
      <c r="D5862" s="86"/>
      <c r="E5862" s="86"/>
      <c r="F5862" s="86"/>
    </row>
    <row r="5863" spans="3:6" x14ac:dyDescent="0.25">
      <c r="C5863" s="86"/>
      <c r="D5863" s="86"/>
      <c r="E5863" s="86"/>
      <c r="F5863" s="86"/>
    </row>
    <row r="5864" spans="3:6" x14ac:dyDescent="0.25">
      <c r="C5864" s="86"/>
      <c r="D5864" s="86"/>
      <c r="E5864" s="86"/>
      <c r="F5864" s="86"/>
    </row>
    <row r="5865" spans="3:6" x14ac:dyDescent="0.25">
      <c r="C5865" s="86"/>
      <c r="D5865" s="86"/>
      <c r="E5865" s="86"/>
      <c r="F5865" s="86"/>
    </row>
    <row r="5866" spans="3:6" x14ac:dyDescent="0.25">
      <c r="C5866" s="86"/>
      <c r="D5866" s="86"/>
      <c r="E5866" s="86"/>
      <c r="F5866" s="86"/>
    </row>
    <row r="5867" spans="3:6" x14ac:dyDescent="0.25">
      <c r="C5867" s="86"/>
      <c r="D5867" s="86"/>
      <c r="E5867" s="86"/>
      <c r="F5867" s="86"/>
    </row>
    <row r="5868" spans="3:6" x14ac:dyDescent="0.25">
      <c r="C5868" s="86"/>
      <c r="D5868" s="86"/>
      <c r="E5868" s="86"/>
      <c r="F5868" s="86"/>
    </row>
    <row r="5869" spans="3:6" x14ac:dyDescent="0.25">
      <c r="C5869" s="86"/>
      <c r="D5869" s="86"/>
      <c r="E5869" s="86"/>
      <c r="F5869" s="86"/>
    </row>
    <row r="5870" spans="3:6" x14ac:dyDescent="0.25">
      <c r="C5870" s="86"/>
      <c r="D5870" s="86"/>
      <c r="E5870" s="86"/>
      <c r="F5870" s="86"/>
    </row>
    <row r="5871" spans="3:6" x14ac:dyDescent="0.25">
      <c r="C5871" s="86"/>
      <c r="D5871" s="86"/>
      <c r="E5871" s="86"/>
      <c r="F5871" s="86"/>
    </row>
    <row r="5872" spans="3:6" x14ac:dyDescent="0.25">
      <c r="C5872" s="86"/>
      <c r="D5872" s="86"/>
      <c r="E5872" s="86"/>
      <c r="F5872" s="86"/>
    </row>
    <row r="5873" spans="3:6" x14ac:dyDescent="0.25">
      <c r="C5873" s="86"/>
      <c r="D5873" s="86"/>
      <c r="E5873" s="86"/>
      <c r="F5873" s="86"/>
    </row>
    <row r="5874" spans="3:6" x14ac:dyDescent="0.25">
      <c r="C5874" s="86"/>
      <c r="D5874" s="86"/>
      <c r="E5874" s="86"/>
      <c r="F5874" s="86"/>
    </row>
    <row r="5875" spans="3:6" x14ac:dyDescent="0.25">
      <c r="C5875" s="86"/>
      <c r="D5875" s="86"/>
      <c r="E5875" s="86"/>
      <c r="F5875" s="86"/>
    </row>
    <row r="5876" spans="3:6" x14ac:dyDescent="0.25">
      <c r="C5876" s="86"/>
      <c r="D5876" s="86"/>
      <c r="E5876" s="86"/>
      <c r="F5876" s="86"/>
    </row>
    <row r="5877" spans="3:6" x14ac:dyDescent="0.25">
      <c r="C5877" s="86"/>
      <c r="D5877" s="86"/>
      <c r="E5877" s="86"/>
      <c r="F5877" s="86"/>
    </row>
    <row r="5878" spans="3:6" x14ac:dyDescent="0.25">
      <c r="C5878" s="86"/>
      <c r="D5878" s="86"/>
      <c r="E5878" s="86"/>
      <c r="F5878" s="86"/>
    </row>
    <row r="5879" spans="3:6" x14ac:dyDescent="0.25">
      <c r="C5879" s="86"/>
      <c r="D5879" s="86"/>
      <c r="E5879" s="86"/>
      <c r="F5879" s="86"/>
    </row>
    <row r="5880" spans="3:6" x14ac:dyDescent="0.25">
      <c r="C5880" s="86"/>
      <c r="D5880" s="86"/>
      <c r="E5880" s="86"/>
      <c r="F5880" s="86"/>
    </row>
    <row r="5881" spans="3:6" x14ac:dyDescent="0.25">
      <c r="C5881" s="86"/>
      <c r="D5881" s="86"/>
      <c r="E5881" s="86"/>
      <c r="F5881" s="86"/>
    </row>
    <row r="5882" spans="3:6" x14ac:dyDescent="0.25">
      <c r="C5882" s="86"/>
      <c r="D5882" s="86"/>
      <c r="E5882" s="86"/>
      <c r="F5882" s="86"/>
    </row>
    <row r="5883" spans="3:6" x14ac:dyDescent="0.25">
      <c r="C5883" s="86"/>
      <c r="D5883" s="86"/>
      <c r="E5883" s="86"/>
      <c r="F5883" s="86"/>
    </row>
    <row r="5884" spans="3:6" x14ac:dyDescent="0.25">
      <c r="C5884" s="86"/>
      <c r="D5884" s="86"/>
      <c r="E5884" s="86"/>
      <c r="F5884" s="86"/>
    </row>
    <row r="5885" spans="3:6" x14ac:dyDescent="0.25">
      <c r="C5885" s="86"/>
      <c r="D5885" s="86"/>
      <c r="E5885" s="86"/>
      <c r="F5885" s="86"/>
    </row>
    <row r="5886" spans="3:6" x14ac:dyDescent="0.25">
      <c r="C5886" s="86"/>
      <c r="D5886" s="86"/>
      <c r="E5886" s="86"/>
      <c r="F5886" s="86"/>
    </row>
    <row r="5887" spans="3:6" x14ac:dyDescent="0.25">
      <c r="C5887" s="86"/>
      <c r="D5887" s="86"/>
      <c r="E5887" s="86"/>
      <c r="F5887" s="86"/>
    </row>
    <row r="5888" spans="3:6" x14ac:dyDescent="0.25">
      <c r="C5888" s="86"/>
      <c r="D5888" s="86"/>
      <c r="E5888" s="86"/>
      <c r="F5888" s="86"/>
    </row>
    <row r="5889" spans="3:6" x14ac:dyDescent="0.25">
      <c r="C5889" s="86"/>
      <c r="D5889" s="86"/>
      <c r="E5889" s="86"/>
      <c r="F5889" s="86"/>
    </row>
    <row r="5890" spans="3:6" x14ac:dyDescent="0.25">
      <c r="C5890" s="86"/>
      <c r="D5890" s="86"/>
      <c r="E5890" s="86"/>
      <c r="F5890" s="86"/>
    </row>
    <row r="5891" spans="3:6" x14ac:dyDescent="0.25">
      <c r="C5891" s="86"/>
      <c r="D5891" s="86"/>
      <c r="E5891" s="86"/>
      <c r="F5891" s="86"/>
    </row>
    <row r="5892" spans="3:6" x14ac:dyDescent="0.25">
      <c r="C5892" s="86"/>
      <c r="D5892" s="86"/>
      <c r="E5892" s="86"/>
      <c r="F5892" s="86"/>
    </row>
    <row r="5893" spans="3:6" x14ac:dyDescent="0.25">
      <c r="C5893" s="86"/>
      <c r="D5893" s="86"/>
      <c r="E5893" s="86"/>
      <c r="F5893" s="86"/>
    </row>
    <row r="5894" spans="3:6" x14ac:dyDescent="0.25">
      <c r="C5894" s="86"/>
      <c r="D5894" s="86"/>
      <c r="E5894" s="86"/>
      <c r="F5894" s="86"/>
    </row>
    <row r="5895" spans="3:6" x14ac:dyDescent="0.25">
      <c r="C5895" s="86"/>
      <c r="D5895" s="86"/>
      <c r="E5895" s="86"/>
      <c r="F5895" s="86"/>
    </row>
    <row r="5896" spans="3:6" x14ac:dyDescent="0.25">
      <c r="C5896" s="86"/>
      <c r="D5896" s="86"/>
      <c r="E5896" s="86"/>
      <c r="F5896" s="86"/>
    </row>
    <row r="5897" spans="3:6" x14ac:dyDescent="0.25">
      <c r="C5897" s="86"/>
      <c r="D5897" s="86"/>
      <c r="E5897" s="86"/>
      <c r="F5897" s="86"/>
    </row>
    <row r="5898" spans="3:6" x14ac:dyDescent="0.25">
      <c r="C5898" s="86"/>
      <c r="D5898" s="86"/>
      <c r="E5898" s="86"/>
      <c r="F5898" s="86"/>
    </row>
    <row r="5899" spans="3:6" x14ac:dyDescent="0.25">
      <c r="C5899" s="86"/>
      <c r="D5899" s="86"/>
      <c r="E5899" s="86"/>
      <c r="F5899" s="86"/>
    </row>
    <row r="5900" spans="3:6" x14ac:dyDescent="0.25">
      <c r="C5900" s="86"/>
      <c r="D5900" s="86"/>
      <c r="E5900" s="86"/>
      <c r="F5900" s="86"/>
    </row>
    <row r="5901" spans="3:6" x14ac:dyDescent="0.25">
      <c r="C5901" s="86"/>
      <c r="D5901" s="86"/>
      <c r="E5901" s="86"/>
      <c r="F5901" s="86"/>
    </row>
    <row r="5902" spans="3:6" x14ac:dyDescent="0.25">
      <c r="C5902" s="86"/>
      <c r="D5902" s="86"/>
      <c r="E5902" s="86"/>
      <c r="F5902" s="86"/>
    </row>
    <row r="5903" spans="3:6" x14ac:dyDescent="0.25">
      <c r="C5903" s="86"/>
      <c r="D5903" s="86"/>
      <c r="E5903" s="86"/>
      <c r="F5903" s="86"/>
    </row>
    <row r="5904" spans="3:6" x14ac:dyDescent="0.25">
      <c r="C5904" s="86"/>
      <c r="D5904" s="86"/>
      <c r="E5904" s="86"/>
      <c r="F5904" s="86"/>
    </row>
    <row r="5905" spans="3:6" x14ac:dyDescent="0.25">
      <c r="C5905" s="86"/>
      <c r="D5905" s="86"/>
      <c r="E5905" s="86"/>
      <c r="F5905" s="86"/>
    </row>
    <row r="5906" spans="3:6" x14ac:dyDescent="0.25">
      <c r="C5906" s="86"/>
      <c r="D5906" s="86"/>
      <c r="E5906" s="86"/>
      <c r="F5906" s="86"/>
    </row>
    <row r="5907" spans="3:6" x14ac:dyDescent="0.25">
      <c r="C5907" s="86"/>
      <c r="D5907" s="86"/>
      <c r="E5907" s="86"/>
      <c r="F5907" s="86"/>
    </row>
    <row r="5908" spans="3:6" x14ac:dyDescent="0.25">
      <c r="C5908" s="86"/>
      <c r="D5908" s="86"/>
      <c r="E5908" s="86"/>
      <c r="F5908" s="86"/>
    </row>
    <row r="5909" spans="3:6" x14ac:dyDescent="0.25">
      <c r="C5909" s="86"/>
      <c r="D5909" s="86"/>
      <c r="E5909" s="86"/>
      <c r="F5909" s="86"/>
    </row>
    <row r="5910" spans="3:6" x14ac:dyDescent="0.25">
      <c r="C5910" s="86"/>
      <c r="D5910" s="86"/>
      <c r="E5910" s="86"/>
      <c r="F5910" s="86"/>
    </row>
    <row r="5911" spans="3:6" x14ac:dyDescent="0.25">
      <c r="C5911" s="86"/>
      <c r="D5911" s="86"/>
      <c r="E5911" s="86"/>
      <c r="F5911" s="86"/>
    </row>
    <row r="5912" spans="3:6" x14ac:dyDescent="0.25">
      <c r="C5912" s="86"/>
      <c r="D5912" s="86"/>
      <c r="E5912" s="86"/>
      <c r="F5912" s="86"/>
    </row>
    <row r="5913" spans="3:6" x14ac:dyDescent="0.25">
      <c r="C5913" s="86"/>
      <c r="D5913" s="86"/>
      <c r="E5913" s="86"/>
      <c r="F5913" s="86"/>
    </row>
    <row r="5914" spans="3:6" x14ac:dyDescent="0.25">
      <c r="C5914" s="86"/>
      <c r="D5914" s="86"/>
      <c r="E5914" s="86"/>
      <c r="F5914" s="86"/>
    </row>
    <row r="5915" spans="3:6" x14ac:dyDescent="0.25">
      <c r="C5915" s="86"/>
      <c r="D5915" s="86"/>
      <c r="E5915" s="86"/>
      <c r="F5915" s="86"/>
    </row>
    <row r="5916" spans="3:6" x14ac:dyDescent="0.25">
      <c r="C5916" s="86"/>
      <c r="D5916" s="86"/>
      <c r="E5916" s="86"/>
      <c r="F5916" s="86"/>
    </row>
    <row r="5917" spans="3:6" x14ac:dyDescent="0.25">
      <c r="C5917" s="86"/>
      <c r="D5917" s="86"/>
      <c r="E5917" s="86"/>
      <c r="F5917" s="86"/>
    </row>
    <row r="5918" spans="3:6" x14ac:dyDescent="0.25">
      <c r="C5918" s="86"/>
      <c r="D5918" s="86"/>
      <c r="E5918" s="86"/>
      <c r="F5918" s="86"/>
    </row>
    <row r="5919" spans="3:6" x14ac:dyDescent="0.25">
      <c r="C5919" s="86"/>
      <c r="D5919" s="86"/>
      <c r="E5919" s="86"/>
      <c r="F5919" s="86"/>
    </row>
    <row r="5920" spans="3:6" x14ac:dyDescent="0.25">
      <c r="C5920" s="86"/>
      <c r="D5920" s="86"/>
      <c r="E5920" s="86"/>
      <c r="F5920" s="86"/>
    </row>
    <row r="5921" spans="3:6" x14ac:dyDescent="0.25">
      <c r="C5921" s="86"/>
      <c r="D5921" s="86"/>
      <c r="E5921" s="86"/>
      <c r="F5921" s="86"/>
    </row>
    <row r="5922" spans="3:6" x14ac:dyDescent="0.25">
      <c r="C5922" s="86"/>
      <c r="D5922" s="86"/>
      <c r="E5922" s="86"/>
      <c r="F5922" s="86"/>
    </row>
    <row r="5923" spans="3:6" x14ac:dyDescent="0.25">
      <c r="C5923" s="86"/>
      <c r="D5923" s="86"/>
      <c r="E5923" s="86"/>
      <c r="F5923" s="86"/>
    </row>
    <row r="5924" spans="3:6" x14ac:dyDescent="0.25">
      <c r="C5924" s="86"/>
      <c r="D5924" s="86"/>
      <c r="E5924" s="86"/>
      <c r="F5924" s="86"/>
    </row>
    <row r="5925" spans="3:6" x14ac:dyDescent="0.25">
      <c r="C5925" s="86"/>
      <c r="D5925" s="86"/>
      <c r="E5925" s="86"/>
      <c r="F5925" s="86"/>
    </row>
    <row r="5926" spans="3:6" x14ac:dyDescent="0.25">
      <c r="C5926" s="86"/>
      <c r="D5926" s="86"/>
      <c r="E5926" s="86"/>
      <c r="F5926" s="86"/>
    </row>
    <row r="5927" spans="3:6" x14ac:dyDescent="0.25">
      <c r="C5927" s="86"/>
      <c r="D5927" s="86"/>
      <c r="E5927" s="86"/>
      <c r="F5927" s="86"/>
    </row>
    <row r="5928" spans="3:6" x14ac:dyDescent="0.25">
      <c r="C5928" s="86"/>
      <c r="D5928" s="86"/>
      <c r="E5928" s="86"/>
      <c r="F5928" s="86"/>
    </row>
    <row r="5929" spans="3:6" x14ac:dyDescent="0.25">
      <c r="C5929" s="86"/>
      <c r="D5929" s="86"/>
      <c r="E5929" s="86"/>
      <c r="F5929" s="86"/>
    </row>
    <row r="5930" spans="3:6" x14ac:dyDescent="0.25">
      <c r="C5930" s="86"/>
      <c r="D5930" s="86"/>
      <c r="E5930" s="86"/>
      <c r="F5930" s="86"/>
    </row>
    <row r="5931" spans="3:6" x14ac:dyDescent="0.25">
      <c r="C5931" s="86"/>
      <c r="D5931" s="86"/>
      <c r="E5931" s="86"/>
      <c r="F5931" s="86"/>
    </row>
    <row r="5932" spans="3:6" x14ac:dyDescent="0.25">
      <c r="C5932" s="86"/>
      <c r="D5932" s="86"/>
      <c r="E5932" s="86"/>
      <c r="F5932" s="86"/>
    </row>
    <row r="5933" spans="3:6" x14ac:dyDescent="0.25">
      <c r="C5933" s="86"/>
      <c r="D5933" s="86"/>
      <c r="E5933" s="86"/>
      <c r="F5933" s="86"/>
    </row>
    <row r="5934" spans="3:6" x14ac:dyDescent="0.25">
      <c r="C5934" s="86"/>
      <c r="D5934" s="86"/>
      <c r="E5934" s="86"/>
      <c r="F5934" s="86"/>
    </row>
    <row r="5935" spans="3:6" x14ac:dyDescent="0.25">
      <c r="C5935" s="86"/>
      <c r="D5935" s="86"/>
      <c r="E5935" s="86"/>
      <c r="F5935" s="86"/>
    </row>
    <row r="5936" spans="3:6" x14ac:dyDescent="0.25">
      <c r="C5936" s="86"/>
      <c r="D5936" s="86"/>
      <c r="E5936" s="86"/>
      <c r="F5936" s="86"/>
    </row>
    <row r="5937" spans="3:6" x14ac:dyDescent="0.25">
      <c r="C5937" s="86"/>
      <c r="D5937" s="86"/>
      <c r="E5937" s="86"/>
      <c r="F5937" s="86"/>
    </row>
    <row r="5938" spans="3:6" x14ac:dyDescent="0.25">
      <c r="C5938" s="86"/>
      <c r="D5938" s="86"/>
      <c r="E5938" s="86"/>
      <c r="F5938" s="86"/>
    </row>
    <row r="5939" spans="3:6" x14ac:dyDescent="0.25">
      <c r="C5939" s="86"/>
      <c r="D5939" s="86"/>
      <c r="E5939" s="86"/>
      <c r="F5939" s="86"/>
    </row>
    <row r="5940" spans="3:6" x14ac:dyDescent="0.25">
      <c r="C5940" s="86"/>
      <c r="D5940" s="86"/>
      <c r="E5940" s="86"/>
      <c r="F5940" s="86"/>
    </row>
    <row r="5941" spans="3:6" x14ac:dyDescent="0.25">
      <c r="C5941" s="86"/>
      <c r="D5941" s="86"/>
      <c r="E5941" s="86"/>
      <c r="F5941" s="86"/>
    </row>
    <row r="5942" spans="3:6" x14ac:dyDescent="0.25">
      <c r="C5942" s="86"/>
      <c r="D5942" s="86"/>
      <c r="E5942" s="86"/>
      <c r="F5942" s="86"/>
    </row>
    <row r="5943" spans="3:6" x14ac:dyDescent="0.25">
      <c r="C5943" s="86"/>
      <c r="D5943" s="86"/>
      <c r="E5943" s="86"/>
      <c r="F5943" s="86"/>
    </row>
    <row r="5944" spans="3:6" x14ac:dyDescent="0.25">
      <c r="C5944" s="86"/>
      <c r="D5944" s="86"/>
      <c r="E5944" s="86"/>
      <c r="F5944" s="86"/>
    </row>
    <row r="5945" spans="3:6" x14ac:dyDescent="0.25">
      <c r="C5945" s="86"/>
      <c r="D5945" s="86"/>
      <c r="E5945" s="86"/>
      <c r="F5945" s="86"/>
    </row>
    <row r="5946" spans="3:6" x14ac:dyDescent="0.25">
      <c r="C5946" s="86"/>
      <c r="D5946" s="86"/>
      <c r="E5946" s="86"/>
      <c r="F5946" s="86"/>
    </row>
    <row r="5947" spans="3:6" x14ac:dyDescent="0.25">
      <c r="C5947" s="86"/>
      <c r="D5947" s="86"/>
      <c r="E5947" s="86"/>
      <c r="F5947" s="86"/>
    </row>
    <row r="5948" spans="3:6" x14ac:dyDescent="0.25">
      <c r="C5948" s="86"/>
      <c r="D5948" s="86"/>
      <c r="E5948" s="86"/>
      <c r="F5948" s="86"/>
    </row>
    <row r="5949" spans="3:6" x14ac:dyDescent="0.25">
      <c r="C5949" s="86"/>
      <c r="D5949" s="86"/>
      <c r="E5949" s="86"/>
      <c r="F5949" s="86"/>
    </row>
    <row r="5950" spans="3:6" x14ac:dyDescent="0.25">
      <c r="C5950" s="86"/>
      <c r="D5950" s="86"/>
      <c r="E5950" s="86"/>
      <c r="F5950" s="86"/>
    </row>
    <row r="5951" spans="3:6" x14ac:dyDescent="0.25">
      <c r="C5951" s="86"/>
      <c r="D5951" s="86"/>
      <c r="E5951" s="86"/>
      <c r="F5951" s="86"/>
    </row>
    <row r="5952" spans="3:6" x14ac:dyDescent="0.25">
      <c r="C5952" s="86"/>
      <c r="D5952" s="86"/>
      <c r="E5952" s="86"/>
      <c r="F5952" s="86"/>
    </row>
    <row r="5953" spans="3:6" x14ac:dyDescent="0.25">
      <c r="C5953" s="86"/>
      <c r="D5953" s="86"/>
      <c r="E5953" s="86"/>
      <c r="F5953" s="86"/>
    </row>
    <row r="5954" spans="3:6" x14ac:dyDescent="0.25">
      <c r="C5954" s="86"/>
      <c r="D5954" s="86"/>
      <c r="E5954" s="86"/>
      <c r="F5954" s="86"/>
    </row>
    <row r="5955" spans="3:6" x14ac:dyDescent="0.25">
      <c r="C5955" s="86"/>
      <c r="D5955" s="86"/>
      <c r="E5955" s="86"/>
      <c r="F5955" s="86"/>
    </row>
    <row r="5956" spans="3:6" x14ac:dyDescent="0.25">
      <c r="C5956" s="86"/>
      <c r="D5956" s="86"/>
      <c r="E5956" s="86"/>
      <c r="F5956" s="86"/>
    </row>
    <row r="5957" spans="3:6" x14ac:dyDescent="0.25">
      <c r="C5957" s="86"/>
      <c r="D5957" s="86"/>
      <c r="E5957" s="86"/>
      <c r="F5957" s="86"/>
    </row>
    <row r="5958" spans="3:6" x14ac:dyDescent="0.25">
      <c r="C5958" s="86"/>
      <c r="D5958" s="86"/>
      <c r="E5958" s="86"/>
      <c r="F5958" s="86"/>
    </row>
    <row r="5959" spans="3:6" x14ac:dyDescent="0.25">
      <c r="C5959" s="86"/>
      <c r="D5959" s="86"/>
      <c r="E5959" s="86"/>
      <c r="F5959" s="86"/>
    </row>
    <row r="5960" spans="3:6" x14ac:dyDescent="0.25">
      <c r="C5960" s="86"/>
      <c r="D5960" s="86"/>
      <c r="E5960" s="86"/>
      <c r="F5960" s="86"/>
    </row>
    <row r="5961" spans="3:6" x14ac:dyDescent="0.25">
      <c r="C5961" s="86"/>
      <c r="D5961" s="86"/>
      <c r="E5961" s="86"/>
      <c r="F5961" s="86"/>
    </row>
    <row r="5962" spans="3:6" x14ac:dyDescent="0.25">
      <c r="C5962" s="86"/>
      <c r="D5962" s="86"/>
      <c r="E5962" s="86"/>
      <c r="F5962" s="86"/>
    </row>
    <row r="5963" spans="3:6" x14ac:dyDescent="0.25">
      <c r="C5963" s="86"/>
      <c r="D5963" s="86"/>
      <c r="E5963" s="86"/>
      <c r="F5963" s="86"/>
    </row>
    <row r="5964" spans="3:6" x14ac:dyDescent="0.25">
      <c r="C5964" s="86"/>
      <c r="D5964" s="86"/>
      <c r="E5964" s="86"/>
      <c r="F5964" s="86"/>
    </row>
    <row r="5965" spans="3:6" x14ac:dyDescent="0.25">
      <c r="C5965" s="86"/>
      <c r="D5965" s="86"/>
      <c r="E5965" s="86"/>
      <c r="F5965" s="86"/>
    </row>
    <row r="5966" spans="3:6" x14ac:dyDescent="0.25">
      <c r="C5966" s="86"/>
      <c r="D5966" s="86"/>
      <c r="E5966" s="86"/>
      <c r="F5966" s="86"/>
    </row>
    <row r="5967" spans="3:6" x14ac:dyDescent="0.25">
      <c r="C5967" s="86"/>
      <c r="D5967" s="86"/>
      <c r="E5967" s="86"/>
      <c r="F5967" s="86"/>
    </row>
    <row r="5968" spans="3:6" x14ac:dyDescent="0.25">
      <c r="C5968" s="86"/>
      <c r="D5968" s="86"/>
      <c r="E5968" s="86"/>
      <c r="F5968" s="86"/>
    </row>
    <row r="5969" spans="3:6" x14ac:dyDescent="0.25">
      <c r="C5969" s="86"/>
      <c r="D5969" s="86"/>
      <c r="E5969" s="86"/>
      <c r="F5969" s="86"/>
    </row>
    <row r="5970" spans="3:6" x14ac:dyDescent="0.25">
      <c r="C5970" s="86"/>
      <c r="D5970" s="86"/>
      <c r="E5970" s="86"/>
      <c r="F5970" s="86"/>
    </row>
    <row r="5971" spans="3:6" x14ac:dyDescent="0.25">
      <c r="C5971" s="86"/>
      <c r="D5971" s="86"/>
      <c r="E5971" s="86"/>
      <c r="F5971" s="86"/>
    </row>
    <row r="5972" spans="3:6" x14ac:dyDescent="0.25">
      <c r="C5972" s="86"/>
      <c r="D5972" s="86"/>
      <c r="E5972" s="86"/>
      <c r="F5972" s="86"/>
    </row>
    <row r="5973" spans="3:6" x14ac:dyDescent="0.25">
      <c r="C5973" s="86"/>
      <c r="D5973" s="86"/>
      <c r="E5973" s="86"/>
      <c r="F5973" s="86"/>
    </row>
    <row r="5974" spans="3:6" x14ac:dyDescent="0.25">
      <c r="C5974" s="86"/>
      <c r="D5974" s="86"/>
      <c r="E5974" s="86"/>
      <c r="F5974" s="86"/>
    </row>
    <row r="5975" spans="3:6" x14ac:dyDescent="0.25">
      <c r="C5975" s="86"/>
      <c r="D5975" s="86"/>
      <c r="E5975" s="86"/>
      <c r="F5975" s="86"/>
    </row>
    <row r="5976" spans="3:6" x14ac:dyDescent="0.25">
      <c r="C5976" s="86"/>
      <c r="D5976" s="86"/>
      <c r="E5976" s="86"/>
      <c r="F5976" s="86"/>
    </row>
    <row r="5977" spans="3:6" x14ac:dyDescent="0.25">
      <c r="C5977" s="86"/>
      <c r="D5977" s="86"/>
      <c r="E5977" s="86"/>
      <c r="F5977" s="86"/>
    </row>
    <row r="5978" spans="3:6" x14ac:dyDescent="0.25">
      <c r="C5978" s="86"/>
      <c r="D5978" s="86"/>
      <c r="E5978" s="86"/>
      <c r="F5978" s="86"/>
    </row>
    <row r="5979" spans="3:6" x14ac:dyDescent="0.25">
      <c r="C5979" s="86"/>
      <c r="D5979" s="86"/>
      <c r="E5979" s="86"/>
      <c r="F5979" s="86"/>
    </row>
    <row r="5980" spans="3:6" x14ac:dyDescent="0.25">
      <c r="C5980" s="86"/>
      <c r="D5980" s="86"/>
      <c r="E5980" s="86"/>
      <c r="F5980" s="86"/>
    </row>
    <row r="5981" spans="3:6" x14ac:dyDescent="0.25">
      <c r="C5981" s="86"/>
      <c r="D5981" s="86"/>
      <c r="E5981" s="86"/>
      <c r="F5981" s="86"/>
    </row>
    <row r="5982" spans="3:6" x14ac:dyDescent="0.25">
      <c r="C5982" s="86"/>
      <c r="D5982" s="86"/>
      <c r="E5982" s="86"/>
      <c r="F5982" s="86"/>
    </row>
    <row r="5983" spans="3:6" x14ac:dyDescent="0.25">
      <c r="C5983" s="86"/>
      <c r="D5983" s="86"/>
      <c r="E5983" s="86"/>
      <c r="F5983" s="86"/>
    </row>
    <row r="5984" spans="3:6" x14ac:dyDescent="0.25">
      <c r="C5984" s="86"/>
      <c r="D5984" s="86"/>
      <c r="E5984" s="86"/>
      <c r="F5984" s="86"/>
    </row>
    <row r="5985" spans="3:6" x14ac:dyDescent="0.25">
      <c r="C5985" s="86"/>
      <c r="D5985" s="86"/>
      <c r="E5985" s="86"/>
      <c r="F5985" s="86"/>
    </row>
    <row r="5986" spans="3:6" x14ac:dyDescent="0.25">
      <c r="C5986" s="86"/>
      <c r="D5986" s="86"/>
      <c r="E5986" s="86"/>
      <c r="F5986" s="86"/>
    </row>
    <row r="5987" spans="3:6" x14ac:dyDescent="0.25">
      <c r="C5987" s="86"/>
      <c r="D5987" s="86"/>
      <c r="E5987" s="86"/>
      <c r="F5987" s="86"/>
    </row>
    <row r="5988" spans="3:6" x14ac:dyDescent="0.25">
      <c r="C5988" s="86"/>
      <c r="D5988" s="86"/>
      <c r="E5988" s="86"/>
      <c r="F5988" s="86"/>
    </row>
    <row r="5989" spans="3:6" x14ac:dyDescent="0.25">
      <c r="C5989" s="86"/>
      <c r="D5989" s="86"/>
      <c r="E5989" s="86"/>
      <c r="F5989" s="86"/>
    </row>
    <row r="5990" spans="3:6" x14ac:dyDescent="0.25">
      <c r="C5990" s="86"/>
      <c r="D5990" s="86"/>
      <c r="E5990" s="86"/>
      <c r="F5990" s="86"/>
    </row>
    <row r="5991" spans="3:6" x14ac:dyDescent="0.25">
      <c r="C5991" s="86"/>
      <c r="D5991" s="86"/>
      <c r="E5991" s="86"/>
      <c r="F5991" s="86"/>
    </row>
    <row r="5992" spans="3:6" x14ac:dyDescent="0.25">
      <c r="C5992" s="86"/>
      <c r="D5992" s="86"/>
      <c r="E5992" s="86"/>
      <c r="F5992" s="86"/>
    </row>
    <row r="5993" spans="3:6" x14ac:dyDescent="0.25">
      <c r="C5993" s="86"/>
      <c r="D5993" s="86"/>
      <c r="E5993" s="86"/>
      <c r="F5993" s="86"/>
    </row>
    <row r="5994" spans="3:6" x14ac:dyDescent="0.25">
      <c r="C5994" s="86"/>
      <c r="D5994" s="86"/>
      <c r="E5994" s="86"/>
      <c r="F5994" s="86"/>
    </row>
    <row r="5995" spans="3:6" x14ac:dyDescent="0.25">
      <c r="C5995" s="86"/>
      <c r="D5995" s="86"/>
      <c r="E5995" s="86"/>
      <c r="F5995" s="86"/>
    </row>
    <row r="5996" spans="3:6" x14ac:dyDescent="0.25">
      <c r="C5996" s="86"/>
      <c r="D5996" s="86"/>
      <c r="E5996" s="86"/>
      <c r="F5996" s="86"/>
    </row>
    <row r="5997" spans="3:6" x14ac:dyDescent="0.25">
      <c r="C5997" s="86"/>
      <c r="D5997" s="86"/>
      <c r="E5997" s="86"/>
      <c r="F5997" s="86"/>
    </row>
    <row r="5998" spans="3:6" x14ac:dyDescent="0.25">
      <c r="C5998" s="86"/>
      <c r="D5998" s="86"/>
      <c r="E5998" s="86"/>
      <c r="F5998" s="86"/>
    </row>
    <row r="5999" spans="3:6" x14ac:dyDescent="0.25">
      <c r="C5999" s="86"/>
      <c r="D5999" s="86"/>
      <c r="E5999" s="86"/>
      <c r="F5999" s="86"/>
    </row>
    <row r="6000" spans="3:6" x14ac:dyDescent="0.25">
      <c r="C6000" s="86"/>
      <c r="D6000" s="86"/>
      <c r="E6000" s="86"/>
      <c r="F6000" s="86"/>
    </row>
    <row r="6001" spans="3:6" x14ac:dyDescent="0.25">
      <c r="C6001" s="86"/>
      <c r="D6001" s="86"/>
      <c r="E6001" s="86"/>
      <c r="F6001" s="86"/>
    </row>
    <row r="6002" spans="3:6" x14ac:dyDescent="0.25">
      <c r="C6002" s="86"/>
      <c r="D6002" s="86"/>
      <c r="E6002" s="86"/>
      <c r="F6002" s="86"/>
    </row>
    <row r="6003" spans="3:6" x14ac:dyDescent="0.25">
      <c r="C6003" s="86"/>
      <c r="D6003" s="86"/>
      <c r="E6003" s="86"/>
      <c r="F6003" s="86"/>
    </row>
    <row r="6004" spans="3:6" x14ac:dyDescent="0.25">
      <c r="C6004" s="86"/>
      <c r="D6004" s="86"/>
      <c r="E6004" s="86"/>
      <c r="F6004" s="86"/>
    </row>
    <row r="6005" spans="3:6" x14ac:dyDescent="0.25">
      <c r="C6005" s="86"/>
      <c r="D6005" s="86"/>
      <c r="E6005" s="86"/>
      <c r="F6005" s="86"/>
    </row>
    <row r="6006" spans="3:6" x14ac:dyDescent="0.25">
      <c r="C6006" s="86"/>
      <c r="D6006" s="86"/>
      <c r="E6006" s="86"/>
      <c r="F6006" s="86"/>
    </row>
    <row r="6007" spans="3:6" x14ac:dyDescent="0.25">
      <c r="C6007" s="86"/>
      <c r="D6007" s="86"/>
      <c r="E6007" s="86"/>
      <c r="F6007" s="86"/>
    </row>
    <row r="6008" spans="3:6" x14ac:dyDescent="0.25">
      <c r="C6008" s="86"/>
      <c r="D6008" s="86"/>
      <c r="E6008" s="86"/>
      <c r="F6008" s="86"/>
    </row>
    <row r="6009" spans="3:6" x14ac:dyDescent="0.25">
      <c r="C6009" s="86"/>
      <c r="D6009" s="86"/>
      <c r="E6009" s="86"/>
      <c r="F6009" s="86"/>
    </row>
    <row r="6010" spans="3:6" x14ac:dyDescent="0.25">
      <c r="C6010" s="86"/>
      <c r="D6010" s="86"/>
      <c r="E6010" s="86"/>
      <c r="F6010" s="86"/>
    </row>
    <row r="6011" spans="3:6" x14ac:dyDescent="0.25">
      <c r="C6011" s="86"/>
      <c r="D6011" s="86"/>
      <c r="E6011" s="86"/>
      <c r="F6011" s="86"/>
    </row>
    <row r="6012" spans="3:6" x14ac:dyDescent="0.25">
      <c r="C6012" s="86"/>
      <c r="D6012" s="86"/>
      <c r="E6012" s="86"/>
      <c r="F6012" s="86"/>
    </row>
    <row r="6013" spans="3:6" x14ac:dyDescent="0.25">
      <c r="C6013" s="86"/>
      <c r="D6013" s="86"/>
      <c r="E6013" s="86"/>
      <c r="F6013" s="86"/>
    </row>
    <row r="6014" spans="3:6" x14ac:dyDescent="0.25">
      <c r="C6014" s="86"/>
      <c r="D6014" s="86"/>
      <c r="E6014" s="86"/>
      <c r="F6014" s="86"/>
    </row>
    <row r="6015" spans="3:6" x14ac:dyDescent="0.25">
      <c r="C6015" s="86"/>
      <c r="D6015" s="86"/>
      <c r="E6015" s="86"/>
      <c r="F6015" s="86"/>
    </row>
    <row r="6016" spans="3:6" x14ac:dyDescent="0.25">
      <c r="C6016" s="86"/>
      <c r="D6016" s="86"/>
      <c r="E6016" s="86"/>
      <c r="F6016" s="86"/>
    </row>
    <row r="6017" spans="3:6" x14ac:dyDescent="0.25">
      <c r="C6017" s="86"/>
      <c r="D6017" s="86"/>
      <c r="E6017" s="86"/>
      <c r="F6017" s="86"/>
    </row>
    <row r="6018" spans="3:6" x14ac:dyDescent="0.25">
      <c r="C6018" s="86"/>
      <c r="D6018" s="86"/>
      <c r="E6018" s="86"/>
      <c r="F6018" s="86"/>
    </row>
    <row r="6019" spans="3:6" x14ac:dyDescent="0.25">
      <c r="C6019" s="86"/>
      <c r="D6019" s="86"/>
      <c r="E6019" s="86"/>
      <c r="F6019" s="86"/>
    </row>
    <row r="6020" spans="3:6" x14ac:dyDescent="0.25">
      <c r="C6020" s="86"/>
      <c r="D6020" s="86"/>
      <c r="E6020" s="86"/>
      <c r="F6020" s="86"/>
    </row>
    <row r="6021" spans="3:6" x14ac:dyDescent="0.25">
      <c r="C6021" s="86"/>
      <c r="D6021" s="86"/>
      <c r="E6021" s="86"/>
      <c r="F6021" s="86"/>
    </row>
    <row r="6022" spans="3:6" x14ac:dyDescent="0.25">
      <c r="C6022" s="86"/>
      <c r="D6022" s="86"/>
      <c r="E6022" s="86"/>
      <c r="F6022" s="86"/>
    </row>
    <row r="6023" spans="3:6" x14ac:dyDescent="0.25">
      <c r="C6023" s="86"/>
      <c r="D6023" s="86"/>
      <c r="E6023" s="86"/>
      <c r="F6023" s="86"/>
    </row>
    <row r="6024" spans="3:6" x14ac:dyDescent="0.25">
      <c r="C6024" s="86"/>
      <c r="D6024" s="86"/>
      <c r="E6024" s="86"/>
      <c r="F6024" s="86"/>
    </row>
    <row r="6025" spans="3:6" x14ac:dyDescent="0.25">
      <c r="C6025" s="86"/>
      <c r="D6025" s="86"/>
      <c r="E6025" s="86"/>
      <c r="F6025" s="86"/>
    </row>
    <row r="6026" spans="3:6" x14ac:dyDescent="0.25">
      <c r="C6026" s="86"/>
      <c r="D6026" s="86"/>
      <c r="E6026" s="86"/>
      <c r="F6026" s="86"/>
    </row>
    <row r="6027" spans="3:6" x14ac:dyDescent="0.25">
      <c r="C6027" s="86"/>
      <c r="D6027" s="86"/>
      <c r="E6027" s="86"/>
      <c r="F6027" s="86"/>
    </row>
    <row r="6028" spans="3:6" x14ac:dyDescent="0.25">
      <c r="C6028" s="86"/>
      <c r="D6028" s="86"/>
      <c r="E6028" s="86"/>
      <c r="F6028" s="86"/>
    </row>
    <row r="6029" spans="3:6" x14ac:dyDescent="0.25">
      <c r="C6029" s="86"/>
      <c r="D6029" s="86"/>
      <c r="E6029" s="86"/>
      <c r="F6029" s="86"/>
    </row>
    <row r="6030" spans="3:6" x14ac:dyDescent="0.25">
      <c r="C6030" s="86"/>
      <c r="D6030" s="86"/>
      <c r="E6030" s="86"/>
      <c r="F6030" s="86"/>
    </row>
    <row r="6031" spans="3:6" x14ac:dyDescent="0.25">
      <c r="C6031" s="86"/>
      <c r="D6031" s="86"/>
      <c r="E6031" s="86"/>
      <c r="F6031" s="86"/>
    </row>
    <row r="6032" spans="3:6" x14ac:dyDescent="0.25">
      <c r="C6032" s="86"/>
      <c r="D6032" s="86"/>
      <c r="E6032" s="86"/>
      <c r="F6032" s="86"/>
    </row>
    <row r="6033" spans="3:6" x14ac:dyDescent="0.25">
      <c r="C6033" s="86"/>
      <c r="D6033" s="86"/>
      <c r="E6033" s="86"/>
      <c r="F6033" s="86"/>
    </row>
    <row r="6034" spans="3:6" x14ac:dyDescent="0.25">
      <c r="C6034" s="86"/>
      <c r="D6034" s="86"/>
      <c r="E6034" s="86"/>
      <c r="F6034" s="86"/>
    </row>
    <row r="6035" spans="3:6" x14ac:dyDescent="0.25">
      <c r="C6035" s="86"/>
      <c r="D6035" s="86"/>
      <c r="E6035" s="86"/>
      <c r="F6035" s="86"/>
    </row>
    <row r="6036" spans="3:6" x14ac:dyDescent="0.25">
      <c r="C6036" s="86"/>
      <c r="D6036" s="86"/>
      <c r="E6036" s="86"/>
      <c r="F6036" s="86"/>
    </row>
    <row r="6037" spans="3:6" x14ac:dyDescent="0.25">
      <c r="C6037" s="86"/>
      <c r="D6037" s="86"/>
      <c r="E6037" s="86"/>
      <c r="F6037" s="86"/>
    </row>
    <row r="6038" spans="3:6" x14ac:dyDescent="0.25">
      <c r="C6038" s="86"/>
      <c r="D6038" s="86"/>
      <c r="E6038" s="86"/>
      <c r="F6038" s="86"/>
    </row>
    <row r="6039" spans="3:6" x14ac:dyDescent="0.25">
      <c r="C6039" s="86"/>
      <c r="D6039" s="86"/>
      <c r="E6039" s="86"/>
      <c r="F6039" s="86"/>
    </row>
    <row r="6040" spans="3:6" x14ac:dyDescent="0.25">
      <c r="C6040" s="86"/>
      <c r="D6040" s="86"/>
      <c r="E6040" s="86"/>
      <c r="F6040" s="86"/>
    </row>
    <row r="6041" spans="3:6" x14ac:dyDescent="0.25">
      <c r="C6041" s="86"/>
      <c r="D6041" s="86"/>
      <c r="E6041" s="86"/>
      <c r="F6041" s="86"/>
    </row>
    <row r="6042" spans="3:6" x14ac:dyDescent="0.25">
      <c r="C6042" s="86"/>
      <c r="D6042" s="86"/>
      <c r="E6042" s="86"/>
      <c r="F6042" s="86"/>
    </row>
    <row r="6043" spans="3:6" x14ac:dyDescent="0.25">
      <c r="C6043" s="86"/>
      <c r="D6043" s="86"/>
      <c r="E6043" s="86"/>
      <c r="F6043" s="86"/>
    </row>
    <row r="6044" spans="3:6" x14ac:dyDescent="0.25">
      <c r="C6044" s="86"/>
      <c r="D6044" s="86"/>
      <c r="E6044" s="86"/>
      <c r="F6044" s="86"/>
    </row>
    <row r="6045" spans="3:6" x14ac:dyDescent="0.25">
      <c r="C6045" s="86"/>
      <c r="D6045" s="86"/>
      <c r="E6045" s="86"/>
      <c r="F6045" s="86"/>
    </row>
    <row r="6046" spans="3:6" x14ac:dyDescent="0.25">
      <c r="C6046" s="86"/>
      <c r="D6046" s="86"/>
      <c r="E6046" s="86"/>
      <c r="F6046" s="86"/>
    </row>
    <row r="6047" spans="3:6" x14ac:dyDescent="0.25">
      <c r="C6047" s="86"/>
      <c r="D6047" s="86"/>
      <c r="E6047" s="86"/>
      <c r="F6047" s="86"/>
    </row>
    <row r="6048" spans="3:6" x14ac:dyDescent="0.25">
      <c r="C6048" s="86"/>
      <c r="D6048" s="86"/>
      <c r="E6048" s="86"/>
      <c r="F6048" s="86"/>
    </row>
    <row r="6049" spans="3:6" x14ac:dyDescent="0.25">
      <c r="C6049" s="86"/>
      <c r="D6049" s="86"/>
      <c r="E6049" s="86"/>
      <c r="F6049" s="86"/>
    </row>
    <row r="6050" spans="3:6" x14ac:dyDescent="0.25">
      <c r="C6050" s="86"/>
      <c r="D6050" s="86"/>
      <c r="E6050" s="86"/>
      <c r="F6050" s="86"/>
    </row>
    <row r="6051" spans="3:6" x14ac:dyDescent="0.25">
      <c r="C6051" s="86"/>
      <c r="D6051" s="86"/>
      <c r="E6051" s="86"/>
      <c r="F6051" s="86"/>
    </row>
    <row r="6052" spans="3:6" x14ac:dyDescent="0.25">
      <c r="C6052" s="86"/>
      <c r="D6052" s="86"/>
      <c r="E6052" s="86"/>
      <c r="F6052" s="86"/>
    </row>
    <row r="6053" spans="3:6" x14ac:dyDescent="0.25">
      <c r="C6053" s="86"/>
      <c r="D6053" s="86"/>
      <c r="E6053" s="86"/>
      <c r="F6053" s="86"/>
    </row>
    <row r="6054" spans="3:6" x14ac:dyDescent="0.25">
      <c r="C6054" s="86"/>
      <c r="D6054" s="86"/>
      <c r="E6054" s="86"/>
      <c r="F6054" s="86"/>
    </row>
    <row r="6055" spans="3:6" x14ac:dyDescent="0.25">
      <c r="C6055" s="86"/>
      <c r="D6055" s="86"/>
      <c r="E6055" s="86"/>
      <c r="F6055" s="86"/>
    </row>
    <row r="6056" spans="3:6" x14ac:dyDescent="0.25">
      <c r="C6056" s="86"/>
      <c r="D6056" s="86"/>
      <c r="E6056" s="86"/>
      <c r="F6056" s="86"/>
    </row>
    <row r="6057" spans="3:6" x14ac:dyDescent="0.25">
      <c r="C6057" s="86"/>
      <c r="D6057" s="86"/>
      <c r="E6057" s="86"/>
      <c r="F6057" s="86"/>
    </row>
    <row r="6058" spans="3:6" x14ac:dyDescent="0.25">
      <c r="C6058" s="86"/>
      <c r="D6058" s="86"/>
      <c r="E6058" s="86"/>
      <c r="F6058" s="86"/>
    </row>
    <row r="6059" spans="3:6" x14ac:dyDescent="0.25">
      <c r="C6059" s="86"/>
      <c r="D6059" s="86"/>
      <c r="E6059" s="86"/>
      <c r="F6059" s="86"/>
    </row>
    <row r="6060" spans="3:6" x14ac:dyDescent="0.25">
      <c r="C6060" s="86"/>
      <c r="D6060" s="86"/>
      <c r="E6060" s="86"/>
      <c r="F6060" s="86"/>
    </row>
    <row r="6061" spans="3:6" x14ac:dyDescent="0.25">
      <c r="C6061" s="86"/>
      <c r="D6061" s="86"/>
      <c r="E6061" s="86"/>
      <c r="F6061" s="86"/>
    </row>
    <row r="6062" spans="3:6" x14ac:dyDescent="0.25">
      <c r="C6062" s="86"/>
      <c r="D6062" s="86"/>
      <c r="E6062" s="86"/>
      <c r="F6062" s="86"/>
    </row>
    <row r="6063" spans="3:6" x14ac:dyDescent="0.25">
      <c r="C6063" s="86"/>
      <c r="D6063" s="86"/>
      <c r="E6063" s="86"/>
      <c r="F6063" s="86"/>
    </row>
    <row r="6064" spans="3:6" x14ac:dyDescent="0.25">
      <c r="C6064" s="86"/>
      <c r="D6064" s="86"/>
      <c r="E6064" s="86"/>
      <c r="F6064" s="86"/>
    </row>
    <row r="6065" spans="3:6" x14ac:dyDescent="0.25">
      <c r="C6065" s="86"/>
      <c r="D6065" s="86"/>
      <c r="E6065" s="86"/>
      <c r="F6065" s="86"/>
    </row>
    <row r="6066" spans="3:6" x14ac:dyDescent="0.25">
      <c r="C6066" s="86"/>
      <c r="D6066" s="86"/>
      <c r="E6066" s="86"/>
      <c r="F6066" s="86"/>
    </row>
    <row r="6067" spans="3:6" x14ac:dyDescent="0.25">
      <c r="C6067" s="86"/>
      <c r="D6067" s="86"/>
      <c r="E6067" s="86"/>
      <c r="F6067" s="86"/>
    </row>
    <row r="6068" spans="3:6" x14ac:dyDescent="0.25">
      <c r="C6068" s="86"/>
      <c r="D6068" s="86"/>
      <c r="E6068" s="86"/>
      <c r="F6068" s="86"/>
    </row>
    <row r="6069" spans="3:6" x14ac:dyDescent="0.25">
      <c r="C6069" s="86"/>
      <c r="D6069" s="86"/>
      <c r="E6069" s="86"/>
      <c r="F6069" s="86"/>
    </row>
    <row r="6070" spans="3:6" x14ac:dyDescent="0.25">
      <c r="C6070" s="86"/>
      <c r="D6070" s="86"/>
      <c r="E6070" s="86"/>
      <c r="F6070" s="86"/>
    </row>
    <row r="6071" spans="3:6" x14ac:dyDescent="0.25">
      <c r="C6071" s="86"/>
      <c r="D6071" s="86"/>
      <c r="E6071" s="86"/>
      <c r="F6071" s="86"/>
    </row>
    <row r="6072" spans="3:6" x14ac:dyDescent="0.25">
      <c r="C6072" s="86"/>
      <c r="D6072" s="86"/>
      <c r="E6072" s="86"/>
      <c r="F6072" s="86"/>
    </row>
    <row r="6073" spans="3:6" x14ac:dyDescent="0.25">
      <c r="C6073" s="86"/>
      <c r="D6073" s="86"/>
      <c r="E6073" s="86"/>
      <c r="F6073" s="86"/>
    </row>
    <row r="6074" spans="3:6" x14ac:dyDescent="0.25">
      <c r="C6074" s="86"/>
      <c r="D6074" s="86"/>
      <c r="E6074" s="86"/>
      <c r="F6074" s="86"/>
    </row>
    <row r="6075" spans="3:6" x14ac:dyDescent="0.25">
      <c r="C6075" s="86"/>
      <c r="D6075" s="86"/>
      <c r="E6075" s="86"/>
      <c r="F6075" s="86"/>
    </row>
    <row r="6076" spans="3:6" x14ac:dyDescent="0.25">
      <c r="C6076" s="86"/>
      <c r="D6076" s="86"/>
      <c r="E6076" s="86"/>
      <c r="F6076" s="86"/>
    </row>
    <row r="6077" spans="3:6" x14ac:dyDescent="0.25">
      <c r="C6077" s="86"/>
      <c r="D6077" s="86"/>
      <c r="E6077" s="86"/>
      <c r="F6077" s="86"/>
    </row>
    <row r="6078" spans="3:6" x14ac:dyDescent="0.25">
      <c r="C6078" s="86"/>
      <c r="D6078" s="86"/>
      <c r="E6078" s="86"/>
      <c r="F6078" s="86"/>
    </row>
    <row r="6079" spans="3:6" x14ac:dyDescent="0.25">
      <c r="C6079" s="86"/>
      <c r="D6079" s="86"/>
      <c r="E6079" s="86"/>
      <c r="F6079" s="86"/>
    </row>
    <row r="6080" spans="3:6" x14ac:dyDescent="0.25">
      <c r="C6080" s="86"/>
      <c r="D6080" s="86"/>
      <c r="E6080" s="86"/>
      <c r="F6080" s="86"/>
    </row>
    <row r="6081" spans="3:6" x14ac:dyDescent="0.25">
      <c r="C6081" s="86"/>
      <c r="D6081" s="86"/>
      <c r="E6081" s="86"/>
      <c r="F6081" s="86"/>
    </row>
    <row r="6082" spans="3:6" x14ac:dyDescent="0.25">
      <c r="C6082" s="86"/>
      <c r="D6082" s="86"/>
      <c r="E6082" s="86"/>
      <c r="F6082" s="86"/>
    </row>
    <row r="6083" spans="3:6" x14ac:dyDescent="0.25">
      <c r="C6083" s="86"/>
      <c r="D6083" s="86"/>
      <c r="E6083" s="86"/>
      <c r="F6083" s="86"/>
    </row>
    <row r="6084" spans="3:6" x14ac:dyDescent="0.25">
      <c r="C6084" s="86"/>
      <c r="D6084" s="86"/>
      <c r="E6084" s="86"/>
      <c r="F6084" s="86"/>
    </row>
    <row r="6085" spans="3:6" x14ac:dyDescent="0.25">
      <c r="C6085" s="86"/>
      <c r="D6085" s="86"/>
      <c r="E6085" s="86"/>
      <c r="F6085" s="86"/>
    </row>
    <row r="6086" spans="3:6" x14ac:dyDescent="0.25">
      <c r="C6086" s="86"/>
      <c r="D6086" s="86"/>
      <c r="E6086" s="86"/>
      <c r="F6086" s="86"/>
    </row>
    <row r="6087" spans="3:6" x14ac:dyDescent="0.25">
      <c r="C6087" s="86"/>
      <c r="D6087" s="86"/>
      <c r="E6087" s="86"/>
      <c r="F6087" s="86"/>
    </row>
    <row r="6088" spans="3:6" x14ac:dyDescent="0.25">
      <c r="C6088" s="86"/>
      <c r="D6088" s="86"/>
      <c r="E6088" s="86"/>
      <c r="F6088" s="86"/>
    </row>
    <row r="6089" spans="3:6" x14ac:dyDescent="0.25">
      <c r="C6089" s="86"/>
      <c r="D6089" s="86"/>
      <c r="E6089" s="86"/>
      <c r="F6089" s="86"/>
    </row>
    <row r="6090" spans="3:6" x14ac:dyDescent="0.25">
      <c r="C6090" s="86"/>
      <c r="D6090" s="86"/>
      <c r="E6090" s="86"/>
      <c r="F6090" s="86"/>
    </row>
    <row r="6091" spans="3:6" x14ac:dyDescent="0.25">
      <c r="C6091" s="86"/>
      <c r="D6091" s="86"/>
      <c r="E6091" s="86"/>
      <c r="F6091" s="86"/>
    </row>
    <row r="6092" spans="3:6" x14ac:dyDescent="0.25">
      <c r="C6092" s="86"/>
      <c r="D6092" s="86"/>
      <c r="E6092" s="86"/>
      <c r="F6092" s="86"/>
    </row>
    <row r="6093" spans="3:6" x14ac:dyDescent="0.25">
      <c r="C6093" s="86"/>
      <c r="D6093" s="86"/>
      <c r="E6093" s="86"/>
      <c r="F6093" s="86"/>
    </row>
    <row r="6094" spans="3:6" x14ac:dyDescent="0.25">
      <c r="C6094" s="86"/>
      <c r="D6094" s="86"/>
      <c r="E6094" s="86"/>
      <c r="F6094" s="86"/>
    </row>
    <row r="6095" spans="3:6" x14ac:dyDescent="0.25">
      <c r="C6095" s="86"/>
      <c r="D6095" s="86"/>
      <c r="E6095" s="86"/>
      <c r="F6095" s="86"/>
    </row>
    <row r="6096" spans="3:6" x14ac:dyDescent="0.25">
      <c r="C6096" s="86"/>
      <c r="D6096" s="86"/>
      <c r="E6096" s="86"/>
      <c r="F6096" s="86"/>
    </row>
    <row r="6097" spans="3:6" x14ac:dyDescent="0.25">
      <c r="C6097" s="86"/>
      <c r="D6097" s="86"/>
      <c r="E6097" s="86"/>
      <c r="F6097" s="86"/>
    </row>
    <row r="6098" spans="3:6" x14ac:dyDescent="0.25">
      <c r="C6098" s="86"/>
      <c r="D6098" s="86"/>
      <c r="E6098" s="86"/>
      <c r="F6098" s="86"/>
    </row>
    <row r="6099" spans="3:6" x14ac:dyDescent="0.25">
      <c r="C6099" s="86"/>
      <c r="D6099" s="86"/>
      <c r="E6099" s="86"/>
      <c r="F6099" s="86"/>
    </row>
    <row r="6100" spans="3:6" x14ac:dyDescent="0.25">
      <c r="C6100" s="86"/>
      <c r="D6100" s="86"/>
      <c r="E6100" s="86"/>
      <c r="F6100" s="86"/>
    </row>
    <row r="6101" spans="3:6" x14ac:dyDescent="0.25">
      <c r="C6101" s="86"/>
      <c r="D6101" s="86"/>
      <c r="E6101" s="86"/>
      <c r="F6101" s="86"/>
    </row>
    <row r="6102" spans="3:6" x14ac:dyDescent="0.25">
      <c r="C6102" s="86"/>
      <c r="D6102" s="86"/>
      <c r="E6102" s="86"/>
      <c r="F6102" s="86"/>
    </row>
    <row r="6103" spans="3:6" x14ac:dyDescent="0.25">
      <c r="C6103" s="86"/>
      <c r="D6103" s="86"/>
      <c r="E6103" s="86"/>
      <c r="F6103" s="86"/>
    </row>
    <row r="6104" spans="3:6" x14ac:dyDescent="0.25">
      <c r="C6104" s="86"/>
      <c r="D6104" s="86"/>
      <c r="E6104" s="86"/>
      <c r="F6104" s="86"/>
    </row>
    <row r="6105" spans="3:6" x14ac:dyDescent="0.25">
      <c r="C6105" s="86"/>
      <c r="D6105" s="86"/>
      <c r="E6105" s="86"/>
      <c r="F6105" s="86"/>
    </row>
    <row r="6106" spans="3:6" x14ac:dyDescent="0.25">
      <c r="C6106" s="86"/>
      <c r="D6106" s="86"/>
      <c r="E6106" s="86"/>
      <c r="F6106" s="86"/>
    </row>
    <row r="6107" spans="3:6" x14ac:dyDescent="0.25">
      <c r="C6107" s="86"/>
      <c r="D6107" s="86"/>
      <c r="E6107" s="86"/>
      <c r="F6107" s="86"/>
    </row>
    <row r="6108" spans="3:6" x14ac:dyDescent="0.25">
      <c r="C6108" s="86"/>
      <c r="D6108" s="86"/>
      <c r="E6108" s="86"/>
      <c r="F6108" s="86"/>
    </row>
    <row r="6109" spans="3:6" x14ac:dyDescent="0.25">
      <c r="C6109" s="86"/>
      <c r="D6109" s="86"/>
      <c r="E6109" s="86"/>
      <c r="F6109" s="86"/>
    </row>
    <row r="6110" spans="3:6" x14ac:dyDescent="0.25">
      <c r="C6110" s="86"/>
      <c r="D6110" s="86"/>
      <c r="E6110" s="86"/>
      <c r="F6110" s="86"/>
    </row>
    <row r="6111" spans="3:6" x14ac:dyDescent="0.25">
      <c r="C6111" s="86"/>
      <c r="D6111" s="86"/>
      <c r="E6111" s="86"/>
      <c r="F6111" s="86"/>
    </row>
    <row r="6112" spans="3:6" x14ac:dyDescent="0.25">
      <c r="C6112" s="86"/>
      <c r="D6112" s="86"/>
      <c r="E6112" s="86"/>
      <c r="F6112" s="86"/>
    </row>
    <row r="6113" spans="3:6" x14ac:dyDescent="0.25">
      <c r="C6113" s="86"/>
      <c r="D6113" s="86"/>
      <c r="E6113" s="86"/>
      <c r="F6113" s="86"/>
    </row>
    <row r="6114" spans="3:6" x14ac:dyDescent="0.25">
      <c r="C6114" s="86"/>
      <c r="D6114" s="86"/>
      <c r="E6114" s="86"/>
      <c r="F6114" s="86"/>
    </row>
    <row r="6115" spans="3:6" x14ac:dyDescent="0.25">
      <c r="C6115" s="86"/>
      <c r="D6115" s="86"/>
      <c r="E6115" s="86"/>
      <c r="F6115" s="86"/>
    </row>
    <row r="6116" spans="3:6" x14ac:dyDescent="0.25">
      <c r="C6116" s="86"/>
      <c r="D6116" s="86"/>
      <c r="E6116" s="86"/>
      <c r="F6116" s="86"/>
    </row>
    <row r="6117" spans="3:6" x14ac:dyDescent="0.25">
      <c r="C6117" s="86"/>
      <c r="D6117" s="86"/>
      <c r="E6117" s="86"/>
      <c r="F6117" s="86"/>
    </row>
    <row r="6118" spans="3:6" x14ac:dyDescent="0.25">
      <c r="C6118" s="86"/>
      <c r="D6118" s="86"/>
      <c r="E6118" s="86"/>
      <c r="F6118" s="86"/>
    </row>
    <row r="6119" spans="3:6" x14ac:dyDescent="0.25">
      <c r="C6119" s="86"/>
      <c r="D6119" s="86"/>
      <c r="E6119" s="86"/>
      <c r="F6119" s="86"/>
    </row>
    <row r="6120" spans="3:6" x14ac:dyDescent="0.25">
      <c r="C6120" s="86"/>
      <c r="D6120" s="86"/>
      <c r="E6120" s="86"/>
      <c r="F6120" s="86"/>
    </row>
    <row r="6121" spans="3:6" x14ac:dyDescent="0.25">
      <c r="C6121" s="86"/>
      <c r="D6121" s="86"/>
      <c r="E6121" s="86"/>
      <c r="F6121" s="86"/>
    </row>
    <row r="6122" spans="3:6" x14ac:dyDescent="0.25">
      <c r="C6122" s="86"/>
      <c r="D6122" s="86"/>
      <c r="E6122" s="86"/>
      <c r="F6122" s="86"/>
    </row>
    <row r="6123" spans="3:6" x14ac:dyDescent="0.25">
      <c r="C6123" s="86"/>
      <c r="D6123" s="86"/>
      <c r="E6123" s="86"/>
      <c r="F6123" s="86"/>
    </row>
    <row r="6124" spans="3:6" x14ac:dyDescent="0.25">
      <c r="C6124" s="86"/>
      <c r="D6124" s="86"/>
      <c r="E6124" s="86"/>
      <c r="F6124" s="86"/>
    </row>
    <row r="6125" spans="3:6" x14ac:dyDescent="0.25">
      <c r="C6125" s="86"/>
      <c r="D6125" s="86"/>
      <c r="E6125" s="86"/>
      <c r="F6125" s="86"/>
    </row>
    <row r="6126" spans="3:6" x14ac:dyDescent="0.25">
      <c r="C6126" s="86"/>
      <c r="D6126" s="86"/>
      <c r="E6126" s="86"/>
      <c r="F6126" s="86"/>
    </row>
    <row r="6127" spans="3:6" x14ac:dyDescent="0.25">
      <c r="C6127" s="86"/>
      <c r="D6127" s="86"/>
      <c r="E6127" s="86"/>
      <c r="F6127" s="86"/>
    </row>
    <row r="6128" spans="3:6" x14ac:dyDescent="0.25">
      <c r="C6128" s="86"/>
      <c r="D6128" s="86"/>
      <c r="E6128" s="86"/>
      <c r="F6128" s="86"/>
    </row>
    <row r="6129" spans="3:6" x14ac:dyDescent="0.25">
      <c r="C6129" s="86"/>
      <c r="D6129" s="86"/>
      <c r="E6129" s="86"/>
      <c r="F6129" s="86"/>
    </row>
    <row r="6130" spans="3:6" x14ac:dyDescent="0.25">
      <c r="C6130" s="86"/>
      <c r="D6130" s="86"/>
      <c r="E6130" s="86"/>
      <c r="F6130" s="86"/>
    </row>
    <row r="6131" spans="3:6" x14ac:dyDescent="0.25">
      <c r="C6131" s="86"/>
      <c r="D6131" s="86"/>
      <c r="E6131" s="86"/>
      <c r="F6131" s="86"/>
    </row>
    <row r="6132" spans="3:6" x14ac:dyDescent="0.25">
      <c r="C6132" s="86"/>
      <c r="D6132" s="86"/>
      <c r="E6132" s="86"/>
      <c r="F6132" s="86"/>
    </row>
    <row r="6133" spans="3:6" x14ac:dyDescent="0.25">
      <c r="C6133" s="86"/>
      <c r="D6133" s="86"/>
      <c r="E6133" s="86"/>
      <c r="F6133" s="86"/>
    </row>
    <row r="6134" spans="3:6" x14ac:dyDescent="0.25">
      <c r="C6134" s="86"/>
      <c r="D6134" s="86"/>
      <c r="E6134" s="86"/>
      <c r="F6134" s="86"/>
    </row>
    <row r="6135" spans="3:6" x14ac:dyDescent="0.25">
      <c r="C6135" s="86"/>
      <c r="D6135" s="86"/>
      <c r="E6135" s="86"/>
      <c r="F6135" s="86"/>
    </row>
    <row r="6136" spans="3:6" x14ac:dyDescent="0.25">
      <c r="C6136" s="86"/>
      <c r="D6136" s="86"/>
      <c r="E6136" s="86"/>
      <c r="F6136" s="86"/>
    </row>
    <row r="6137" spans="3:6" x14ac:dyDescent="0.25">
      <c r="C6137" s="86"/>
      <c r="D6137" s="86"/>
      <c r="E6137" s="86"/>
      <c r="F6137" s="86"/>
    </row>
    <row r="6138" spans="3:6" x14ac:dyDescent="0.25">
      <c r="C6138" s="86"/>
      <c r="D6138" s="86"/>
      <c r="E6138" s="86"/>
      <c r="F6138" s="86"/>
    </row>
    <row r="6139" spans="3:6" x14ac:dyDescent="0.25">
      <c r="C6139" s="86"/>
      <c r="D6139" s="86"/>
      <c r="E6139" s="86"/>
      <c r="F6139" s="86"/>
    </row>
    <row r="6140" spans="3:6" x14ac:dyDescent="0.25">
      <c r="C6140" s="86"/>
      <c r="D6140" s="86"/>
      <c r="E6140" s="86"/>
      <c r="F6140" s="86"/>
    </row>
    <row r="6141" spans="3:6" x14ac:dyDescent="0.25">
      <c r="C6141" s="86"/>
      <c r="D6141" s="86"/>
      <c r="E6141" s="86"/>
      <c r="F6141" s="86"/>
    </row>
    <row r="6142" spans="3:6" x14ac:dyDescent="0.25">
      <c r="C6142" s="86"/>
      <c r="D6142" s="86"/>
      <c r="E6142" s="86"/>
      <c r="F6142" s="86"/>
    </row>
    <row r="6143" spans="3:6" x14ac:dyDescent="0.25">
      <c r="C6143" s="86"/>
      <c r="D6143" s="86"/>
      <c r="E6143" s="86"/>
      <c r="F6143" s="86"/>
    </row>
    <row r="6144" spans="3:6" x14ac:dyDescent="0.25">
      <c r="C6144" s="86"/>
      <c r="D6144" s="86"/>
      <c r="E6144" s="86"/>
      <c r="F6144" s="86"/>
    </row>
    <row r="6145" spans="3:6" x14ac:dyDescent="0.25">
      <c r="C6145" s="86"/>
      <c r="D6145" s="86"/>
      <c r="E6145" s="86"/>
      <c r="F6145" s="86"/>
    </row>
    <row r="6146" spans="3:6" x14ac:dyDescent="0.25">
      <c r="C6146" s="86"/>
      <c r="D6146" s="86"/>
      <c r="E6146" s="86"/>
      <c r="F6146" s="86"/>
    </row>
    <row r="6147" spans="3:6" x14ac:dyDescent="0.25">
      <c r="C6147" s="86"/>
      <c r="D6147" s="86"/>
      <c r="E6147" s="86"/>
      <c r="F6147" s="86"/>
    </row>
    <row r="6148" spans="3:6" x14ac:dyDescent="0.25">
      <c r="C6148" s="86"/>
      <c r="D6148" s="86"/>
      <c r="E6148" s="86"/>
      <c r="F6148" s="86"/>
    </row>
    <row r="6149" spans="3:6" x14ac:dyDescent="0.25">
      <c r="C6149" s="86"/>
      <c r="D6149" s="86"/>
      <c r="E6149" s="86"/>
      <c r="F6149" s="86"/>
    </row>
    <row r="6150" spans="3:6" x14ac:dyDescent="0.25">
      <c r="C6150" s="86"/>
      <c r="D6150" s="86"/>
      <c r="E6150" s="86"/>
      <c r="F6150" s="86"/>
    </row>
    <row r="6151" spans="3:6" x14ac:dyDescent="0.25">
      <c r="C6151" s="86"/>
      <c r="D6151" s="86"/>
      <c r="E6151" s="86"/>
      <c r="F6151" s="86"/>
    </row>
    <row r="6152" spans="3:6" x14ac:dyDescent="0.25">
      <c r="C6152" s="86"/>
      <c r="D6152" s="86"/>
      <c r="E6152" s="86"/>
      <c r="F6152" s="86"/>
    </row>
    <row r="6153" spans="3:6" x14ac:dyDescent="0.25">
      <c r="C6153" s="86"/>
      <c r="D6153" s="86"/>
      <c r="E6153" s="86"/>
      <c r="F6153" s="86"/>
    </row>
    <row r="6154" spans="3:6" x14ac:dyDescent="0.25">
      <c r="C6154" s="86"/>
      <c r="D6154" s="86"/>
      <c r="E6154" s="86"/>
      <c r="F6154" s="86"/>
    </row>
    <row r="6155" spans="3:6" x14ac:dyDescent="0.25">
      <c r="C6155" s="86"/>
      <c r="D6155" s="86"/>
      <c r="E6155" s="86"/>
      <c r="F6155" s="86"/>
    </row>
    <row r="6156" spans="3:6" x14ac:dyDescent="0.25">
      <c r="C6156" s="86"/>
      <c r="D6156" s="86"/>
      <c r="E6156" s="86"/>
      <c r="F6156" s="86"/>
    </row>
    <row r="6157" spans="3:6" x14ac:dyDescent="0.25">
      <c r="C6157" s="86"/>
      <c r="D6157" s="86"/>
      <c r="E6157" s="86"/>
      <c r="F6157" s="86"/>
    </row>
    <row r="6158" spans="3:6" x14ac:dyDescent="0.25">
      <c r="C6158" s="86"/>
      <c r="D6158" s="86"/>
      <c r="E6158" s="86"/>
      <c r="F6158" s="86"/>
    </row>
    <row r="6159" spans="3:6" x14ac:dyDescent="0.25">
      <c r="C6159" s="86"/>
      <c r="D6159" s="86"/>
      <c r="E6159" s="86"/>
      <c r="F6159" s="86"/>
    </row>
    <row r="6160" spans="3:6" x14ac:dyDescent="0.25">
      <c r="C6160" s="86"/>
      <c r="D6160" s="86"/>
      <c r="E6160" s="86"/>
      <c r="F6160" s="86"/>
    </row>
    <row r="6161" spans="3:6" x14ac:dyDescent="0.25">
      <c r="C6161" s="86"/>
      <c r="D6161" s="86"/>
      <c r="E6161" s="86"/>
      <c r="F6161" s="86"/>
    </row>
    <row r="6162" spans="3:6" x14ac:dyDescent="0.25">
      <c r="C6162" s="86"/>
      <c r="D6162" s="86"/>
      <c r="E6162" s="86"/>
      <c r="F6162" s="86"/>
    </row>
    <row r="6163" spans="3:6" x14ac:dyDescent="0.25">
      <c r="C6163" s="86"/>
      <c r="D6163" s="86"/>
      <c r="E6163" s="86"/>
      <c r="F6163" s="86"/>
    </row>
    <row r="6164" spans="3:6" x14ac:dyDescent="0.25">
      <c r="C6164" s="86"/>
      <c r="D6164" s="86"/>
      <c r="E6164" s="86"/>
      <c r="F6164" s="86"/>
    </row>
    <row r="6165" spans="3:6" x14ac:dyDescent="0.25">
      <c r="C6165" s="86"/>
      <c r="D6165" s="86"/>
      <c r="E6165" s="86"/>
      <c r="F6165" s="86"/>
    </row>
    <row r="6166" spans="3:6" x14ac:dyDescent="0.25">
      <c r="C6166" s="86"/>
      <c r="D6166" s="86"/>
      <c r="E6166" s="86"/>
      <c r="F6166" s="86"/>
    </row>
    <row r="6167" spans="3:6" x14ac:dyDescent="0.25">
      <c r="C6167" s="86"/>
      <c r="D6167" s="86"/>
      <c r="E6167" s="86"/>
      <c r="F6167" s="86"/>
    </row>
    <row r="6168" spans="3:6" x14ac:dyDescent="0.25">
      <c r="C6168" s="86"/>
      <c r="D6168" s="86"/>
      <c r="E6168" s="86"/>
      <c r="F6168" s="86"/>
    </row>
    <row r="6169" spans="3:6" x14ac:dyDescent="0.25">
      <c r="C6169" s="86"/>
      <c r="D6169" s="86"/>
      <c r="E6169" s="86"/>
      <c r="F6169" s="86"/>
    </row>
    <row r="6170" spans="3:6" x14ac:dyDescent="0.25">
      <c r="C6170" s="86"/>
      <c r="D6170" s="86"/>
      <c r="E6170" s="86"/>
      <c r="F6170" s="86"/>
    </row>
    <row r="6171" spans="3:6" x14ac:dyDescent="0.25">
      <c r="C6171" s="86"/>
      <c r="D6171" s="86"/>
      <c r="E6171" s="86"/>
      <c r="F6171" s="86"/>
    </row>
    <row r="6172" spans="3:6" x14ac:dyDescent="0.25">
      <c r="C6172" s="86"/>
      <c r="D6172" s="86"/>
      <c r="E6172" s="86"/>
      <c r="F6172" s="86"/>
    </row>
    <row r="6173" spans="3:6" x14ac:dyDescent="0.25">
      <c r="C6173" s="86"/>
      <c r="D6173" s="86"/>
      <c r="E6173" s="86"/>
      <c r="F6173" s="86"/>
    </row>
    <row r="6174" spans="3:6" x14ac:dyDescent="0.25">
      <c r="C6174" s="86"/>
      <c r="D6174" s="86"/>
      <c r="E6174" s="86"/>
      <c r="F6174" s="86"/>
    </row>
    <row r="6175" spans="3:6" x14ac:dyDescent="0.25">
      <c r="C6175" s="86"/>
      <c r="D6175" s="86"/>
      <c r="E6175" s="86"/>
      <c r="F6175" s="86"/>
    </row>
    <row r="6176" spans="3:6" x14ac:dyDescent="0.25">
      <c r="C6176" s="86"/>
      <c r="D6176" s="86"/>
      <c r="E6176" s="86"/>
      <c r="F6176" s="86"/>
    </row>
    <row r="6177" spans="3:6" x14ac:dyDescent="0.25">
      <c r="C6177" s="86"/>
      <c r="D6177" s="86"/>
      <c r="E6177" s="86"/>
      <c r="F6177" s="86"/>
    </row>
    <row r="6178" spans="3:6" x14ac:dyDescent="0.25">
      <c r="C6178" s="86"/>
      <c r="D6178" s="86"/>
      <c r="E6178" s="86"/>
      <c r="F6178" s="86"/>
    </row>
    <row r="6179" spans="3:6" x14ac:dyDescent="0.25">
      <c r="C6179" s="86"/>
      <c r="D6179" s="86"/>
      <c r="E6179" s="86"/>
      <c r="F6179" s="86"/>
    </row>
    <row r="6180" spans="3:6" x14ac:dyDescent="0.25">
      <c r="C6180" s="86"/>
      <c r="D6180" s="86"/>
      <c r="E6180" s="86"/>
      <c r="F6180" s="86"/>
    </row>
    <row r="6181" spans="3:6" x14ac:dyDescent="0.25">
      <c r="C6181" s="86"/>
      <c r="D6181" s="86"/>
      <c r="E6181" s="86"/>
      <c r="F6181" s="86"/>
    </row>
    <row r="6182" spans="3:6" x14ac:dyDescent="0.25">
      <c r="C6182" s="86"/>
      <c r="D6182" s="86"/>
      <c r="E6182" s="86"/>
      <c r="F6182" s="86"/>
    </row>
    <row r="6183" spans="3:6" x14ac:dyDescent="0.25">
      <c r="C6183" s="86"/>
      <c r="D6183" s="86"/>
      <c r="E6183" s="86"/>
      <c r="F6183" s="86"/>
    </row>
    <row r="6184" spans="3:6" x14ac:dyDescent="0.25">
      <c r="C6184" s="86"/>
      <c r="D6184" s="86"/>
      <c r="E6184" s="86"/>
      <c r="F6184" s="86"/>
    </row>
    <row r="6185" spans="3:6" x14ac:dyDescent="0.25">
      <c r="C6185" s="86"/>
      <c r="D6185" s="86"/>
      <c r="E6185" s="86"/>
      <c r="F6185" s="86"/>
    </row>
    <row r="6186" spans="3:6" x14ac:dyDescent="0.25">
      <c r="C6186" s="86"/>
      <c r="D6186" s="86"/>
      <c r="E6186" s="86"/>
      <c r="F6186" s="86"/>
    </row>
    <row r="6187" spans="3:6" x14ac:dyDescent="0.25">
      <c r="C6187" s="86"/>
      <c r="D6187" s="86"/>
      <c r="E6187" s="86"/>
      <c r="F6187" s="86"/>
    </row>
    <row r="6188" spans="3:6" x14ac:dyDescent="0.25">
      <c r="C6188" s="86"/>
      <c r="D6188" s="86"/>
      <c r="E6188" s="86"/>
      <c r="F6188" s="86"/>
    </row>
    <row r="6189" spans="3:6" x14ac:dyDescent="0.25">
      <c r="C6189" s="86"/>
      <c r="D6189" s="86"/>
      <c r="E6189" s="86"/>
      <c r="F6189" s="86"/>
    </row>
    <row r="6190" spans="3:6" x14ac:dyDescent="0.25">
      <c r="C6190" s="86"/>
      <c r="D6190" s="86"/>
      <c r="E6190" s="86"/>
      <c r="F6190" s="86"/>
    </row>
    <row r="6191" spans="3:6" x14ac:dyDescent="0.25">
      <c r="C6191" s="86"/>
      <c r="D6191" s="86"/>
      <c r="E6191" s="86"/>
      <c r="F6191" s="86"/>
    </row>
    <row r="6192" spans="3:6" x14ac:dyDescent="0.25">
      <c r="C6192" s="86"/>
      <c r="D6192" s="86"/>
      <c r="E6192" s="86"/>
      <c r="F6192" s="86"/>
    </row>
    <row r="6193" spans="3:6" x14ac:dyDescent="0.25">
      <c r="C6193" s="86"/>
      <c r="D6193" s="86"/>
      <c r="E6193" s="86"/>
      <c r="F6193" s="86"/>
    </row>
    <row r="6194" spans="3:6" x14ac:dyDescent="0.25">
      <c r="C6194" s="86"/>
      <c r="D6194" s="86"/>
      <c r="E6194" s="86"/>
      <c r="F6194" s="86"/>
    </row>
    <row r="6195" spans="3:6" x14ac:dyDescent="0.25">
      <c r="C6195" s="86"/>
      <c r="D6195" s="86"/>
      <c r="E6195" s="86"/>
      <c r="F6195" s="86"/>
    </row>
    <row r="6196" spans="3:6" x14ac:dyDescent="0.25">
      <c r="C6196" s="86"/>
      <c r="D6196" s="86"/>
      <c r="E6196" s="86"/>
      <c r="F6196" s="86"/>
    </row>
    <row r="6197" spans="3:6" x14ac:dyDescent="0.25">
      <c r="C6197" s="86"/>
      <c r="D6197" s="86"/>
      <c r="E6197" s="86"/>
      <c r="F6197" s="86"/>
    </row>
    <row r="6198" spans="3:6" x14ac:dyDescent="0.25">
      <c r="C6198" s="86"/>
      <c r="D6198" s="86"/>
      <c r="E6198" s="86"/>
      <c r="F6198" s="86"/>
    </row>
    <row r="6199" spans="3:6" x14ac:dyDescent="0.25">
      <c r="C6199" s="86"/>
      <c r="D6199" s="86"/>
      <c r="E6199" s="86"/>
      <c r="F6199" s="86"/>
    </row>
    <row r="6200" spans="3:6" x14ac:dyDescent="0.25">
      <c r="C6200" s="86"/>
      <c r="D6200" s="86"/>
      <c r="E6200" s="86"/>
      <c r="F6200" s="86"/>
    </row>
    <row r="6201" spans="3:6" x14ac:dyDescent="0.25">
      <c r="C6201" s="86"/>
      <c r="D6201" s="86"/>
      <c r="E6201" s="86"/>
      <c r="F6201" s="86"/>
    </row>
    <row r="6202" spans="3:6" x14ac:dyDescent="0.25">
      <c r="C6202" s="86"/>
      <c r="D6202" s="86"/>
      <c r="E6202" s="86"/>
      <c r="F6202" s="86"/>
    </row>
    <row r="6203" spans="3:6" x14ac:dyDescent="0.25">
      <c r="C6203" s="86"/>
      <c r="D6203" s="86"/>
      <c r="E6203" s="86"/>
      <c r="F6203" s="86"/>
    </row>
    <row r="6204" spans="3:6" x14ac:dyDescent="0.25">
      <c r="C6204" s="86"/>
      <c r="D6204" s="86"/>
      <c r="E6204" s="86"/>
      <c r="F6204" s="86"/>
    </row>
    <row r="6205" spans="3:6" x14ac:dyDescent="0.25">
      <c r="C6205" s="86"/>
      <c r="D6205" s="86"/>
      <c r="E6205" s="86"/>
      <c r="F6205" s="86"/>
    </row>
    <row r="6206" spans="3:6" x14ac:dyDescent="0.25">
      <c r="C6206" s="86"/>
      <c r="D6206" s="86"/>
      <c r="E6206" s="86"/>
      <c r="F6206" s="86"/>
    </row>
    <row r="6207" spans="3:6" x14ac:dyDescent="0.25">
      <c r="C6207" s="86"/>
      <c r="D6207" s="86"/>
      <c r="E6207" s="86"/>
      <c r="F6207" s="86"/>
    </row>
    <row r="6208" spans="3:6" x14ac:dyDescent="0.25">
      <c r="C6208" s="86"/>
      <c r="D6208" s="86"/>
      <c r="E6208" s="86"/>
      <c r="F6208" s="86"/>
    </row>
    <row r="6209" spans="3:6" x14ac:dyDescent="0.25">
      <c r="C6209" s="86"/>
      <c r="D6209" s="86"/>
      <c r="E6209" s="86"/>
      <c r="F6209" s="86"/>
    </row>
    <row r="6210" spans="3:6" x14ac:dyDescent="0.25">
      <c r="C6210" s="86"/>
      <c r="D6210" s="86"/>
      <c r="E6210" s="86"/>
      <c r="F6210" s="86"/>
    </row>
    <row r="6211" spans="3:6" x14ac:dyDescent="0.25">
      <c r="C6211" s="86"/>
      <c r="D6211" s="86"/>
      <c r="E6211" s="86"/>
      <c r="F6211" s="86"/>
    </row>
    <row r="6212" spans="3:6" x14ac:dyDescent="0.25">
      <c r="C6212" s="86"/>
      <c r="D6212" s="86"/>
      <c r="E6212" s="86"/>
      <c r="F6212" s="86"/>
    </row>
    <row r="6213" spans="3:6" x14ac:dyDescent="0.25">
      <c r="C6213" s="86"/>
      <c r="D6213" s="86"/>
      <c r="E6213" s="86"/>
      <c r="F6213" s="86"/>
    </row>
    <row r="6214" spans="3:6" x14ac:dyDescent="0.25">
      <c r="C6214" s="86"/>
      <c r="D6214" s="86"/>
      <c r="E6214" s="86"/>
      <c r="F6214" s="86"/>
    </row>
    <row r="6215" spans="3:6" x14ac:dyDescent="0.25">
      <c r="C6215" s="86"/>
      <c r="D6215" s="86"/>
      <c r="E6215" s="86"/>
      <c r="F6215" s="86"/>
    </row>
    <row r="6216" spans="3:6" x14ac:dyDescent="0.25">
      <c r="C6216" s="86"/>
      <c r="D6216" s="86"/>
      <c r="E6216" s="86"/>
      <c r="F6216" s="86"/>
    </row>
    <row r="6217" spans="3:6" x14ac:dyDescent="0.25">
      <c r="C6217" s="86"/>
      <c r="D6217" s="86"/>
      <c r="E6217" s="86"/>
      <c r="F6217" s="86"/>
    </row>
    <row r="6218" spans="3:6" x14ac:dyDescent="0.25">
      <c r="C6218" s="86"/>
      <c r="D6218" s="86"/>
      <c r="E6218" s="86"/>
      <c r="F6218" s="86"/>
    </row>
    <row r="6219" spans="3:6" x14ac:dyDescent="0.25">
      <c r="C6219" s="86"/>
      <c r="D6219" s="86"/>
      <c r="E6219" s="86"/>
      <c r="F6219" s="86"/>
    </row>
    <row r="6220" spans="3:6" x14ac:dyDescent="0.25">
      <c r="C6220" s="86"/>
      <c r="D6220" s="86"/>
      <c r="E6220" s="86"/>
      <c r="F6220" s="86"/>
    </row>
    <row r="6221" spans="3:6" x14ac:dyDescent="0.25">
      <c r="C6221" s="86"/>
      <c r="D6221" s="86"/>
      <c r="E6221" s="86"/>
      <c r="F6221" s="86"/>
    </row>
    <row r="6222" spans="3:6" x14ac:dyDescent="0.25">
      <c r="C6222" s="86"/>
      <c r="D6222" s="86"/>
      <c r="E6222" s="86"/>
      <c r="F6222" s="86"/>
    </row>
    <row r="6223" spans="3:6" x14ac:dyDescent="0.25">
      <c r="C6223" s="86"/>
      <c r="D6223" s="86"/>
      <c r="E6223" s="86"/>
      <c r="F6223" s="86"/>
    </row>
    <row r="6224" spans="3:6" x14ac:dyDescent="0.25">
      <c r="C6224" s="86"/>
      <c r="D6224" s="86"/>
      <c r="E6224" s="86"/>
      <c r="F6224" s="86"/>
    </row>
    <row r="6225" spans="3:6" x14ac:dyDescent="0.25">
      <c r="C6225" s="86"/>
      <c r="D6225" s="86"/>
      <c r="E6225" s="86"/>
      <c r="F6225" s="86"/>
    </row>
    <row r="6226" spans="3:6" x14ac:dyDescent="0.25">
      <c r="C6226" s="86"/>
      <c r="D6226" s="86"/>
      <c r="E6226" s="86"/>
      <c r="F6226" s="86"/>
    </row>
    <row r="6227" spans="3:6" x14ac:dyDescent="0.25">
      <c r="C6227" s="86"/>
      <c r="D6227" s="86"/>
      <c r="E6227" s="86"/>
      <c r="F6227" s="86"/>
    </row>
    <row r="6228" spans="3:6" x14ac:dyDescent="0.25">
      <c r="C6228" s="86"/>
      <c r="D6228" s="86"/>
      <c r="E6228" s="86"/>
      <c r="F6228" s="86"/>
    </row>
    <row r="6229" spans="3:6" x14ac:dyDescent="0.25">
      <c r="C6229" s="86"/>
      <c r="D6229" s="86"/>
      <c r="E6229" s="86"/>
      <c r="F6229" s="86"/>
    </row>
    <row r="6230" spans="3:6" x14ac:dyDescent="0.25">
      <c r="C6230" s="86"/>
      <c r="D6230" s="86"/>
      <c r="E6230" s="86"/>
      <c r="F6230" s="86"/>
    </row>
    <row r="6231" spans="3:6" x14ac:dyDescent="0.25">
      <c r="C6231" s="86"/>
      <c r="D6231" s="86"/>
      <c r="E6231" s="86"/>
      <c r="F6231" s="86"/>
    </row>
    <row r="6232" spans="3:6" x14ac:dyDescent="0.25">
      <c r="C6232" s="86"/>
      <c r="D6232" s="86"/>
      <c r="E6232" s="86"/>
      <c r="F6232" s="86"/>
    </row>
    <row r="6233" spans="3:6" x14ac:dyDescent="0.25">
      <c r="C6233" s="86"/>
      <c r="D6233" s="86"/>
      <c r="E6233" s="86"/>
      <c r="F6233" s="86"/>
    </row>
    <row r="6234" spans="3:6" x14ac:dyDescent="0.25">
      <c r="C6234" s="86"/>
      <c r="D6234" s="86"/>
      <c r="E6234" s="86"/>
      <c r="F6234" s="86"/>
    </row>
    <row r="6235" spans="3:6" x14ac:dyDescent="0.25">
      <c r="C6235" s="86"/>
      <c r="D6235" s="86"/>
      <c r="E6235" s="86"/>
      <c r="F6235" s="86"/>
    </row>
    <row r="6236" spans="3:6" x14ac:dyDescent="0.25">
      <c r="C6236" s="86"/>
      <c r="D6236" s="86"/>
      <c r="E6236" s="86"/>
      <c r="F6236" s="86"/>
    </row>
    <row r="6237" spans="3:6" x14ac:dyDescent="0.25">
      <c r="C6237" s="86"/>
      <c r="D6237" s="86"/>
      <c r="E6237" s="86"/>
      <c r="F6237" s="86"/>
    </row>
    <row r="6238" spans="3:6" x14ac:dyDescent="0.25">
      <c r="C6238" s="86"/>
      <c r="D6238" s="86"/>
      <c r="E6238" s="86"/>
      <c r="F6238" s="86"/>
    </row>
    <row r="6239" spans="3:6" x14ac:dyDescent="0.25">
      <c r="C6239" s="86"/>
      <c r="D6239" s="86"/>
      <c r="E6239" s="86"/>
      <c r="F6239" s="86"/>
    </row>
    <row r="6240" spans="3:6" x14ac:dyDescent="0.25">
      <c r="C6240" s="86"/>
      <c r="D6240" s="86"/>
      <c r="E6240" s="86"/>
      <c r="F6240" s="86"/>
    </row>
    <row r="6241" spans="3:6" x14ac:dyDescent="0.25">
      <c r="C6241" s="86"/>
      <c r="D6241" s="86"/>
      <c r="E6241" s="86"/>
      <c r="F6241" s="86"/>
    </row>
    <row r="6242" spans="3:6" x14ac:dyDescent="0.25">
      <c r="C6242" s="86"/>
      <c r="D6242" s="86"/>
      <c r="E6242" s="86"/>
      <c r="F6242" s="86"/>
    </row>
    <row r="6243" spans="3:6" x14ac:dyDescent="0.25">
      <c r="C6243" s="86"/>
      <c r="D6243" s="86"/>
      <c r="E6243" s="86"/>
      <c r="F6243" s="86"/>
    </row>
    <row r="6244" spans="3:6" x14ac:dyDescent="0.25">
      <c r="C6244" s="86"/>
      <c r="D6244" s="86"/>
      <c r="E6244" s="86"/>
      <c r="F6244" s="86"/>
    </row>
    <row r="6245" spans="3:6" x14ac:dyDescent="0.25">
      <c r="C6245" s="86"/>
      <c r="D6245" s="86"/>
      <c r="E6245" s="86"/>
      <c r="F6245" s="86"/>
    </row>
    <row r="6246" spans="3:6" x14ac:dyDescent="0.25">
      <c r="C6246" s="86"/>
      <c r="D6246" s="86"/>
      <c r="E6246" s="86"/>
      <c r="F6246" s="86"/>
    </row>
    <row r="6247" spans="3:6" x14ac:dyDescent="0.25">
      <c r="C6247" s="86"/>
      <c r="D6247" s="86"/>
      <c r="E6247" s="86"/>
      <c r="F6247" s="86"/>
    </row>
    <row r="6248" spans="3:6" x14ac:dyDescent="0.25">
      <c r="C6248" s="86"/>
      <c r="D6248" s="86"/>
      <c r="E6248" s="86"/>
      <c r="F6248" s="86"/>
    </row>
    <row r="6249" spans="3:6" x14ac:dyDescent="0.25">
      <c r="C6249" s="86"/>
      <c r="D6249" s="86"/>
      <c r="E6249" s="86"/>
      <c r="F6249" s="86"/>
    </row>
    <row r="6250" spans="3:6" x14ac:dyDescent="0.25">
      <c r="C6250" s="86"/>
      <c r="D6250" s="86"/>
      <c r="E6250" s="86"/>
      <c r="F6250" s="86"/>
    </row>
    <row r="6251" spans="3:6" x14ac:dyDescent="0.25">
      <c r="C6251" s="86"/>
      <c r="D6251" s="86"/>
      <c r="E6251" s="86"/>
      <c r="F6251" s="86"/>
    </row>
    <row r="6252" spans="3:6" x14ac:dyDescent="0.25">
      <c r="C6252" s="86"/>
      <c r="D6252" s="86"/>
      <c r="E6252" s="86"/>
      <c r="F6252" s="86"/>
    </row>
    <row r="6253" spans="3:6" x14ac:dyDescent="0.25">
      <c r="C6253" s="86"/>
      <c r="D6253" s="86"/>
      <c r="E6253" s="86"/>
      <c r="F6253" s="86"/>
    </row>
    <row r="6254" spans="3:6" x14ac:dyDescent="0.25">
      <c r="C6254" s="86"/>
      <c r="D6254" s="86"/>
      <c r="E6254" s="86"/>
      <c r="F6254" s="86"/>
    </row>
    <row r="6255" spans="3:6" x14ac:dyDescent="0.25">
      <c r="C6255" s="86"/>
      <c r="D6255" s="86"/>
      <c r="E6255" s="86"/>
      <c r="F6255" s="86"/>
    </row>
    <row r="6256" spans="3:6" x14ac:dyDescent="0.25">
      <c r="C6256" s="86"/>
      <c r="D6256" s="86"/>
      <c r="E6256" s="86"/>
      <c r="F6256" s="86"/>
    </row>
    <row r="6257" spans="3:6" x14ac:dyDescent="0.25">
      <c r="C6257" s="86"/>
      <c r="D6257" s="86"/>
      <c r="E6257" s="86"/>
      <c r="F6257" s="86"/>
    </row>
    <row r="6258" spans="3:6" x14ac:dyDescent="0.25">
      <c r="C6258" s="86"/>
      <c r="D6258" s="86"/>
      <c r="E6258" s="86"/>
      <c r="F6258" s="86"/>
    </row>
    <row r="6259" spans="3:6" x14ac:dyDescent="0.25">
      <c r="C6259" s="86"/>
      <c r="D6259" s="86"/>
      <c r="E6259" s="86"/>
      <c r="F6259" s="86"/>
    </row>
    <row r="6260" spans="3:6" x14ac:dyDescent="0.25">
      <c r="C6260" s="86"/>
      <c r="D6260" s="86"/>
      <c r="E6260" s="86"/>
      <c r="F6260" s="86"/>
    </row>
    <row r="6261" spans="3:6" x14ac:dyDescent="0.25">
      <c r="C6261" s="86"/>
      <c r="D6261" s="86"/>
      <c r="E6261" s="86"/>
      <c r="F6261" s="86"/>
    </row>
    <row r="6262" spans="3:6" x14ac:dyDescent="0.25">
      <c r="C6262" s="86"/>
      <c r="D6262" s="86"/>
      <c r="E6262" s="86"/>
      <c r="F6262" s="86"/>
    </row>
    <row r="6263" spans="3:6" x14ac:dyDescent="0.25">
      <c r="C6263" s="86"/>
      <c r="D6263" s="86"/>
      <c r="E6263" s="86"/>
      <c r="F6263" s="86"/>
    </row>
    <row r="6264" spans="3:6" x14ac:dyDescent="0.25">
      <c r="C6264" s="86"/>
      <c r="D6264" s="86"/>
      <c r="E6264" s="86"/>
      <c r="F6264" s="86"/>
    </row>
    <row r="6265" spans="3:6" x14ac:dyDescent="0.25">
      <c r="C6265" s="86"/>
      <c r="D6265" s="86"/>
      <c r="E6265" s="86"/>
      <c r="F6265" s="86"/>
    </row>
    <row r="6266" spans="3:6" x14ac:dyDescent="0.25">
      <c r="C6266" s="86"/>
      <c r="D6266" s="86"/>
      <c r="E6266" s="86"/>
      <c r="F6266" s="86"/>
    </row>
    <row r="6267" spans="3:6" x14ac:dyDescent="0.25">
      <c r="C6267" s="86"/>
      <c r="D6267" s="86"/>
      <c r="E6267" s="86"/>
      <c r="F6267" s="86"/>
    </row>
    <row r="6268" spans="3:6" x14ac:dyDescent="0.25">
      <c r="C6268" s="86"/>
      <c r="D6268" s="86"/>
      <c r="E6268" s="86"/>
      <c r="F6268" s="86"/>
    </row>
    <row r="6269" spans="3:6" x14ac:dyDescent="0.25">
      <c r="C6269" s="86"/>
      <c r="D6269" s="86"/>
      <c r="E6269" s="86"/>
      <c r="F6269" s="86"/>
    </row>
    <row r="6270" spans="3:6" x14ac:dyDescent="0.25">
      <c r="C6270" s="86"/>
      <c r="D6270" s="86"/>
      <c r="E6270" s="86"/>
      <c r="F6270" s="86"/>
    </row>
    <row r="6271" spans="3:6" x14ac:dyDescent="0.25">
      <c r="C6271" s="86"/>
      <c r="D6271" s="86"/>
      <c r="E6271" s="86"/>
      <c r="F6271" s="86"/>
    </row>
    <row r="6272" spans="3:6" x14ac:dyDescent="0.25">
      <c r="C6272" s="86"/>
      <c r="D6272" s="86"/>
      <c r="E6272" s="86"/>
      <c r="F6272" s="86"/>
    </row>
    <row r="6273" spans="3:6" x14ac:dyDescent="0.25">
      <c r="C6273" s="86"/>
      <c r="D6273" s="86"/>
      <c r="E6273" s="86"/>
      <c r="F6273" s="86"/>
    </row>
    <row r="6274" spans="3:6" x14ac:dyDescent="0.25">
      <c r="C6274" s="86"/>
      <c r="D6274" s="86"/>
      <c r="E6274" s="86"/>
      <c r="F6274" s="86"/>
    </row>
    <row r="6275" spans="3:6" x14ac:dyDescent="0.25">
      <c r="C6275" s="86"/>
      <c r="D6275" s="86"/>
      <c r="E6275" s="86"/>
      <c r="F6275" s="86"/>
    </row>
    <row r="6276" spans="3:6" x14ac:dyDescent="0.25">
      <c r="C6276" s="86"/>
      <c r="D6276" s="86"/>
      <c r="E6276" s="86"/>
      <c r="F6276" s="86"/>
    </row>
    <row r="6277" spans="3:6" x14ac:dyDescent="0.25">
      <c r="C6277" s="86"/>
      <c r="D6277" s="86"/>
      <c r="E6277" s="86"/>
      <c r="F6277" s="86"/>
    </row>
    <row r="6278" spans="3:6" x14ac:dyDescent="0.25">
      <c r="C6278" s="86"/>
      <c r="D6278" s="86"/>
      <c r="E6278" s="86"/>
      <c r="F6278" s="86"/>
    </row>
    <row r="6279" spans="3:6" x14ac:dyDescent="0.25">
      <c r="C6279" s="86"/>
      <c r="D6279" s="86"/>
      <c r="E6279" s="86"/>
      <c r="F6279" s="86"/>
    </row>
    <row r="6280" spans="3:6" x14ac:dyDescent="0.25">
      <c r="C6280" s="86"/>
      <c r="D6280" s="86"/>
      <c r="E6280" s="86"/>
      <c r="F6280" s="86"/>
    </row>
    <row r="6281" spans="3:6" x14ac:dyDescent="0.25">
      <c r="C6281" s="86"/>
      <c r="D6281" s="86"/>
      <c r="E6281" s="86"/>
      <c r="F6281" s="86"/>
    </row>
    <row r="6282" spans="3:6" x14ac:dyDescent="0.25">
      <c r="C6282" s="86"/>
      <c r="D6282" s="86"/>
      <c r="E6282" s="86"/>
      <c r="F6282" s="86"/>
    </row>
    <row r="6283" spans="3:6" x14ac:dyDescent="0.25">
      <c r="C6283" s="86"/>
      <c r="D6283" s="86"/>
      <c r="E6283" s="86"/>
      <c r="F6283" s="86"/>
    </row>
    <row r="6284" spans="3:6" x14ac:dyDescent="0.25">
      <c r="C6284" s="86"/>
      <c r="D6284" s="86"/>
      <c r="E6284" s="86"/>
      <c r="F6284" s="86"/>
    </row>
    <row r="6285" spans="3:6" x14ac:dyDescent="0.25">
      <c r="C6285" s="86"/>
      <c r="D6285" s="86"/>
      <c r="E6285" s="86"/>
      <c r="F6285" s="86"/>
    </row>
    <row r="6286" spans="3:6" x14ac:dyDescent="0.25">
      <c r="C6286" s="86"/>
      <c r="D6286" s="86"/>
      <c r="E6286" s="86"/>
      <c r="F6286" s="86"/>
    </row>
    <row r="6287" spans="3:6" x14ac:dyDescent="0.25">
      <c r="C6287" s="86"/>
      <c r="D6287" s="86"/>
      <c r="E6287" s="86"/>
      <c r="F6287" s="86"/>
    </row>
    <row r="6288" spans="3:6" x14ac:dyDescent="0.25">
      <c r="C6288" s="86"/>
      <c r="D6288" s="86"/>
      <c r="E6288" s="86"/>
      <c r="F6288" s="86"/>
    </row>
    <row r="6289" spans="3:6" x14ac:dyDescent="0.25">
      <c r="C6289" s="86"/>
      <c r="D6289" s="86"/>
      <c r="E6289" s="86"/>
      <c r="F6289" s="86"/>
    </row>
    <row r="6290" spans="3:6" x14ac:dyDescent="0.25">
      <c r="C6290" s="86"/>
      <c r="D6290" s="86"/>
      <c r="E6290" s="86"/>
      <c r="F6290" s="86"/>
    </row>
    <row r="6291" spans="3:6" x14ac:dyDescent="0.25">
      <c r="C6291" s="86"/>
      <c r="D6291" s="86"/>
      <c r="E6291" s="86"/>
      <c r="F6291" s="86"/>
    </row>
    <row r="6292" spans="3:6" x14ac:dyDescent="0.25">
      <c r="C6292" s="86"/>
      <c r="D6292" s="86"/>
      <c r="E6292" s="86"/>
      <c r="F6292" s="86"/>
    </row>
    <row r="6293" spans="3:6" x14ac:dyDescent="0.25">
      <c r="C6293" s="86"/>
      <c r="D6293" s="86"/>
      <c r="E6293" s="86"/>
      <c r="F6293" s="86"/>
    </row>
    <row r="6294" spans="3:6" x14ac:dyDescent="0.25">
      <c r="C6294" s="86"/>
      <c r="D6294" s="86"/>
      <c r="E6294" s="86"/>
      <c r="F6294" s="86"/>
    </row>
    <row r="6295" spans="3:6" x14ac:dyDescent="0.25">
      <c r="C6295" s="86"/>
      <c r="D6295" s="86"/>
      <c r="E6295" s="86"/>
      <c r="F6295" s="86"/>
    </row>
    <row r="6296" spans="3:6" x14ac:dyDescent="0.25">
      <c r="C6296" s="86"/>
      <c r="D6296" s="86"/>
      <c r="E6296" s="86"/>
      <c r="F6296" s="86"/>
    </row>
    <row r="6297" spans="3:6" x14ac:dyDescent="0.25">
      <c r="C6297" s="86"/>
      <c r="D6297" s="86"/>
      <c r="E6297" s="86"/>
      <c r="F6297" s="86"/>
    </row>
    <row r="6298" spans="3:6" x14ac:dyDescent="0.25">
      <c r="C6298" s="86"/>
      <c r="D6298" s="86"/>
      <c r="E6298" s="86"/>
      <c r="F6298" s="86"/>
    </row>
    <row r="6299" spans="3:6" x14ac:dyDescent="0.25">
      <c r="C6299" s="86"/>
      <c r="D6299" s="86"/>
      <c r="E6299" s="86"/>
      <c r="F6299" s="86"/>
    </row>
    <row r="6300" spans="3:6" x14ac:dyDescent="0.25">
      <c r="C6300" s="86"/>
      <c r="D6300" s="86"/>
      <c r="E6300" s="86"/>
      <c r="F6300" s="86"/>
    </row>
    <row r="6301" spans="3:6" x14ac:dyDescent="0.25">
      <c r="C6301" s="86"/>
      <c r="D6301" s="86"/>
      <c r="E6301" s="86"/>
      <c r="F6301" s="86"/>
    </row>
    <row r="6302" spans="3:6" x14ac:dyDescent="0.25">
      <c r="C6302" s="86"/>
      <c r="D6302" s="86"/>
      <c r="E6302" s="86"/>
      <c r="F6302" s="86"/>
    </row>
    <row r="6303" spans="3:6" x14ac:dyDescent="0.25">
      <c r="C6303" s="86"/>
      <c r="D6303" s="86"/>
      <c r="E6303" s="86"/>
      <c r="F6303" s="86"/>
    </row>
    <row r="6304" spans="3:6" x14ac:dyDescent="0.25">
      <c r="C6304" s="86"/>
      <c r="D6304" s="86"/>
      <c r="E6304" s="86"/>
      <c r="F6304" s="86"/>
    </row>
    <row r="6305" spans="3:6" x14ac:dyDescent="0.25">
      <c r="C6305" s="86"/>
      <c r="D6305" s="86"/>
      <c r="E6305" s="86"/>
      <c r="F6305" s="86"/>
    </row>
    <row r="6306" spans="3:6" x14ac:dyDescent="0.25">
      <c r="C6306" s="86"/>
      <c r="D6306" s="86"/>
      <c r="E6306" s="86"/>
      <c r="F6306" s="86"/>
    </row>
    <row r="6307" spans="3:6" x14ac:dyDescent="0.25">
      <c r="C6307" s="86"/>
      <c r="D6307" s="86"/>
      <c r="E6307" s="86"/>
      <c r="F6307" s="86"/>
    </row>
    <row r="6308" spans="3:6" x14ac:dyDescent="0.25">
      <c r="C6308" s="86"/>
      <c r="D6308" s="86"/>
      <c r="E6308" s="86"/>
      <c r="F6308" s="86"/>
    </row>
    <row r="6309" spans="3:6" x14ac:dyDescent="0.25">
      <c r="C6309" s="86"/>
      <c r="D6309" s="86"/>
      <c r="E6309" s="86"/>
      <c r="F6309" s="86"/>
    </row>
    <row r="6310" spans="3:6" x14ac:dyDescent="0.25">
      <c r="C6310" s="86"/>
      <c r="D6310" s="86"/>
      <c r="E6310" s="86"/>
      <c r="F6310" s="86"/>
    </row>
    <row r="6311" spans="3:6" x14ac:dyDescent="0.25">
      <c r="C6311" s="86"/>
      <c r="D6311" s="86"/>
      <c r="E6311" s="86"/>
      <c r="F6311" s="86"/>
    </row>
    <row r="6312" spans="3:6" x14ac:dyDescent="0.25">
      <c r="C6312" s="86"/>
      <c r="D6312" s="86"/>
      <c r="E6312" s="86"/>
      <c r="F6312" s="86"/>
    </row>
    <row r="6313" spans="3:6" x14ac:dyDescent="0.25">
      <c r="C6313" s="86"/>
      <c r="D6313" s="86"/>
      <c r="E6313" s="86"/>
      <c r="F6313" s="86"/>
    </row>
    <row r="6314" spans="3:6" x14ac:dyDescent="0.25">
      <c r="C6314" s="86"/>
      <c r="D6314" s="86"/>
      <c r="E6314" s="86"/>
      <c r="F6314" s="86"/>
    </row>
    <row r="6315" spans="3:6" x14ac:dyDescent="0.25">
      <c r="C6315" s="86"/>
      <c r="D6315" s="86"/>
      <c r="E6315" s="86"/>
      <c r="F6315" s="86"/>
    </row>
    <row r="6316" spans="3:6" x14ac:dyDescent="0.25">
      <c r="C6316" s="86"/>
      <c r="D6316" s="86"/>
      <c r="E6316" s="86"/>
      <c r="F6316" s="86"/>
    </row>
    <row r="6317" spans="3:6" x14ac:dyDescent="0.25">
      <c r="C6317" s="86"/>
      <c r="D6317" s="86"/>
      <c r="E6317" s="86"/>
      <c r="F6317" s="86"/>
    </row>
    <row r="6318" spans="3:6" x14ac:dyDescent="0.25">
      <c r="C6318" s="86"/>
      <c r="D6318" s="86"/>
      <c r="E6318" s="86"/>
      <c r="F6318" s="86"/>
    </row>
    <row r="6319" spans="3:6" x14ac:dyDescent="0.25">
      <c r="C6319" s="86"/>
      <c r="D6319" s="86"/>
      <c r="E6319" s="86"/>
      <c r="F6319" s="86"/>
    </row>
    <row r="6320" spans="3:6" x14ac:dyDescent="0.25">
      <c r="C6320" s="86"/>
      <c r="D6320" s="86"/>
      <c r="E6320" s="86"/>
      <c r="F6320" s="86"/>
    </row>
    <row r="6321" spans="3:6" x14ac:dyDescent="0.25">
      <c r="C6321" s="86"/>
      <c r="D6321" s="86"/>
      <c r="E6321" s="86"/>
      <c r="F6321" s="86"/>
    </row>
    <row r="6322" spans="3:6" x14ac:dyDescent="0.25">
      <c r="C6322" s="86"/>
      <c r="D6322" s="86"/>
      <c r="E6322" s="86"/>
      <c r="F6322" s="86"/>
    </row>
    <row r="6323" spans="3:6" x14ac:dyDescent="0.25">
      <c r="C6323" s="86"/>
      <c r="D6323" s="86"/>
      <c r="E6323" s="86"/>
      <c r="F6323" s="86"/>
    </row>
    <row r="6324" spans="3:6" x14ac:dyDescent="0.25">
      <c r="C6324" s="86"/>
      <c r="D6324" s="86"/>
      <c r="E6324" s="86"/>
      <c r="F6324" s="86"/>
    </row>
    <row r="6325" spans="3:6" x14ac:dyDescent="0.25">
      <c r="C6325" s="86"/>
      <c r="D6325" s="86"/>
      <c r="E6325" s="86"/>
      <c r="F6325" s="86"/>
    </row>
    <row r="6326" spans="3:6" x14ac:dyDescent="0.25">
      <c r="C6326" s="86"/>
      <c r="D6326" s="86"/>
      <c r="E6326" s="86"/>
      <c r="F6326" s="86"/>
    </row>
    <row r="6327" spans="3:6" x14ac:dyDescent="0.25">
      <c r="C6327" s="86"/>
      <c r="D6327" s="86"/>
      <c r="E6327" s="86"/>
      <c r="F6327" s="86"/>
    </row>
    <row r="6328" spans="3:6" x14ac:dyDescent="0.25">
      <c r="C6328" s="86"/>
      <c r="D6328" s="86"/>
      <c r="E6328" s="86"/>
      <c r="F6328" s="86"/>
    </row>
    <row r="6329" spans="3:6" x14ac:dyDescent="0.25">
      <c r="C6329" s="86"/>
      <c r="D6329" s="86"/>
      <c r="E6329" s="86"/>
      <c r="F6329" s="86"/>
    </row>
    <row r="6330" spans="3:6" x14ac:dyDescent="0.25">
      <c r="C6330" s="86"/>
      <c r="D6330" s="86"/>
      <c r="E6330" s="86"/>
      <c r="F6330" s="86"/>
    </row>
    <row r="6331" spans="3:6" x14ac:dyDescent="0.25">
      <c r="C6331" s="86"/>
      <c r="D6331" s="86"/>
      <c r="E6331" s="86"/>
      <c r="F6331" s="86"/>
    </row>
    <row r="6332" spans="3:6" x14ac:dyDescent="0.25">
      <c r="C6332" s="86"/>
      <c r="D6332" s="86"/>
      <c r="E6332" s="86"/>
      <c r="F6332" s="86"/>
    </row>
    <row r="6333" spans="3:6" x14ac:dyDescent="0.25">
      <c r="C6333" s="86"/>
      <c r="D6333" s="86"/>
      <c r="E6333" s="86"/>
      <c r="F6333" s="86"/>
    </row>
    <row r="6334" spans="3:6" x14ac:dyDescent="0.25">
      <c r="C6334" s="86"/>
      <c r="D6334" s="86"/>
      <c r="E6334" s="86"/>
      <c r="F6334" s="86"/>
    </row>
    <row r="6335" spans="3:6" x14ac:dyDescent="0.25">
      <c r="C6335" s="86"/>
      <c r="D6335" s="86"/>
      <c r="E6335" s="86"/>
      <c r="F6335" s="86"/>
    </row>
    <row r="6336" spans="3:6" x14ac:dyDescent="0.25">
      <c r="C6336" s="86"/>
      <c r="D6336" s="86"/>
      <c r="E6336" s="86"/>
      <c r="F6336" s="86"/>
    </row>
    <row r="6337" spans="3:6" x14ac:dyDescent="0.25">
      <c r="C6337" s="86"/>
      <c r="D6337" s="86"/>
      <c r="E6337" s="86"/>
      <c r="F6337" s="86"/>
    </row>
    <row r="6338" spans="3:6" x14ac:dyDescent="0.25">
      <c r="C6338" s="86"/>
      <c r="D6338" s="86"/>
      <c r="E6338" s="86"/>
      <c r="F6338" s="86"/>
    </row>
    <row r="6339" spans="3:6" x14ac:dyDescent="0.25">
      <c r="C6339" s="86"/>
      <c r="D6339" s="86"/>
      <c r="E6339" s="86"/>
      <c r="F6339" s="86"/>
    </row>
    <row r="6340" spans="3:6" x14ac:dyDescent="0.25">
      <c r="C6340" s="86"/>
      <c r="D6340" s="86"/>
      <c r="E6340" s="86"/>
      <c r="F6340" s="86"/>
    </row>
    <row r="6341" spans="3:6" x14ac:dyDescent="0.25">
      <c r="C6341" s="86"/>
      <c r="D6341" s="86"/>
      <c r="E6341" s="86"/>
      <c r="F6341" s="86"/>
    </row>
    <row r="6342" spans="3:6" x14ac:dyDescent="0.25">
      <c r="C6342" s="86"/>
      <c r="D6342" s="86"/>
      <c r="E6342" s="86"/>
      <c r="F6342" s="86"/>
    </row>
    <row r="6343" spans="3:6" x14ac:dyDescent="0.25">
      <c r="C6343" s="86"/>
      <c r="D6343" s="86"/>
      <c r="E6343" s="86"/>
      <c r="F6343" s="86"/>
    </row>
    <row r="6344" spans="3:6" x14ac:dyDescent="0.25">
      <c r="C6344" s="86"/>
      <c r="D6344" s="86"/>
      <c r="E6344" s="86"/>
      <c r="F6344" s="86"/>
    </row>
    <row r="6345" spans="3:6" x14ac:dyDescent="0.25">
      <c r="C6345" s="86"/>
      <c r="D6345" s="86"/>
      <c r="E6345" s="86"/>
      <c r="F6345" s="86"/>
    </row>
    <row r="6346" spans="3:6" x14ac:dyDescent="0.25">
      <c r="C6346" s="86"/>
      <c r="D6346" s="86"/>
      <c r="E6346" s="86"/>
      <c r="F6346" s="86"/>
    </row>
    <row r="6347" spans="3:6" x14ac:dyDescent="0.25">
      <c r="C6347" s="86"/>
      <c r="D6347" s="86"/>
      <c r="E6347" s="86"/>
      <c r="F6347" s="86"/>
    </row>
    <row r="6348" spans="3:6" x14ac:dyDescent="0.25">
      <c r="C6348" s="86"/>
      <c r="D6348" s="86"/>
      <c r="E6348" s="86"/>
      <c r="F6348" s="86"/>
    </row>
    <row r="6349" spans="3:6" x14ac:dyDescent="0.25">
      <c r="C6349" s="86"/>
      <c r="D6349" s="86"/>
      <c r="E6349" s="86"/>
      <c r="F6349" s="86"/>
    </row>
    <row r="6350" spans="3:6" x14ac:dyDescent="0.25">
      <c r="C6350" s="86"/>
      <c r="D6350" s="86"/>
      <c r="E6350" s="86"/>
      <c r="F6350" s="86"/>
    </row>
    <row r="6351" spans="3:6" x14ac:dyDescent="0.25">
      <c r="C6351" s="86"/>
      <c r="D6351" s="86"/>
      <c r="E6351" s="86"/>
      <c r="F6351" s="86"/>
    </row>
    <row r="6352" spans="3:6" x14ac:dyDescent="0.25">
      <c r="C6352" s="86"/>
      <c r="D6352" s="86"/>
      <c r="E6352" s="86"/>
      <c r="F6352" s="86"/>
    </row>
    <row r="6353" spans="3:6" x14ac:dyDescent="0.25">
      <c r="C6353" s="86"/>
      <c r="D6353" s="86"/>
      <c r="E6353" s="86"/>
      <c r="F6353" s="86"/>
    </row>
    <row r="6354" spans="3:6" x14ac:dyDescent="0.25">
      <c r="C6354" s="86"/>
      <c r="D6354" s="86"/>
      <c r="E6354" s="86"/>
      <c r="F6354" s="86"/>
    </row>
    <row r="6355" spans="3:6" x14ac:dyDescent="0.25">
      <c r="C6355" s="86"/>
      <c r="D6355" s="86"/>
      <c r="E6355" s="86"/>
      <c r="F6355" s="86"/>
    </row>
    <row r="6356" spans="3:6" x14ac:dyDescent="0.25">
      <c r="C6356" s="86"/>
      <c r="D6356" s="86"/>
      <c r="E6356" s="86"/>
      <c r="F6356" s="86"/>
    </row>
    <row r="6357" spans="3:6" x14ac:dyDescent="0.25">
      <c r="C6357" s="86"/>
      <c r="D6357" s="86"/>
      <c r="E6357" s="86"/>
      <c r="F6357" s="86"/>
    </row>
    <row r="6358" spans="3:6" x14ac:dyDescent="0.25">
      <c r="C6358" s="86"/>
      <c r="D6358" s="86"/>
      <c r="E6358" s="86"/>
      <c r="F6358" s="86"/>
    </row>
    <row r="6359" spans="3:6" x14ac:dyDescent="0.25">
      <c r="C6359" s="86"/>
      <c r="D6359" s="86"/>
      <c r="E6359" s="86"/>
      <c r="F6359" s="86"/>
    </row>
    <row r="6360" spans="3:6" x14ac:dyDescent="0.25">
      <c r="C6360" s="86"/>
      <c r="D6360" s="86"/>
      <c r="E6360" s="86"/>
      <c r="F6360" s="86"/>
    </row>
    <row r="6361" spans="3:6" x14ac:dyDescent="0.25">
      <c r="C6361" s="86"/>
      <c r="D6361" s="86"/>
      <c r="E6361" s="86"/>
      <c r="F6361" s="86"/>
    </row>
    <row r="6362" spans="3:6" x14ac:dyDescent="0.25">
      <c r="C6362" s="86"/>
      <c r="D6362" s="86"/>
      <c r="E6362" s="86"/>
      <c r="F6362" s="86"/>
    </row>
    <row r="6363" spans="3:6" x14ac:dyDescent="0.25">
      <c r="C6363" s="86"/>
      <c r="D6363" s="86"/>
      <c r="E6363" s="86"/>
      <c r="F6363" s="86"/>
    </row>
    <row r="6364" spans="3:6" x14ac:dyDescent="0.25">
      <c r="C6364" s="86"/>
      <c r="D6364" s="86"/>
      <c r="E6364" s="86"/>
      <c r="F6364" s="86"/>
    </row>
    <row r="6365" spans="3:6" x14ac:dyDescent="0.25">
      <c r="C6365" s="86"/>
      <c r="D6365" s="86"/>
      <c r="E6365" s="86"/>
      <c r="F6365" s="86"/>
    </row>
    <row r="6366" spans="3:6" x14ac:dyDescent="0.25">
      <c r="C6366" s="86"/>
      <c r="D6366" s="86"/>
      <c r="E6366" s="86"/>
      <c r="F6366" s="86"/>
    </row>
    <row r="6367" spans="3:6" x14ac:dyDescent="0.25">
      <c r="C6367" s="86"/>
      <c r="D6367" s="86"/>
      <c r="E6367" s="86"/>
      <c r="F6367" s="86"/>
    </row>
    <row r="6368" spans="3:6" x14ac:dyDescent="0.25">
      <c r="C6368" s="86"/>
      <c r="D6368" s="86"/>
      <c r="E6368" s="86"/>
      <c r="F6368" s="86"/>
    </row>
    <row r="6369" spans="3:6" x14ac:dyDescent="0.25">
      <c r="C6369" s="86"/>
      <c r="D6369" s="86"/>
      <c r="E6369" s="86"/>
      <c r="F6369" s="86"/>
    </row>
    <row r="6370" spans="3:6" x14ac:dyDescent="0.25">
      <c r="C6370" s="86"/>
      <c r="D6370" s="86"/>
      <c r="E6370" s="86"/>
      <c r="F6370" s="86"/>
    </row>
    <row r="6371" spans="3:6" x14ac:dyDescent="0.25">
      <c r="C6371" s="86"/>
      <c r="D6371" s="86"/>
      <c r="E6371" s="86"/>
      <c r="F6371" s="86"/>
    </row>
    <row r="6372" spans="3:6" x14ac:dyDescent="0.25">
      <c r="C6372" s="86"/>
      <c r="D6372" s="86"/>
      <c r="E6372" s="86"/>
      <c r="F6372" s="86"/>
    </row>
    <row r="6373" spans="3:6" x14ac:dyDescent="0.25">
      <c r="C6373" s="86"/>
      <c r="D6373" s="86"/>
      <c r="E6373" s="86"/>
      <c r="F6373" s="86"/>
    </row>
    <row r="6374" spans="3:6" x14ac:dyDescent="0.25">
      <c r="C6374" s="86"/>
      <c r="D6374" s="86"/>
      <c r="E6374" s="86"/>
      <c r="F6374" s="86"/>
    </row>
    <row r="6375" spans="3:6" x14ac:dyDescent="0.25">
      <c r="C6375" s="86"/>
      <c r="D6375" s="86"/>
      <c r="E6375" s="86"/>
      <c r="F6375" s="86"/>
    </row>
    <row r="6376" spans="3:6" x14ac:dyDescent="0.25">
      <c r="C6376" s="86"/>
      <c r="D6376" s="86"/>
      <c r="E6376" s="86"/>
      <c r="F6376" s="86"/>
    </row>
    <row r="6377" spans="3:6" x14ac:dyDescent="0.25">
      <c r="C6377" s="86"/>
      <c r="D6377" s="86"/>
      <c r="E6377" s="86"/>
      <c r="F6377" s="86"/>
    </row>
    <row r="6378" spans="3:6" x14ac:dyDescent="0.25">
      <c r="C6378" s="86"/>
      <c r="D6378" s="86"/>
      <c r="E6378" s="86"/>
      <c r="F6378" s="86"/>
    </row>
    <row r="6379" spans="3:6" x14ac:dyDescent="0.25">
      <c r="C6379" s="86"/>
      <c r="D6379" s="86"/>
      <c r="E6379" s="86"/>
      <c r="F6379" s="86"/>
    </row>
    <row r="6380" spans="3:6" x14ac:dyDescent="0.25">
      <c r="C6380" s="86"/>
      <c r="D6380" s="86"/>
      <c r="E6380" s="86"/>
      <c r="F6380" s="86"/>
    </row>
    <row r="6381" spans="3:6" x14ac:dyDescent="0.25">
      <c r="C6381" s="86"/>
      <c r="D6381" s="86"/>
      <c r="E6381" s="86"/>
      <c r="F6381" s="86"/>
    </row>
    <row r="6382" spans="3:6" x14ac:dyDescent="0.25">
      <c r="C6382" s="86"/>
      <c r="D6382" s="86"/>
      <c r="E6382" s="86"/>
      <c r="F6382" s="86"/>
    </row>
    <row r="6383" spans="3:6" x14ac:dyDescent="0.25">
      <c r="C6383" s="86"/>
      <c r="D6383" s="86"/>
      <c r="E6383" s="86"/>
      <c r="F6383" s="86"/>
    </row>
    <row r="6384" spans="3:6" x14ac:dyDescent="0.25">
      <c r="C6384" s="86"/>
      <c r="D6384" s="86"/>
      <c r="E6384" s="86"/>
      <c r="F6384" s="86"/>
    </row>
    <row r="6385" spans="3:6" x14ac:dyDescent="0.25">
      <c r="C6385" s="86"/>
      <c r="D6385" s="86"/>
      <c r="E6385" s="86"/>
      <c r="F6385" s="86"/>
    </row>
    <row r="6386" spans="3:6" x14ac:dyDescent="0.25">
      <c r="C6386" s="86"/>
      <c r="D6386" s="86"/>
      <c r="E6386" s="86"/>
      <c r="F6386" s="86"/>
    </row>
    <row r="6387" spans="3:6" x14ac:dyDescent="0.25">
      <c r="C6387" s="86"/>
      <c r="D6387" s="86"/>
      <c r="E6387" s="86"/>
      <c r="F6387" s="86"/>
    </row>
    <row r="6388" spans="3:6" x14ac:dyDescent="0.25">
      <c r="C6388" s="86"/>
      <c r="D6388" s="86"/>
      <c r="E6388" s="86"/>
      <c r="F6388" s="86"/>
    </row>
    <row r="6389" spans="3:6" x14ac:dyDescent="0.25">
      <c r="C6389" s="86"/>
      <c r="D6389" s="86"/>
      <c r="E6389" s="86"/>
      <c r="F6389" s="86"/>
    </row>
    <row r="6390" spans="3:6" x14ac:dyDescent="0.25">
      <c r="C6390" s="86"/>
      <c r="D6390" s="86"/>
      <c r="E6390" s="86"/>
      <c r="F6390" s="86"/>
    </row>
    <row r="6391" spans="3:6" x14ac:dyDescent="0.25">
      <c r="C6391" s="86"/>
      <c r="D6391" s="86"/>
      <c r="E6391" s="86"/>
      <c r="F6391" s="86"/>
    </row>
    <row r="6392" spans="3:6" x14ac:dyDescent="0.25">
      <c r="C6392" s="86"/>
      <c r="D6392" s="86"/>
      <c r="E6392" s="86"/>
      <c r="F6392" s="86"/>
    </row>
    <row r="6393" spans="3:6" x14ac:dyDescent="0.25">
      <c r="C6393" s="86"/>
      <c r="D6393" s="86"/>
      <c r="E6393" s="86"/>
      <c r="F6393" s="86"/>
    </row>
    <row r="6394" spans="3:6" x14ac:dyDescent="0.25">
      <c r="C6394" s="86"/>
      <c r="D6394" s="86"/>
      <c r="E6394" s="86"/>
      <c r="F6394" s="86"/>
    </row>
    <row r="6395" spans="3:6" x14ac:dyDescent="0.25">
      <c r="C6395" s="86"/>
      <c r="D6395" s="86"/>
      <c r="E6395" s="86"/>
      <c r="F6395" s="86"/>
    </row>
    <row r="6396" spans="3:6" x14ac:dyDescent="0.25">
      <c r="C6396" s="86"/>
      <c r="D6396" s="86"/>
      <c r="E6396" s="86"/>
      <c r="F6396" s="86"/>
    </row>
    <row r="6397" spans="3:6" x14ac:dyDescent="0.25">
      <c r="C6397" s="86"/>
      <c r="D6397" s="86"/>
      <c r="E6397" s="86"/>
      <c r="F6397" s="86"/>
    </row>
    <row r="6398" spans="3:6" x14ac:dyDescent="0.25">
      <c r="C6398" s="86"/>
      <c r="D6398" s="86"/>
      <c r="E6398" s="86"/>
      <c r="F6398" s="86"/>
    </row>
    <row r="6399" spans="3:6" x14ac:dyDescent="0.25">
      <c r="C6399" s="86"/>
      <c r="D6399" s="86"/>
      <c r="E6399" s="86"/>
      <c r="F6399" s="86"/>
    </row>
    <row r="6400" spans="3:6" x14ac:dyDescent="0.25">
      <c r="C6400" s="86"/>
      <c r="D6400" s="86"/>
      <c r="E6400" s="86"/>
      <c r="F6400" s="86"/>
    </row>
    <row r="6401" spans="3:6" x14ac:dyDescent="0.25">
      <c r="C6401" s="86"/>
      <c r="D6401" s="86"/>
      <c r="E6401" s="86"/>
      <c r="F6401" s="86"/>
    </row>
    <row r="6402" spans="3:6" x14ac:dyDescent="0.25">
      <c r="C6402" s="86"/>
      <c r="D6402" s="86"/>
      <c r="E6402" s="86"/>
      <c r="F6402" s="86"/>
    </row>
    <row r="6403" spans="3:6" x14ac:dyDescent="0.25">
      <c r="C6403" s="86"/>
      <c r="D6403" s="86"/>
      <c r="E6403" s="86"/>
      <c r="F6403" s="86"/>
    </row>
    <row r="6404" spans="3:6" x14ac:dyDescent="0.25">
      <c r="C6404" s="86"/>
      <c r="D6404" s="86"/>
      <c r="E6404" s="86"/>
      <c r="F6404" s="86"/>
    </row>
    <row r="6405" spans="3:6" x14ac:dyDescent="0.25">
      <c r="C6405" s="86"/>
      <c r="D6405" s="86"/>
      <c r="E6405" s="86"/>
      <c r="F6405" s="86"/>
    </row>
    <row r="6406" spans="3:6" x14ac:dyDescent="0.25">
      <c r="C6406" s="86"/>
      <c r="D6406" s="86"/>
      <c r="E6406" s="86"/>
      <c r="F6406" s="86"/>
    </row>
    <row r="6407" spans="3:6" x14ac:dyDescent="0.25">
      <c r="C6407" s="86"/>
      <c r="D6407" s="86"/>
      <c r="E6407" s="86"/>
      <c r="F6407" s="86"/>
    </row>
    <row r="6408" spans="3:6" x14ac:dyDescent="0.25">
      <c r="C6408" s="86"/>
      <c r="D6408" s="86"/>
      <c r="E6408" s="86"/>
      <c r="F6408" s="86"/>
    </row>
    <row r="6409" spans="3:6" x14ac:dyDescent="0.25">
      <c r="C6409" s="86"/>
      <c r="D6409" s="86"/>
      <c r="E6409" s="86"/>
      <c r="F6409" s="86"/>
    </row>
    <row r="6410" spans="3:6" x14ac:dyDescent="0.25">
      <c r="C6410" s="86"/>
      <c r="D6410" s="86"/>
      <c r="E6410" s="86"/>
      <c r="F6410" s="86"/>
    </row>
    <row r="6411" spans="3:6" x14ac:dyDescent="0.25">
      <c r="C6411" s="86"/>
      <c r="D6411" s="86"/>
      <c r="E6411" s="86"/>
      <c r="F6411" s="86"/>
    </row>
    <row r="6412" spans="3:6" x14ac:dyDescent="0.25">
      <c r="C6412" s="86"/>
      <c r="D6412" s="86"/>
      <c r="E6412" s="86"/>
      <c r="F6412" s="86"/>
    </row>
    <row r="6413" spans="3:6" x14ac:dyDescent="0.25">
      <c r="C6413" s="86"/>
      <c r="D6413" s="86"/>
      <c r="E6413" s="86"/>
      <c r="F6413" s="86"/>
    </row>
    <row r="6414" spans="3:6" x14ac:dyDescent="0.25">
      <c r="C6414" s="86"/>
      <c r="D6414" s="86"/>
      <c r="E6414" s="86"/>
      <c r="F6414" s="86"/>
    </row>
    <row r="6415" spans="3:6" x14ac:dyDescent="0.25">
      <c r="C6415" s="86"/>
      <c r="D6415" s="86"/>
      <c r="E6415" s="86"/>
      <c r="F6415" s="86"/>
    </row>
    <row r="6416" spans="3:6" x14ac:dyDescent="0.25">
      <c r="C6416" s="86"/>
      <c r="D6416" s="86"/>
      <c r="E6416" s="86"/>
      <c r="F6416" s="86"/>
    </row>
    <row r="6417" spans="3:6" x14ac:dyDescent="0.25">
      <c r="C6417" s="86"/>
      <c r="D6417" s="86"/>
      <c r="E6417" s="86"/>
      <c r="F6417" s="86"/>
    </row>
    <row r="6418" spans="3:6" x14ac:dyDescent="0.25">
      <c r="C6418" s="86"/>
      <c r="D6418" s="86"/>
      <c r="E6418" s="86"/>
      <c r="F6418" s="86"/>
    </row>
    <row r="6419" spans="3:6" x14ac:dyDescent="0.25">
      <c r="C6419" s="86"/>
      <c r="D6419" s="86"/>
      <c r="E6419" s="86"/>
      <c r="F6419" s="86"/>
    </row>
    <row r="6420" spans="3:6" x14ac:dyDescent="0.25">
      <c r="C6420" s="86"/>
      <c r="D6420" s="86"/>
      <c r="E6420" s="86"/>
      <c r="F6420" s="86"/>
    </row>
    <row r="6421" spans="3:6" x14ac:dyDescent="0.25">
      <c r="C6421" s="86"/>
      <c r="D6421" s="86"/>
      <c r="E6421" s="86"/>
      <c r="F6421" s="86"/>
    </row>
    <row r="6422" spans="3:6" x14ac:dyDescent="0.25">
      <c r="C6422" s="86"/>
      <c r="D6422" s="86"/>
      <c r="E6422" s="86"/>
      <c r="F6422" s="86"/>
    </row>
    <row r="6423" spans="3:6" x14ac:dyDescent="0.25">
      <c r="C6423" s="86"/>
      <c r="D6423" s="86"/>
      <c r="E6423" s="86"/>
      <c r="F6423" s="86"/>
    </row>
    <row r="6424" spans="3:6" x14ac:dyDescent="0.25">
      <c r="C6424" s="86"/>
      <c r="D6424" s="86"/>
      <c r="E6424" s="86"/>
      <c r="F6424" s="86"/>
    </row>
    <row r="6425" spans="3:6" x14ac:dyDescent="0.25">
      <c r="C6425" s="86"/>
      <c r="D6425" s="86"/>
      <c r="E6425" s="86"/>
      <c r="F6425" s="86"/>
    </row>
    <row r="6426" spans="3:6" x14ac:dyDescent="0.25">
      <c r="C6426" s="86"/>
      <c r="D6426" s="86"/>
      <c r="E6426" s="86"/>
      <c r="F6426" s="86"/>
    </row>
    <row r="6427" spans="3:6" x14ac:dyDescent="0.25">
      <c r="C6427" s="86"/>
      <c r="D6427" s="86"/>
      <c r="E6427" s="86"/>
      <c r="F6427" s="86"/>
    </row>
    <row r="6428" spans="3:6" x14ac:dyDescent="0.25">
      <c r="C6428" s="86"/>
      <c r="D6428" s="86"/>
      <c r="E6428" s="86"/>
      <c r="F6428" s="86"/>
    </row>
    <row r="6429" spans="3:6" x14ac:dyDescent="0.25">
      <c r="C6429" s="86"/>
      <c r="D6429" s="86"/>
      <c r="E6429" s="86"/>
      <c r="F6429" s="86"/>
    </row>
    <row r="6430" spans="3:6" x14ac:dyDescent="0.25">
      <c r="C6430" s="86"/>
      <c r="D6430" s="86"/>
      <c r="E6430" s="86"/>
      <c r="F6430" s="86"/>
    </row>
    <row r="6431" spans="3:6" x14ac:dyDescent="0.25">
      <c r="C6431" s="86"/>
      <c r="D6431" s="86"/>
      <c r="E6431" s="86"/>
      <c r="F6431" s="86"/>
    </row>
    <row r="6432" spans="3:6" x14ac:dyDescent="0.25">
      <c r="C6432" s="86"/>
      <c r="D6432" s="86"/>
      <c r="E6432" s="86"/>
      <c r="F6432" s="86"/>
    </row>
    <row r="6433" spans="3:6" x14ac:dyDescent="0.25">
      <c r="C6433" s="86"/>
      <c r="D6433" s="86"/>
      <c r="E6433" s="86"/>
      <c r="F6433" s="86"/>
    </row>
    <row r="6434" spans="3:6" x14ac:dyDescent="0.25">
      <c r="C6434" s="86"/>
      <c r="D6434" s="86"/>
      <c r="E6434" s="86"/>
      <c r="F6434" s="86"/>
    </row>
    <row r="6435" spans="3:6" x14ac:dyDescent="0.25">
      <c r="C6435" s="86"/>
      <c r="D6435" s="86"/>
      <c r="E6435" s="86"/>
      <c r="F6435" s="86"/>
    </row>
    <row r="6436" spans="3:6" x14ac:dyDescent="0.25">
      <c r="C6436" s="86"/>
      <c r="D6436" s="86"/>
      <c r="E6436" s="86"/>
      <c r="F6436" s="86"/>
    </row>
    <row r="6437" spans="3:6" x14ac:dyDescent="0.25">
      <c r="C6437" s="86"/>
      <c r="D6437" s="86"/>
      <c r="E6437" s="86"/>
      <c r="F6437" s="86"/>
    </row>
    <row r="6438" spans="3:6" x14ac:dyDescent="0.25">
      <c r="C6438" s="86"/>
      <c r="D6438" s="86"/>
      <c r="E6438" s="86"/>
      <c r="F6438" s="86"/>
    </row>
    <row r="6439" spans="3:6" x14ac:dyDescent="0.25">
      <c r="C6439" s="86"/>
      <c r="D6439" s="86"/>
      <c r="E6439" s="86"/>
      <c r="F6439" s="86"/>
    </row>
    <row r="6440" spans="3:6" x14ac:dyDescent="0.25">
      <c r="C6440" s="86"/>
      <c r="D6440" s="86"/>
      <c r="E6440" s="86"/>
      <c r="F6440" s="86"/>
    </row>
    <row r="6441" spans="3:6" x14ac:dyDescent="0.25">
      <c r="C6441" s="86"/>
      <c r="D6441" s="86"/>
      <c r="E6441" s="86"/>
      <c r="F6441" s="86"/>
    </row>
    <row r="6442" spans="3:6" x14ac:dyDescent="0.25">
      <c r="C6442" s="86"/>
      <c r="D6442" s="86"/>
      <c r="E6442" s="86"/>
      <c r="F6442" s="86"/>
    </row>
    <row r="6443" spans="3:6" x14ac:dyDescent="0.25">
      <c r="C6443" s="86"/>
      <c r="D6443" s="86"/>
      <c r="E6443" s="86"/>
      <c r="F6443" s="86"/>
    </row>
    <row r="6444" spans="3:6" x14ac:dyDescent="0.25">
      <c r="C6444" s="86"/>
      <c r="D6444" s="86"/>
      <c r="E6444" s="86"/>
      <c r="F6444" s="86"/>
    </row>
    <row r="6445" spans="3:6" x14ac:dyDescent="0.25">
      <c r="C6445" s="86"/>
      <c r="D6445" s="86"/>
      <c r="E6445" s="86"/>
      <c r="F6445" s="86"/>
    </row>
    <row r="6446" spans="3:6" x14ac:dyDescent="0.25">
      <c r="C6446" s="86"/>
      <c r="D6446" s="86"/>
      <c r="E6446" s="86"/>
      <c r="F6446" s="86"/>
    </row>
    <row r="6447" spans="3:6" x14ac:dyDescent="0.25">
      <c r="C6447" s="86"/>
      <c r="D6447" s="86"/>
      <c r="E6447" s="86"/>
      <c r="F6447" s="86"/>
    </row>
    <row r="6448" spans="3:6" x14ac:dyDescent="0.25">
      <c r="C6448" s="86"/>
      <c r="D6448" s="86"/>
      <c r="E6448" s="86"/>
      <c r="F6448" s="86"/>
    </row>
    <row r="6449" spans="3:6" x14ac:dyDescent="0.25">
      <c r="C6449" s="86"/>
      <c r="D6449" s="86"/>
      <c r="E6449" s="86"/>
      <c r="F6449" s="86"/>
    </row>
    <row r="6450" spans="3:6" x14ac:dyDescent="0.25">
      <c r="C6450" s="86"/>
      <c r="D6450" s="86"/>
      <c r="E6450" s="86"/>
      <c r="F6450" s="86"/>
    </row>
    <row r="6451" spans="3:6" x14ac:dyDescent="0.25">
      <c r="C6451" s="86"/>
      <c r="D6451" s="86"/>
      <c r="E6451" s="86"/>
      <c r="F6451" s="86"/>
    </row>
    <row r="6452" spans="3:6" x14ac:dyDescent="0.25">
      <c r="C6452" s="86"/>
      <c r="D6452" s="86"/>
      <c r="E6452" s="86"/>
      <c r="F6452" s="86"/>
    </row>
    <row r="6453" spans="3:6" x14ac:dyDescent="0.25">
      <c r="C6453" s="86"/>
      <c r="D6453" s="86"/>
      <c r="E6453" s="86"/>
      <c r="F6453" s="86"/>
    </row>
    <row r="6454" spans="3:6" x14ac:dyDescent="0.25">
      <c r="C6454" s="86"/>
      <c r="D6454" s="86"/>
      <c r="E6454" s="86"/>
      <c r="F6454" s="86"/>
    </row>
    <row r="6455" spans="3:6" x14ac:dyDescent="0.25">
      <c r="C6455" s="86"/>
      <c r="D6455" s="86"/>
      <c r="E6455" s="86"/>
      <c r="F6455" s="86"/>
    </row>
    <row r="6456" spans="3:6" x14ac:dyDescent="0.25">
      <c r="C6456" s="86"/>
      <c r="D6456" s="86"/>
      <c r="E6456" s="86"/>
      <c r="F6456" s="86"/>
    </row>
    <row r="6457" spans="3:6" x14ac:dyDescent="0.25">
      <c r="C6457" s="86"/>
      <c r="D6457" s="86"/>
      <c r="E6457" s="86"/>
      <c r="F6457" s="86"/>
    </row>
    <row r="6458" spans="3:6" x14ac:dyDescent="0.25">
      <c r="C6458" s="86"/>
      <c r="D6458" s="86"/>
      <c r="E6458" s="86"/>
      <c r="F6458" s="86"/>
    </row>
    <row r="6459" spans="3:6" x14ac:dyDescent="0.25">
      <c r="C6459" s="86"/>
      <c r="D6459" s="86"/>
      <c r="E6459" s="86"/>
      <c r="F6459" s="86"/>
    </row>
    <row r="6460" spans="3:6" x14ac:dyDescent="0.25">
      <c r="C6460" s="86"/>
      <c r="D6460" s="86"/>
      <c r="E6460" s="86"/>
      <c r="F6460" s="86"/>
    </row>
    <row r="6461" spans="3:6" x14ac:dyDescent="0.25">
      <c r="C6461" s="86"/>
      <c r="D6461" s="86"/>
      <c r="E6461" s="86"/>
      <c r="F6461" s="86"/>
    </row>
    <row r="6462" spans="3:6" x14ac:dyDescent="0.25">
      <c r="C6462" s="86"/>
      <c r="D6462" s="86"/>
      <c r="E6462" s="86"/>
      <c r="F6462" s="86"/>
    </row>
    <row r="6463" spans="3:6" x14ac:dyDescent="0.25">
      <c r="C6463" s="86"/>
      <c r="D6463" s="86"/>
      <c r="E6463" s="86"/>
      <c r="F6463" s="86"/>
    </row>
    <row r="6464" spans="3:6" x14ac:dyDescent="0.25">
      <c r="C6464" s="86"/>
      <c r="D6464" s="86"/>
      <c r="E6464" s="86"/>
      <c r="F6464" s="86"/>
    </row>
    <row r="6465" spans="3:6" x14ac:dyDescent="0.25">
      <c r="C6465" s="86"/>
      <c r="D6465" s="86"/>
      <c r="E6465" s="86"/>
      <c r="F6465" s="86"/>
    </row>
    <row r="6466" spans="3:6" x14ac:dyDescent="0.25">
      <c r="C6466" s="86"/>
      <c r="D6466" s="86"/>
      <c r="E6466" s="86"/>
      <c r="F6466" s="86"/>
    </row>
    <row r="6467" spans="3:6" x14ac:dyDescent="0.25">
      <c r="C6467" s="86"/>
      <c r="D6467" s="86"/>
      <c r="E6467" s="86"/>
      <c r="F6467" s="86"/>
    </row>
    <row r="6468" spans="3:6" x14ac:dyDescent="0.25">
      <c r="C6468" s="86"/>
      <c r="D6468" s="86"/>
      <c r="E6468" s="86"/>
      <c r="F6468" s="86"/>
    </row>
    <row r="6469" spans="3:6" x14ac:dyDescent="0.25">
      <c r="C6469" s="86"/>
      <c r="D6469" s="86"/>
      <c r="E6469" s="86"/>
      <c r="F6469" s="86"/>
    </row>
    <row r="6470" spans="3:6" x14ac:dyDescent="0.25">
      <c r="C6470" s="86"/>
      <c r="D6470" s="86"/>
      <c r="E6470" s="86"/>
      <c r="F6470" s="86"/>
    </row>
    <row r="6471" spans="3:6" x14ac:dyDescent="0.25">
      <c r="C6471" s="86"/>
      <c r="D6471" s="86"/>
      <c r="E6471" s="86"/>
      <c r="F6471" s="86"/>
    </row>
    <row r="6472" spans="3:6" x14ac:dyDescent="0.25">
      <c r="C6472" s="86"/>
      <c r="D6472" s="86"/>
      <c r="E6472" s="86"/>
      <c r="F6472" s="86"/>
    </row>
    <row r="6473" spans="3:6" x14ac:dyDescent="0.25">
      <c r="C6473" s="86"/>
      <c r="D6473" s="86"/>
      <c r="E6473" s="86"/>
      <c r="F6473" s="86"/>
    </row>
    <row r="6474" spans="3:6" x14ac:dyDescent="0.25">
      <c r="C6474" s="86"/>
      <c r="D6474" s="86"/>
      <c r="E6474" s="86"/>
      <c r="F6474" s="86"/>
    </row>
    <row r="6475" spans="3:6" x14ac:dyDescent="0.25">
      <c r="C6475" s="86"/>
      <c r="D6475" s="86"/>
      <c r="E6475" s="86"/>
      <c r="F6475" s="86"/>
    </row>
    <row r="6476" spans="3:6" x14ac:dyDescent="0.25">
      <c r="C6476" s="86"/>
      <c r="D6476" s="86"/>
      <c r="E6476" s="86"/>
      <c r="F6476" s="86"/>
    </row>
    <row r="6477" spans="3:6" x14ac:dyDescent="0.25">
      <c r="C6477" s="86"/>
      <c r="D6477" s="86"/>
      <c r="E6477" s="86"/>
      <c r="F6477" s="86"/>
    </row>
    <row r="6478" spans="3:6" x14ac:dyDescent="0.25">
      <c r="C6478" s="86"/>
      <c r="D6478" s="86"/>
      <c r="E6478" s="86"/>
      <c r="F6478" s="86"/>
    </row>
    <row r="6479" spans="3:6" x14ac:dyDescent="0.25">
      <c r="C6479" s="86"/>
      <c r="D6479" s="86"/>
      <c r="E6479" s="86"/>
      <c r="F6479" s="86"/>
    </row>
    <row r="6480" spans="3:6" x14ac:dyDescent="0.25">
      <c r="C6480" s="86"/>
      <c r="D6480" s="86"/>
      <c r="E6480" s="86"/>
      <c r="F6480" s="86"/>
    </row>
    <row r="6481" spans="3:6" x14ac:dyDescent="0.25">
      <c r="C6481" s="86"/>
      <c r="D6481" s="86"/>
      <c r="E6481" s="86"/>
      <c r="F6481" s="86"/>
    </row>
    <row r="6482" spans="3:6" x14ac:dyDescent="0.25">
      <c r="C6482" s="86"/>
      <c r="D6482" s="86"/>
      <c r="E6482" s="86"/>
      <c r="F6482" s="86"/>
    </row>
    <row r="6483" spans="3:6" x14ac:dyDescent="0.25">
      <c r="C6483" s="86"/>
      <c r="D6483" s="86"/>
      <c r="E6483" s="86"/>
      <c r="F6483" s="86"/>
    </row>
    <row r="6484" spans="3:6" x14ac:dyDescent="0.25">
      <c r="C6484" s="86"/>
      <c r="D6484" s="86"/>
      <c r="E6484" s="86"/>
      <c r="F6484" s="86"/>
    </row>
    <row r="6485" spans="3:6" x14ac:dyDescent="0.25">
      <c r="C6485" s="86"/>
      <c r="D6485" s="86"/>
      <c r="E6485" s="86"/>
      <c r="F6485" s="86"/>
    </row>
    <row r="6486" spans="3:6" x14ac:dyDescent="0.25">
      <c r="C6486" s="86"/>
      <c r="D6486" s="86"/>
      <c r="E6486" s="86"/>
      <c r="F6486" s="86"/>
    </row>
    <row r="6487" spans="3:6" x14ac:dyDescent="0.25">
      <c r="C6487" s="86"/>
      <c r="D6487" s="86"/>
      <c r="E6487" s="86"/>
      <c r="F6487" s="86"/>
    </row>
    <row r="6488" spans="3:6" x14ac:dyDescent="0.25">
      <c r="C6488" s="86"/>
      <c r="D6488" s="86"/>
      <c r="E6488" s="86"/>
      <c r="F6488" s="86"/>
    </row>
    <row r="6489" spans="3:6" x14ac:dyDescent="0.25">
      <c r="C6489" s="86"/>
      <c r="D6489" s="86"/>
      <c r="E6489" s="86"/>
      <c r="F6489" s="86"/>
    </row>
    <row r="6490" spans="3:6" x14ac:dyDescent="0.25">
      <c r="C6490" s="86"/>
      <c r="D6490" s="86"/>
      <c r="E6490" s="86"/>
      <c r="F6490" s="86"/>
    </row>
    <row r="6491" spans="3:6" x14ac:dyDescent="0.25">
      <c r="C6491" s="86"/>
      <c r="D6491" s="86"/>
      <c r="E6491" s="86"/>
      <c r="F6491" s="86"/>
    </row>
    <row r="6492" spans="3:6" x14ac:dyDescent="0.25">
      <c r="C6492" s="86"/>
      <c r="D6492" s="86"/>
      <c r="E6492" s="86"/>
      <c r="F6492" s="86"/>
    </row>
    <row r="6493" spans="3:6" x14ac:dyDescent="0.25">
      <c r="C6493" s="86"/>
      <c r="D6493" s="86"/>
      <c r="E6493" s="86"/>
      <c r="F6493" s="86"/>
    </row>
    <row r="6494" spans="3:6" x14ac:dyDescent="0.25">
      <c r="C6494" s="86"/>
      <c r="D6494" s="86"/>
      <c r="E6494" s="86"/>
      <c r="F6494" s="86"/>
    </row>
    <row r="6495" spans="3:6" x14ac:dyDescent="0.25">
      <c r="C6495" s="86"/>
      <c r="D6495" s="86"/>
      <c r="E6495" s="86"/>
      <c r="F6495" s="86"/>
    </row>
    <row r="6496" spans="3:6" x14ac:dyDescent="0.25">
      <c r="C6496" s="86"/>
      <c r="D6496" s="86"/>
      <c r="E6496" s="86"/>
      <c r="F6496" s="86"/>
    </row>
    <row r="6497" spans="3:6" x14ac:dyDescent="0.25">
      <c r="C6497" s="86"/>
      <c r="D6497" s="86"/>
      <c r="E6497" s="86"/>
      <c r="F6497" s="86"/>
    </row>
    <row r="6498" spans="3:6" x14ac:dyDescent="0.25">
      <c r="C6498" s="86"/>
      <c r="D6498" s="86"/>
      <c r="E6498" s="86"/>
      <c r="F6498" s="86"/>
    </row>
    <row r="6499" spans="3:6" x14ac:dyDescent="0.25">
      <c r="C6499" s="86"/>
      <c r="D6499" s="86"/>
      <c r="E6499" s="86"/>
      <c r="F6499" s="86"/>
    </row>
    <row r="6500" spans="3:6" x14ac:dyDescent="0.25">
      <c r="C6500" s="86"/>
      <c r="D6500" s="86"/>
      <c r="E6500" s="86"/>
      <c r="F6500" s="86"/>
    </row>
    <row r="6501" spans="3:6" x14ac:dyDescent="0.25">
      <c r="C6501" s="86"/>
      <c r="D6501" s="86"/>
      <c r="E6501" s="86"/>
      <c r="F6501" s="86"/>
    </row>
    <row r="6502" spans="3:6" x14ac:dyDescent="0.25">
      <c r="C6502" s="86"/>
      <c r="D6502" s="86"/>
      <c r="E6502" s="86"/>
      <c r="F6502" s="86"/>
    </row>
    <row r="6503" spans="3:6" x14ac:dyDescent="0.25">
      <c r="C6503" s="86"/>
      <c r="D6503" s="86"/>
      <c r="E6503" s="86"/>
      <c r="F6503" s="86"/>
    </row>
    <row r="6504" spans="3:6" x14ac:dyDescent="0.25">
      <c r="C6504" s="86"/>
      <c r="D6504" s="86"/>
      <c r="E6504" s="86"/>
      <c r="F6504" s="86"/>
    </row>
    <row r="6505" spans="3:6" x14ac:dyDescent="0.25">
      <c r="C6505" s="86"/>
      <c r="D6505" s="86"/>
      <c r="E6505" s="86"/>
      <c r="F6505" s="86"/>
    </row>
    <row r="6506" spans="3:6" x14ac:dyDescent="0.25">
      <c r="C6506" s="86"/>
      <c r="D6506" s="86"/>
      <c r="E6506" s="86"/>
      <c r="F6506" s="86"/>
    </row>
    <row r="6507" spans="3:6" x14ac:dyDescent="0.25">
      <c r="C6507" s="86"/>
      <c r="D6507" s="86"/>
      <c r="E6507" s="86"/>
      <c r="F6507" s="86"/>
    </row>
    <row r="6508" spans="3:6" x14ac:dyDescent="0.25">
      <c r="C6508" s="86"/>
      <c r="D6508" s="86"/>
      <c r="E6508" s="86"/>
      <c r="F6508" s="86"/>
    </row>
    <row r="6509" spans="3:6" x14ac:dyDescent="0.25">
      <c r="C6509" s="86"/>
      <c r="D6509" s="86"/>
      <c r="E6509" s="86"/>
      <c r="F6509" s="86"/>
    </row>
    <row r="6510" spans="3:6" x14ac:dyDescent="0.25">
      <c r="C6510" s="86"/>
      <c r="D6510" s="86"/>
      <c r="E6510" s="86"/>
      <c r="F6510" s="86"/>
    </row>
    <row r="6511" spans="3:6" x14ac:dyDescent="0.25">
      <c r="C6511" s="86"/>
      <c r="D6511" s="86"/>
      <c r="E6511" s="86"/>
      <c r="F6511" s="86"/>
    </row>
    <row r="6512" spans="3:6" x14ac:dyDescent="0.25">
      <c r="C6512" s="86"/>
      <c r="D6512" s="86"/>
      <c r="E6512" s="86"/>
      <c r="F6512" s="86"/>
    </row>
    <row r="6513" spans="3:6" x14ac:dyDescent="0.25">
      <c r="C6513" s="86"/>
      <c r="D6513" s="86"/>
      <c r="E6513" s="86"/>
      <c r="F6513" s="86"/>
    </row>
    <row r="6514" spans="3:6" x14ac:dyDescent="0.25">
      <c r="C6514" s="86"/>
      <c r="D6514" s="86"/>
      <c r="E6514" s="86"/>
      <c r="F6514" s="86"/>
    </row>
    <row r="6515" spans="3:6" x14ac:dyDescent="0.25">
      <c r="C6515" s="86"/>
      <c r="D6515" s="86"/>
      <c r="E6515" s="86"/>
      <c r="F6515" s="86"/>
    </row>
    <row r="6516" spans="3:6" x14ac:dyDescent="0.25">
      <c r="C6516" s="86"/>
      <c r="D6516" s="86"/>
      <c r="E6516" s="86"/>
      <c r="F6516" s="86"/>
    </row>
    <row r="6517" spans="3:6" x14ac:dyDescent="0.25">
      <c r="C6517" s="86"/>
      <c r="D6517" s="86"/>
      <c r="E6517" s="86"/>
      <c r="F6517" s="86"/>
    </row>
    <row r="6518" spans="3:6" x14ac:dyDescent="0.25">
      <c r="C6518" s="86"/>
      <c r="D6518" s="86"/>
      <c r="E6518" s="86"/>
      <c r="F6518" s="86"/>
    </row>
    <row r="6519" spans="3:6" x14ac:dyDescent="0.25">
      <c r="C6519" s="86"/>
      <c r="D6519" s="86"/>
      <c r="E6519" s="86"/>
      <c r="F6519" s="86"/>
    </row>
    <row r="6520" spans="3:6" x14ac:dyDescent="0.25">
      <c r="C6520" s="86"/>
      <c r="D6520" s="86"/>
      <c r="E6520" s="86"/>
      <c r="F6520" s="86"/>
    </row>
    <row r="6521" spans="3:6" x14ac:dyDescent="0.25">
      <c r="C6521" s="86"/>
      <c r="D6521" s="86"/>
      <c r="E6521" s="86"/>
      <c r="F6521" s="86"/>
    </row>
    <row r="6522" spans="3:6" x14ac:dyDescent="0.25">
      <c r="C6522" s="86"/>
      <c r="D6522" s="86"/>
      <c r="E6522" s="86"/>
      <c r="F6522" s="86"/>
    </row>
    <row r="6523" spans="3:6" x14ac:dyDescent="0.25">
      <c r="C6523" s="86"/>
      <c r="D6523" s="86"/>
      <c r="E6523" s="86"/>
      <c r="F6523" s="86"/>
    </row>
    <row r="6524" spans="3:6" x14ac:dyDescent="0.25">
      <c r="C6524" s="86"/>
      <c r="D6524" s="86"/>
      <c r="E6524" s="86"/>
      <c r="F6524" s="86"/>
    </row>
    <row r="6525" spans="3:6" x14ac:dyDescent="0.25">
      <c r="C6525" s="86"/>
      <c r="D6525" s="86"/>
      <c r="E6525" s="86"/>
      <c r="F6525" s="86"/>
    </row>
    <row r="6526" spans="3:6" x14ac:dyDescent="0.25">
      <c r="C6526" s="86"/>
      <c r="D6526" s="86"/>
      <c r="E6526" s="86"/>
      <c r="F6526" s="86"/>
    </row>
    <row r="6527" spans="3:6" x14ac:dyDescent="0.25">
      <c r="C6527" s="86"/>
      <c r="D6527" s="86"/>
      <c r="E6527" s="86"/>
      <c r="F6527" s="86"/>
    </row>
    <row r="6528" spans="3:6" x14ac:dyDescent="0.25">
      <c r="C6528" s="86"/>
      <c r="D6528" s="86"/>
      <c r="E6528" s="86"/>
      <c r="F6528" s="86"/>
    </row>
    <row r="6529" spans="3:6" x14ac:dyDescent="0.25">
      <c r="C6529" s="86"/>
      <c r="D6529" s="86"/>
      <c r="E6529" s="86"/>
      <c r="F6529" s="86"/>
    </row>
    <row r="6530" spans="3:6" x14ac:dyDescent="0.25">
      <c r="C6530" s="86"/>
      <c r="D6530" s="86"/>
      <c r="E6530" s="86"/>
      <c r="F6530" s="86"/>
    </row>
    <row r="6531" spans="3:6" x14ac:dyDescent="0.25">
      <c r="C6531" s="86"/>
      <c r="D6531" s="86"/>
      <c r="E6531" s="86"/>
      <c r="F6531" s="86"/>
    </row>
    <row r="6532" spans="3:6" x14ac:dyDescent="0.25">
      <c r="C6532" s="86"/>
      <c r="D6532" s="86"/>
      <c r="E6532" s="86"/>
      <c r="F6532" s="86"/>
    </row>
    <row r="6533" spans="3:6" x14ac:dyDescent="0.25">
      <c r="C6533" s="86"/>
      <c r="D6533" s="86"/>
      <c r="E6533" s="86"/>
      <c r="F6533" s="86"/>
    </row>
    <row r="6534" spans="3:6" x14ac:dyDescent="0.25">
      <c r="C6534" s="86"/>
      <c r="D6534" s="86"/>
      <c r="E6534" s="86"/>
      <c r="F6534" s="86"/>
    </row>
    <row r="6535" spans="3:6" x14ac:dyDescent="0.25">
      <c r="C6535" s="86"/>
      <c r="D6535" s="86"/>
      <c r="E6535" s="86"/>
      <c r="F6535" s="86"/>
    </row>
    <row r="6536" spans="3:6" x14ac:dyDescent="0.25">
      <c r="C6536" s="86"/>
      <c r="D6536" s="86"/>
      <c r="E6536" s="86"/>
      <c r="F6536" s="86"/>
    </row>
    <row r="6537" spans="3:6" x14ac:dyDescent="0.25">
      <c r="C6537" s="86"/>
      <c r="D6537" s="86"/>
      <c r="E6537" s="86"/>
      <c r="F6537" s="86"/>
    </row>
    <row r="6538" spans="3:6" x14ac:dyDescent="0.25">
      <c r="C6538" s="86"/>
      <c r="D6538" s="86"/>
      <c r="E6538" s="86"/>
      <c r="F6538" s="86"/>
    </row>
    <row r="6539" spans="3:6" x14ac:dyDescent="0.25">
      <c r="C6539" s="86"/>
      <c r="D6539" s="86"/>
      <c r="E6539" s="86"/>
      <c r="F6539" s="86"/>
    </row>
    <row r="6540" spans="3:6" x14ac:dyDescent="0.25">
      <c r="C6540" s="86"/>
      <c r="D6540" s="86"/>
      <c r="E6540" s="86"/>
      <c r="F6540" s="86"/>
    </row>
    <row r="6541" spans="3:6" x14ac:dyDescent="0.25">
      <c r="C6541" s="86"/>
      <c r="D6541" s="86"/>
      <c r="E6541" s="86"/>
      <c r="F6541" s="86"/>
    </row>
    <row r="6542" spans="3:6" x14ac:dyDescent="0.25">
      <c r="C6542" s="86"/>
      <c r="D6542" s="86"/>
      <c r="E6542" s="86"/>
      <c r="F6542" s="86"/>
    </row>
    <row r="6543" spans="3:6" x14ac:dyDescent="0.25">
      <c r="C6543" s="86"/>
      <c r="D6543" s="86"/>
      <c r="E6543" s="86"/>
      <c r="F6543" s="86"/>
    </row>
    <row r="6544" spans="3:6" x14ac:dyDescent="0.25">
      <c r="C6544" s="86"/>
      <c r="D6544" s="86"/>
      <c r="E6544" s="86"/>
      <c r="F6544" s="86"/>
    </row>
    <row r="6545" spans="3:6" x14ac:dyDescent="0.25">
      <c r="C6545" s="86"/>
      <c r="D6545" s="86"/>
      <c r="E6545" s="86"/>
      <c r="F6545" s="86"/>
    </row>
    <row r="6546" spans="3:6" x14ac:dyDescent="0.25">
      <c r="C6546" s="86"/>
      <c r="D6546" s="86"/>
      <c r="E6546" s="86"/>
      <c r="F6546" s="86"/>
    </row>
    <row r="6547" spans="3:6" x14ac:dyDescent="0.25">
      <c r="C6547" s="86"/>
      <c r="D6547" s="86"/>
      <c r="E6547" s="86"/>
      <c r="F6547" s="86"/>
    </row>
    <row r="6548" spans="3:6" x14ac:dyDescent="0.25">
      <c r="C6548" s="86"/>
      <c r="D6548" s="86"/>
      <c r="E6548" s="86"/>
      <c r="F6548" s="86"/>
    </row>
    <row r="6549" spans="3:6" x14ac:dyDescent="0.25">
      <c r="C6549" s="86"/>
      <c r="D6549" s="86"/>
      <c r="E6549" s="86"/>
      <c r="F6549" s="86"/>
    </row>
    <row r="6550" spans="3:6" x14ac:dyDescent="0.25">
      <c r="C6550" s="86"/>
      <c r="D6550" s="86"/>
      <c r="E6550" s="86"/>
      <c r="F6550" s="86"/>
    </row>
    <row r="6551" spans="3:6" x14ac:dyDescent="0.25">
      <c r="C6551" s="86"/>
      <c r="D6551" s="86"/>
      <c r="E6551" s="86"/>
      <c r="F6551" s="86"/>
    </row>
    <row r="6552" spans="3:6" x14ac:dyDescent="0.25">
      <c r="C6552" s="86"/>
      <c r="D6552" s="86"/>
      <c r="E6552" s="86"/>
      <c r="F6552" s="86"/>
    </row>
    <row r="6553" spans="3:6" x14ac:dyDescent="0.25">
      <c r="C6553" s="86"/>
      <c r="D6553" s="86"/>
      <c r="E6553" s="86"/>
      <c r="F6553" s="86"/>
    </row>
    <row r="6554" spans="3:6" x14ac:dyDescent="0.25">
      <c r="C6554" s="86"/>
      <c r="D6554" s="86"/>
      <c r="E6554" s="86"/>
      <c r="F6554" s="86"/>
    </row>
    <row r="6555" spans="3:6" x14ac:dyDescent="0.25">
      <c r="C6555" s="86"/>
      <c r="D6555" s="86"/>
      <c r="E6555" s="86"/>
      <c r="F6555" s="86"/>
    </row>
    <row r="6556" spans="3:6" x14ac:dyDescent="0.25">
      <c r="C6556" s="86"/>
      <c r="D6556" s="86"/>
      <c r="E6556" s="86"/>
      <c r="F6556" s="86"/>
    </row>
    <row r="6557" spans="3:6" x14ac:dyDescent="0.25">
      <c r="C6557" s="86"/>
      <c r="D6557" s="86"/>
      <c r="E6557" s="86"/>
      <c r="F6557" s="86"/>
    </row>
    <row r="6558" spans="3:6" x14ac:dyDescent="0.25">
      <c r="C6558" s="86"/>
      <c r="D6558" s="86"/>
      <c r="E6558" s="86"/>
      <c r="F6558" s="86"/>
    </row>
    <row r="6559" spans="3:6" x14ac:dyDescent="0.25">
      <c r="C6559" s="86"/>
      <c r="D6559" s="86"/>
      <c r="E6559" s="86"/>
      <c r="F6559" s="86"/>
    </row>
    <row r="6560" spans="3:6" x14ac:dyDescent="0.25">
      <c r="C6560" s="86"/>
      <c r="D6560" s="86"/>
      <c r="E6560" s="86"/>
      <c r="F6560" s="86"/>
    </row>
    <row r="6561" spans="3:6" x14ac:dyDescent="0.25">
      <c r="C6561" s="86"/>
      <c r="D6561" s="86"/>
      <c r="E6561" s="86"/>
      <c r="F6561" s="86"/>
    </row>
    <row r="6562" spans="3:6" x14ac:dyDescent="0.25">
      <c r="C6562" s="86"/>
      <c r="D6562" s="86"/>
      <c r="E6562" s="86"/>
      <c r="F6562" s="86"/>
    </row>
    <row r="6563" spans="3:6" x14ac:dyDescent="0.25">
      <c r="C6563" s="86"/>
      <c r="D6563" s="86"/>
      <c r="E6563" s="86"/>
      <c r="F6563" s="86"/>
    </row>
    <row r="6564" spans="3:6" x14ac:dyDescent="0.25">
      <c r="C6564" s="86"/>
      <c r="D6564" s="86"/>
      <c r="E6564" s="86"/>
      <c r="F6564" s="86"/>
    </row>
    <row r="6565" spans="3:6" x14ac:dyDescent="0.25">
      <c r="C6565" s="86"/>
      <c r="D6565" s="86"/>
      <c r="E6565" s="86"/>
      <c r="F6565" s="86"/>
    </row>
    <row r="6566" spans="3:6" x14ac:dyDescent="0.25">
      <c r="C6566" s="86"/>
      <c r="D6566" s="86"/>
      <c r="E6566" s="86"/>
      <c r="F6566" s="86"/>
    </row>
    <row r="6567" spans="3:6" x14ac:dyDescent="0.25">
      <c r="C6567" s="86"/>
      <c r="D6567" s="86"/>
      <c r="E6567" s="86"/>
      <c r="F6567" s="86"/>
    </row>
    <row r="6568" spans="3:6" x14ac:dyDescent="0.25">
      <c r="C6568" s="86"/>
      <c r="D6568" s="86"/>
      <c r="E6568" s="86"/>
      <c r="F6568" s="86"/>
    </row>
    <row r="6569" spans="3:6" x14ac:dyDescent="0.25">
      <c r="C6569" s="86"/>
      <c r="D6569" s="86"/>
      <c r="E6569" s="86"/>
      <c r="F6569" s="86"/>
    </row>
    <row r="6570" spans="3:6" x14ac:dyDescent="0.25">
      <c r="C6570" s="86"/>
      <c r="D6570" s="86"/>
      <c r="E6570" s="86"/>
      <c r="F6570" s="86"/>
    </row>
    <row r="6571" spans="3:6" x14ac:dyDescent="0.25">
      <c r="C6571" s="86"/>
      <c r="D6571" s="86"/>
      <c r="E6571" s="86"/>
      <c r="F6571" s="86"/>
    </row>
    <row r="6572" spans="3:6" x14ac:dyDescent="0.25">
      <c r="C6572" s="86"/>
      <c r="D6572" s="86"/>
      <c r="E6572" s="86"/>
      <c r="F6572" s="86"/>
    </row>
    <row r="6573" spans="3:6" x14ac:dyDescent="0.25">
      <c r="C6573" s="86"/>
      <c r="D6573" s="86"/>
      <c r="E6573" s="86"/>
      <c r="F6573" s="86"/>
    </row>
    <row r="6574" spans="3:6" x14ac:dyDescent="0.25">
      <c r="C6574" s="86"/>
      <c r="D6574" s="86"/>
      <c r="E6574" s="86"/>
      <c r="F6574" s="86"/>
    </row>
    <row r="6575" spans="3:6" x14ac:dyDescent="0.25">
      <c r="C6575" s="86"/>
      <c r="D6575" s="86"/>
      <c r="E6575" s="86"/>
      <c r="F6575" s="86"/>
    </row>
    <row r="6576" spans="3:6" x14ac:dyDescent="0.25">
      <c r="C6576" s="86"/>
      <c r="D6576" s="86"/>
      <c r="E6576" s="86"/>
      <c r="F6576" s="86"/>
    </row>
    <row r="6577" spans="3:6" x14ac:dyDescent="0.25">
      <c r="C6577" s="86"/>
      <c r="D6577" s="86"/>
      <c r="E6577" s="86"/>
      <c r="F6577" s="86"/>
    </row>
    <row r="6578" spans="3:6" x14ac:dyDescent="0.25">
      <c r="C6578" s="86"/>
      <c r="D6578" s="86"/>
      <c r="E6578" s="86"/>
      <c r="F6578" s="86"/>
    </row>
    <row r="6579" spans="3:6" x14ac:dyDescent="0.25">
      <c r="C6579" s="86"/>
      <c r="D6579" s="86"/>
      <c r="E6579" s="86"/>
      <c r="F6579" s="86"/>
    </row>
    <row r="6580" spans="3:6" x14ac:dyDescent="0.25">
      <c r="C6580" s="86"/>
      <c r="D6580" s="86"/>
      <c r="E6580" s="86"/>
      <c r="F6580" s="86"/>
    </row>
    <row r="6581" spans="3:6" x14ac:dyDescent="0.25">
      <c r="C6581" s="86"/>
      <c r="D6581" s="86"/>
      <c r="E6581" s="86"/>
      <c r="F6581" s="86"/>
    </row>
    <row r="6582" spans="3:6" x14ac:dyDescent="0.25">
      <c r="C6582" s="86"/>
      <c r="D6582" s="86"/>
      <c r="E6582" s="86"/>
      <c r="F6582" s="86"/>
    </row>
    <row r="6583" spans="3:6" x14ac:dyDescent="0.25">
      <c r="C6583" s="86"/>
      <c r="D6583" s="86"/>
      <c r="E6583" s="86"/>
      <c r="F6583" s="86"/>
    </row>
    <row r="6584" spans="3:6" x14ac:dyDescent="0.25">
      <c r="C6584" s="86"/>
      <c r="D6584" s="86"/>
      <c r="E6584" s="86"/>
      <c r="F6584" s="86"/>
    </row>
    <row r="6585" spans="3:6" x14ac:dyDescent="0.25">
      <c r="C6585" s="86"/>
      <c r="D6585" s="86"/>
      <c r="E6585" s="86"/>
      <c r="F6585" s="86"/>
    </row>
    <row r="6586" spans="3:6" x14ac:dyDescent="0.25">
      <c r="C6586" s="86"/>
      <c r="D6586" s="86"/>
      <c r="E6586" s="86"/>
      <c r="F6586" s="86"/>
    </row>
    <row r="6587" spans="3:6" x14ac:dyDescent="0.25">
      <c r="C6587" s="86"/>
      <c r="D6587" s="86"/>
      <c r="E6587" s="86"/>
      <c r="F6587" s="86"/>
    </row>
    <row r="6588" spans="3:6" x14ac:dyDescent="0.25">
      <c r="C6588" s="86"/>
      <c r="D6588" s="86"/>
      <c r="E6588" s="86"/>
      <c r="F6588" s="86"/>
    </row>
    <row r="6589" spans="3:6" x14ac:dyDescent="0.25">
      <c r="C6589" s="86"/>
      <c r="D6589" s="86"/>
      <c r="E6589" s="86"/>
      <c r="F6589" s="86"/>
    </row>
    <row r="6590" spans="3:6" x14ac:dyDescent="0.25">
      <c r="C6590" s="86"/>
      <c r="D6590" s="86"/>
      <c r="E6590" s="86"/>
      <c r="F6590" s="86"/>
    </row>
    <row r="6591" spans="3:6" x14ac:dyDescent="0.25">
      <c r="C6591" s="86"/>
      <c r="D6591" s="86"/>
      <c r="E6591" s="86"/>
      <c r="F6591" s="86"/>
    </row>
    <row r="6592" spans="3:6" x14ac:dyDescent="0.25">
      <c r="C6592" s="86"/>
      <c r="D6592" s="86"/>
      <c r="E6592" s="86"/>
      <c r="F6592" s="86"/>
    </row>
    <row r="6593" spans="3:6" x14ac:dyDescent="0.25">
      <c r="C6593" s="86"/>
      <c r="D6593" s="86"/>
      <c r="E6593" s="86"/>
      <c r="F6593" s="86"/>
    </row>
    <row r="6594" spans="3:6" x14ac:dyDescent="0.25">
      <c r="C6594" s="86"/>
      <c r="D6594" s="86"/>
      <c r="E6594" s="86"/>
      <c r="F6594" s="86"/>
    </row>
    <row r="6595" spans="3:6" x14ac:dyDescent="0.25">
      <c r="C6595" s="86"/>
      <c r="D6595" s="86"/>
      <c r="E6595" s="86"/>
      <c r="F6595" s="86"/>
    </row>
    <row r="6596" spans="3:6" x14ac:dyDescent="0.25">
      <c r="C6596" s="86"/>
      <c r="D6596" s="86"/>
      <c r="E6596" s="86"/>
      <c r="F6596" s="86"/>
    </row>
    <row r="6597" spans="3:6" x14ac:dyDescent="0.25">
      <c r="C6597" s="86"/>
      <c r="D6597" s="86"/>
      <c r="E6597" s="86"/>
      <c r="F6597" s="86"/>
    </row>
    <row r="6598" spans="3:6" x14ac:dyDescent="0.25">
      <c r="C6598" s="86"/>
      <c r="D6598" s="86"/>
      <c r="E6598" s="86"/>
      <c r="F6598" s="86"/>
    </row>
    <row r="6599" spans="3:6" x14ac:dyDescent="0.25">
      <c r="C6599" s="86"/>
      <c r="D6599" s="86"/>
      <c r="E6599" s="86"/>
      <c r="F6599" s="86"/>
    </row>
    <row r="6600" spans="3:6" x14ac:dyDescent="0.25">
      <c r="C6600" s="86"/>
      <c r="D6600" s="86"/>
      <c r="E6600" s="86"/>
      <c r="F6600" s="86"/>
    </row>
    <row r="6601" spans="3:6" x14ac:dyDescent="0.25">
      <c r="C6601" s="86"/>
      <c r="D6601" s="86"/>
      <c r="E6601" s="86"/>
      <c r="F6601" s="86"/>
    </row>
    <row r="6602" spans="3:6" x14ac:dyDescent="0.25">
      <c r="C6602" s="86"/>
      <c r="D6602" s="86"/>
      <c r="E6602" s="86"/>
      <c r="F6602" s="86"/>
    </row>
    <row r="6603" spans="3:6" x14ac:dyDescent="0.25">
      <c r="C6603" s="86"/>
      <c r="D6603" s="86"/>
      <c r="E6603" s="86"/>
      <c r="F6603" s="86"/>
    </row>
    <row r="6604" spans="3:6" x14ac:dyDescent="0.25">
      <c r="C6604" s="86"/>
      <c r="D6604" s="86"/>
      <c r="E6604" s="86"/>
      <c r="F6604" s="86"/>
    </row>
    <row r="6605" spans="3:6" x14ac:dyDescent="0.25">
      <c r="C6605" s="86"/>
      <c r="D6605" s="86"/>
      <c r="E6605" s="86"/>
      <c r="F6605" s="86"/>
    </row>
    <row r="6606" spans="3:6" x14ac:dyDescent="0.25">
      <c r="C6606" s="86"/>
      <c r="D6606" s="86"/>
      <c r="E6606" s="86"/>
      <c r="F6606" s="86"/>
    </row>
    <row r="6607" spans="3:6" x14ac:dyDescent="0.25">
      <c r="C6607" s="86"/>
      <c r="D6607" s="86"/>
      <c r="E6607" s="86"/>
      <c r="F6607" s="86"/>
    </row>
    <row r="6608" spans="3:6" x14ac:dyDescent="0.25">
      <c r="C6608" s="86"/>
      <c r="D6608" s="86"/>
      <c r="E6608" s="86"/>
      <c r="F6608" s="86"/>
    </row>
    <row r="6609" spans="3:6" x14ac:dyDescent="0.25">
      <c r="C6609" s="86"/>
      <c r="D6609" s="86"/>
      <c r="E6609" s="86"/>
      <c r="F6609" s="86"/>
    </row>
    <row r="6610" spans="3:6" x14ac:dyDescent="0.25">
      <c r="C6610" s="86"/>
      <c r="D6610" s="86"/>
      <c r="E6610" s="86"/>
      <c r="F6610" s="86"/>
    </row>
    <row r="6611" spans="3:6" x14ac:dyDescent="0.25">
      <c r="C6611" s="86"/>
      <c r="D6611" s="86"/>
      <c r="E6611" s="86"/>
      <c r="F6611" s="86"/>
    </row>
    <row r="6612" spans="3:6" x14ac:dyDescent="0.25">
      <c r="C6612" s="86"/>
      <c r="D6612" s="86"/>
      <c r="E6612" s="86"/>
      <c r="F6612" s="86"/>
    </row>
    <row r="6613" spans="3:6" x14ac:dyDescent="0.25">
      <c r="C6613" s="86"/>
      <c r="D6613" s="86"/>
      <c r="E6613" s="86"/>
      <c r="F6613" s="86"/>
    </row>
    <row r="6614" spans="3:6" x14ac:dyDescent="0.25">
      <c r="C6614" s="86"/>
      <c r="D6614" s="86"/>
      <c r="E6614" s="86"/>
      <c r="F6614" s="86"/>
    </row>
    <row r="6615" spans="3:6" x14ac:dyDescent="0.25">
      <c r="C6615" s="86"/>
      <c r="D6615" s="86"/>
      <c r="E6615" s="86"/>
      <c r="F6615" s="86"/>
    </row>
    <row r="6616" spans="3:6" x14ac:dyDescent="0.25">
      <c r="C6616" s="86"/>
      <c r="D6616" s="86"/>
      <c r="E6616" s="86"/>
      <c r="F6616" s="86"/>
    </row>
    <row r="6617" spans="3:6" x14ac:dyDescent="0.25">
      <c r="C6617" s="86"/>
      <c r="D6617" s="86"/>
      <c r="E6617" s="86"/>
      <c r="F6617" s="86"/>
    </row>
    <row r="6618" spans="3:6" x14ac:dyDescent="0.25">
      <c r="C6618" s="86"/>
      <c r="D6618" s="86"/>
      <c r="E6618" s="86"/>
      <c r="F6618" s="86"/>
    </row>
    <row r="6619" spans="3:6" x14ac:dyDescent="0.25">
      <c r="C6619" s="86"/>
      <c r="D6619" s="86"/>
      <c r="E6619" s="86"/>
      <c r="F6619" s="86"/>
    </row>
    <row r="6620" spans="3:6" x14ac:dyDescent="0.25">
      <c r="C6620" s="86"/>
      <c r="D6620" s="86"/>
      <c r="E6620" s="86"/>
      <c r="F6620" s="86"/>
    </row>
    <row r="6621" spans="3:6" x14ac:dyDescent="0.25">
      <c r="C6621" s="86"/>
      <c r="D6621" s="86"/>
      <c r="E6621" s="86"/>
      <c r="F6621" s="86"/>
    </row>
    <row r="6622" spans="3:6" x14ac:dyDescent="0.25">
      <c r="C6622" s="86"/>
      <c r="D6622" s="86"/>
      <c r="E6622" s="86"/>
      <c r="F6622" s="86"/>
    </row>
    <row r="6623" spans="3:6" x14ac:dyDescent="0.25">
      <c r="C6623" s="86"/>
      <c r="D6623" s="86"/>
      <c r="E6623" s="86"/>
      <c r="F6623" s="86"/>
    </row>
    <row r="6624" spans="3:6" x14ac:dyDescent="0.25">
      <c r="C6624" s="86"/>
      <c r="D6624" s="86"/>
      <c r="E6624" s="86"/>
      <c r="F6624" s="86"/>
    </row>
    <row r="6625" spans="3:6" x14ac:dyDescent="0.25">
      <c r="C6625" s="86"/>
      <c r="D6625" s="86"/>
      <c r="E6625" s="86"/>
      <c r="F6625" s="86"/>
    </row>
    <row r="6626" spans="3:6" x14ac:dyDescent="0.25">
      <c r="C6626" s="86"/>
      <c r="D6626" s="86"/>
      <c r="E6626" s="86"/>
      <c r="F6626" s="86"/>
    </row>
    <row r="6627" spans="3:6" x14ac:dyDescent="0.25">
      <c r="C6627" s="86"/>
      <c r="D6627" s="86"/>
      <c r="E6627" s="86"/>
      <c r="F6627" s="86"/>
    </row>
    <row r="6628" spans="3:6" x14ac:dyDescent="0.25">
      <c r="C6628" s="86"/>
      <c r="D6628" s="86"/>
      <c r="E6628" s="86"/>
      <c r="F6628" s="86"/>
    </row>
    <row r="6629" spans="3:6" x14ac:dyDescent="0.25">
      <c r="C6629" s="86"/>
      <c r="D6629" s="86"/>
      <c r="E6629" s="86"/>
      <c r="F6629" s="86"/>
    </row>
    <row r="6630" spans="3:6" x14ac:dyDescent="0.25">
      <c r="C6630" s="86"/>
      <c r="D6630" s="86"/>
      <c r="E6630" s="86"/>
      <c r="F6630" s="86"/>
    </row>
    <row r="6631" spans="3:6" x14ac:dyDescent="0.25">
      <c r="C6631" s="86"/>
      <c r="D6631" s="86"/>
      <c r="E6631" s="86"/>
      <c r="F6631" s="86"/>
    </row>
    <row r="6632" spans="3:6" x14ac:dyDescent="0.25">
      <c r="C6632" s="86"/>
      <c r="D6632" s="86"/>
      <c r="E6632" s="86"/>
      <c r="F6632" s="86"/>
    </row>
    <row r="6633" spans="3:6" x14ac:dyDescent="0.25">
      <c r="C6633" s="86"/>
      <c r="D6633" s="86"/>
      <c r="E6633" s="86"/>
      <c r="F6633" s="86"/>
    </row>
    <row r="6634" spans="3:6" x14ac:dyDescent="0.25">
      <c r="C6634" s="86"/>
      <c r="D6634" s="86"/>
      <c r="E6634" s="86"/>
      <c r="F6634" s="86"/>
    </row>
    <row r="6635" spans="3:6" x14ac:dyDescent="0.25">
      <c r="C6635" s="86"/>
      <c r="D6635" s="86"/>
      <c r="E6635" s="86"/>
      <c r="F6635" s="86"/>
    </row>
    <row r="6636" spans="3:6" x14ac:dyDescent="0.25">
      <c r="C6636" s="86"/>
      <c r="D6636" s="86"/>
      <c r="E6636" s="86"/>
      <c r="F6636" s="86"/>
    </row>
    <row r="6637" spans="3:6" x14ac:dyDescent="0.25">
      <c r="C6637" s="86"/>
      <c r="D6637" s="86"/>
      <c r="E6637" s="86"/>
      <c r="F6637" s="86"/>
    </row>
    <row r="6638" spans="3:6" x14ac:dyDescent="0.25">
      <c r="C6638" s="86"/>
      <c r="D6638" s="86"/>
      <c r="E6638" s="86"/>
      <c r="F6638" s="86"/>
    </row>
    <row r="6639" spans="3:6" x14ac:dyDescent="0.25">
      <c r="C6639" s="86"/>
      <c r="D6639" s="86"/>
      <c r="E6639" s="86"/>
      <c r="F6639" s="86"/>
    </row>
    <row r="6640" spans="3:6" x14ac:dyDescent="0.25">
      <c r="C6640" s="86"/>
      <c r="D6640" s="86"/>
      <c r="E6640" s="86"/>
      <c r="F6640" s="86"/>
    </row>
    <row r="6641" spans="3:6" x14ac:dyDescent="0.25">
      <c r="C6641" s="86"/>
      <c r="D6641" s="86"/>
      <c r="E6641" s="86"/>
      <c r="F6641" s="86"/>
    </row>
    <row r="6642" spans="3:6" x14ac:dyDescent="0.25">
      <c r="C6642" s="86"/>
      <c r="D6642" s="86"/>
      <c r="E6642" s="86"/>
      <c r="F6642" s="86"/>
    </row>
    <row r="6643" spans="3:6" x14ac:dyDescent="0.25">
      <c r="C6643" s="86"/>
      <c r="D6643" s="86"/>
      <c r="E6643" s="86"/>
      <c r="F6643" s="86"/>
    </row>
    <row r="6644" spans="3:6" x14ac:dyDescent="0.25">
      <c r="C6644" s="86"/>
      <c r="D6644" s="86"/>
      <c r="E6644" s="86"/>
      <c r="F6644" s="86"/>
    </row>
    <row r="6645" spans="3:6" x14ac:dyDescent="0.25">
      <c r="C6645" s="86"/>
      <c r="D6645" s="86"/>
      <c r="E6645" s="86"/>
      <c r="F6645" s="86"/>
    </row>
    <row r="6646" spans="3:6" x14ac:dyDescent="0.25">
      <c r="C6646" s="86"/>
      <c r="D6646" s="86"/>
      <c r="E6646" s="86"/>
      <c r="F6646" s="86"/>
    </row>
    <row r="6647" spans="3:6" x14ac:dyDescent="0.25">
      <c r="C6647" s="86"/>
      <c r="D6647" s="86"/>
      <c r="E6647" s="86"/>
      <c r="F6647" s="86"/>
    </row>
    <row r="6648" spans="3:6" x14ac:dyDescent="0.25">
      <c r="C6648" s="86"/>
      <c r="D6648" s="86"/>
      <c r="E6648" s="86"/>
      <c r="F6648" s="86"/>
    </row>
    <row r="6649" spans="3:6" x14ac:dyDescent="0.25">
      <c r="C6649" s="86"/>
      <c r="D6649" s="86"/>
      <c r="E6649" s="86"/>
      <c r="F6649" s="86"/>
    </row>
    <row r="6650" spans="3:6" x14ac:dyDescent="0.25">
      <c r="C6650" s="86"/>
      <c r="D6650" s="86"/>
      <c r="E6650" s="86"/>
      <c r="F6650" s="86"/>
    </row>
    <row r="6651" spans="3:6" x14ac:dyDescent="0.25">
      <c r="C6651" s="86"/>
      <c r="D6651" s="86"/>
      <c r="E6651" s="86"/>
      <c r="F6651" s="86"/>
    </row>
    <row r="6652" spans="3:6" x14ac:dyDescent="0.25">
      <c r="C6652" s="86"/>
      <c r="D6652" s="86"/>
      <c r="E6652" s="86"/>
      <c r="F6652" s="86"/>
    </row>
    <row r="6653" spans="3:6" x14ac:dyDescent="0.25">
      <c r="C6653" s="86"/>
      <c r="D6653" s="86"/>
      <c r="E6653" s="86"/>
      <c r="F6653" s="86"/>
    </row>
    <row r="6654" spans="3:6" x14ac:dyDescent="0.25">
      <c r="C6654" s="86"/>
      <c r="D6654" s="86"/>
      <c r="E6654" s="86"/>
      <c r="F6654" s="86"/>
    </row>
    <row r="6655" spans="3:6" x14ac:dyDescent="0.25">
      <c r="C6655" s="86"/>
      <c r="D6655" s="86"/>
      <c r="E6655" s="86"/>
      <c r="F6655" s="86"/>
    </row>
    <row r="6656" spans="3:6" x14ac:dyDescent="0.25">
      <c r="C6656" s="86"/>
      <c r="D6656" s="86"/>
      <c r="E6656" s="86"/>
      <c r="F6656" s="86"/>
    </row>
    <row r="6657" spans="3:6" x14ac:dyDescent="0.25">
      <c r="C6657" s="86"/>
      <c r="D6657" s="86"/>
      <c r="E6657" s="86"/>
      <c r="F6657" s="86"/>
    </row>
    <row r="6658" spans="3:6" x14ac:dyDescent="0.25">
      <c r="C6658" s="86"/>
      <c r="D6658" s="86"/>
      <c r="E6658" s="86"/>
      <c r="F6658" s="86"/>
    </row>
    <row r="6659" spans="3:6" x14ac:dyDescent="0.25">
      <c r="C6659" s="86"/>
      <c r="D6659" s="86"/>
      <c r="E6659" s="86"/>
      <c r="F6659" s="86"/>
    </row>
    <row r="6660" spans="3:6" x14ac:dyDescent="0.25">
      <c r="C6660" s="86"/>
      <c r="D6660" s="86"/>
      <c r="E6660" s="86"/>
      <c r="F6660" s="86"/>
    </row>
    <row r="6661" spans="3:6" x14ac:dyDescent="0.25">
      <c r="C6661" s="86"/>
      <c r="D6661" s="86"/>
      <c r="E6661" s="86"/>
      <c r="F6661" s="86"/>
    </row>
    <row r="6662" spans="3:6" x14ac:dyDescent="0.25">
      <c r="C6662" s="86"/>
      <c r="D6662" s="86"/>
      <c r="E6662" s="86"/>
      <c r="F6662" s="86"/>
    </row>
    <row r="6663" spans="3:6" x14ac:dyDescent="0.25">
      <c r="C6663" s="86"/>
      <c r="D6663" s="86"/>
      <c r="E6663" s="86"/>
      <c r="F6663" s="86"/>
    </row>
    <row r="6664" spans="3:6" x14ac:dyDescent="0.25">
      <c r="C6664" s="86"/>
      <c r="D6664" s="86"/>
      <c r="E6664" s="86"/>
      <c r="F6664" s="86"/>
    </row>
    <row r="6665" spans="3:6" x14ac:dyDescent="0.25">
      <c r="C6665" s="86"/>
      <c r="D6665" s="86"/>
      <c r="E6665" s="86"/>
      <c r="F6665" s="86"/>
    </row>
    <row r="6666" spans="3:6" x14ac:dyDescent="0.25">
      <c r="C6666" s="86"/>
      <c r="D6666" s="86"/>
      <c r="E6666" s="86"/>
      <c r="F6666" s="86"/>
    </row>
    <row r="6667" spans="3:6" x14ac:dyDescent="0.25">
      <c r="C6667" s="86"/>
      <c r="D6667" s="86"/>
      <c r="E6667" s="86"/>
      <c r="F6667" s="86"/>
    </row>
    <row r="6668" spans="3:6" x14ac:dyDescent="0.25">
      <c r="C6668" s="86"/>
      <c r="D6668" s="86"/>
      <c r="E6668" s="86"/>
      <c r="F6668" s="86"/>
    </row>
    <row r="6669" spans="3:6" x14ac:dyDescent="0.25">
      <c r="C6669" s="86"/>
      <c r="D6669" s="86"/>
      <c r="E6669" s="86"/>
      <c r="F6669" s="86"/>
    </row>
    <row r="6670" spans="3:6" x14ac:dyDescent="0.25">
      <c r="C6670" s="86"/>
      <c r="D6670" s="86"/>
      <c r="E6670" s="86"/>
      <c r="F6670" s="86"/>
    </row>
    <row r="6671" spans="3:6" x14ac:dyDescent="0.25">
      <c r="C6671" s="86"/>
      <c r="D6671" s="86"/>
      <c r="E6671" s="86"/>
      <c r="F6671" s="86"/>
    </row>
    <row r="6672" spans="3:6" x14ac:dyDescent="0.25">
      <c r="C6672" s="86"/>
      <c r="D6672" s="86"/>
      <c r="E6672" s="86"/>
      <c r="F6672" s="86"/>
    </row>
    <row r="6673" spans="3:6" x14ac:dyDescent="0.25">
      <c r="C6673" s="86"/>
      <c r="D6673" s="86"/>
      <c r="E6673" s="86"/>
      <c r="F6673" s="86"/>
    </row>
    <row r="6674" spans="3:6" x14ac:dyDescent="0.25">
      <c r="C6674" s="86"/>
      <c r="D6674" s="86"/>
      <c r="E6674" s="86"/>
      <c r="F6674" s="86"/>
    </row>
    <row r="6675" spans="3:6" x14ac:dyDescent="0.25">
      <c r="C6675" s="86"/>
      <c r="D6675" s="86"/>
      <c r="E6675" s="86"/>
      <c r="F6675" s="86"/>
    </row>
    <row r="6676" spans="3:6" x14ac:dyDescent="0.25">
      <c r="C6676" s="86"/>
      <c r="D6676" s="86"/>
      <c r="E6676" s="86"/>
      <c r="F6676" s="86"/>
    </row>
    <row r="6677" spans="3:6" x14ac:dyDescent="0.25">
      <c r="C6677" s="86"/>
      <c r="D6677" s="86"/>
      <c r="E6677" s="86"/>
      <c r="F6677" s="86"/>
    </row>
    <row r="6678" spans="3:6" x14ac:dyDescent="0.25">
      <c r="C6678" s="86"/>
      <c r="D6678" s="86"/>
      <c r="E6678" s="86"/>
      <c r="F6678" s="86"/>
    </row>
    <row r="6679" spans="3:6" x14ac:dyDescent="0.25">
      <c r="C6679" s="86"/>
      <c r="D6679" s="86"/>
      <c r="E6679" s="86"/>
      <c r="F6679" s="86"/>
    </row>
    <row r="6680" spans="3:6" x14ac:dyDescent="0.25">
      <c r="C6680" s="86"/>
      <c r="D6680" s="86"/>
      <c r="E6680" s="86"/>
      <c r="F6680" s="86"/>
    </row>
    <row r="6681" spans="3:6" x14ac:dyDescent="0.25">
      <c r="C6681" s="86"/>
      <c r="D6681" s="86"/>
      <c r="E6681" s="86"/>
      <c r="F6681" s="86"/>
    </row>
    <row r="6682" spans="3:6" x14ac:dyDescent="0.25">
      <c r="C6682" s="86"/>
      <c r="D6682" s="86"/>
      <c r="E6682" s="86"/>
      <c r="F6682" s="86"/>
    </row>
    <row r="6683" spans="3:6" x14ac:dyDescent="0.25">
      <c r="C6683" s="86"/>
      <c r="D6683" s="86"/>
      <c r="E6683" s="86"/>
      <c r="F6683" s="86"/>
    </row>
    <row r="6684" spans="3:6" x14ac:dyDescent="0.25">
      <c r="C6684" s="86"/>
      <c r="D6684" s="86"/>
      <c r="E6684" s="86"/>
      <c r="F6684" s="86"/>
    </row>
    <row r="6685" spans="3:6" x14ac:dyDescent="0.25">
      <c r="C6685" s="86"/>
      <c r="D6685" s="86"/>
      <c r="E6685" s="86"/>
      <c r="F6685" s="86"/>
    </row>
    <row r="6686" spans="3:6" x14ac:dyDescent="0.25">
      <c r="C6686" s="86"/>
      <c r="D6686" s="86"/>
      <c r="E6686" s="86"/>
      <c r="F6686" s="86"/>
    </row>
    <row r="6687" spans="3:6" x14ac:dyDescent="0.25">
      <c r="C6687" s="86"/>
      <c r="D6687" s="86"/>
      <c r="E6687" s="86"/>
      <c r="F6687" s="86"/>
    </row>
    <row r="6688" spans="3:6" x14ac:dyDescent="0.25">
      <c r="C6688" s="86"/>
      <c r="D6688" s="86"/>
      <c r="E6688" s="86"/>
      <c r="F6688" s="86"/>
    </row>
    <row r="6689" spans="3:6" x14ac:dyDescent="0.25">
      <c r="C6689" s="86"/>
      <c r="D6689" s="86"/>
      <c r="E6689" s="86"/>
      <c r="F6689" s="86"/>
    </row>
    <row r="6690" spans="3:6" x14ac:dyDescent="0.25">
      <c r="C6690" s="86"/>
      <c r="D6690" s="86"/>
      <c r="E6690" s="86"/>
      <c r="F6690" s="86"/>
    </row>
    <row r="6691" spans="3:6" x14ac:dyDescent="0.25">
      <c r="C6691" s="86"/>
      <c r="D6691" s="86"/>
      <c r="E6691" s="86"/>
      <c r="F6691" s="86"/>
    </row>
    <row r="6692" spans="3:6" x14ac:dyDescent="0.25">
      <c r="C6692" s="86"/>
      <c r="D6692" s="86"/>
      <c r="E6692" s="86"/>
      <c r="F6692" s="86"/>
    </row>
    <row r="6693" spans="3:6" x14ac:dyDescent="0.25">
      <c r="C6693" s="86"/>
      <c r="D6693" s="86"/>
      <c r="E6693" s="86"/>
      <c r="F6693" s="86"/>
    </row>
    <row r="6694" spans="3:6" x14ac:dyDescent="0.25">
      <c r="C6694" s="86"/>
      <c r="D6694" s="86"/>
      <c r="E6694" s="86"/>
      <c r="F6694" s="86"/>
    </row>
    <row r="6695" spans="3:6" x14ac:dyDescent="0.25">
      <c r="C6695" s="86"/>
      <c r="D6695" s="86"/>
      <c r="E6695" s="86"/>
      <c r="F6695" s="86"/>
    </row>
    <row r="6696" spans="3:6" x14ac:dyDescent="0.25">
      <c r="C6696" s="86"/>
      <c r="D6696" s="86"/>
      <c r="E6696" s="86"/>
      <c r="F6696" s="86"/>
    </row>
    <row r="6697" spans="3:6" x14ac:dyDescent="0.25">
      <c r="C6697" s="86"/>
      <c r="D6697" s="86"/>
      <c r="E6697" s="86"/>
      <c r="F6697" s="86"/>
    </row>
    <row r="6698" spans="3:6" x14ac:dyDescent="0.25">
      <c r="C6698" s="86"/>
      <c r="D6698" s="86"/>
      <c r="E6698" s="86"/>
      <c r="F6698" s="86"/>
    </row>
    <row r="6699" spans="3:6" x14ac:dyDescent="0.25">
      <c r="C6699" s="86"/>
      <c r="D6699" s="86"/>
      <c r="E6699" s="86"/>
      <c r="F6699" s="86"/>
    </row>
    <row r="6700" spans="3:6" x14ac:dyDescent="0.25">
      <c r="C6700" s="86"/>
      <c r="D6700" s="86"/>
      <c r="E6700" s="86"/>
      <c r="F6700" s="86"/>
    </row>
    <row r="6701" spans="3:6" x14ac:dyDescent="0.25">
      <c r="C6701" s="86"/>
      <c r="D6701" s="86"/>
      <c r="E6701" s="86"/>
      <c r="F6701" s="86"/>
    </row>
    <row r="6702" spans="3:6" x14ac:dyDescent="0.25">
      <c r="C6702" s="86"/>
      <c r="D6702" s="86"/>
      <c r="E6702" s="86"/>
      <c r="F6702" s="86"/>
    </row>
    <row r="6703" spans="3:6" x14ac:dyDescent="0.25">
      <c r="C6703" s="86"/>
      <c r="D6703" s="86"/>
      <c r="E6703" s="86"/>
      <c r="F6703" s="86"/>
    </row>
    <row r="6704" spans="3:6" x14ac:dyDescent="0.25">
      <c r="C6704" s="86"/>
      <c r="D6704" s="86"/>
      <c r="E6704" s="86"/>
      <c r="F6704" s="86"/>
    </row>
    <row r="6705" spans="3:6" x14ac:dyDescent="0.25">
      <c r="C6705" s="86"/>
      <c r="D6705" s="86"/>
      <c r="E6705" s="86"/>
      <c r="F6705" s="86"/>
    </row>
    <row r="6706" spans="3:6" x14ac:dyDescent="0.25">
      <c r="C6706" s="86"/>
      <c r="D6706" s="86"/>
      <c r="E6706" s="86"/>
      <c r="F6706" s="86"/>
    </row>
    <row r="6707" spans="3:6" x14ac:dyDescent="0.25">
      <c r="C6707" s="86"/>
      <c r="D6707" s="86"/>
      <c r="E6707" s="86"/>
      <c r="F6707" s="86"/>
    </row>
    <row r="6708" spans="3:6" x14ac:dyDescent="0.25">
      <c r="C6708" s="86"/>
      <c r="D6708" s="86"/>
      <c r="E6708" s="86"/>
      <c r="F6708" s="86"/>
    </row>
    <row r="6709" spans="3:6" x14ac:dyDescent="0.25">
      <c r="C6709" s="86"/>
      <c r="D6709" s="86"/>
      <c r="E6709" s="86"/>
      <c r="F6709" s="86"/>
    </row>
    <row r="6710" spans="3:6" x14ac:dyDescent="0.25">
      <c r="C6710" s="86"/>
      <c r="D6710" s="86"/>
      <c r="E6710" s="86"/>
      <c r="F6710" s="86"/>
    </row>
    <row r="6711" spans="3:6" x14ac:dyDescent="0.25">
      <c r="C6711" s="86"/>
      <c r="D6711" s="86"/>
      <c r="E6711" s="86"/>
      <c r="F6711" s="86"/>
    </row>
    <row r="6712" spans="3:6" x14ac:dyDescent="0.25">
      <c r="C6712" s="86"/>
      <c r="D6712" s="86"/>
      <c r="E6712" s="86"/>
      <c r="F6712" s="86"/>
    </row>
    <row r="6713" spans="3:6" x14ac:dyDescent="0.25">
      <c r="C6713" s="86"/>
      <c r="D6713" s="86"/>
      <c r="E6713" s="86"/>
      <c r="F6713" s="86"/>
    </row>
    <row r="6714" spans="3:6" x14ac:dyDescent="0.25">
      <c r="C6714" s="86"/>
      <c r="D6714" s="86"/>
      <c r="E6714" s="86"/>
      <c r="F6714" s="86"/>
    </row>
    <row r="6715" spans="3:6" x14ac:dyDescent="0.25">
      <c r="C6715" s="86"/>
      <c r="D6715" s="86"/>
      <c r="E6715" s="86"/>
      <c r="F6715" s="86"/>
    </row>
    <row r="6716" spans="3:6" x14ac:dyDescent="0.25">
      <c r="C6716" s="86"/>
      <c r="D6716" s="86"/>
      <c r="E6716" s="86"/>
      <c r="F6716" s="86"/>
    </row>
    <row r="6717" spans="3:6" x14ac:dyDescent="0.25">
      <c r="C6717" s="86"/>
      <c r="D6717" s="86"/>
      <c r="E6717" s="86"/>
      <c r="F6717" s="86"/>
    </row>
    <row r="6718" spans="3:6" x14ac:dyDescent="0.25">
      <c r="C6718" s="86"/>
      <c r="D6718" s="86"/>
      <c r="E6718" s="86"/>
      <c r="F6718" s="86"/>
    </row>
    <row r="6719" spans="3:6" x14ac:dyDescent="0.25">
      <c r="C6719" s="86"/>
      <c r="D6719" s="86"/>
      <c r="E6719" s="86"/>
      <c r="F6719" s="86"/>
    </row>
    <row r="6720" spans="3:6" x14ac:dyDescent="0.25">
      <c r="C6720" s="86"/>
      <c r="D6720" s="86"/>
      <c r="E6720" s="86"/>
      <c r="F6720" s="86"/>
    </row>
    <row r="6721" spans="3:6" x14ac:dyDescent="0.25">
      <c r="C6721" s="86"/>
      <c r="D6721" s="86"/>
      <c r="E6721" s="86"/>
      <c r="F6721" s="86"/>
    </row>
    <row r="6722" spans="3:6" x14ac:dyDescent="0.25">
      <c r="C6722" s="86"/>
      <c r="D6722" s="86"/>
      <c r="E6722" s="86"/>
      <c r="F6722" s="86"/>
    </row>
    <row r="6723" spans="3:6" x14ac:dyDescent="0.25">
      <c r="C6723" s="86"/>
      <c r="D6723" s="86"/>
      <c r="E6723" s="86"/>
      <c r="F6723" s="86"/>
    </row>
    <row r="6724" spans="3:6" x14ac:dyDescent="0.25">
      <c r="C6724" s="86"/>
      <c r="D6724" s="86"/>
      <c r="E6724" s="86"/>
      <c r="F6724" s="86"/>
    </row>
    <row r="6725" spans="3:6" x14ac:dyDescent="0.25">
      <c r="C6725" s="86"/>
      <c r="D6725" s="86"/>
      <c r="E6725" s="86"/>
      <c r="F6725" s="86"/>
    </row>
    <row r="6726" spans="3:6" x14ac:dyDescent="0.25">
      <c r="C6726" s="86"/>
      <c r="D6726" s="86"/>
      <c r="E6726" s="86"/>
      <c r="F6726" s="86"/>
    </row>
    <row r="6727" spans="3:6" x14ac:dyDescent="0.25">
      <c r="C6727" s="86"/>
      <c r="D6727" s="86"/>
      <c r="E6727" s="86"/>
      <c r="F6727" s="86"/>
    </row>
    <row r="6728" spans="3:6" x14ac:dyDescent="0.25">
      <c r="C6728" s="86"/>
      <c r="D6728" s="86"/>
      <c r="E6728" s="86"/>
      <c r="F6728" s="86"/>
    </row>
    <row r="6729" spans="3:6" x14ac:dyDescent="0.25">
      <c r="C6729" s="86"/>
      <c r="D6729" s="86"/>
      <c r="E6729" s="86"/>
      <c r="F6729" s="86"/>
    </row>
    <row r="6730" spans="3:6" x14ac:dyDescent="0.25">
      <c r="C6730" s="86"/>
      <c r="D6730" s="86"/>
      <c r="E6730" s="86"/>
      <c r="F6730" s="86"/>
    </row>
    <row r="6731" spans="3:6" x14ac:dyDescent="0.25">
      <c r="C6731" s="86"/>
      <c r="D6731" s="86"/>
      <c r="E6731" s="86"/>
      <c r="F6731" s="86"/>
    </row>
    <row r="6732" spans="3:6" x14ac:dyDescent="0.25">
      <c r="C6732" s="86"/>
      <c r="D6732" s="86"/>
      <c r="E6732" s="86"/>
      <c r="F6732" s="86"/>
    </row>
    <row r="6733" spans="3:6" x14ac:dyDescent="0.25">
      <c r="C6733" s="86"/>
      <c r="D6733" s="86"/>
      <c r="E6733" s="86"/>
      <c r="F6733" s="86"/>
    </row>
    <row r="6734" spans="3:6" x14ac:dyDescent="0.25">
      <c r="C6734" s="86"/>
      <c r="D6734" s="86"/>
      <c r="E6734" s="86"/>
      <c r="F6734" s="86"/>
    </row>
    <row r="6735" spans="3:6" x14ac:dyDescent="0.25">
      <c r="C6735" s="86"/>
      <c r="D6735" s="86"/>
      <c r="E6735" s="86"/>
      <c r="F6735" s="86"/>
    </row>
    <row r="6736" spans="3:6" x14ac:dyDescent="0.25">
      <c r="C6736" s="86"/>
      <c r="D6736" s="86"/>
      <c r="E6736" s="86"/>
      <c r="F6736" s="86"/>
    </row>
    <row r="6737" spans="3:6" x14ac:dyDescent="0.25">
      <c r="C6737" s="86"/>
      <c r="D6737" s="86"/>
      <c r="E6737" s="86"/>
      <c r="F6737" s="86"/>
    </row>
    <row r="6738" spans="3:6" x14ac:dyDescent="0.25">
      <c r="C6738" s="86"/>
      <c r="D6738" s="86"/>
      <c r="E6738" s="86"/>
      <c r="F6738" s="86"/>
    </row>
    <row r="6739" spans="3:6" x14ac:dyDescent="0.25">
      <c r="C6739" s="86"/>
      <c r="D6739" s="86"/>
      <c r="E6739" s="86"/>
      <c r="F6739" s="86"/>
    </row>
    <row r="6740" spans="3:6" x14ac:dyDescent="0.25">
      <c r="C6740" s="86"/>
      <c r="D6740" s="86"/>
      <c r="E6740" s="86"/>
      <c r="F6740" s="86"/>
    </row>
    <row r="6741" spans="3:6" x14ac:dyDescent="0.25">
      <c r="C6741" s="86"/>
      <c r="D6741" s="86"/>
      <c r="E6741" s="86"/>
      <c r="F6741" s="86"/>
    </row>
    <row r="6742" spans="3:6" x14ac:dyDescent="0.25">
      <c r="C6742" s="86"/>
      <c r="D6742" s="86"/>
      <c r="E6742" s="86"/>
      <c r="F6742" s="86"/>
    </row>
    <row r="6743" spans="3:6" x14ac:dyDescent="0.25">
      <c r="C6743" s="86"/>
      <c r="D6743" s="86"/>
      <c r="E6743" s="86"/>
      <c r="F6743" s="86"/>
    </row>
    <row r="6744" spans="3:6" x14ac:dyDescent="0.25">
      <c r="C6744" s="86"/>
      <c r="D6744" s="86"/>
      <c r="E6744" s="86"/>
      <c r="F6744" s="86"/>
    </row>
    <row r="6745" spans="3:6" x14ac:dyDescent="0.25">
      <c r="C6745" s="86"/>
      <c r="D6745" s="86"/>
      <c r="E6745" s="86"/>
      <c r="F6745" s="86"/>
    </row>
    <row r="6746" spans="3:6" x14ac:dyDescent="0.25">
      <c r="C6746" s="86"/>
      <c r="D6746" s="86"/>
      <c r="E6746" s="86"/>
      <c r="F6746" s="86"/>
    </row>
    <row r="6747" spans="3:6" x14ac:dyDescent="0.25">
      <c r="C6747" s="86"/>
      <c r="D6747" s="86"/>
      <c r="E6747" s="86"/>
      <c r="F6747" s="86"/>
    </row>
    <row r="6748" spans="3:6" x14ac:dyDescent="0.25">
      <c r="C6748" s="86"/>
      <c r="D6748" s="86"/>
      <c r="E6748" s="86"/>
      <c r="F6748" s="86"/>
    </row>
    <row r="6749" spans="3:6" x14ac:dyDescent="0.25">
      <c r="C6749" s="86"/>
      <c r="D6749" s="86"/>
      <c r="E6749" s="86"/>
      <c r="F6749" s="86"/>
    </row>
    <row r="6750" spans="3:6" x14ac:dyDescent="0.25">
      <c r="C6750" s="86"/>
      <c r="D6750" s="86"/>
      <c r="E6750" s="86"/>
      <c r="F6750" s="86"/>
    </row>
    <row r="6751" spans="3:6" x14ac:dyDescent="0.25">
      <c r="C6751" s="86"/>
      <c r="D6751" s="86"/>
      <c r="E6751" s="86"/>
      <c r="F6751" s="86"/>
    </row>
    <row r="6752" spans="3:6" x14ac:dyDescent="0.25">
      <c r="C6752" s="86"/>
      <c r="D6752" s="86"/>
      <c r="E6752" s="86"/>
      <c r="F6752" s="86"/>
    </row>
    <row r="6753" spans="3:6" x14ac:dyDescent="0.25">
      <c r="C6753" s="86"/>
      <c r="D6753" s="86"/>
      <c r="E6753" s="86"/>
      <c r="F6753" s="86"/>
    </row>
    <row r="6754" spans="3:6" x14ac:dyDescent="0.25">
      <c r="C6754" s="86"/>
      <c r="D6754" s="86"/>
      <c r="E6754" s="86"/>
      <c r="F6754" s="86"/>
    </row>
    <row r="6755" spans="3:6" x14ac:dyDescent="0.25">
      <c r="C6755" s="86"/>
      <c r="D6755" s="86"/>
      <c r="E6755" s="86"/>
      <c r="F6755" s="86"/>
    </row>
    <row r="6756" spans="3:6" x14ac:dyDescent="0.25">
      <c r="C6756" s="86"/>
      <c r="D6756" s="86"/>
      <c r="E6756" s="86"/>
      <c r="F6756" s="86"/>
    </row>
    <row r="6757" spans="3:6" x14ac:dyDescent="0.25">
      <c r="C6757" s="86"/>
      <c r="D6757" s="86"/>
      <c r="E6757" s="86"/>
      <c r="F6757" s="86"/>
    </row>
    <row r="6758" spans="3:6" x14ac:dyDescent="0.25">
      <c r="C6758" s="86"/>
      <c r="D6758" s="86"/>
      <c r="E6758" s="86"/>
      <c r="F6758" s="86"/>
    </row>
    <row r="6759" spans="3:6" x14ac:dyDescent="0.25">
      <c r="C6759" s="86"/>
      <c r="D6759" s="86"/>
      <c r="E6759" s="86"/>
      <c r="F6759" s="86"/>
    </row>
    <row r="6760" spans="3:6" x14ac:dyDescent="0.25">
      <c r="C6760" s="86"/>
      <c r="D6760" s="86"/>
      <c r="E6760" s="86"/>
      <c r="F6760" s="86"/>
    </row>
    <row r="6761" spans="3:6" x14ac:dyDescent="0.25">
      <c r="C6761" s="86"/>
      <c r="D6761" s="86"/>
      <c r="E6761" s="86"/>
      <c r="F6761" s="86"/>
    </row>
    <row r="6762" spans="3:6" x14ac:dyDescent="0.25">
      <c r="C6762" s="86"/>
      <c r="D6762" s="86"/>
      <c r="E6762" s="86"/>
      <c r="F6762" s="86"/>
    </row>
    <row r="6763" spans="3:6" x14ac:dyDescent="0.25">
      <c r="C6763" s="86"/>
      <c r="D6763" s="86"/>
      <c r="E6763" s="86"/>
      <c r="F6763" s="86"/>
    </row>
    <row r="6764" spans="3:6" x14ac:dyDescent="0.25">
      <c r="C6764" s="86"/>
      <c r="D6764" s="86"/>
      <c r="E6764" s="86"/>
      <c r="F6764" s="86"/>
    </row>
    <row r="6765" spans="3:6" x14ac:dyDescent="0.25">
      <c r="C6765" s="86"/>
      <c r="D6765" s="86"/>
      <c r="E6765" s="86"/>
      <c r="F6765" s="86"/>
    </row>
    <row r="6766" spans="3:6" x14ac:dyDescent="0.25">
      <c r="C6766" s="86"/>
      <c r="D6766" s="86"/>
      <c r="E6766" s="86"/>
      <c r="F6766" s="86"/>
    </row>
    <row r="6767" spans="3:6" x14ac:dyDescent="0.25">
      <c r="C6767" s="86"/>
      <c r="D6767" s="86"/>
      <c r="E6767" s="86"/>
      <c r="F6767" s="86"/>
    </row>
    <row r="6768" spans="3:6" x14ac:dyDescent="0.25">
      <c r="C6768" s="86"/>
      <c r="D6768" s="86"/>
      <c r="E6768" s="86"/>
      <c r="F6768" s="86"/>
    </row>
    <row r="6769" spans="3:6" x14ac:dyDescent="0.25">
      <c r="C6769" s="86"/>
      <c r="D6769" s="86"/>
      <c r="E6769" s="86"/>
      <c r="F6769" s="86"/>
    </row>
    <row r="6770" spans="3:6" x14ac:dyDescent="0.25">
      <c r="C6770" s="86"/>
      <c r="D6770" s="86"/>
      <c r="E6770" s="86"/>
      <c r="F6770" s="86"/>
    </row>
    <row r="6771" spans="3:6" x14ac:dyDescent="0.25">
      <c r="C6771" s="86"/>
      <c r="D6771" s="86"/>
      <c r="E6771" s="86"/>
      <c r="F6771" s="86"/>
    </row>
    <row r="6772" spans="3:6" x14ac:dyDescent="0.25">
      <c r="C6772" s="86"/>
      <c r="D6772" s="86"/>
      <c r="E6772" s="86"/>
      <c r="F6772" s="86"/>
    </row>
    <row r="6773" spans="3:6" x14ac:dyDescent="0.25">
      <c r="C6773" s="86"/>
      <c r="D6773" s="86"/>
      <c r="E6773" s="86"/>
      <c r="F6773" s="86"/>
    </row>
    <row r="6774" spans="3:6" x14ac:dyDescent="0.25">
      <c r="C6774" s="86"/>
      <c r="D6774" s="86"/>
      <c r="E6774" s="86"/>
      <c r="F6774" s="86"/>
    </row>
    <row r="6775" spans="3:6" x14ac:dyDescent="0.25">
      <c r="C6775" s="86"/>
      <c r="D6775" s="86"/>
      <c r="E6775" s="86"/>
      <c r="F6775" s="86"/>
    </row>
    <row r="6776" spans="3:6" x14ac:dyDescent="0.25">
      <c r="C6776" s="86"/>
      <c r="D6776" s="86"/>
      <c r="E6776" s="86"/>
      <c r="F6776" s="86"/>
    </row>
    <row r="6777" spans="3:6" x14ac:dyDescent="0.25">
      <c r="C6777" s="86"/>
      <c r="D6777" s="86"/>
      <c r="E6777" s="86"/>
      <c r="F6777" s="86"/>
    </row>
    <row r="6778" spans="3:6" x14ac:dyDescent="0.25">
      <c r="C6778" s="86"/>
      <c r="D6778" s="86"/>
      <c r="E6778" s="86"/>
      <c r="F6778" s="86"/>
    </row>
    <row r="6779" spans="3:6" x14ac:dyDescent="0.25">
      <c r="C6779" s="86"/>
      <c r="D6779" s="86"/>
      <c r="E6779" s="86"/>
      <c r="F6779" s="86"/>
    </row>
    <row r="6780" spans="3:6" x14ac:dyDescent="0.25">
      <c r="C6780" s="86"/>
      <c r="D6780" s="86"/>
      <c r="E6780" s="86"/>
      <c r="F6780" s="86"/>
    </row>
    <row r="6781" spans="3:6" x14ac:dyDescent="0.25">
      <c r="C6781" s="86"/>
      <c r="D6781" s="86"/>
      <c r="E6781" s="86"/>
      <c r="F6781" s="86"/>
    </row>
    <row r="6782" spans="3:6" x14ac:dyDescent="0.25">
      <c r="C6782" s="86"/>
      <c r="D6782" s="86"/>
      <c r="E6782" s="86"/>
      <c r="F6782" s="86"/>
    </row>
    <row r="6783" spans="3:6" x14ac:dyDescent="0.25">
      <c r="C6783" s="86"/>
      <c r="D6783" s="86"/>
      <c r="E6783" s="86"/>
      <c r="F6783" s="86"/>
    </row>
    <row r="6784" spans="3:6" x14ac:dyDescent="0.25">
      <c r="C6784" s="86"/>
      <c r="D6784" s="86"/>
      <c r="E6784" s="86"/>
      <c r="F6784" s="86"/>
    </row>
    <row r="6785" spans="3:6" x14ac:dyDescent="0.25">
      <c r="C6785" s="86"/>
      <c r="D6785" s="86"/>
      <c r="E6785" s="86"/>
      <c r="F6785" s="86"/>
    </row>
    <row r="6786" spans="3:6" x14ac:dyDescent="0.25">
      <c r="C6786" s="86"/>
      <c r="D6786" s="86"/>
      <c r="E6786" s="86"/>
      <c r="F6786" s="86"/>
    </row>
    <row r="6787" spans="3:6" x14ac:dyDescent="0.25">
      <c r="C6787" s="86"/>
      <c r="D6787" s="86"/>
      <c r="E6787" s="86"/>
      <c r="F6787" s="86"/>
    </row>
    <row r="6788" spans="3:6" x14ac:dyDescent="0.25">
      <c r="C6788" s="86"/>
      <c r="D6788" s="86"/>
      <c r="E6788" s="86"/>
      <c r="F6788" s="86"/>
    </row>
    <row r="6789" spans="3:6" x14ac:dyDescent="0.25">
      <c r="C6789" s="86"/>
      <c r="D6789" s="86"/>
      <c r="E6789" s="86"/>
      <c r="F6789" s="86"/>
    </row>
    <row r="6790" spans="3:6" x14ac:dyDescent="0.25">
      <c r="C6790" s="86"/>
      <c r="D6790" s="86"/>
      <c r="E6790" s="86"/>
      <c r="F6790" s="86"/>
    </row>
    <row r="6791" spans="3:6" x14ac:dyDescent="0.25">
      <c r="C6791" s="86"/>
      <c r="D6791" s="86"/>
      <c r="E6791" s="86"/>
      <c r="F6791" s="86"/>
    </row>
    <row r="6792" spans="3:6" x14ac:dyDescent="0.25">
      <c r="C6792" s="86"/>
      <c r="D6792" s="86"/>
      <c r="E6792" s="86"/>
      <c r="F6792" s="86"/>
    </row>
    <row r="6793" spans="3:6" x14ac:dyDescent="0.25">
      <c r="C6793" s="86"/>
      <c r="D6793" s="86"/>
      <c r="E6793" s="86"/>
      <c r="F6793" s="86"/>
    </row>
    <row r="6794" spans="3:6" x14ac:dyDescent="0.25">
      <c r="C6794" s="86"/>
      <c r="D6794" s="86"/>
      <c r="E6794" s="86"/>
      <c r="F6794" s="86"/>
    </row>
    <row r="6795" spans="3:6" x14ac:dyDescent="0.25">
      <c r="C6795" s="86"/>
      <c r="D6795" s="86"/>
      <c r="E6795" s="86"/>
      <c r="F6795" s="86"/>
    </row>
    <row r="6796" spans="3:6" x14ac:dyDescent="0.25">
      <c r="C6796" s="86"/>
      <c r="D6796" s="86"/>
      <c r="E6796" s="86"/>
      <c r="F6796" s="86"/>
    </row>
    <row r="6797" spans="3:6" x14ac:dyDescent="0.25">
      <c r="C6797" s="86"/>
      <c r="D6797" s="86"/>
      <c r="E6797" s="86"/>
      <c r="F6797" s="86"/>
    </row>
    <row r="6798" spans="3:6" x14ac:dyDescent="0.25">
      <c r="C6798" s="86"/>
      <c r="D6798" s="86"/>
      <c r="E6798" s="86"/>
      <c r="F6798" s="86"/>
    </row>
    <row r="6799" spans="3:6" x14ac:dyDescent="0.25">
      <c r="C6799" s="86"/>
      <c r="D6799" s="86"/>
      <c r="E6799" s="86"/>
      <c r="F6799" s="86"/>
    </row>
    <row r="6800" spans="3:6" x14ac:dyDescent="0.25">
      <c r="C6800" s="86"/>
      <c r="D6800" s="86"/>
      <c r="E6800" s="86"/>
      <c r="F6800" s="86"/>
    </row>
    <row r="6801" spans="3:6" x14ac:dyDescent="0.25">
      <c r="C6801" s="86"/>
      <c r="D6801" s="86"/>
      <c r="E6801" s="86"/>
      <c r="F6801" s="86"/>
    </row>
    <row r="6802" spans="3:6" x14ac:dyDescent="0.25">
      <c r="C6802" s="86"/>
      <c r="D6802" s="86"/>
      <c r="E6802" s="86"/>
      <c r="F6802" s="86"/>
    </row>
    <row r="6803" spans="3:6" x14ac:dyDescent="0.25">
      <c r="C6803" s="86"/>
      <c r="D6803" s="86"/>
      <c r="E6803" s="86"/>
      <c r="F6803" s="86"/>
    </row>
    <row r="6804" spans="3:6" x14ac:dyDescent="0.25">
      <c r="C6804" s="86"/>
      <c r="D6804" s="86"/>
      <c r="E6804" s="86"/>
      <c r="F6804" s="86"/>
    </row>
    <row r="6805" spans="3:6" x14ac:dyDescent="0.25">
      <c r="C6805" s="86"/>
      <c r="D6805" s="86"/>
      <c r="E6805" s="86"/>
      <c r="F6805" s="86"/>
    </row>
    <row r="6806" spans="3:6" x14ac:dyDescent="0.25">
      <c r="C6806" s="86"/>
      <c r="D6806" s="86"/>
      <c r="E6806" s="86"/>
      <c r="F6806" s="86"/>
    </row>
    <row r="6807" spans="3:6" x14ac:dyDescent="0.25">
      <c r="C6807" s="86"/>
      <c r="D6807" s="86"/>
      <c r="E6807" s="86"/>
      <c r="F6807" s="86"/>
    </row>
    <row r="6808" spans="3:6" x14ac:dyDescent="0.25">
      <c r="C6808" s="86"/>
      <c r="D6808" s="86"/>
      <c r="E6808" s="86"/>
      <c r="F6808" s="86"/>
    </row>
    <row r="6809" spans="3:6" x14ac:dyDescent="0.25">
      <c r="C6809" s="86"/>
      <c r="D6809" s="86"/>
      <c r="E6809" s="86"/>
      <c r="F6809" s="86"/>
    </row>
    <row r="6810" spans="3:6" x14ac:dyDescent="0.25">
      <c r="C6810" s="86"/>
      <c r="D6810" s="86"/>
      <c r="E6810" s="86"/>
      <c r="F6810" s="86"/>
    </row>
    <row r="6811" spans="3:6" x14ac:dyDescent="0.25">
      <c r="C6811" s="86"/>
      <c r="D6811" s="86"/>
      <c r="E6811" s="86"/>
      <c r="F6811" s="86"/>
    </row>
    <row r="6812" spans="3:6" x14ac:dyDescent="0.25">
      <c r="C6812" s="86"/>
      <c r="D6812" s="86"/>
      <c r="E6812" s="86"/>
      <c r="F6812" s="86"/>
    </row>
    <row r="6813" spans="3:6" x14ac:dyDescent="0.25">
      <c r="C6813" s="86"/>
      <c r="D6813" s="86"/>
      <c r="E6813" s="86"/>
      <c r="F6813" s="86"/>
    </row>
    <row r="6814" spans="3:6" x14ac:dyDescent="0.25">
      <c r="C6814" s="86"/>
      <c r="D6814" s="86"/>
      <c r="E6814" s="86"/>
      <c r="F6814" s="86"/>
    </row>
    <row r="6815" spans="3:6" x14ac:dyDescent="0.25">
      <c r="C6815" s="86"/>
      <c r="D6815" s="86"/>
      <c r="E6815" s="86"/>
      <c r="F6815" s="86"/>
    </row>
    <row r="6816" spans="3:6" x14ac:dyDescent="0.25">
      <c r="C6816" s="86"/>
      <c r="D6816" s="86"/>
      <c r="E6816" s="86"/>
      <c r="F6816" s="86"/>
    </row>
    <row r="6817" spans="3:6" x14ac:dyDescent="0.25">
      <c r="C6817" s="86"/>
      <c r="D6817" s="86"/>
      <c r="E6817" s="86"/>
      <c r="F6817" s="86"/>
    </row>
    <row r="6818" spans="3:6" x14ac:dyDescent="0.25">
      <c r="C6818" s="86"/>
      <c r="D6818" s="86"/>
      <c r="E6818" s="86"/>
      <c r="F6818" s="86"/>
    </row>
    <row r="6819" spans="3:6" x14ac:dyDescent="0.25">
      <c r="C6819" s="86"/>
      <c r="D6819" s="86"/>
      <c r="E6819" s="86"/>
      <c r="F6819" s="86"/>
    </row>
    <row r="6820" spans="3:6" x14ac:dyDescent="0.25">
      <c r="C6820" s="86"/>
      <c r="D6820" s="86"/>
      <c r="E6820" s="86"/>
      <c r="F6820" s="86"/>
    </row>
    <row r="6821" spans="3:6" x14ac:dyDescent="0.25">
      <c r="C6821" s="86"/>
      <c r="D6821" s="86"/>
      <c r="E6821" s="86"/>
      <c r="F6821" s="86"/>
    </row>
    <row r="6822" spans="3:6" x14ac:dyDescent="0.25">
      <c r="C6822" s="86"/>
      <c r="D6822" s="86"/>
      <c r="E6822" s="86"/>
      <c r="F6822" s="86"/>
    </row>
    <row r="6823" spans="3:6" x14ac:dyDescent="0.25">
      <c r="C6823" s="86"/>
      <c r="D6823" s="86"/>
      <c r="E6823" s="86"/>
      <c r="F6823" s="86"/>
    </row>
    <row r="6824" spans="3:6" x14ac:dyDescent="0.25">
      <c r="C6824" s="86"/>
      <c r="D6824" s="86"/>
      <c r="E6824" s="86"/>
      <c r="F6824" s="86"/>
    </row>
    <row r="6825" spans="3:6" x14ac:dyDescent="0.25">
      <c r="C6825" s="86"/>
      <c r="D6825" s="86"/>
      <c r="E6825" s="86"/>
      <c r="F6825" s="86"/>
    </row>
    <row r="6826" spans="3:6" x14ac:dyDescent="0.25">
      <c r="C6826" s="86"/>
      <c r="D6826" s="86"/>
      <c r="E6826" s="86"/>
      <c r="F6826" s="86"/>
    </row>
    <row r="6827" spans="3:6" x14ac:dyDescent="0.25">
      <c r="C6827" s="86"/>
      <c r="D6827" s="86"/>
      <c r="E6827" s="86"/>
      <c r="F6827" s="86"/>
    </row>
    <row r="6828" spans="3:6" x14ac:dyDescent="0.25">
      <c r="C6828" s="86"/>
      <c r="D6828" s="86"/>
      <c r="E6828" s="86"/>
      <c r="F6828" s="86"/>
    </row>
    <row r="6829" spans="3:6" x14ac:dyDescent="0.25">
      <c r="C6829" s="86"/>
      <c r="D6829" s="86"/>
      <c r="E6829" s="86"/>
      <c r="F6829" s="86"/>
    </row>
    <row r="6830" spans="3:6" x14ac:dyDescent="0.25">
      <c r="C6830" s="86"/>
      <c r="D6830" s="86"/>
      <c r="E6830" s="86"/>
      <c r="F6830" s="86"/>
    </row>
    <row r="6831" spans="3:6" x14ac:dyDescent="0.25">
      <c r="C6831" s="86"/>
      <c r="D6831" s="86"/>
      <c r="E6831" s="86"/>
      <c r="F6831" s="86"/>
    </row>
    <row r="6832" spans="3:6" x14ac:dyDescent="0.25">
      <c r="C6832" s="86"/>
      <c r="D6832" s="86"/>
      <c r="E6832" s="86"/>
      <c r="F6832" s="86"/>
    </row>
    <row r="6833" spans="3:6" x14ac:dyDescent="0.25">
      <c r="C6833" s="86"/>
      <c r="D6833" s="86"/>
      <c r="E6833" s="86"/>
      <c r="F6833" s="86"/>
    </row>
    <row r="6834" spans="3:6" x14ac:dyDescent="0.25">
      <c r="C6834" s="86"/>
      <c r="D6834" s="86"/>
      <c r="E6834" s="86"/>
      <c r="F6834" s="86"/>
    </row>
    <row r="6835" spans="3:6" x14ac:dyDescent="0.25">
      <c r="C6835" s="86"/>
      <c r="D6835" s="86"/>
      <c r="E6835" s="86"/>
      <c r="F6835" s="86"/>
    </row>
    <row r="6836" spans="3:6" x14ac:dyDescent="0.25">
      <c r="C6836" s="86"/>
      <c r="D6836" s="86"/>
      <c r="E6836" s="86"/>
      <c r="F6836" s="86"/>
    </row>
    <row r="6837" spans="3:6" x14ac:dyDescent="0.25">
      <c r="C6837" s="86"/>
      <c r="D6837" s="86"/>
      <c r="E6837" s="86"/>
      <c r="F6837" s="86"/>
    </row>
    <row r="6838" spans="3:6" x14ac:dyDescent="0.25">
      <c r="C6838" s="86"/>
      <c r="D6838" s="86"/>
      <c r="E6838" s="86"/>
      <c r="F6838" s="86"/>
    </row>
    <row r="6839" spans="3:6" x14ac:dyDescent="0.25">
      <c r="C6839" s="86"/>
      <c r="D6839" s="86"/>
      <c r="E6839" s="86"/>
      <c r="F6839" s="86"/>
    </row>
    <row r="6840" spans="3:6" x14ac:dyDescent="0.25">
      <c r="C6840" s="86"/>
      <c r="D6840" s="86"/>
      <c r="E6840" s="86"/>
      <c r="F6840" s="86"/>
    </row>
    <row r="6841" spans="3:6" x14ac:dyDescent="0.25">
      <c r="C6841" s="86"/>
      <c r="D6841" s="86"/>
      <c r="E6841" s="86"/>
      <c r="F6841" s="86"/>
    </row>
    <row r="6842" spans="3:6" x14ac:dyDescent="0.25">
      <c r="C6842" s="86"/>
      <c r="D6842" s="86"/>
      <c r="E6842" s="86"/>
      <c r="F6842" s="86"/>
    </row>
    <row r="6843" spans="3:6" x14ac:dyDescent="0.25">
      <c r="C6843" s="86"/>
      <c r="D6843" s="86"/>
      <c r="E6843" s="86"/>
      <c r="F6843" s="86"/>
    </row>
    <row r="6844" spans="3:6" x14ac:dyDescent="0.25">
      <c r="C6844" s="86"/>
      <c r="D6844" s="86"/>
      <c r="E6844" s="86"/>
      <c r="F6844" s="86"/>
    </row>
    <row r="6845" spans="3:6" x14ac:dyDescent="0.25">
      <c r="C6845" s="86"/>
      <c r="D6845" s="86"/>
      <c r="E6845" s="86"/>
      <c r="F6845" s="86"/>
    </row>
    <row r="6846" spans="3:6" x14ac:dyDescent="0.25">
      <c r="C6846" s="86"/>
      <c r="D6846" s="86"/>
      <c r="E6846" s="86"/>
      <c r="F6846" s="86"/>
    </row>
    <row r="6847" spans="3:6" x14ac:dyDescent="0.25">
      <c r="C6847" s="86"/>
      <c r="D6847" s="86"/>
      <c r="E6847" s="86"/>
      <c r="F6847" s="86"/>
    </row>
    <row r="6848" spans="3:6" x14ac:dyDescent="0.25">
      <c r="C6848" s="86"/>
      <c r="D6848" s="86"/>
      <c r="E6848" s="86"/>
      <c r="F6848" s="86"/>
    </row>
    <row r="6849" spans="3:6" x14ac:dyDescent="0.25">
      <c r="C6849" s="86"/>
      <c r="D6849" s="86"/>
      <c r="E6849" s="86"/>
      <c r="F6849" s="86"/>
    </row>
    <row r="6850" spans="3:6" x14ac:dyDescent="0.25">
      <c r="C6850" s="86"/>
      <c r="D6850" s="86"/>
      <c r="E6850" s="86"/>
      <c r="F6850" s="86"/>
    </row>
    <row r="6851" spans="3:6" x14ac:dyDescent="0.25">
      <c r="C6851" s="86"/>
      <c r="D6851" s="86"/>
      <c r="E6851" s="86"/>
      <c r="F6851" s="86"/>
    </row>
    <row r="6852" spans="3:6" x14ac:dyDescent="0.25">
      <c r="C6852" s="86"/>
      <c r="D6852" s="86"/>
      <c r="E6852" s="86"/>
      <c r="F6852" s="86"/>
    </row>
    <row r="6853" spans="3:6" x14ac:dyDescent="0.25">
      <c r="C6853" s="86"/>
      <c r="D6853" s="86"/>
      <c r="E6853" s="86"/>
      <c r="F6853" s="86"/>
    </row>
    <row r="6854" spans="3:6" x14ac:dyDescent="0.25">
      <c r="C6854" s="86"/>
      <c r="D6854" s="86"/>
      <c r="E6854" s="86"/>
      <c r="F6854" s="86"/>
    </row>
    <row r="6855" spans="3:6" x14ac:dyDescent="0.25">
      <c r="C6855" s="86"/>
      <c r="D6855" s="86"/>
      <c r="E6855" s="86"/>
      <c r="F6855" s="86"/>
    </row>
    <row r="6856" spans="3:6" x14ac:dyDescent="0.25">
      <c r="C6856" s="86"/>
      <c r="D6856" s="86"/>
      <c r="E6856" s="86"/>
      <c r="F6856" s="86"/>
    </row>
    <row r="6857" spans="3:6" x14ac:dyDescent="0.25">
      <c r="C6857" s="86"/>
      <c r="D6857" s="86"/>
      <c r="E6857" s="86"/>
      <c r="F6857" s="86"/>
    </row>
    <row r="6858" spans="3:6" x14ac:dyDescent="0.25">
      <c r="C6858" s="86"/>
      <c r="D6858" s="86"/>
      <c r="E6858" s="86"/>
      <c r="F6858" s="86"/>
    </row>
    <row r="6859" spans="3:6" x14ac:dyDescent="0.25">
      <c r="C6859" s="86"/>
      <c r="D6859" s="86"/>
      <c r="E6859" s="86"/>
      <c r="F6859" s="86"/>
    </row>
    <row r="6860" spans="3:6" x14ac:dyDescent="0.25">
      <c r="C6860" s="86"/>
      <c r="D6860" s="86"/>
      <c r="E6860" s="86"/>
      <c r="F6860" s="86"/>
    </row>
    <row r="6861" spans="3:6" x14ac:dyDescent="0.25">
      <c r="C6861" s="86"/>
      <c r="D6861" s="86"/>
      <c r="E6861" s="86"/>
      <c r="F6861" s="86"/>
    </row>
    <row r="6862" spans="3:6" x14ac:dyDescent="0.25">
      <c r="C6862" s="86"/>
      <c r="D6862" s="86"/>
      <c r="E6862" s="86"/>
      <c r="F6862" s="86"/>
    </row>
    <row r="6863" spans="3:6" x14ac:dyDescent="0.25">
      <c r="C6863" s="86"/>
      <c r="D6863" s="86"/>
      <c r="E6863" s="86"/>
      <c r="F6863" s="86"/>
    </row>
    <row r="6864" spans="3:6" x14ac:dyDescent="0.25">
      <c r="C6864" s="86"/>
      <c r="D6864" s="86"/>
      <c r="E6864" s="86"/>
      <c r="F6864" s="86"/>
    </row>
    <row r="6865" spans="3:6" x14ac:dyDescent="0.25">
      <c r="C6865" s="86"/>
      <c r="D6865" s="86"/>
      <c r="E6865" s="86"/>
      <c r="F6865" s="86"/>
    </row>
    <row r="6866" spans="3:6" x14ac:dyDescent="0.25">
      <c r="C6866" s="86"/>
      <c r="D6866" s="86"/>
      <c r="E6866" s="86"/>
      <c r="F6866" s="86"/>
    </row>
    <row r="6867" spans="3:6" x14ac:dyDescent="0.25">
      <c r="C6867" s="86"/>
      <c r="D6867" s="86"/>
      <c r="E6867" s="86"/>
      <c r="F6867" s="86"/>
    </row>
    <row r="6868" spans="3:6" x14ac:dyDescent="0.25">
      <c r="C6868" s="86"/>
      <c r="D6868" s="86"/>
      <c r="E6868" s="86"/>
      <c r="F6868" s="86"/>
    </row>
    <row r="6869" spans="3:6" x14ac:dyDescent="0.25">
      <c r="C6869" s="86"/>
      <c r="D6869" s="86"/>
      <c r="E6869" s="86"/>
      <c r="F6869" s="86"/>
    </row>
    <row r="6870" spans="3:6" x14ac:dyDescent="0.25">
      <c r="C6870" s="86"/>
      <c r="D6870" s="86"/>
      <c r="E6870" s="86"/>
      <c r="F6870" s="86"/>
    </row>
    <row r="6871" spans="3:6" x14ac:dyDescent="0.25">
      <c r="C6871" s="86"/>
      <c r="D6871" s="86"/>
      <c r="E6871" s="86"/>
      <c r="F6871" s="86"/>
    </row>
    <row r="6872" spans="3:6" x14ac:dyDescent="0.25">
      <c r="C6872" s="86"/>
      <c r="D6872" s="86"/>
      <c r="E6872" s="86"/>
      <c r="F6872" s="86"/>
    </row>
    <row r="6873" spans="3:6" x14ac:dyDescent="0.25">
      <c r="C6873" s="86"/>
      <c r="D6873" s="86"/>
      <c r="E6873" s="86"/>
      <c r="F6873" s="86"/>
    </row>
    <row r="6874" spans="3:6" x14ac:dyDescent="0.25">
      <c r="C6874" s="86"/>
      <c r="D6874" s="86"/>
      <c r="E6874" s="86"/>
      <c r="F6874" s="86"/>
    </row>
    <row r="6875" spans="3:6" x14ac:dyDescent="0.25">
      <c r="C6875" s="86"/>
      <c r="D6875" s="86"/>
      <c r="E6875" s="86"/>
      <c r="F6875" s="86"/>
    </row>
    <row r="6876" spans="3:6" x14ac:dyDescent="0.25">
      <c r="C6876" s="86"/>
      <c r="D6876" s="86"/>
      <c r="E6876" s="86"/>
      <c r="F6876" s="86"/>
    </row>
    <row r="6877" spans="3:6" x14ac:dyDescent="0.25">
      <c r="C6877" s="86"/>
      <c r="D6877" s="86"/>
      <c r="E6877" s="86"/>
      <c r="F6877" s="86"/>
    </row>
    <row r="6878" spans="3:6" x14ac:dyDescent="0.25">
      <c r="C6878" s="86"/>
      <c r="D6878" s="86"/>
      <c r="E6878" s="86"/>
      <c r="F6878" s="86"/>
    </row>
    <row r="6879" spans="3:6" x14ac:dyDescent="0.25">
      <c r="C6879" s="86"/>
      <c r="D6879" s="86"/>
      <c r="E6879" s="86"/>
      <c r="F6879" s="86"/>
    </row>
    <row r="6880" spans="3:6" x14ac:dyDescent="0.25">
      <c r="C6880" s="86"/>
      <c r="D6880" s="86"/>
      <c r="E6880" s="86"/>
      <c r="F6880" s="86"/>
    </row>
    <row r="6881" spans="3:6" x14ac:dyDescent="0.25">
      <c r="C6881" s="86"/>
      <c r="D6881" s="86"/>
      <c r="E6881" s="86"/>
      <c r="F6881" s="86"/>
    </row>
    <row r="6882" spans="3:6" x14ac:dyDescent="0.25">
      <c r="C6882" s="86"/>
      <c r="D6882" s="86"/>
      <c r="E6882" s="86"/>
      <c r="F6882" s="86"/>
    </row>
    <row r="6883" spans="3:6" x14ac:dyDescent="0.25">
      <c r="C6883" s="86"/>
      <c r="D6883" s="86"/>
      <c r="E6883" s="86"/>
      <c r="F6883" s="86"/>
    </row>
    <row r="6884" spans="3:6" x14ac:dyDescent="0.25">
      <c r="C6884" s="86"/>
      <c r="D6884" s="86"/>
      <c r="E6884" s="86"/>
      <c r="F6884" s="86"/>
    </row>
    <row r="6885" spans="3:6" x14ac:dyDescent="0.25">
      <c r="C6885" s="86"/>
      <c r="D6885" s="86"/>
      <c r="E6885" s="86"/>
      <c r="F6885" s="86"/>
    </row>
    <row r="6886" spans="3:6" x14ac:dyDescent="0.25">
      <c r="C6886" s="86"/>
      <c r="D6886" s="86"/>
      <c r="E6886" s="86"/>
      <c r="F6886" s="86"/>
    </row>
    <row r="6887" spans="3:6" x14ac:dyDescent="0.25">
      <c r="C6887" s="86"/>
      <c r="D6887" s="86"/>
      <c r="E6887" s="86"/>
      <c r="F6887" s="86"/>
    </row>
    <row r="6888" spans="3:6" x14ac:dyDescent="0.25">
      <c r="C6888" s="86"/>
      <c r="D6888" s="86"/>
      <c r="E6888" s="86"/>
      <c r="F6888" s="86"/>
    </row>
    <row r="6889" spans="3:6" x14ac:dyDescent="0.25">
      <c r="C6889" s="86"/>
      <c r="D6889" s="86"/>
      <c r="E6889" s="86"/>
      <c r="F6889" s="86"/>
    </row>
    <row r="6890" spans="3:6" x14ac:dyDescent="0.25">
      <c r="C6890" s="86"/>
      <c r="D6890" s="86"/>
      <c r="E6890" s="86"/>
      <c r="F6890" s="86"/>
    </row>
    <row r="6891" spans="3:6" x14ac:dyDescent="0.25">
      <c r="C6891" s="86"/>
      <c r="D6891" s="86"/>
      <c r="E6891" s="86"/>
      <c r="F6891" s="86"/>
    </row>
    <row r="6892" spans="3:6" x14ac:dyDescent="0.25">
      <c r="C6892" s="86"/>
      <c r="D6892" s="86"/>
      <c r="E6892" s="86"/>
      <c r="F6892" s="86"/>
    </row>
    <row r="6893" spans="3:6" x14ac:dyDescent="0.25">
      <c r="C6893" s="86"/>
      <c r="D6893" s="86"/>
      <c r="E6893" s="86"/>
      <c r="F6893" s="86"/>
    </row>
    <row r="6894" spans="3:6" x14ac:dyDescent="0.25">
      <c r="C6894" s="86"/>
      <c r="D6894" s="86"/>
      <c r="E6894" s="86"/>
      <c r="F6894" s="86"/>
    </row>
    <row r="6895" spans="3:6" x14ac:dyDescent="0.25">
      <c r="C6895" s="86"/>
      <c r="D6895" s="86"/>
      <c r="E6895" s="86"/>
      <c r="F6895" s="86"/>
    </row>
    <row r="6896" spans="3:6" x14ac:dyDescent="0.25">
      <c r="C6896" s="86"/>
      <c r="D6896" s="86"/>
      <c r="E6896" s="86"/>
      <c r="F6896" s="86"/>
    </row>
    <row r="6897" spans="3:6" x14ac:dyDescent="0.25">
      <c r="C6897" s="86"/>
      <c r="D6897" s="86"/>
      <c r="E6897" s="86"/>
      <c r="F6897" s="86"/>
    </row>
    <row r="6898" spans="3:6" x14ac:dyDescent="0.25">
      <c r="C6898" s="86"/>
      <c r="D6898" s="86"/>
      <c r="E6898" s="86"/>
      <c r="F6898" s="86"/>
    </row>
    <row r="6899" spans="3:6" x14ac:dyDescent="0.25">
      <c r="C6899" s="86"/>
      <c r="D6899" s="86"/>
      <c r="E6899" s="86"/>
      <c r="F6899" s="86"/>
    </row>
    <row r="6900" spans="3:6" x14ac:dyDescent="0.25">
      <c r="C6900" s="86"/>
      <c r="D6900" s="86"/>
      <c r="E6900" s="86"/>
      <c r="F6900" s="86"/>
    </row>
    <row r="6901" spans="3:6" x14ac:dyDescent="0.25">
      <c r="C6901" s="86"/>
      <c r="D6901" s="86"/>
      <c r="E6901" s="86"/>
      <c r="F6901" s="86"/>
    </row>
    <row r="6902" spans="3:6" x14ac:dyDescent="0.25">
      <c r="C6902" s="86"/>
      <c r="D6902" s="86"/>
      <c r="E6902" s="86"/>
      <c r="F6902" s="86"/>
    </row>
    <row r="6903" spans="3:6" x14ac:dyDescent="0.25">
      <c r="C6903" s="86"/>
      <c r="D6903" s="86"/>
      <c r="E6903" s="86"/>
      <c r="F6903" s="86"/>
    </row>
    <row r="6904" spans="3:6" x14ac:dyDescent="0.25">
      <c r="C6904" s="86"/>
      <c r="D6904" s="86"/>
      <c r="E6904" s="86"/>
      <c r="F6904" s="86"/>
    </row>
    <row r="6905" spans="3:6" x14ac:dyDescent="0.25">
      <c r="C6905" s="86"/>
      <c r="D6905" s="86"/>
      <c r="E6905" s="86"/>
      <c r="F6905" s="86"/>
    </row>
    <row r="6906" spans="3:6" x14ac:dyDescent="0.25">
      <c r="C6906" s="86"/>
      <c r="D6906" s="86"/>
      <c r="E6906" s="86"/>
      <c r="F6906" s="86"/>
    </row>
    <row r="6907" spans="3:6" x14ac:dyDescent="0.25">
      <c r="C6907" s="86"/>
      <c r="D6907" s="86"/>
      <c r="E6907" s="86"/>
      <c r="F6907" s="86"/>
    </row>
    <row r="6908" spans="3:6" x14ac:dyDescent="0.25">
      <c r="C6908" s="86"/>
      <c r="D6908" s="86"/>
      <c r="E6908" s="86"/>
      <c r="F6908" s="86"/>
    </row>
    <row r="6909" spans="3:6" x14ac:dyDescent="0.25">
      <c r="C6909" s="86"/>
      <c r="D6909" s="86"/>
      <c r="E6909" s="86"/>
      <c r="F6909" s="86"/>
    </row>
    <row r="6910" spans="3:6" x14ac:dyDescent="0.25">
      <c r="C6910" s="86"/>
      <c r="D6910" s="86"/>
      <c r="E6910" s="86"/>
      <c r="F6910" s="86"/>
    </row>
    <row r="6911" spans="3:6" x14ac:dyDescent="0.25">
      <c r="C6911" s="86"/>
      <c r="D6911" s="86"/>
      <c r="E6911" s="86"/>
      <c r="F6911" s="86"/>
    </row>
    <row r="6912" spans="3:6" x14ac:dyDescent="0.25">
      <c r="C6912" s="86"/>
      <c r="D6912" s="86"/>
      <c r="E6912" s="86"/>
      <c r="F6912" s="86"/>
    </row>
    <row r="6913" spans="3:6" x14ac:dyDescent="0.25">
      <c r="C6913" s="86"/>
      <c r="D6913" s="86"/>
      <c r="E6913" s="86"/>
      <c r="F6913" s="86"/>
    </row>
    <row r="6914" spans="3:6" x14ac:dyDescent="0.25">
      <c r="C6914" s="86"/>
      <c r="D6914" s="86"/>
      <c r="E6914" s="86"/>
      <c r="F6914" s="86"/>
    </row>
    <row r="6915" spans="3:6" x14ac:dyDescent="0.25">
      <c r="C6915" s="86"/>
      <c r="D6915" s="86"/>
      <c r="E6915" s="86"/>
      <c r="F6915" s="86"/>
    </row>
    <row r="6916" spans="3:6" x14ac:dyDescent="0.25">
      <c r="C6916" s="86"/>
      <c r="D6916" s="86"/>
      <c r="E6916" s="86"/>
      <c r="F6916" s="86"/>
    </row>
    <row r="6917" spans="3:6" x14ac:dyDescent="0.25">
      <c r="C6917" s="86"/>
      <c r="D6917" s="86"/>
      <c r="E6917" s="86"/>
      <c r="F6917" s="86"/>
    </row>
    <row r="6918" spans="3:6" x14ac:dyDescent="0.25">
      <c r="C6918" s="86"/>
      <c r="D6918" s="86"/>
      <c r="E6918" s="86"/>
      <c r="F6918" s="86"/>
    </row>
    <row r="6919" spans="3:6" x14ac:dyDescent="0.25">
      <c r="C6919" s="86"/>
      <c r="D6919" s="86"/>
      <c r="E6919" s="86"/>
      <c r="F6919" s="86"/>
    </row>
    <row r="6920" spans="3:6" x14ac:dyDescent="0.25">
      <c r="C6920" s="86"/>
      <c r="D6920" s="86"/>
      <c r="E6920" s="86"/>
      <c r="F6920" s="86"/>
    </row>
    <row r="6921" spans="3:6" x14ac:dyDescent="0.25">
      <c r="C6921" s="86"/>
      <c r="D6921" s="86"/>
      <c r="E6921" s="86"/>
      <c r="F6921" s="86"/>
    </row>
    <row r="6922" spans="3:6" x14ac:dyDescent="0.25">
      <c r="C6922" s="86"/>
      <c r="D6922" s="86"/>
      <c r="E6922" s="86"/>
      <c r="F6922" s="86"/>
    </row>
    <row r="6923" spans="3:6" x14ac:dyDescent="0.25">
      <c r="C6923" s="86"/>
      <c r="D6923" s="86"/>
      <c r="E6923" s="86"/>
      <c r="F6923" s="86"/>
    </row>
    <row r="6924" spans="3:6" x14ac:dyDescent="0.25">
      <c r="C6924" s="86"/>
      <c r="D6924" s="86"/>
      <c r="E6924" s="86"/>
      <c r="F6924" s="86"/>
    </row>
    <row r="6925" spans="3:6" x14ac:dyDescent="0.25">
      <c r="C6925" s="86"/>
      <c r="D6925" s="86"/>
      <c r="E6925" s="86"/>
      <c r="F6925" s="86"/>
    </row>
    <row r="6926" spans="3:6" x14ac:dyDescent="0.25">
      <c r="C6926" s="86"/>
      <c r="D6926" s="86"/>
      <c r="E6926" s="86"/>
      <c r="F6926" s="86"/>
    </row>
    <row r="6927" spans="3:6" x14ac:dyDescent="0.25">
      <c r="C6927" s="86"/>
      <c r="D6927" s="86"/>
      <c r="E6927" s="86"/>
      <c r="F6927" s="86"/>
    </row>
    <row r="6928" spans="3:6" x14ac:dyDescent="0.25">
      <c r="C6928" s="86"/>
      <c r="D6928" s="86"/>
      <c r="E6928" s="86"/>
      <c r="F6928" s="86"/>
    </row>
    <row r="6929" spans="3:6" x14ac:dyDescent="0.25">
      <c r="C6929" s="86"/>
      <c r="D6929" s="86"/>
      <c r="E6929" s="86"/>
      <c r="F6929" s="86"/>
    </row>
    <row r="6930" spans="3:6" x14ac:dyDescent="0.25">
      <c r="C6930" s="86"/>
      <c r="D6930" s="86"/>
      <c r="E6930" s="86"/>
      <c r="F6930" s="86"/>
    </row>
    <row r="6931" spans="3:6" x14ac:dyDescent="0.25">
      <c r="C6931" s="86"/>
      <c r="D6931" s="86"/>
      <c r="E6931" s="86"/>
      <c r="F6931" s="86"/>
    </row>
    <row r="6932" spans="3:6" x14ac:dyDescent="0.25">
      <c r="C6932" s="86"/>
      <c r="D6932" s="86"/>
      <c r="E6932" s="86"/>
      <c r="F6932" s="86"/>
    </row>
    <row r="6933" spans="3:6" x14ac:dyDescent="0.25">
      <c r="C6933" s="86"/>
      <c r="D6933" s="86"/>
      <c r="E6933" s="86"/>
      <c r="F6933" s="86"/>
    </row>
    <row r="6934" spans="3:6" x14ac:dyDescent="0.25">
      <c r="C6934" s="86"/>
      <c r="D6934" s="86"/>
      <c r="E6934" s="86"/>
      <c r="F6934" s="86"/>
    </row>
    <row r="6935" spans="3:6" x14ac:dyDescent="0.25">
      <c r="C6935" s="86"/>
      <c r="D6935" s="86"/>
      <c r="E6935" s="86"/>
      <c r="F6935" s="86"/>
    </row>
    <row r="6936" spans="3:6" x14ac:dyDescent="0.25">
      <c r="C6936" s="86"/>
      <c r="D6936" s="86"/>
      <c r="E6936" s="86"/>
      <c r="F6936" s="86"/>
    </row>
    <row r="6937" spans="3:6" x14ac:dyDescent="0.25">
      <c r="C6937" s="86"/>
      <c r="D6937" s="86"/>
      <c r="E6937" s="86"/>
      <c r="F6937" s="86"/>
    </row>
    <row r="6938" spans="3:6" x14ac:dyDescent="0.25">
      <c r="C6938" s="86"/>
      <c r="D6938" s="86"/>
      <c r="E6938" s="86"/>
      <c r="F6938" s="86"/>
    </row>
    <row r="6939" spans="3:6" x14ac:dyDescent="0.25">
      <c r="C6939" s="86"/>
      <c r="D6939" s="86"/>
      <c r="E6939" s="86"/>
      <c r="F6939" s="86"/>
    </row>
    <row r="6940" spans="3:6" x14ac:dyDescent="0.25">
      <c r="C6940" s="86"/>
      <c r="D6940" s="86"/>
      <c r="E6940" s="86"/>
      <c r="F6940" s="86"/>
    </row>
    <row r="6941" spans="3:6" x14ac:dyDescent="0.25">
      <c r="C6941" s="86"/>
      <c r="D6941" s="86"/>
      <c r="E6941" s="86"/>
      <c r="F6941" s="86"/>
    </row>
    <row r="6942" spans="3:6" x14ac:dyDescent="0.25">
      <c r="C6942" s="86"/>
      <c r="D6942" s="86"/>
      <c r="E6942" s="86"/>
      <c r="F6942" s="86"/>
    </row>
    <row r="6943" spans="3:6" x14ac:dyDescent="0.25">
      <c r="C6943" s="86"/>
      <c r="D6943" s="86"/>
      <c r="E6943" s="86"/>
      <c r="F6943" s="86"/>
    </row>
    <row r="6944" spans="3:6" x14ac:dyDescent="0.25">
      <c r="C6944" s="86"/>
      <c r="D6944" s="86"/>
      <c r="E6944" s="86"/>
      <c r="F6944" s="86"/>
    </row>
    <row r="6945" spans="3:6" x14ac:dyDescent="0.25">
      <c r="C6945" s="86"/>
      <c r="D6945" s="86"/>
      <c r="E6945" s="86"/>
      <c r="F6945" s="86"/>
    </row>
    <row r="6946" spans="3:6" x14ac:dyDescent="0.25">
      <c r="C6946" s="86"/>
      <c r="D6946" s="86"/>
      <c r="E6946" s="86"/>
      <c r="F6946" s="86"/>
    </row>
    <row r="6947" spans="3:6" x14ac:dyDescent="0.25">
      <c r="C6947" s="86"/>
      <c r="D6947" s="86"/>
      <c r="E6947" s="86"/>
      <c r="F6947" s="86"/>
    </row>
    <row r="6948" spans="3:6" x14ac:dyDescent="0.25">
      <c r="C6948" s="86"/>
      <c r="D6948" s="86"/>
      <c r="E6948" s="86"/>
      <c r="F6948" s="86"/>
    </row>
    <row r="6949" spans="3:6" x14ac:dyDescent="0.25">
      <c r="C6949" s="86"/>
      <c r="D6949" s="86"/>
      <c r="E6949" s="86"/>
      <c r="F6949" s="86"/>
    </row>
    <row r="6950" spans="3:6" x14ac:dyDescent="0.25">
      <c r="C6950" s="86"/>
      <c r="D6950" s="86"/>
      <c r="E6950" s="86"/>
      <c r="F6950" s="86"/>
    </row>
    <row r="6951" spans="3:6" x14ac:dyDescent="0.25">
      <c r="C6951" s="86"/>
      <c r="D6951" s="86"/>
      <c r="E6951" s="86"/>
      <c r="F6951" s="86"/>
    </row>
    <row r="6952" spans="3:6" x14ac:dyDescent="0.25">
      <c r="C6952" s="86"/>
      <c r="D6952" s="86"/>
      <c r="E6952" s="86"/>
      <c r="F6952" s="86"/>
    </row>
    <row r="6953" spans="3:6" x14ac:dyDescent="0.25">
      <c r="C6953" s="86"/>
      <c r="D6953" s="86"/>
      <c r="E6953" s="86"/>
      <c r="F6953" s="86"/>
    </row>
    <row r="6954" spans="3:6" x14ac:dyDescent="0.25">
      <c r="C6954" s="86"/>
      <c r="D6954" s="86"/>
      <c r="E6954" s="86"/>
      <c r="F6954" s="86"/>
    </row>
    <row r="6955" spans="3:6" x14ac:dyDescent="0.25">
      <c r="C6955" s="86"/>
      <c r="D6955" s="86"/>
      <c r="E6955" s="86"/>
      <c r="F6955" s="86"/>
    </row>
    <row r="6956" spans="3:6" x14ac:dyDescent="0.25">
      <c r="C6956" s="86"/>
      <c r="D6956" s="86"/>
      <c r="E6956" s="86"/>
      <c r="F6956" s="86"/>
    </row>
    <row r="6957" spans="3:6" x14ac:dyDescent="0.25">
      <c r="C6957" s="86"/>
      <c r="D6957" s="86"/>
      <c r="E6957" s="86"/>
      <c r="F6957" s="86"/>
    </row>
    <row r="6958" spans="3:6" x14ac:dyDescent="0.25">
      <c r="C6958" s="86"/>
      <c r="D6958" s="86"/>
      <c r="E6958" s="86"/>
      <c r="F6958" s="86"/>
    </row>
    <row r="6959" spans="3:6" x14ac:dyDescent="0.25">
      <c r="C6959" s="86"/>
      <c r="D6959" s="86"/>
      <c r="E6959" s="86"/>
      <c r="F6959" s="86"/>
    </row>
    <row r="6960" spans="3:6" x14ac:dyDescent="0.25">
      <c r="C6960" s="86"/>
      <c r="D6960" s="86"/>
      <c r="E6960" s="86"/>
      <c r="F6960" s="86"/>
    </row>
    <row r="6961" spans="3:6" x14ac:dyDescent="0.25">
      <c r="C6961" s="86"/>
      <c r="D6961" s="86"/>
      <c r="E6961" s="86"/>
      <c r="F6961" s="86"/>
    </row>
    <row r="6962" spans="3:6" x14ac:dyDescent="0.25">
      <c r="C6962" s="86"/>
      <c r="D6962" s="86"/>
      <c r="E6962" s="86"/>
      <c r="F6962" s="86"/>
    </row>
    <row r="6963" spans="3:6" x14ac:dyDescent="0.25">
      <c r="C6963" s="86"/>
      <c r="D6963" s="86"/>
      <c r="E6963" s="86"/>
      <c r="F6963" s="86"/>
    </row>
    <row r="6964" spans="3:6" x14ac:dyDescent="0.25">
      <c r="C6964" s="86"/>
      <c r="D6964" s="86"/>
      <c r="E6964" s="86"/>
      <c r="F6964" s="86"/>
    </row>
    <row r="6965" spans="3:6" x14ac:dyDescent="0.25">
      <c r="C6965" s="86"/>
      <c r="D6965" s="86"/>
      <c r="E6965" s="86"/>
      <c r="F6965" s="86"/>
    </row>
    <row r="6966" spans="3:6" x14ac:dyDescent="0.25">
      <c r="C6966" s="86"/>
      <c r="D6966" s="86"/>
      <c r="E6966" s="86"/>
      <c r="F6966" s="86"/>
    </row>
    <row r="6967" spans="3:6" x14ac:dyDescent="0.25">
      <c r="C6967" s="86"/>
      <c r="D6967" s="86"/>
      <c r="E6967" s="86"/>
      <c r="F6967" s="86"/>
    </row>
    <row r="6968" spans="3:6" x14ac:dyDescent="0.25">
      <c r="C6968" s="86"/>
      <c r="D6968" s="86"/>
      <c r="E6968" s="86"/>
      <c r="F6968" s="86"/>
    </row>
    <row r="6969" spans="3:6" x14ac:dyDescent="0.25">
      <c r="C6969" s="86"/>
      <c r="D6969" s="86"/>
      <c r="E6969" s="86"/>
      <c r="F6969" s="86"/>
    </row>
    <row r="6970" spans="3:6" x14ac:dyDescent="0.25">
      <c r="C6970" s="86"/>
      <c r="D6970" s="86"/>
      <c r="E6970" s="86"/>
      <c r="F6970" s="86"/>
    </row>
    <row r="6971" spans="3:6" x14ac:dyDescent="0.25">
      <c r="C6971" s="86"/>
      <c r="D6971" s="86"/>
      <c r="E6971" s="86"/>
      <c r="F6971" s="86"/>
    </row>
    <row r="6972" spans="3:6" x14ac:dyDescent="0.25">
      <c r="C6972" s="86"/>
      <c r="D6972" s="86"/>
      <c r="E6972" s="86"/>
      <c r="F6972" s="86"/>
    </row>
    <row r="6973" spans="3:6" x14ac:dyDescent="0.25">
      <c r="C6973" s="86"/>
      <c r="D6973" s="86"/>
      <c r="E6973" s="86"/>
      <c r="F6973" s="86"/>
    </row>
    <row r="6974" spans="3:6" x14ac:dyDescent="0.25">
      <c r="C6974" s="86"/>
      <c r="D6974" s="86"/>
      <c r="E6974" s="86"/>
      <c r="F6974" s="86"/>
    </row>
    <row r="6975" spans="3:6" x14ac:dyDescent="0.25">
      <c r="C6975" s="86"/>
      <c r="D6975" s="86"/>
      <c r="E6975" s="86"/>
      <c r="F6975" s="86"/>
    </row>
    <row r="6976" spans="3:6" x14ac:dyDescent="0.25">
      <c r="C6976" s="86"/>
      <c r="D6976" s="86"/>
      <c r="E6976" s="86"/>
      <c r="F6976" s="86"/>
    </row>
    <row r="6977" spans="3:6" x14ac:dyDescent="0.25">
      <c r="C6977" s="86"/>
      <c r="D6977" s="86"/>
      <c r="E6977" s="86"/>
      <c r="F6977" s="86"/>
    </row>
    <row r="6978" spans="3:6" x14ac:dyDescent="0.25">
      <c r="C6978" s="86"/>
      <c r="D6978" s="86"/>
      <c r="E6978" s="86"/>
      <c r="F6978" s="86"/>
    </row>
    <row r="6979" spans="3:6" x14ac:dyDescent="0.25">
      <c r="C6979" s="86"/>
      <c r="D6979" s="86"/>
      <c r="E6979" s="86"/>
      <c r="F6979" s="86"/>
    </row>
    <row r="6980" spans="3:6" x14ac:dyDescent="0.25">
      <c r="C6980" s="86"/>
      <c r="D6980" s="86"/>
      <c r="E6980" s="86"/>
      <c r="F6980" s="86"/>
    </row>
    <row r="6981" spans="3:6" x14ac:dyDescent="0.25">
      <c r="C6981" s="86"/>
      <c r="D6981" s="86"/>
      <c r="E6981" s="86"/>
      <c r="F6981" s="86"/>
    </row>
    <row r="6982" spans="3:6" x14ac:dyDescent="0.25">
      <c r="C6982" s="86"/>
      <c r="D6982" s="86"/>
      <c r="E6982" s="86"/>
      <c r="F6982" s="86"/>
    </row>
    <row r="6983" spans="3:6" x14ac:dyDescent="0.25">
      <c r="C6983" s="86"/>
      <c r="D6983" s="86"/>
      <c r="E6983" s="86"/>
      <c r="F6983" s="86"/>
    </row>
    <row r="6984" spans="3:6" x14ac:dyDescent="0.25">
      <c r="C6984" s="86"/>
      <c r="D6984" s="86"/>
      <c r="E6984" s="86"/>
      <c r="F6984" s="86"/>
    </row>
    <row r="6985" spans="3:6" x14ac:dyDescent="0.25">
      <c r="C6985" s="86"/>
      <c r="D6985" s="86"/>
      <c r="E6985" s="86"/>
      <c r="F6985" s="86"/>
    </row>
    <row r="6986" spans="3:6" x14ac:dyDescent="0.25">
      <c r="C6986" s="86"/>
      <c r="D6986" s="86"/>
      <c r="E6986" s="86"/>
      <c r="F6986" s="86"/>
    </row>
    <row r="6987" spans="3:6" x14ac:dyDescent="0.25">
      <c r="C6987" s="86"/>
      <c r="D6987" s="86"/>
      <c r="E6987" s="86"/>
      <c r="F6987" s="86"/>
    </row>
    <row r="6988" spans="3:6" x14ac:dyDescent="0.25">
      <c r="C6988" s="86"/>
      <c r="D6988" s="86"/>
      <c r="E6988" s="86"/>
      <c r="F6988" s="86"/>
    </row>
    <row r="6989" spans="3:6" x14ac:dyDescent="0.25">
      <c r="C6989" s="86"/>
      <c r="D6989" s="86"/>
      <c r="E6989" s="86"/>
      <c r="F6989" s="86"/>
    </row>
    <row r="6990" spans="3:6" x14ac:dyDescent="0.25">
      <c r="C6990" s="86"/>
      <c r="D6990" s="86"/>
      <c r="E6990" s="86"/>
      <c r="F6990" s="86"/>
    </row>
    <row r="6991" spans="3:6" x14ac:dyDescent="0.25">
      <c r="C6991" s="86"/>
      <c r="D6991" s="86"/>
      <c r="E6991" s="86"/>
      <c r="F6991" s="86"/>
    </row>
    <row r="6992" spans="3:6" x14ac:dyDescent="0.25">
      <c r="C6992" s="86"/>
      <c r="D6992" s="86"/>
      <c r="E6992" s="86"/>
      <c r="F6992" s="86"/>
    </row>
    <row r="6993" spans="3:6" x14ac:dyDescent="0.25">
      <c r="C6993" s="86"/>
      <c r="D6993" s="86"/>
      <c r="E6993" s="86"/>
      <c r="F6993" s="86"/>
    </row>
    <row r="6994" spans="3:6" x14ac:dyDescent="0.25">
      <c r="C6994" s="86"/>
      <c r="D6994" s="86"/>
      <c r="E6994" s="86"/>
      <c r="F6994" s="86"/>
    </row>
    <row r="6995" spans="3:6" x14ac:dyDescent="0.25">
      <c r="C6995" s="86"/>
      <c r="D6995" s="86"/>
      <c r="E6995" s="86"/>
      <c r="F6995" s="86"/>
    </row>
    <row r="6996" spans="3:6" x14ac:dyDescent="0.25">
      <c r="C6996" s="86"/>
      <c r="D6996" s="86"/>
      <c r="E6996" s="86"/>
      <c r="F6996" s="86"/>
    </row>
    <row r="6997" spans="3:6" x14ac:dyDescent="0.25">
      <c r="C6997" s="86"/>
      <c r="D6997" s="86"/>
      <c r="E6997" s="86"/>
      <c r="F6997" s="86"/>
    </row>
    <row r="6998" spans="3:6" x14ac:dyDescent="0.25">
      <c r="C6998" s="86"/>
      <c r="D6998" s="86"/>
      <c r="E6998" s="86"/>
      <c r="F6998" s="86"/>
    </row>
    <row r="6999" spans="3:6" x14ac:dyDescent="0.25">
      <c r="C6999" s="86"/>
      <c r="D6999" s="86"/>
      <c r="E6999" s="86"/>
      <c r="F6999" s="86"/>
    </row>
    <row r="7000" spans="3:6" x14ac:dyDescent="0.25">
      <c r="C7000" s="86"/>
      <c r="D7000" s="86"/>
      <c r="E7000" s="86"/>
      <c r="F7000" s="86"/>
    </row>
    <row r="7001" spans="3:6" x14ac:dyDescent="0.25">
      <c r="C7001" s="86"/>
      <c r="D7001" s="86"/>
      <c r="E7001" s="86"/>
      <c r="F7001" s="86"/>
    </row>
    <row r="7002" spans="3:6" x14ac:dyDescent="0.25">
      <c r="C7002" s="86"/>
      <c r="D7002" s="86"/>
      <c r="E7002" s="86"/>
      <c r="F7002" s="86"/>
    </row>
    <row r="7003" spans="3:6" x14ac:dyDescent="0.25">
      <c r="C7003" s="86"/>
      <c r="D7003" s="86"/>
      <c r="E7003" s="86"/>
      <c r="F7003" s="86"/>
    </row>
    <row r="7004" spans="3:6" x14ac:dyDescent="0.25">
      <c r="C7004" s="86"/>
      <c r="D7004" s="86"/>
      <c r="E7004" s="86"/>
      <c r="F7004" s="86"/>
    </row>
    <row r="7005" spans="3:6" x14ac:dyDescent="0.25">
      <c r="C7005" s="86"/>
      <c r="D7005" s="86"/>
      <c r="E7005" s="86"/>
      <c r="F7005" s="86"/>
    </row>
    <row r="7006" spans="3:6" x14ac:dyDescent="0.25">
      <c r="C7006" s="86"/>
      <c r="D7006" s="86"/>
      <c r="E7006" s="86"/>
      <c r="F7006" s="86"/>
    </row>
    <row r="7007" spans="3:6" x14ac:dyDescent="0.25">
      <c r="C7007" s="86"/>
      <c r="D7007" s="86"/>
      <c r="E7007" s="86"/>
      <c r="F7007" s="86"/>
    </row>
    <row r="7008" spans="3:6" x14ac:dyDescent="0.25">
      <c r="C7008" s="86"/>
      <c r="D7008" s="86"/>
      <c r="E7008" s="86"/>
      <c r="F7008" s="86"/>
    </row>
    <row r="7009" spans="3:6" x14ac:dyDescent="0.25">
      <c r="C7009" s="86"/>
      <c r="D7009" s="86"/>
      <c r="E7009" s="86"/>
      <c r="F7009" s="86"/>
    </row>
    <row r="7010" spans="3:6" x14ac:dyDescent="0.25">
      <c r="C7010" s="86"/>
      <c r="D7010" s="86"/>
      <c r="E7010" s="86"/>
      <c r="F7010" s="86"/>
    </row>
    <row r="7011" spans="3:6" x14ac:dyDescent="0.25">
      <c r="C7011" s="86"/>
      <c r="D7011" s="86"/>
      <c r="E7011" s="86"/>
      <c r="F7011" s="86"/>
    </row>
    <row r="7012" spans="3:6" x14ac:dyDescent="0.25">
      <c r="C7012" s="86"/>
      <c r="D7012" s="86"/>
      <c r="E7012" s="86"/>
      <c r="F7012" s="86"/>
    </row>
    <row r="7013" spans="3:6" x14ac:dyDescent="0.25">
      <c r="C7013" s="86"/>
      <c r="D7013" s="86"/>
      <c r="E7013" s="86"/>
      <c r="F7013" s="86"/>
    </row>
    <row r="7014" spans="3:6" x14ac:dyDescent="0.25">
      <c r="C7014" s="86"/>
      <c r="D7014" s="86"/>
      <c r="E7014" s="86"/>
      <c r="F7014" s="86"/>
    </row>
    <row r="7015" spans="3:6" x14ac:dyDescent="0.25">
      <c r="C7015" s="86"/>
      <c r="D7015" s="86"/>
      <c r="E7015" s="86"/>
      <c r="F7015" s="86"/>
    </row>
    <row r="7016" spans="3:6" x14ac:dyDescent="0.25">
      <c r="C7016" s="86"/>
      <c r="D7016" s="86"/>
      <c r="E7016" s="86"/>
      <c r="F7016" s="86"/>
    </row>
    <row r="7017" spans="3:6" x14ac:dyDescent="0.25">
      <c r="C7017" s="86"/>
      <c r="D7017" s="86"/>
      <c r="E7017" s="86"/>
      <c r="F7017" s="86"/>
    </row>
    <row r="7018" spans="3:6" x14ac:dyDescent="0.25">
      <c r="C7018" s="86"/>
      <c r="D7018" s="86"/>
      <c r="E7018" s="86"/>
      <c r="F7018" s="86"/>
    </row>
    <row r="7019" spans="3:6" x14ac:dyDescent="0.25">
      <c r="C7019" s="86"/>
      <c r="D7019" s="86"/>
      <c r="E7019" s="86"/>
      <c r="F7019" s="86"/>
    </row>
    <row r="7020" spans="3:6" x14ac:dyDescent="0.25">
      <c r="C7020" s="86"/>
      <c r="D7020" s="86"/>
      <c r="E7020" s="86"/>
      <c r="F7020" s="86"/>
    </row>
    <row r="7021" spans="3:6" x14ac:dyDescent="0.25">
      <c r="C7021" s="86"/>
      <c r="D7021" s="86"/>
      <c r="E7021" s="86"/>
      <c r="F7021" s="86"/>
    </row>
    <row r="7022" spans="3:6" x14ac:dyDescent="0.25">
      <c r="C7022" s="86"/>
      <c r="D7022" s="86"/>
      <c r="E7022" s="86"/>
      <c r="F7022" s="86"/>
    </row>
    <row r="7023" spans="3:6" x14ac:dyDescent="0.25">
      <c r="C7023" s="86"/>
      <c r="D7023" s="86"/>
      <c r="E7023" s="86"/>
      <c r="F7023" s="86"/>
    </row>
    <row r="7024" spans="3:6" x14ac:dyDescent="0.25">
      <c r="C7024" s="86"/>
      <c r="D7024" s="86"/>
      <c r="E7024" s="86"/>
      <c r="F7024" s="86"/>
    </row>
    <row r="7025" spans="3:6" x14ac:dyDescent="0.25">
      <c r="C7025" s="86"/>
      <c r="D7025" s="86"/>
      <c r="E7025" s="86"/>
      <c r="F7025" s="86"/>
    </row>
    <row r="7026" spans="3:6" x14ac:dyDescent="0.25">
      <c r="C7026" s="86"/>
      <c r="D7026" s="86"/>
      <c r="E7026" s="86"/>
      <c r="F7026" s="86"/>
    </row>
    <row r="7027" spans="3:6" x14ac:dyDescent="0.25">
      <c r="C7027" s="86"/>
      <c r="D7027" s="86"/>
      <c r="E7027" s="86"/>
      <c r="F7027" s="86"/>
    </row>
    <row r="7028" spans="3:6" x14ac:dyDescent="0.25">
      <c r="C7028" s="86"/>
      <c r="D7028" s="86"/>
      <c r="E7028" s="86"/>
      <c r="F7028" s="86"/>
    </row>
    <row r="7029" spans="3:6" x14ac:dyDescent="0.25">
      <c r="C7029" s="86"/>
      <c r="D7029" s="86"/>
      <c r="E7029" s="86"/>
      <c r="F7029" s="86"/>
    </row>
    <row r="7030" spans="3:6" x14ac:dyDescent="0.25">
      <c r="C7030" s="86"/>
      <c r="D7030" s="86"/>
      <c r="E7030" s="86"/>
      <c r="F7030" s="86"/>
    </row>
    <row r="7031" spans="3:6" x14ac:dyDescent="0.25">
      <c r="C7031" s="86"/>
      <c r="D7031" s="86"/>
      <c r="E7031" s="86"/>
      <c r="F7031" s="86"/>
    </row>
    <row r="7032" spans="3:6" x14ac:dyDescent="0.25">
      <c r="C7032" s="86"/>
      <c r="D7032" s="86"/>
      <c r="E7032" s="86"/>
      <c r="F7032" s="86"/>
    </row>
    <row r="7033" spans="3:6" x14ac:dyDescent="0.25">
      <c r="C7033" s="86"/>
      <c r="D7033" s="86"/>
      <c r="E7033" s="86"/>
      <c r="F7033" s="86"/>
    </row>
    <row r="7034" spans="3:6" x14ac:dyDescent="0.25">
      <c r="C7034" s="86"/>
      <c r="D7034" s="86"/>
      <c r="E7034" s="86"/>
      <c r="F7034" s="86"/>
    </row>
    <row r="7035" spans="3:6" x14ac:dyDescent="0.25">
      <c r="C7035" s="86"/>
      <c r="D7035" s="86"/>
      <c r="E7035" s="86"/>
      <c r="F7035" s="86"/>
    </row>
    <row r="7036" spans="3:6" x14ac:dyDescent="0.25">
      <c r="C7036" s="86"/>
      <c r="D7036" s="86"/>
      <c r="E7036" s="86"/>
      <c r="F7036" s="86"/>
    </row>
    <row r="7037" spans="3:6" x14ac:dyDescent="0.25">
      <c r="C7037" s="86"/>
      <c r="D7037" s="86"/>
      <c r="E7037" s="86"/>
      <c r="F7037" s="86"/>
    </row>
    <row r="7038" spans="3:6" x14ac:dyDescent="0.25">
      <c r="C7038" s="86"/>
      <c r="D7038" s="86"/>
      <c r="E7038" s="86"/>
      <c r="F7038" s="86"/>
    </row>
    <row r="7039" spans="3:6" x14ac:dyDescent="0.25">
      <c r="C7039" s="86"/>
      <c r="D7039" s="86"/>
      <c r="E7039" s="86"/>
      <c r="F7039" s="86"/>
    </row>
    <row r="7040" spans="3:6" x14ac:dyDescent="0.25">
      <c r="C7040" s="86"/>
      <c r="D7040" s="86"/>
      <c r="E7040" s="86"/>
      <c r="F7040" s="86"/>
    </row>
    <row r="7041" spans="3:6" x14ac:dyDescent="0.25">
      <c r="C7041" s="86"/>
      <c r="D7041" s="86"/>
      <c r="E7041" s="86"/>
      <c r="F7041" s="86"/>
    </row>
    <row r="7042" spans="3:6" x14ac:dyDescent="0.25">
      <c r="C7042" s="86"/>
      <c r="D7042" s="86"/>
      <c r="E7042" s="86"/>
      <c r="F7042" s="86"/>
    </row>
    <row r="7043" spans="3:6" x14ac:dyDescent="0.25">
      <c r="C7043" s="86"/>
      <c r="D7043" s="86"/>
      <c r="E7043" s="86"/>
      <c r="F7043" s="86"/>
    </row>
    <row r="7044" spans="3:6" x14ac:dyDescent="0.25">
      <c r="C7044" s="86"/>
      <c r="D7044" s="86"/>
      <c r="E7044" s="86"/>
      <c r="F7044" s="86"/>
    </row>
    <row r="7045" spans="3:6" x14ac:dyDescent="0.25">
      <c r="C7045" s="86"/>
      <c r="D7045" s="86"/>
      <c r="E7045" s="86"/>
      <c r="F7045" s="86"/>
    </row>
    <row r="7046" spans="3:6" x14ac:dyDescent="0.25">
      <c r="C7046" s="86"/>
      <c r="D7046" s="86"/>
      <c r="E7046" s="86"/>
      <c r="F7046" s="86"/>
    </row>
    <row r="7047" spans="3:6" x14ac:dyDescent="0.25">
      <c r="C7047" s="86"/>
      <c r="D7047" s="86"/>
      <c r="E7047" s="86"/>
      <c r="F7047" s="86"/>
    </row>
    <row r="7048" spans="3:6" x14ac:dyDescent="0.25">
      <c r="C7048" s="86"/>
      <c r="D7048" s="86"/>
      <c r="E7048" s="86"/>
      <c r="F7048" s="86"/>
    </row>
    <row r="7049" spans="3:6" x14ac:dyDescent="0.25">
      <c r="C7049" s="86"/>
      <c r="D7049" s="86"/>
      <c r="E7049" s="86"/>
      <c r="F7049" s="86"/>
    </row>
    <row r="7050" spans="3:6" x14ac:dyDescent="0.25">
      <c r="C7050" s="86"/>
      <c r="D7050" s="86"/>
      <c r="E7050" s="86"/>
      <c r="F7050" s="86"/>
    </row>
    <row r="7051" spans="3:6" x14ac:dyDescent="0.25">
      <c r="C7051" s="86"/>
      <c r="D7051" s="86"/>
      <c r="E7051" s="86"/>
      <c r="F7051" s="86"/>
    </row>
    <row r="7052" spans="3:6" x14ac:dyDescent="0.25">
      <c r="C7052" s="86"/>
      <c r="D7052" s="86"/>
      <c r="E7052" s="86"/>
      <c r="F7052" s="86"/>
    </row>
    <row r="7053" spans="3:6" x14ac:dyDescent="0.25">
      <c r="C7053" s="86"/>
      <c r="D7053" s="86"/>
      <c r="E7053" s="86"/>
      <c r="F7053" s="86"/>
    </row>
    <row r="7054" spans="3:6" x14ac:dyDescent="0.25">
      <c r="C7054" s="86"/>
      <c r="D7054" s="86"/>
      <c r="E7054" s="86"/>
      <c r="F7054" s="86"/>
    </row>
    <row r="7055" spans="3:6" x14ac:dyDescent="0.25">
      <c r="C7055" s="86"/>
      <c r="D7055" s="86"/>
      <c r="E7055" s="86"/>
      <c r="F7055" s="86"/>
    </row>
    <row r="7056" spans="3:6" x14ac:dyDescent="0.25">
      <c r="C7056" s="86"/>
      <c r="D7056" s="86"/>
      <c r="E7056" s="86"/>
      <c r="F7056" s="86"/>
    </row>
    <row r="7057" spans="3:6" x14ac:dyDescent="0.25">
      <c r="C7057" s="86"/>
      <c r="D7057" s="86"/>
      <c r="E7057" s="86"/>
      <c r="F7057" s="86"/>
    </row>
    <row r="7058" spans="3:6" x14ac:dyDescent="0.25">
      <c r="C7058" s="86"/>
      <c r="D7058" s="86"/>
      <c r="E7058" s="86"/>
      <c r="F7058" s="86"/>
    </row>
    <row r="7059" spans="3:6" x14ac:dyDescent="0.25">
      <c r="C7059" s="86"/>
      <c r="D7059" s="86"/>
      <c r="E7059" s="86"/>
      <c r="F7059" s="86"/>
    </row>
    <row r="7060" spans="3:6" x14ac:dyDescent="0.25">
      <c r="C7060" s="86"/>
      <c r="D7060" s="86"/>
      <c r="E7060" s="86"/>
      <c r="F7060" s="86"/>
    </row>
    <row r="7061" spans="3:6" x14ac:dyDescent="0.25">
      <c r="C7061" s="86"/>
      <c r="D7061" s="86"/>
      <c r="E7061" s="86"/>
      <c r="F7061" s="86"/>
    </row>
    <row r="7062" spans="3:6" x14ac:dyDescent="0.25">
      <c r="C7062" s="86"/>
      <c r="D7062" s="86"/>
      <c r="E7062" s="86"/>
      <c r="F7062" s="86"/>
    </row>
    <row r="7063" spans="3:6" x14ac:dyDescent="0.25">
      <c r="C7063" s="86"/>
      <c r="D7063" s="86"/>
      <c r="E7063" s="86"/>
      <c r="F7063" s="86"/>
    </row>
    <row r="7064" spans="3:6" x14ac:dyDescent="0.25">
      <c r="C7064" s="86"/>
      <c r="D7064" s="86"/>
      <c r="E7064" s="86"/>
      <c r="F7064" s="86"/>
    </row>
    <row r="7065" spans="3:6" x14ac:dyDescent="0.25">
      <c r="C7065" s="86"/>
      <c r="D7065" s="86"/>
      <c r="E7065" s="86"/>
      <c r="F7065" s="86"/>
    </row>
    <row r="7066" spans="3:6" x14ac:dyDescent="0.25">
      <c r="C7066" s="86"/>
      <c r="D7066" s="86"/>
      <c r="E7066" s="86"/>
      <c r="F7066" s="86"/>
    </row>
    <row r="7067" spans="3:6" x14ac:dyDescent="0.25">
      <c r="C7067" s="86"/>
      <c r="D7067" s="86"/>
      <c r="E7067" s="86"/>
      <c r="F7067" s="86"/>
    </row>
    <row r="7068" spans="3:6" x14ac:dyDescent="0.25">
      <c r="C7068" s="86"/>
      <c r="D7068" s="86"/>
      <c r="E7068" s="86"/>
      <c r="F7068" s="86"/>
    </row>
    <row r="7069" spans="3:6" x14ac:dyDescent="0.25">
      <c r="C7069" s="86"/>
      <c r="D7069" s="86"/>
      <c r="E7069" s="86"/>
      <c r="F7069" s="86"/>
    </row>
    <row r="7070" spans="3:6" x14ac:dyDescent="0.25">
      <c r="C7070" s="86"/>
      <c r="D7070" s="86"/>
      <c r="E7070" s="86"/>
      <c r="F7070" s="86"/>
    </row>
    <row r="7071" spans="3:6" x14ac:dyDescent="0.25">
      <c r="C7071" s="86"/>
      <c r="D7071" s="86"/>
      <c r="E7071" s="86"/>
      <c r="F7071" s="86"/>
    </row>
    <row r="7072" spans="3:6" x14ac:dyDescent="0.25">
      <c r="C7072" s="86"/>
      <c r="D7072" s="86"/>
      <c r="E7072" s="86"/>
      <c r="F7072" s="86"/>
    </row>
    <row r="7073" spans="3:6" x14ac:dyDescent="0.25">
      <c r="C7073" s="86"/>
      <c r="D7073" s="86"/>
      <c r="E7073" s="86"/>
      <c r="F7073" s="86"/>
    </row>
    <row r="7074" spans="3:6" x14ac:dyDescent="0.25">
      <c r="C7074" s="86"/>
      <c r="D7074" s="86"/>
      <c r="E7074" s="86"/>
      <c r="F7074" s="86"/>
    </row>
    <row r="7075" spans="3:6" x14ac:dyDescent="0.25">
      <c r="C7075" s="86"/>
      <c r="D7075" s="86"/>
      <c r="E7075" s="86"/>
      <c r="F7075" s="86"/>
    </row>
    <row r="7076" spans="3:6" x14ac:dyDescent="0.25">
      <c r="C7076" s="86"/>
      <c r="D7076" s="86"/>
      <c r="E7076" s="86"/>
      <c r="F7076" s="86"/>
    </row>
    <row r="7077" spans="3:6" x14ac:dyDescent="0.25">
      <c r="C7077" s="86"/>
      <c r="D7077" s="86"/>
      <c r="E7077" s="86"/>
      <c r="F7077" s="86"/>
    </row>
    <row r="7078" spans="3:6" x14ac:dyDescent="0.25">
      <c r="C7078" s="86"/>
      <c r="D7078" s="86"/>
      <c r="E7078" s="86"/>
      <c r="F7078" s="86"/>
    </row>
    <row r="7079" spans="3:6" x14ac:dyDescent="0.25">
      <c r="C7079" s="86"/>
      <c r="D7079" s="86"/>
      <c r="E7079" s="86"/>
      <c r="F7079" s="86"/>
    </row>
    <row r="7080" spans="3:6" x14ac:dyDescent="0.25">
      <c r="C7080" s="86"/>
      <c r="D7080" s="86"/>
      <c r="E7080" s="86"/>
      <c r="F7080" s="86"/>
    </row>
    <row r="7081" spans="3:6" x14ac:dyDescent="0.25">
      <c r="C7081" s="86"/>
      <c r="D7081" s="86"/>
      <c r="E7081" s="86"/>
      <c r="F7081" s="86"/>
    </row>
    <row r="7082" spans="3:6" x14ac:dyDescent="0.25">
      <c r="C7082" s="86"/>
      <c r="D7082" s="86"/>
      <c r="E7082" s="86"/>
      <c r="F7082" s="86"/>
    </row>
    <row r="7083" spans="3:6" x14ac:dyDescent="0.25">
      <c r="C7083" s="86"/>
      <c r="D7083" s="86"/>
      <c r="E7083" s="86"/>
      <c r="F7083" s="86"/>
    </row>
    <row r="7084" spans="3:6" x14ac:dyDescent="0.25">
      <c r="C7084" s="86"/>
      <c r="D7084" s="86"/>
      <c r="E7084" s="86"/>
      <c r="F7084" s="86"/>
    </row>
    <row r="7085" spans="3:6" x14ac:dyDescent="0.25">
      <c r="C7085" s="86"/>
      <c r="D7085" s="86"/>
      <c r="E7085" s="86"/>
      <c r="F7085" s="86"/>
    </row>
    <row r="7086" spans="3:6" x14ac:dyDescent="0.25">
      <c r="C7086" s="86"/>
      <c r="D7086" s="86"/>
      <c r="E7086" s="86"/>
      <c r="F7086" s="86"/>
    </row>
    <row r="7087" spans="3:6" x14ac:dyDescent="0.25">
      <c r="C7087" s="86"/>
      <c r="D7087" s="86"/>
      <c r="E7087" s="86"/>
      <c r="F7087" s="86"/>
    </row>
    <row r="7088" spans="3:6" x14ac:dyDescent="0.25">
      <c r="C7088" s="86"/>
      <c r="D7088" s="86"/>
      <c r="E7088" s="86"/>
      <c r="F7088" s="86"/>
    </row>
    <row r="7089" spans="3:6" x14ac:dyDescent="0.25">
      <c r="C7089" s="86"/>
      <c r="D7089" s="86"/>
      <c r="E7089" s="86"/>
      <c r="F7089" s="86"/>
    </row>
    <row r="7090" spans="3:6" x14ac:dyDescent="0.25">
      <c r="C7090" s="86"/>
      <c r="D7090" s="86"/>
      <c r="E7090" s="86"/>
      <c r="F7090" s="86"/>
    </row>
    <row r="7091" spans="3:6" x14ac:dyDescent="0.25">
      <c r="C7091" s="86"/>
      <c r="D7091" s="86"/>
      <c r="E7091" s="86"/>
      <c r="F7091" s="86"/>
    </row>
    <row r="7092" spans="3:6" x14ac:dyDescent="0.25">
      <c r="C7092" s="86"/>
      <c r="D7092" s="86"/>
      <c r="E7092" s="86"/>
      <c r="F7092" s="86"/>
    </row>
    <row r="7093" spans="3:6" x14ac:dyDescent="0.25">
      <c r="C7093" s="86"/>
      <c r="D7093" s="86"/>
      <c r="E7093" s="86"/>
      <c r="F7093" s="86"/>
    </row>
    <row r="7094" spans="3:6" x14ac:dyDescent="0.25">
      <c r="C7094" s="86"/>
      <c r="D7094" s="86"/>
      <c r="E7094" s="86"/>
      <c r="F7094" s="86"/>
    </row>
    <row r="7095" spans="3:6" x14ac:dyDescent="0.25">
      <c r="C7095" s="86"/>
      <c r="D7095" s="86"/>
      <c r="E7095" s="86"/>
      <c r="F7095" s="86"/>
    </row>
    <row r="7096" spans="3:6" x14ac:dyDescent="0.25">
      <c r="C7096" s="86"/>
      <c r="D7096" s="86"/>
      <c r="E7096" s="86"/>
      <c r="F7096" s="86"/>
    </row>
    <row r="7097" spans="3:6" x14ac:dyDescent="0.25">
      <c r="C7097" s="86"/>
      <c r="D7097" s="86"/>
      <c r="E7097" s="86"/>
      <c r="F7097" s="86"/>
    </row>
    <row r="7098" spans="3:6" x14ac:dyDescent="0.25">
      <c r="C7098" s="86"/>
      <c r="D7098" s="86"/>
      <c r="E7098" s="86"/>
      <c r="F7098" s="86"/>
    </row>
    <row r="7099" spans="3:6" x14ac:dyDescent="0.25">
      <c r="C7099" s="86"/>
      <c r="D7099" s="86"/>
      <c r="E7099" s="86"/>
      <c r="F7099" s="86"/>
    </row>
    <row r="7100" spans="3:6" x14ac:dyDescent="0.25">
      <c r="C7100" s="86"/>
      <c r="D7100" s="86"/>
      <c r="E7100" s="86"/>
      <c r="F7100" s="86"/>
    </row>
    <row r="7101" spans="3:6" x14ac:dyDescent="0.25">
      <c r="C7101" s="86"/>
      <c r="D7101" s="86"/>
      <c r="E7101" s="86"/>
      <c r="F7101" s="86"/>
    </row>
    <row r="7102" spans="3:6" x14ac:dyDescent="0.25">
      <c r="C7102" s="86"/>
      <c r="D7102" s="86"/>
      <c r="E7102" s="86"/>
      <c r="F7102" s="86"/>
    </row>
    <row r="7103" spans="3:6" x14ac:dyDescent="0.25">
      <c r="C7103" s="86"/>
      <c r="D7103" s="86"/>
      <c r="E7103" s="86"/>
      <c r="F7103" s="86"/>
    </row>
    <row r="7104" spans="3:6" x14ac:dyDescent="0.25">
      <c r="C7104" s="86"/>
      <c r="D7104" s="86"/>
      <c r="E7104" s="86"/>
      <c r="F7104" s="86"/>
    </row>
    <row r="7105" spans="3:6" x14ac:dyDescent="0.25">
      <c r="C7105" s="86"/>
      <c r="D7105" s="86"/>
      <c r="E7105" s="86"/>
      <c r="F7105" s="86"/>
    </row>
    <row r="7106" spans="3:6" x14ac:dyDescent="0.25">
      <c r="C7106" s="86"/>
      <c r="D7106" s="86"/>
      <c r="E7106" s="86"/>
      <c r="F7106" s="86"/>
    </row>
    <row r="7107" spans="3:6" x14ac:dyDescent="0.25">
      <c r="C7107" s="86"/>
      <c r="D7107" s="86"/>
      <c r="E7107" s="86"/>
      <c r="F7107" s="86"/>
    </row>
    <row r="7108" spans="3:6" x14ac:dyDescent="0.25">
      <c r="C7108" s="86"/>
      <c r="D7108" s="86"/>
      <c r="E7108" s="86"/>
      <c r="F7108" s="86"/>
    </row>
    <row r="7109" spans="3:6" x14ac:dyDescent="0.25">
      <c r="C7109" s="86"/>
      <c r="D7109" s="86"/>
      <c r="E7109" s="86"/>
      <c r="F7109" s="86"/>
    </row>
    <row r="7110" spans="3:6" x14ac:dyDescent="0.25">
      <c r="C7110" s="86"/>
      <c r="D7110" s="86"/>
      <c r="E7110" s="86"/>
      <c r="F7110" s="86"/>
    </row>
    <row r="7111" spans="3:6" x14ac:dyDescent="0.25">
      <c r="C7111" s="86"/>
      <c r="D7111" s="86"/>
      <c r="E7111" s="86"/>
      <c r="F7111" s="86"/>
    </row>
    <row r="7112" spans="3:6" x14ac:dyDescent="0.25">
      <c r="C7112" s="86"/>
      <c r="D7112" s="86"/>
      <c r="E7112" s="86"/>
      <c r="F7112" s="86"/>
    </row>
    <row r="7113" spans="3:6" x14ac:dyDescent="0.25">
      <c r="C7113" s="86"/>
      <c r="D7113" s="86"/>
      <c r="E7113" s="86"/>
      <c r="F7113" s="86"/>
    </row>
    <row r="7114" spans="3:6" x14ac:dyDescent="0.25">
      <c r="C7114" s="86"/>
      <c r="D7114" s="86"/>
      <c r="E7114" s="86"/>
      <c r="F7114" s="86"/>
    </row>
    <row r="7115" spans="3:6" x14ac:dyDescent="0.25">
      <c r="C7115" s="86"/>
      <c r="D7115" s="86"/>
      <c r="E7115" s="86"/>
      <c r="F7115" s="86"/>
    </row>
    <row r="7116" spans="3:6" x14ac:dyDescent="0.25">
      <c r="C7116" s="86"/>
      <c r="D7116" s="86"/>
      <c r="E7116" s="86"/>
      <c r="F7116" s="86"/>
    </row>
    <row r="7117" spans="3:6" x14ac:dyDescent="0.25">
      <c r="C7117" s="86"/>
      <c r="D7117" s="86"/>
      <c r="E7117" s="86"/>
      <c r="F7117" s="86"/>
    </row>
    <row r="7118" spans="3:6" x14ac:dyDescent="0.25">
      <c r="C7118" s="86"/>
      <c r="D7118" s="86"/>
      <c r="E7118" s="86"/>
      <c r="F7118" s="86"/>
    </row>
    <row r="7119" spans="3:6" x14ac:dyDescent="0.25">
      <c r="C7119" s="86"/>
      <c r="D7119" s="86"/>
      <c r="E7119" s="86"/>
      <c r="F7119" s="86"/>
    </row>
    <row r="7120" spans="3:6" x14ac:dyDescent="0.25">
      <c r="C7120" s="86"/>
      <c r="D7120" s="86"/>
      <c r="E7120" s="86"/>
      <c r="F7120" s="86"/>
    </row>
    <row r="7121" spans="3:6" x14ac:dyDescent="0.25">
      <c r="C7121" s="86"/>
      <c r="D7121" s="86"/>
      <c r="E7121" s="86"/>
      <c r="F7121" s="86"/>
    </row>
    <row r="7122" spans="3:6" x14ac:dyDescent="0.25">
      <c r="C7122" s="86"/>
      <c r="D7122" s="86"/>
      <c r="E7122" s="86"/>
      <c r="F7122" s="86"/>
    </row>
    <row r="7123" spans="3:6" x14ac:dyDescent="0.25">
      <c r="C7123" s="86"/>
      <c r="D7123" s="86"/>
      <c r="E7123" s="86"/>
      <c r="F7123" s="86"/>
    </row>
    <row r="7124" spans="3:6" x14ac:dyDescent="0.25">
      <c r="C7124" s="86"/>
      <c r="D7124" s="86"/>
      <c r="E7124" s="86"/>
      <c r="F7124" s="86"/>
    </row>
    <row r="7125" spans="3:6" x14ac:dyDescent="0.25">
      <c r="C7125" s="86"/>
      <c r="D7125" s="86"/>
      <c r="E7125" s="86"/>
      <c r="F7125" s="86"/>
    </row>
    <row r="7126" spans="3:6" x14ac:dyDescent="0.25">
      <c r="C7126" s="86"/>
      <c r="D7126" s="86"/>
      <c r="E7126" s="86"/>
      <c r="F7126" s="86"/>
    </row>
    <row r="7127" spans="3:6" x14ac:dyDescent="0.25">
      <c r="C7127" s="86"/>
      <c r="D7127" s="86"/>
      <c r="E7127" s="86"/>
      <c r="F7127" s="86"/>
    </row>
    <row r="7128" spans="3:6" x14ac:dyDescent="0.25">
      <c r="C7128" s="86"/>
      <c r="D7128" s="86"/>
      <c r="E7128" s="86"/>
      <c r="F7128" s="86"/>
    </row>
    <row r="7129" spans="3:6" x14ac:dyDescent="0.25">
      <c r="C7129" s="86"/>
      <c r="D7129" s="86"/>
      <c r="E7129" s="86"/>
      <c r="F7129" s="86"/>
    </row>
    <row r="7130" spans="3:6" x14ac:dyDescent="0.25">
      <c r="C7130" s="86"/>
      <c r="D7130" s="86"/>
      <c r="E7130" s="86"/>
      <c r="F7130" s="86"/>
    </row>
    <row r="7131" spans="3:6" x14ac:dyDescent="0.25">
      <c r="C7131" s="86"/>
      <c r="D7131" s="86"/>
      <c r="E7131" s="86"/>
      <c r="F7131" s="86"/>
    </row>
    <row r="7132" spans="3:6" x14ac:dyDescent="0.25">
      <c r="C7132" s="86"/>
      <c r="D7132" s="86"/>
      <c r="E7132" s="86"/>
      <c r="F7132" s="86"/>
    </row>
    <row r="7133" spans="3:6" x14ac:dyDescent="0.25">
      <c r="C7133" s="86"/>
      <c r="D7133" s="86"/>
      <c r="E7133" s="86"/>
      <c r="F7133" s="86"/>
    </row>
    <row r="7134" spans="3:6" x14ac:dyDescent="0.25">
      <c r="C7134" s="86"/>
      <c r="D7134" s="86"/>
      <c r="E7134" s="86"/>
      <c r="F7134" s="86"/>
    </row>
    <row r="7135" spans="3:6" x14ac:dyDescent="0.25">
      <c r="C7135" s="86"/>
      <c r="D7135" s="86"/>
      <c r="E7135" s="86"/>
      <c r="F7135" s="86"/>
    </row>
    <row r="7136" spans="3:6" x14ac:dyDescent="0.25">
      <c r="C7136" s="86"/>
      <c r="D7136" s="86"/>
      <c r="E7136" s="86"/>
      <c r="F7136" s="86"/>
    </row>
    <row r="7137" spans="3:6" x14ac:dyDescent="0.25">
      <c r="C7137" s="86"/>
      <c r="D7137" s="86"/>
      <c r="E7137" s="86"/>
      <c r="F7137" s="86"/>
    </row>
    <row r="7138" spans="3:6" x14ac:dyDescent="0.25">
      <c r="C7138" s="86"/>
      <c r="D7138" s="86"/>
      <c r="E7138" s="86"/>
      <c r="F7138" s="86"/>
    </row>
    <row r="7139" spans="3:6" x14ac:dyDescent="0.25">
      <c r="C7139" s="86"/>
      <c r="D7139" s="86"/>
      <c r="E7139" s="86"/>
      <c r="F7139" s="86"/>
    </row>
    <row r="7140" spans="3:6" x14ac:dyDescent="0.25">
      <c r="C7140" s="86"/>
      <c r="D7140" s="86"/>
      <c r="E7140" s="86"/>
      <c r="F7140" s="86"/>
    </row>
    <row r="7141" spans="3:6" x14ac:dyDescent="0.25">
      <c r="C7141" s="86"/>
      <c r="D7141" s="86"/>
      <c r="E7141" s="86"/>
      <c r="F7141" s="86"/>
    </row>
    <row r="7142" spans="3:6" x14ac:dyDescent="0.25">
      <c r="C7142" s="86"/>
      <c r="D7142" s="86"/>
      <c r="E7142" s="86"/>
      <c r="F7142" s="86"/>
    </row>
    <row r="7143" spans="3:6" x14ac:dyDescent="0.25">
      <c r="C7143" s="86"/>
      <c r="D7143" s="86"/>
      <c r="E7143" s="86"/>
      <c r="F7143" s="86"/>
    </row>
    <row r="7144" spans="3:6" x14ac:dyDescent="0.25">
      <c r="C7144" s="86"/>
      <c r="D7144" s="86"/>
      <c r="E7144" s="86"/>
      <c r="F7144" s="86"/>
    </row>
    <row r="7145" spans="3:6" x14ac:dyDescent="0.25">
      <c r="C7145" s="86"/>
      <c r="D7145" s="86"/>
      <c r="E7145" s="86"/>
      <c r="F7145" s="86"/>
    </row>
    <row r="7146" spans="3:6" x14ac:dyDescent="0.25">
      <c r="C7146" s="86"/>
      <c r="D7146" s="86"/>
      <c r="E7146" s="86"/>
      <c r="F7146" s="86"/>
    </row>
    <row r="7147" spans="3:6" x14ac:dyDescent="0.25">
      <c r="C7147" s="86"/>
      <c r="D7147" s="86"/>
      <c r="E7147" s="86"/>
      <c r="F7147" s="86"/>
    </row>
    <row r="7148" spans="3:6" x14ac:dyDescent="0.25">
      <c r="C7148" s="86"/>
      <c r="D7148" s="86"/>
      <c r="E7148" s="86"/>
      <c r="F7148" s="86"/>
    </row>
    <row r="7149" spans="3:6" x14ac:dyDescent="0.25">
      <c r="C7149" s="86"/>
      <c r="D7149" s="86"/>
      <c r="E7149" s="86"/>
      <c r="F7149" s="86"/>
    </row>
    <row r="7150" spans="3:6" x14ac:dyDescent="0.25">
      <c r="C7150" s="86"/>
      <c r="D7150" s="86"/>
      <c r="E7150" s="86"/>
      <c r="F7150" s="86"/>
    </row>
    <row r="7151" spans="3:6" x14ac:dyDescent="0.25">
      <c r="C7151" s="86"/>
      <c r="D7151" s="86"/>
      <c r="E7151" s="86"/>
      <c r="F7151" s="86"/>
    </row>
    <row r="7152" spans="3:6" x14ac:dyDescent="0.25">
      <c r="C7152" s="86"/>
      <c r="D7152" s="86"/>
      <c r="E7152" s="86"/>
      <c r="F7152" s="86"/>
    </row>
    <row r="7153" spans="3:6" x14ac:dyDescent="0.25">
      <c r="C7153" s="86"/>
      <c r="D7153" s="86"/>
      <c r="E7153" s="86"/>
      <c r="F7153" s="86"/>
    </row>
    <row r="7154" spans="3:6" x14ac:dyDescent="0.25">
      <c r="C7154" s="86"/>
      <c r="D7154" s="86"/>
      <c r="E7154" s="86"/>
      <c r="F7154" s="86"/>
    </row>
    <row r="7155" spans="3:6" x14ac:dyDescent="0.25">
      <c r="C7155" s="86"/>
      <c r="D7155" s="86"/>
      <c r="E7155" s="86"/>
      <c r="F7155" s="86"/>
    </row>
    <row r="7156" spans="3:6" x14ac:dyDescent="0.25">
      <c r="C7156" s="86"/>
      <c r="D7156" s="86"/>
      <c r="E7156" s="86"/>
      <c r="F7156" s="86"/>
    </row>
    <row r="7157" spans="3:6" x14ac:dyDescent="0.25">
      <c r="C7157" s="86"/>
      <c r="D7157" s="86"/>
      <c r="E7157" s="86"/>
      <c r="F7157" s="86"/>
    </row>
    <row r="7158" spans="3:6" x14ac:dyDescent="0.25">
      <c r="C7158" s="86"/>
      <c r="D7158" s="86"/>
      <c r="E7158" s="86"/>
      <c r="F7158" s="86"/>
    </row>
    <row r="7159" spans="3:6" x14ac:dyDescent="0.25">
      <c r="C7159" s="86"/>
      <c r="D7159" s="86"/>
      <c r="E7159" s="86"/>
      <c r="F7159" s="86"/>
    </row>
    <row r="7160" spans="3:6" x14ac:dyDescent="0.25">
      <c r="C7160" s="86"/>
      <c r="D7160" s="86"/>
      <c r="E7160" s="86"/>
      <c r="F7160" s="86"/>
    </row>
    <row r="7161" spans="3:6" x14ac:dyDescent="0.25">
      <c r="C7161" s="86"/>
      <c r="D7161" s="86"/>
      <c r="E7161" s="86"/>
      <c r="F7161" s="86"/>
    </row>
    <row r="7162" spans="3:6" x14ac:dyDescent="0.25">
      <c r="C7162" s="86"/>
      <c r="D7162" s="86"/>
      <c r="E7162" s="86"/>
      <c r="F7162" s="86"/>
    </row>
    <row r="7163" spans="3:6" x14ac:dyDescent="0.25">
      <c r="C7163" s="86"/>
      <c r="D7163" s="86"/>
      <c r="E7163" s="86"/>
      <c r="F7163" s="86"/>
    </row>
    <row r="7164" spans="3:6" x14ac:dyDescent="0.25">
      <c r="C7164" s="86"/>
      <c r="D7164" s="86"/>
      <c r="E7164" s="86"/>
      <c r="F7164" s="86"/>
    </row>
    <row r="7165" spans="3:6" x14ac:dyDescent="0.25">
      <c r="C7165" s="86"/>
      <c r="D7165" s="86"/>
      <c r="E7165" s="86"/>
      <c r="F7165" s="86"/>
    </row>
    <row r="7166" spans="3:6" x14ac:dyDescent="0.25">
      <c r="C7166" s="86"/>
      <c r="D7166" s="86"/>
      <c r="E7166" s="86"/>
      <c r="F7166" s="86"/>
    </row>
    <row r="7167" spans="3:6" x14ac:dyDescent="0.25">
      <c r="C7167" s="86"/>
      <c r="D7167" s="86"/>
      <c r="E7167" s="86"/>
      <c r="F7167" s="86"/>
    </row>
    <row r="7168" spans="3:6" x14ac:dyDescent="0.25">
      <c r="C7168" s="86"/>
      <c r="D7168" s="86"/>
      <c r="E7168" s="86"/>
      <c r="F7168" s="86"/>
    </row>
    <row r="7169" spans="3:6" x14ac:dyDescent="0.25">
      <c r="C7169" s="86"/>
      <c r="D7169" s="86"/>
      <c r="E7169" s="86"/>
      <c r="F7169" s="86"/>
    </row>
    <row r="7170" spans="3:6" x14ac:dyDescent="0.25">
      <c r="C7170" s="86"/>
      <c r="D7170" s="86"/>
      <c r="E7170" s="86"/>
      <c r="F7170" s="86"/>
    </row>
    <row r="7171" spans="3:6" x14ac:dyDescent="0.25">
      <c r="C7171" s="86"/>
      <c r="D7171" s="86"/>
      <c r="E7171" s="86"/>
      <c r="F7171" s="86"/>
    </row>
    <row r="7172" spans="3:6" x14ac:dyDescent="0.25">
      <c r="C7172" s="86"/>
      <c r="D7172" s="86"/>
      <c r="E7172" s="86"/>
      <c r="F7172" s="86"/>
    </row>
    <row r="7173" spans="3:6" x14ac:dyDescent="0.25">
      <c r="C7173" s="86"/>
      <c r="D7173" s="86"/>
      <c r="E7173" s="86"/>
      <c r="F7173" s="86"/>
    </row>
    <row r="7174" spans="3:6" x14ac:dyDescent="0.25">
      <c r="C7174" s="86"/>
      <c r="D7174" s="86"/>
      <c r="E7174" s="86"/>
      <c r="F7174" s="86"/>
    </row>
    <row r="7175" spans="3:6" x14ac:dyDescent="0.25">
      <c r="C7175" s="86"/>
      <c r="D7175" s="86"/>
      <c r="E7175" s="86"/>
      <c r="F7175" s="86"/>
    </row>
    <row r="7176" spans="3:6" x14ac:dyDescent="0.25">
      <c r="C7176" s="86"/>
      <c r="D7176" s="86"/>
      <c r="E7176" s="86"/>
      <c r="F7176" s="86"/>
    </row>
    <row r="7177" spans="3:6" x14ac:dyDescent="0.25">
      <c r="C7177" s="86"/>
      <c r="D7177" s="86"/>
      <c r="E7177" s="86"/>
      <c r="F7177" s="86"/>
    </row>
    <row r="7178" spans="3:6" x14ac:dyDescent="0.25">
      <c r="C7178" s="86"/>
      <c r="D7178" s="86"/>
      <c r="E7178" s="86"/>
      <c r="F7178" s="86"/>
    </row>
    <row r="7179" spans="3:6" x14ac:dyDescent="0.25">
      <c r="C7179" s="86"/>
      <c r="D7179" s="86"/>
      <c r="E7179" s="86"/>
      <c r="F7179" s="86"/>
    </row>
    <row r="7180" spans="3:6" x14ac:dyDescent="0.25">
      <c r="C7180" s="86"/>
      <c r="D7180" s="86"/>
      <c r="E7180" s="86"/>
      <c r="F7180" s="86"/>
    </row>
    <row r="7181" spans="3:6" x14ac:dyDescent="0.25">
      <c r="C7181" s="86"/>
      <c r="D7181" s="86"/>
      <c r="E7181" s="86"/>
      <c r="F7181" s="86"/>
    </row>
    <row r="7182" spans="3:6" x14ac:dyDescent="0.25">
      <c r="C7182" s="86"/>
      <c r="D7182" s="86"/>
      <c r="E7182" s="86"/>
      <c r="F7182" s="86"/>
    </row>
    <row r="7183" spans="3:6" x14ac:dyDescent="0.25">
      <c r="C7183" s="86"/>
      <c r="D7183" s="86"/>
      <c r="E7183" s="86"/>
      <c r="F7183" s="86"/>
    </row>
    <row r="7184" spans="3:6" x14ac:dyDescent="0.25">
      <c r="C7184" s="86"/>
      <c r="D7184" s="86"/>
      <c r="E7184" s="86"/>
      <c r="F7184" s="86"/>
    </row>
    <row r="7185" spans="3:6" x14ac:dyDescent="0.25">
      <c r="C7185" s="86"/>
      <c r="D7185" s="86"/>
      <c r="E7185" s="86"/>
      <c r="F7185" s="86"/>
    </row>
    <row r="7186" spans="3:6" x14ac:dyDescent="0.25">
      <c r="C7186" s="86"/>
      <c r="D7186" s="86"/>
      <c r="E7186" s="86"/>
      <c r="F7186" s="86"/>
    </row>
    <row r="7187" spans="3:6" x14ac:dyDescent="0.25">
      <c r="C7187" s="86"/>
      <c r="D7187" s="86"/>
      <c r="E7187" s="86"/>
      <c r="F7187" s="86"/>
    </row>
    <row r="7188" spans="3:6" x14ac:dyDescent="0.25">
      <c r="C7188" s="86"/>
      <c r="D7188" s="86"/>
      <c r="E7188" s="86"/>
      <c r="F7188" s="86"/>
    </row>
    <row r="7189" spans="3:6" x14ac:dyDescent="0.25">
      <c r="C7189" s="86"/>
      <c r="D7189" s="86"/>
      <c r="E7189" s="86"/>
      <c r="F7189" s="86"/>
    </row>
    <row r="7190" spans="3:6" x14ac:dyDescent="0.25">
      <c r="C7190" s="86"/>
      <c r="D7190" s="86"/>
      <c r="E7190" s="86"/>
      <c r="F7190" s="86"/>
    </row>
    <row r="7191" spans="3:6" x14ac:dyDescent="0.25">
      <c r="C7191" s="86"/>
      <c r="D7191" s="86"/>
      <c r="E7191" s="86"/>
      <c r="F7191" s="86"/>
    </row>
    <row r="7192" spans="3:6" x14ac:dyDescent="0.25">
      <c r="C7192" s="86"/>
      <c r="D7192" s="86"/>
      <c r="E7192" s="86"/>
      <c r="F7192" s="86"/>
    </row>
    <row r="7193" spans="3:6" x14ac:dyDescent="0.25">
      <c r="C7193" s="86"/>
      <c r="D7193" s="86"/>
      <c r="E7193" s="86"/>
      <c r="F7193" s="86"/>
    </row>
    <row r="7194" spans="3:6" x14ac:dyDescent="0.25">
      <c r="C7194" s="86"/>
      <c r="D7194" s="86"/>
      <c r="E7194" s="86"/>
      <c r="F7194" s="86"/>
    </row>
    <row r="7195" spans="3:6" x14ac:dyDescent="0.25">
      <c r="C7195" s="86"/>
      <c r="D7195" s="86"/>
      <c r="E7195" s="86"/>
      <c r="F7195" s="86"/>
    </row>
    <row r="7196" spans="3:6" x14ac:dyDescent="0.25">
      <c r="C7196" s="86"/>
      <c r="D7196" s="86"/>
      <c r="E7196" s="86"/>
      <c r="F7196" s="86"/>
    </row>
    <row r="7197" spans="3:6" x14ac:dyDescent="0.25">
      <c r="C7197" s="86"/>
      <c r="D7197" s="86"/>
      <c r="E7197" s="86"/>
      <c r="F7197" s="86"/>
    </row>
    <row r="7198" spans="3:6" x14ac:dyDescent="0.25">
      <c r="C7198" s="86"/>
      <c r="D7198" s="86"/>
      <c r="E7198" s="86"/>
      <c r="F7198" s="86"/>
    </row>
    <row r="7199" spans="3:6" x14ac:dyDescent="0.25">
      <c r="C7199" s="86"/>
      <c r="D7199" s="86"/>
      <c r="E7199" s="86"/>
      <c r="F7199" s="86"/>
    </row>
    <row r="7200" spans="3:6" x14ac:dyDescent="0.25">
      <c r="C7200" s="86"/>
      <c r="D7200" s="86"/>
      <c r="E7200" s="86"/>
      <c r="F7200" s="86"/>
    </row>
    <row r="7201" spans="3:6" x14ac:dyDescent="0.25">
      <c r="C7201" s="86"/>
      <c r="D7201" s="86"/>
      <c r="E7201" s="86"/>
      <c r="F7201" s="86"/>
    </row>
    <row r="7202" spans="3:6" x14ac:dyDescent="0.25">
      <c r="C7202" s="86"/>
      <c r="D7202" s="86"/>
      <c r="E7202" s="86"/>
      <c r="F7202" s="86"/>
    </row>
    <row r="7203" spans="3:6" x14ac:dyDescent="0.25">
      <c r="C7203" s="86"/>
      <c r="D7203" s="86"/>
      <c r="E7203" s="86"/>
      <c r="F7203" s="86"/>
    </row>
    <row r="7204" spans="3:6" x14ac:dyDescent="0.25">
      <c r="C7204" s="86"/>
      <c r="D7204" s="86"/>
      <c r="E7204" s="86"/>
      <c r="F7204" s="86"/>
    </row>
    <row r="7205" spans="3:6" x14ac:dyDescent="0.25">
      <c r="C7205" s="86"/>
      <c r="D7205" s="86"/>
      <c r="E7205" s="86"/>
      <c r="F7205" s="86"/>
    </row>
    <row r="7206" spans="3:6" x14ac:dyDescent="0.25">
      <c r="C7206" s="86"/>
      <c r="D7206" s="86"/>
      <c r="E7206" s="86"/>
      <c r="F7206" s="86"/>
    </row>
    <row r="7207" spans="3:6" x14ac:dyDescent="0.25">
      <c r="C7207" s="86"/>
      <c r="D7207" s="86"/>
      <c r="E7207" s="86"/>
      <c r="F7207" s="86"/>
    </row>
    <row r="7208" spans="3:6" x14ac:dyDescent="0.25">
      <c r="C7208" s="86"/>
      <c r="D7208" s="86"/>
      <c r="E7208" s="86"/>
      <c r="F7208" s="86"/>
    </row>
    <row r="7209" spans="3:6" x14ac:dyDescent="0.25">
      <c r="C7209" s="86"/>
      <c r="D7209" s="86"/>
      <c r="E7209" s="86"/>
      <c r="F7209" s="86"/>
    </row>
    <row r="7210" spans="3:6" x14ac:dyDescent="0.25">
      <c r="C7210" s="86"/>
      <c r="D7210" s="86"/>
      <c r="E7210" s="86"/>
      <c r="F7210" s="86"/>
    </row>
    <row r="7211" spans="3:6" x14ac:dyDescent="0.25">
      <c r="C7211" s="86"/>
      <c r="D7211" s="86"/>
      <c r="E7211" s="86"/>
      <c r="F7211" s="86"/>
    </row>
    <row r="7212" spans="3:6" x14ac:dyDescent="0.25">
      <c r="C7212" s="86"/>
      <c r="D7212" s="86"/>
      <c r="E7212" s="86"/>
      <c r="F7212" s="86"/>
    </row>
    <row r="7213" spans="3:6" x14ac:dyDescent="0.25">
      <c r="C7213" s="86"/>
      <c r="D7213" s="86"/>
      <c r="E7213" s="86"/>
      <c r="F7213" s="86"/>
    </row>
    <row r="7214" spans="3:6" x14ac:dyDescent="0.25">
      <c r="C7214" s="86"/>
      <c r="D7214" s="86"/>
      <c r="E7214" s="86"/>
      <c r="F7214" s="86"/>
    </row>
    <row r="7215" spans="3:6" x14ac:dyDescent="0.25">
      <c r="C7215" s="86"/>
      <c r="D7215" s="86"/>
      <c r="E7215" s="86"/>
      <c r="F7215" s="86"/>
    </row>
    <row r="7216" spans="3:6" x14ac:dyDescent="0.25">
      <c r="C7216" s="86"/>
      <c r="D7216" s="86"/>
      <c r="E7216" s="86"/>
      <c r="F7216" s="86"/>
    </row>
    <row r="7217" spans="3:6" x14ac:dyDescent="0.25">
      <c r="C7217" s="86"/>
      <c r="D7217" s="86"/>
      <c r="E7217" s="86"/>
      <c r="F7217" s="86"/>
    </row>
    <row r="7218" spans="3:6" x14ac:dyDescent="0.25">
      <c r="C7218" s="86"/>
      <c r="D7218" s="86"/>
      <c r="E7218" s="86"/>
      <c r="F7218" s="86"/>
    </row>
    <row r="7219" spans="3:6" x14ac:dyDescent="0.25">
      <c r="C7219" s="86"/>
      <c r="D7219" s="86"/>
      <c r="E7219" s="86"/>
      <c r="F7219" s="86"/>
    </row>
    <row r="7220" spans="3:6" x14ac:dyDescent="0.25">
      <c r="C7220" s="86"/>
      <c r="D7220" s="86"/>
      <c r="E7220" s="86"/>
      <c r="F7220" s="86"/>
    </row>
    <row r="7221" spans="3:6" x14ac:dyDescent="0.25">
      <c r="C7221" s="86"/>
      <c r="D7221" s="86"/>
      <c r="E7221" s="86"/>
      <c r="F7221" s="86"/>
    </row>
    <row r="7222" spans="3:6" x14ac:dyDescent="0.25">
      <c r="C7222" s="86"/>
      <c r="D7222" s="86"/>
      <c r="E7222" s="86"/>
      <c r="F7222" s="86"/>
    </row>
    <row r="7223" spans="3:6" x14ac:dyDescent="0.25">
      <c r="C7223" s="86"/>
      <c r="D7223" s="86"/>
      <c r="E7223" s="86"/>
      <c r="F7223" s="86"/>
    </row>
    <row r="7224" spans="3:6" x14ac:dyDescent="0.25">
      <c r="C7224" s="86"/>
      <c r="D7224" s="86"/>
      <c r="E7224" s="86"/>
      <c r="F7224" s="86"/>
    </row>
    <row r="7225" spans="3:6" x14ac:dyDescent="0.25">
      <c r="C7225" s="86"/>
      <c r="D7225" s="86"/>
      <c r="E7225" s="86"/>
      <c r="F7225" s="86"/>
    </row>
    <row r="7226" spans="3:6" x14ac:dyDescent="0.25">
      <c r="C7226" s="86"/>
      <c r="D7226" s="86"/>
      <c r="E7226" s="86"/>
      <c r="F7226" s="86"/>
    </row>
    <row r="7227" spans="3:6" x14ac:dyDescent="0.25">
      <c r="C7227" s="86"/>
      <c r="D7227" s="86"/>
      <c r="E7227" s="86"/>
      <c r="F7227" s="86"/>
    </row>
    <row r="7228" spans="3:6" x14ac:dyDescent="0.25">
      <c r="C7228" s="86"/>
      <c r="D7228" s="86"/>
      <c r="E7228" s="86"/>
      <c r="F7228" s="86"/>
    </row>
    <row r="7229" spans="3:6" x14ac:dyDescent="0.25">
      <c r="C7229" s="86"/>
      <c r="D7229" s="86"/>
      <c r="E7229" s="86"/>
      <c r="F7229" s="86"/>
    </row>
    <row r="7230" spans="3:6" x14ac:dyDescent="0.25">
      <c r="C7230" s="86"/>
      <c r="D7230" s="86"/>
      <c r="E7230" s="86"/>
      <c r="F7230" s="86"/>
    </row>
    <row r="7231" spans="3:6" x14ac:dyDescent="0.25">
      <c r="C7231" s="86"/>
      <c r="D7231" s="86"/>
      <c r="E7231" s="86"/>
      <c r="F7231" s="86"/>
    </row>
    <row r="7232" spans="3:6" x14ac:dyDescent="0.25">
      <c r="C7232" s="86"/>
      <c r="D7232" s="86"/>
      <c r="E7232" s="86"/>
      <c r="F7232" s="86"/>
    </row>
    <row r="7233" spans="3:6" x14ac:dyDescent="0.25">
      <c r="C7233" s="86"/>
      <c r="D7233" s="86"/>
      <c r="E7233" s="86"/>
      <c r="F7233" s="86"/>
    </row>
    <row r="7234" spans="3:6" x14ac:dyDescent="0.25">
      <c r="C7234" s="86"/>
      <c r="D7234" s="86"/>
      <c r="E7234" s="86"/>
      <c r="F7234" s="86"/>
    </row>
    <row r="7235" spans="3:6" x14ac:dyDescent="0.25">
      <c r="C7235" s="86"/>
      <c r="D7235" s="86"/>
      <c r="E7235" s="86"/>
      <c r="F7235" s="86"/>
    </row>
    <row r="7236" spans="3:6" x14ac:dyDescent="0.25">
      <c r="C7236" s="86"/>
      <c r="D7236" s="86"/>
      <c r="E7236" s="86"/>
      <c r="F7236" s="86"/>
    </row>
    <row r="7237" spans="3:6" x14ac:dyDescent="0.25">
      <c r="C7237" s="86"/>
      <c r="D7237" s="86"/>
      <c r="E7237" s="86"/>
      <c r="F7237" s="86"/>
    </row>
    <row r="7238" spans="3:6" x14ac:dyDescent="0.25">
      <c r="C7238" s="86"/>
      <c r="D7238" s="86"/>
      <c r="E7238" s="86"/>
      <c r="F7238" s="86"/>
    </row>
    <row r="7239" spans="3:6" x14ac:dyDescent="0.25">
      <c r="C7239" s="86"/>
      <c r="D7239" s="86"/>
      <c r="E7239" s="86"/>
      <c r="F7239" s="86"/>
    </row>
    <row r="7240" spans="3:6" x14ac:dyDescent="0.25">
      <c r="C7240" s="86"/>
      <c r="D7240" s="86"/>
      <c r="E7240" s="86"/>
      <c r="F7240" s="86"/>
    </row>
    <row r="7241" spans="3:6" x14ac:dyDescent="0.25">
      <c r="C7241" s="86"/>
      <c r="D7241" s="86"/>
      <c r="E7241" s="86"/>
      <c r="F7241" s="86"/>
    </row>
    <row r="7242" spans="3:6" x14ac:dyDescent="0.25">
      <c r="C7242" s="86"/>
      <c r="D7242" s="86"/>
      <c r="E7242" s="86"/>
      <c r="F7242" s="86"/>
    </row>
    <row r="7243" spans="3:6" x14ac:dyDescent="0.25">
      <c r="C7243" s="86"/>
      <c r="D7243" s="86"/>
      <c r="E7243" s="86"/>
      <c r="F7243" s="86"/>
    </row>
    <row r="7244" spans="3:6" x14ac:dyDescent="0.25">
      <c r="C7244" s="86"/>
      <c r="D7244" s="86"/>
      <c r="E7244" s="86"/>
      <c r="F7244" s="86"/>
    </row>
    <row r="7245" spans="3:6" x14ac:dyDescent="0.25">
      <c r="C7245" s="86"/>
      <c r="D7245" s="86"/>
      <c r="E7245" s="86"/>
      <c r="F7245" s="86"/>
    </row>
    <row r="7246" spans="3:6" x14ac:dyDescent="0.25">
      <c r="C7246" s="86"/>
      <c r="D7246" s="86"/>
      <c r="E7246" s="86"/>
      <c r="F7246" s="86"/>
    </row>
    <row r="7247" spans="3:6" x14ac:dyDescent="0.25">
      <c r="C7247" s="86"/>
      <c r="D7247" s="86"/>
      <c r="E7247" s="86"/>
      <c r="F7247" s="86"/>
    </row>
    <row r="7248" spans="3:6" x14ac:dyDescent="0.25">
      <c r="C7248" s="86"/>
      <c r="D7248" s="86"/>
      <c r="E7248" s="86"/>
      <c r="F7248" s="86"/>
    </row>
    <row r="7249" spans="3:6" x14ac:dyDescent="0.25">
      <c r="C7249" s="86"/>
      <c r="D7249" s="86"/>
      <c r="E7249" s="86"/>
      <c r="F7249" s="86"/>
    </row>
    <row r="7250" spans="3:6" x14ac:dyDescent="0.25">
      <c r="C7250" s="86"/>
      <c r="D7250" s="86"/>
      <c r="E7250" s="86"/>
      <c r="F7250" s="86"/>
    </row>
    <row r="7251" spans="3:6" x14ac:dyDescent="0.25">
      <c r="C7251" s="86"/>
      <c r="D7251" s="86"/>
      <c r="E7251" s="86"/>
      <c r="F7251" s="86"/>
    </row>
    <row r="7252" spans="3:6" x14ac:dyDescent="0.25">
      <c r="C7252" s="86"/>
      <c r="D7252" s="86"/>
      <c r="E7252" s="86"/>
      <c r="F7252" s="86"/>
    </row>
    <row r="7253" spans="3:6" x14ac:dyDescent="0.25">
      <c r="C7253" s="86"/>
      <c r="D7253" s="86"/>
      <c r="E7253" s="86"/>
      <c r="F7253" s="86"/>
    </row>
    <row r="7254" spans="3:6" x14ac:dyDescent="0.25">
      <c r="C7254" s="86"/>
      <c r="D7254" s="86"/>
      <c r="E7254" s="86"/>
      <c r="F7254" s="86"/>
    </row>
    <row r="7255" spans="3:6" x14ac:dyDescent="0.25">
      <c r="C7255" s="86"/>
      <c r="D7255" s="86"/>
      <c r="E7255" s="86"/>
      <c r="F7255" s="86"/>
    </row>
    <row r="7256" spans="3:6" x14ac:dyDescent="0.25">
      <c r="C7256" s="86"/>
      <c r="D7256" s="86"/>
      <c r="E7256" s="86"/>
      <c r="F7256" s="86"/>
    </row>
    <row r="7257" spans="3:6" x14ac:dyDescent="0.25">
      <c r="C7257" s="86"/>
      <c r="D7257" s="86"/>
      <c r="E7257" s="86"/>
      <c r="F7257" s="86"/>
    </row>
    <row r="7258" spans="3:6" x14ac:dyDescent="0.25">
      <c r="C7258" s="86"/>
      <c r="D7258" s="86"/>
      <c r="E7258" s="86"/>
      <c r="F7258" s="86"/>
    </row>
    <row r="7259" spans="3:6" x14ac:dyDescent="0.25">
      <c r="C7259" s="86"/>
      <c r="D7259" s="86"/>
      <c r="E7259" s="86"/>
      <c r="F7259" s="86"/>
    </row>
    <row r="7260" spans="3:6" x14ac:dyDescent="0.25">
      <c r="C7260" s="86"/>
      <c r="D7260" s="86"/>
      <c r="E7260" s="86"/>
      <c r="F7260" s="86"/>
    </row>
    <row r="7261" spans="3:6" x14ac:dyDescent="0.25">
      <c r="C7261" s="86"/>
      <c r="D7261" s="86"/>
      <c r="E7261" s="86"/>
      <c r="F7261" s="86"/>
    </row>
    <row r="7262" spans="3:6" x14ac:dyDescent="0.25">
      <c r="C7262" s="86"/>
      <c r="D7262" s="86"/>
      <c r="E7262" s="86"/>
      <c r="F7262" s="86"/>
    </row>
    <row r="7263" spans="3:6" x14ac:dyDescent="0.25">
      <c r="C7263" s="86"/>
      <c r="D7263" s="86"/>
      <c r="E7263" s="86"/>
      <c r="F7263" s="86"/>
    </row>
    <row r="7264" spans="3:6" x14ac:dyDescent="0.25">
      <c r="C7264" s="86"/>
      <c r="D7264" s="86"/>
      <c r="E7264" s="86"/>
      <c r="F7264" s="86"/>
    </row>
    <row r="7265" spans="3:6" x14ac:dyDescent="0.25">
      <c r="C7265" s="86"/>
      <c r="D7265" s="86"/>
      <c r="E7265" s="86"/>
      <c r="F7265" s="86"/>
    </row>
    <row r="7266" spans="3:6" x14ac:dyDescent="0.25">
      <c r="C7266" s="86"/>
      <c r="D7266" s="86"/>
      <c r="E7266" s="86"/>
      <c r="F7266" s="86"/>
    </row>
    <row r="7267" spans="3:6" x14ac:dyDescent="0.25">
      <c r="C7267" s="86"/>
      <c r="D7267" s="86"/>
      <c r="E7267" s="86"/>
      <c r="F7267" s="86"/>
    </row>
    <row r="7268" spans="3:6" x14ac:dyDescent="0.25">
      <c r="C7268" s="86"/>
      <c r="D7268" s="86"/>
      <c r="E7268" s="86"/>
      <c r="F7268" s="86"/>
    </row>
    <row r="7269" spans="3:6" x14ac:dyDescent="0.25">
      <c r="C7269" s="86"/>
      <c r="D7269" s="86"/>
      <c r="E7269" s="86"/>
      <c r="F7269" s="86"/>
    </row>
    <row r="7270" spans="3:6" x14ac:dyDescent="0.25">
      <c r="C7270" s="86"/>
      <c r="D7270" s="86"/>
      <c r="E7270" s="86"/>
      <c r="F7270" s="86"/>
    </row>
    <row r="7271" spans="3:6" x14ac:dyDescent="0.25">
      <c r="C7271" s="86"/>
      <c r="D7271" s="86"/>
      <c r="E7271" s="86"/>
      <c r="F7271" s="86"/>
    </row>
    <row r="7272" spans="3:6" x14ac:dyDescent="0.25">
      <c r="C7272" s="86"/>
      <c r="D7272" s="86"/>
      <c r="E7272" s="86"/>
      <c r="F7272" s="86"/>
    </row>
    <row r="7273" spans="3:6" x14ac:dyDescent="0.25">
      <c r="C7273" s="86"/>
      <c r="D7273" s="86"/>
      <c r="E7273" s="86"/>
      <c r="F7273" s="86"/>
    </row>
    <row r="7274" spans="3:6" x14ac:dyDescent="0.25">
      <c r="C7274" s="86"/>
      <c r="D7274" s="86"/>
      <c r="E7274" s="86"/>
      <c r="F7274" s="86"/>
    </row>
    <row r="7275" spans="3:6" x14ac:dyDescent="0.25">
      <c r="C7275" s="86"/>
      <c r="D7275" s="86"/>
      <c r="E7275" s="86"/>
      <c r="F7275" s="86"/>
    </row>
    <row r="7276" spans="3:6" x14ac:dyDescent="0.25">
      <c r="C7276" s="86"/>
      <c r="D7276" s="86"/>
      <c r="E7276" s="86"/>
      <c r="F7276" s="86"/>
    </row>
    <row r="7277" spans="3:6" x14ac:dyDescent="0.25">
      <c r="C7277" s="86"/>
      <c r="D7277" s="86"/>
      <c r="E7277" s="86"/>
      <c r="F7277" s="86"/>
    </row>
    <row r="7278" spans="3:6" x14ac:dyDescent="0.25">
      <c r="C7278" s="86"/>
      <c r="D7278" s="86"/>
      <c r="E7278" s="86"/>
      <c r="F7278" s="86"/>
    </row>
    <row r="7279" spans="3:6" x14ac:dyDescent="0.25">
      <c r="C7279" s="86"/>
      <c r="D7279" s="86"/>
      <c r="E7279" s="86"/>
      <c r="F7279" s="86"/>
    </row>
    <row r="7280" spans="3:6" x14ac:dyDescent="0.25">
      <c r="C7280" s="86"/>
      <c r="D7280" s="86"/>
      <c r="E7280" s="86"/>
      <c r="F7280" s="86"/>
    </row>
    <row r="7281" spans="3:6" x14ac:dyDescent="0.25">
      <c r="C7281" s="86"/>
      <c r="D7281" s="86"/>
      <c r="E7281" s="86"/>
      <c r="F7281" s="86"/>
    </row>
    <row r="7282" spans="3:6" x14ac:dyDescent="0.25">
      <c r="C7282" s="86"/>
      <c r="D7282" s="86"/>
      <c r="E7282" s="86"/>
      <c r="F7282" s="86"/>
    </row>
    <row r="7283" spans="3:6" x14ac:dyDescent="0.25">
      <c r="C7283" s="86"/>
      <c r="D7283" s="86"/>
      <c r="E7283" s="86"/>
      <c r="F7283" s="86"/>
    </row>
    <row r="7284" spans="3:6" x14ac:dyDescent="0.25">
      <c r="C7284" s="86"/>
      <c r="D7284" s="86"/>
      <c r="E7284" s="86"/>
      <c r="F7284" s="86"/>
    </row>
    <row r="7285" spans="3:6" x14ac:dyDescent="0.25">
      <c r="C7285" s="86"/>
      <c r="D7285" s="86"/>
      <c r="E7285" s="86"/>
      <c r="F7285" s="86"/>
    </row>
    <row r="7286" spans="3:6" x14ac:dyDescent="0.25">
      <c r="C7286" s="86"/>
      <c r="D7286" s="86"/>
      <c r="E7286" s="86"/>
      <c r="F7286" s="86"/>
    </row>
    <row r="7287" spans="3:6" x14ac:dyDescent="0.25">
      <c r="C7287" s="86"/>
      <c r="D7287" s="86"/>
      <c r="E7287" s="86"/>
      <c r="F7287" s="86"/>
    </row>
    <row r="7288" spans="3:6" x14ac:dyDescent="0.25">
      <c r="C7288" s="86"/>
      <c r="D7288" s="86"/>
      <c r="E7288" s="86"/>
      <c r="F7288" s="86"/>
    </row>
    <row r="7289" spans="3:6" x14ac:dyDescent="0.25">
      <c r="C7289" s="86"/>
      <c r="D7289" s="86"/>
      <c r="E7289" s="86"/>
      <c r="F7289" s="86"/>
    </row>
    <row r="7290" spans="3:6" x14ac:dyDescent="0.25">
      <c r="C7290" s="86"/>
      <c r="D7290" s="86"/>
      <c r="E7290" s="86"/>
      <c r="F7290" s="86"/>
    </row>
    <row r="7291" spans="3:6" x14ac:dyDescent="0.25">
      <c r="C7291" s="86"/>
      <c r="D7291" s="86"/>
      <c r="E7291" s="86"/>
      <c r="F7291" s="86"/>
    </row>
    <row r="7292" spans="3:6" x14ac:dyDescent="0.25">
      <c r="C7292" s="86"/>
      <c r="D7292" s="86"/>
      <c r="E7292" s="86"/>
      <c r="F7292" s="86"/>
    </row>
    <row r="7293" spans="3:6" x14ac:dyDescent="0.25">
      <c r="C7293" s="86"/>
      <c r="D7293" s="86"/>
      <c r="E7293" s="86"/>
      <c r="F7293" s="86"/>
    </row>
    <row r="7294" spans="3:6" x14ac:dyDescent="0.25">
      <c r="C7294" s="86"/>
      <c r="D7294" s="86"/>
      <c r="E7294" s="86"/>
      <c r="F7294" s="86"/>
    </row>
    <row r="7295" spans="3:6" x14ac:dyDescent="0.25">
      <c r="C7295" s="86"/>
      <c r="D7295" s="86"/>
      <c r="E7295" s="86"/>
      <c r="F7295" s="86"/>
    </row>
    <row r="7296" spans="3:6" x14ac:dyDescent="0.25">
      <c r="C7296" s="86"/>
      <c r="D7296" s="86"/>
      <c r="E7296" s="86"/>
      <c r="F7296" s="86"/>
    </row>
    <row r="7297" spans="3:6" x14ac:dyDescent="0.25">
      <c r="C7297" s="86"/>
      <c r="D7297" s="86"/>
      <c r="E7297" s="86"/>
      <c r="F7297" s="86"/>
    </row>
    <row r="7298" spans="3:6" x14ac:dyDescent="0.25">
      <c r="C7298" s="86"/>
      <c r="D7298" s="86"/>
      <c r="E7298" s="86"/>
      <c r="F7298" s="86"/>
    </row>
    <row r="7299" spans="3:6" x14ac:dyDescent="0.25">
      <c r="C7299" s="86"/>
      <c r="D7299" s="86"/>
      <c r="E7299" s="86"/>
      <c r="F7299" s="86"/>
    </row>
    <row r="7300" spans="3:6" x14ac:dyDescent="0.25">
      <c r="C7300" s="86"/>
      <c r="D7300" s="86"/>
      <c r="E7300" s="86"/>
      <c r="F7300" s="86"/>
    </row>
    <row r="7301" spans="3:6" x14ac:dyDescent="0.25">
      <c r="C7301" s="86"/>
      <c r="D7301" s="86"/>
      <c r="E7301" s="86"/>
      <c r="F7301" s="86"/>
    </row>
    <row r="7302" spans="3:6" x14ac:dyDescent="0.25">
      <c r="C7302" s="86"/>
      <c r="D7302" s="86"/>
      <c r="E7302" s="86"/>
      <c r="F7302" s="86"/>
    </row>
    <row r="7303" spans="3:6" x14ac:dyDescent="0.25">
      <c r="C7303" s="86"/>
      <c r="D7303" s="86"/>
      <c r="E7303" s="86"/>
      <c r="F7303" s="86"/>
    </row>
    <row r="7304" spans="3:6" x14ac:dyDescent="0.25">
      <c r="C7304" s="86"/>
      <c r="D7304" s="86"/>
      <c r="E7304" s="86"/>
      <c r="F7304" s="86"/>
    </row>
    <row r="7305" spans="3:6" x14ac:dyDescent="0.25">
      <c r="C7305" s="86"/>
      <c r="D7305" s="86"/>
      <c r="E7305" s="86"/>
      <c r="F7305" s="86"/>
    </row>
    <row r="7306" spans="3:6" x14ac:dyDescent="0.25">
      <c r="C7306" s="86"/>
      <c r="D7306" s="86"/>
      <c r="E7306" s="86"/>
      <c r="F7306" s="86"/>
    </row>
    <row r="7307" spans="3:6" x14ac:dyDescent="0.25">
      <c r="C7307" s="86"/>
      <c r="D7307" s="86"/>
      <c r="E7307" s="86"/>
      <c r="F7307" s="86"/>
    </row>
    <row r="7308" spans="3:6" x14ac:dyDescent="0.25">
      <c r="C7308" s="86"/>
      <c r="D7308" s="86"/>
      <c r="E7308" s="86"/>
      <c r="F7308" s="86"/>
    </row>
    <row r="7309" spans="3:6" x14ac:dyDescent="0.25">
      <c r="C7309" s="86"/>
      <c r="D7309" s="86"/>
      <c r="E7309" s="86"/>
      <c r="F7309" s="86"/>
    </row>
    <row r="7310" spans="3:6" x14ac:dyDescent="0.25">
      <c r="C7310" s="86"/>
      <c r="D7310" s="86"/>
      <c r="E7310" s="86"/>
      <c r="F7310" s="86"/>
    </row>
    <row r="7311" spans="3:6" x14ac:dyDescent="0.25">
      <c r="C7311" s="86"/>
      <c r="D7311" s="86"/>
      <c r="E7311" s="86"/>
      <c r="F7311" s="86"/>
    </row>
    <row r="7312" spans="3:6" x14ac:dyDescent="0.25">
      <c r="C7312" s="86"/>
      <c r="D7312" s="86"/>
      <c r="E7312" s="86"/>
      <c r="F7312" s="86"/>
    </row>
    <row r="7313" spans="3:6" x14ac:dyDescent="0.25">
      <c r="C7313" s="86"/>
      <c r="D7313" s="86"/>
      <c r="E7313" s="86"/>
      <c r="F7313" s="86"/>
    </row>
    <row r="7314" spans="3:6" x14ac:dyDescent="0.25">
      <c r="C7314" s="86"/>
      <c r="D7314" s="86"/>
      <c r="E7314" s="86"/>
      <c r="F7314" s="86"/>
    </row>
    <row r="7315" spans="3:6" x14ac:dyDescent="0.25">
      <c r="C7315" s="86"/>
      <c r="D7315" s="86"/>
      <c r="E7315" s="86"/>
      <c r="F7315" s="86"/>
    </row>
    <row r="7316" spans="3:6" x14ac:dyDescent="0.25">
      <c r="C7316" s="86"/>
      <c r="D7316" s="86"/>
      <c r="E7316" s="86"/>
      <c r="F7316" s="86"/>
    </row>
    <row r="7317" spans="3:6" x14ac:dyDescent="0.25">
      <c r="C7317" s="86"/>
      <c r="D7317" s="86"/>
      <c r="E7317" s="86"/>
      <c r="F7317" s="86"/>
    </row>
    <row r="7318" spans="3:6" x14ac:dyDescent="0.25">
      <c r="C7318" s="86"/>
      <c r="D7318" s="86"/>
      <c r="E7318" s="86"/>
      <c r="F7318" s="86"/>
    </row>
    <row r="7319" spans="3:6" x14ac:dyDescent="0.25">
      <c r="C7319" s="86"/>
      <c r="D7319" s="86"/>
      <c r="E7319" s="86"/>
      <c r="F7319" s="86"/>
    </row>
    <row r="7320" spans="3:6" x14ac:dyDescent="0.25">
      <c r="C7320" s="86"/>
      <c r="D7320" s="86"/>
      <c r="E7320" s="86"/>
      <c r="F7320" s="86"/>
    </row>
    <row r="7321" spans="3:6" x14ac:dyDescent="0.25">
      <c r="C7321" s="86"/>
      <c r="D7321" s="86"/>
      <c r="E7321" s="86"/>
      <c r="F7321" s="86"/>
    </row>
    <row r="7322" spans="3:6" x14ac:dyDescent="0.25">
      <c r="C7322" s="86"/>
      <c r="D7322" s="86"/>
      <c r="E7322" s="86"/>
      <c r="F7322" s="86"/>
    </row>
    <row r="7323" spans="3:6" x14ac:dyDescent="0.25">
      <c r="C7323" s="86"/>
      <c r="D7323" s="86"/>
      <c r="E7323" s="86"/>
      <c r="F7323" s="86"/>
    </row>
    <row r="7324" spans="3:6" x14ac:dyDescent="0.25">
      <c r="C7324" s="86"/>
      <c r="D7324" s="86"/>
      <c r="E7324" s="86"/>
      <c r="F7324" s="86"/>
    </row>
    <row r="7325" spans="3:6" x14ac:dyDescent="0.25">
      <c r="C7325" s="86"/>
      <c r="D7325" s="86"/>
      <c r="E7325" s="86"/>
      <c r="F7325" s="86"/>
    </row>
    <row r="7326" spans="3:6" x14ac:dyDescent="0.25">
      <c r="C7326" s="86"/>
      <c r="D7326" s="86"/>
      <c r="E7326" s="86"/>
      <c r="F7326" s="86"/>
    </row>
    <row r="7327" spans="3:6" x14ac:dyDescent="0.25">
      <c r="C7327" s="86"/>
      <c r="D7327" s="86"/>
      <c r="E7327" s="86"/>
      <c r="F7327" s="86"/>
    </row>
    <row r="7328" spans="3:6" x14ac:dyDescent="0.25">
      <c r="C7328" s="86"/>
      <c r="D7328" s="86"/>
      <c r="E7328" s="86"/>
      <c r="F7328" s="86"/>
    </row>
    <row r="7329" spans="3:6" x14ac:dyDescent="0.25">
      <c r="C7329" s="86"/>
      <c r="D7329" s="86"/>
      <c r="E7329" s="86"/>
      <c r="F7329" s="86"/>
    </row>
    <row r="7330" spans="3:6" x14ac:dyDescent="0.25">
      <c r="C7330" s="86"/>
      <c r="D7330" s="86"/>
      <c r="E7330" s="86"/>
      <c r="F7330" s="86"/>
    </row>
    <row r="7331" spans="3:6" x14ac:dyDescent="0.25">
      <c r="C7331" s="86"/>
      <c r="D7331" s="86"/>
      <c r="E7331" s="86"/>
      <c r="F7331" s="86"/>
    </row>
    <row r="7332" spans="3:6" x14ac:dyDescent="0.25">
      <c r="C7332" s="86"/>
      <c r="D7332" s="86"/>
      <c r="E7332" s="86"/>
      <c r="F7332" s="86"/>
    </row>
    <row r="7333" spans="3:6" x14ac:dyDescent="0.25">
      <c r="C7333" s="86"/>
      <c r="D7333" s="86"/>
      <c r="E7333" s="86"/>
      <c r="F7333" s="86"/>
    </row>
    <row r="7334" spans="3:6" x14ac:dyDescent="0.25">
      <c r="C7334" s="86"/>
      <c r="D7334" s="86"/>
      <c r="E7334" s="86"/>
      <c r="F7334" s="86"/>
    </row>
    <row r="7335" spans="3:6" x14ac:dyDescent="0.25">
      <c r="C7335" s="86"/>
      <c r="D7335" s="86"/>
      <c r="E7335" s="86"/>
      <c r="F7335" s="86"/>
    </row>
    <row r="7336" spans="3:6" x14ac:dyDescent="0.25">
      <c r="C7336" s="86"/>
      <c r="D7336" s="86"/>
      <c r="E7336" s="86"/>
      <c r="F7336" s="86"/>
    </row>
    <row r="7337" spans="3:6" x14ac:dyDescent="0.25">
      <c r="C7337" s="86"/>
      <c r="D7337" s="86"/>
      <c r="E7337" s="86"/>
      <c r="F7337" s="86"/>
    </row>
    <row r="7338" spans="3:6" x14ac:dyDescent="0.25">
      <c r="C7338" s="86"/>
      <c r="D7338" s="86"/>
      <c r="E7338" s="86"/>
      <c r="F7338" s="86"/>
    </row>
    <row r="7339" spans="3:6" x14ac:dyDescent="0.25">
      <c r="C7339" s="86"/>
      <c r="D7339" s="86"/>
      <c r="E7339" s="86"/>
      <c r="F7339" s="86"/>
    </row>
    <row r="7340" spans="3:6" x14ac:dyDescent="0.25">
      <c r="C7340" s="86"/>
      <c r="D7340" s="86"/>
      <c r="E7340" s="86"/>
      <c r="F7340" s="86"/>
    </row>
    <row r="7341" spans="3:6" x14ac:dyDescent="0.25">
      <c r="C7341" s="86"/>
      <c r="D7341" s="86"/>
      <c r="E7341" s="86"/>
      <c r="F7341" s="86"/>
    </row>
    <row r="7342" spans="3:6" x14ac:dyDescent="0.25">
      <c r="C7342" s="86"/>
      <c r="D7342" s="86"/>
      <c r="E7342" s="86"/>
      <c r="F7342" s="86"/>
    </row>
    <row r="7343" spans="3:6" x14ac:dyDescent="0.25">
      <c r="C7343" s="86"/>
      <c r="D7343" s="86"/>
      <c r="E7343" s="86"/>
      <c r="F7343" s="86"/>
    </row>
    <row r="7344" spans="3:6" x14ac:dyDescent="0.25">
      <c r="C7344" s="86"/>
      <c r="D7344" s="86"/>
      <c r="E7344" s="86"/>
      <c r="F7344" s="86"/>
    </row>
    <row r="7345" spans="3:6" x14ac:dyDescent="0.25">
      <c r="C7345" s="86"/>
      <c r="D7345" s="86"/>
      <c r="E7345" s="86"/>
      <c r="F7345" s="86"/>
    </row>
    <row r="7346" spans="3:6" x14ac:dyDescent="0.25">
      <c r="C7346" s="86"/>
      <c r="D7346" s="86"/>
      <c r="E7346" s="86"/>
      <c r="F7346" s="86"/>
    </row>
    <row r="7347" spans="3:6" x14ac:dyDescent="0.25">
      <c r="C7347" s="86"/>
      <c r="D7347" s="86"/>
      <c r="E7347" s="86"/>
      <c r="F7347" s="86"/>
    </row>
    <row r="7348" spans="3:6" x14ac:dyDescent="0.25">
      <c r="C7348" s="86"/>
      <c r="D7348" s="86"/>
      <c r="E7348" s="86"/>
      <c r="F7348" s="86"/>
    </row>
    <row r="7349" spans="3:6" x14ac:dyDescent="0.25">
      <c r="C7349" s="86"/>
      <c r="D7349" s="86"/>
      <c r="E7349" s="86"/>
      <c r="F7349" s="86"/>
    </row>
    <row r="7350" spans="3:6" x14ac:dyDescent="0.25">
      <c r="C7350" s="86"/>
      <c r="D7350" s="86"/>
      <c r="E7350" s="86"/>
      <c r="F7350" s="86"/>
    </row>
    <row r="7351" spans="3:6" x14ac:dyDescent="0.25">
      <c r="C7351" s="86"/>
      <c r="D7351" s="86"/>
      <c r="E7351" s="86"/>
      <c r="F7351" s="86"/>
    </row>
    <row r="7352" spans="3:6" x14ac:dyDescent="0.25">
      <c r="C7352" s="86"/>
      <c r="D7352" s="86"/>
      <c r="E7352" s="86"/>
      <c r="F7352" s="86"/>
    </row>
    <row r="7353" spans="3:6" x14ac:dyDescent="0.25">
      <c r="C7353" s="86"/>
      <c r="D7353" s="86"/>
      <c r="E7353" s="86"/>
      <c r="F7353" s="86"/>
    </row>
    <row r="7354" spans="3:6" x14ac:dyDescent="0.25">
      <c r="C7354" s="86"/>
      <c r="D7354" s="86"/>
      <c r="E7354" s="86"/>
      <c r="F7354" s="86"/>
    </row>
    <row r="7355" spans="3:6" x14ac:dyDescent="0.25">
      <c r="C7355" s="86"/>
      <c r="D7355" s="86"/>
      <c r="E7355" s="86"/>
      <c r="F7355" s="86"/>
    </row>
    <row r="7356" spans="3:6" x14ac:dyDescent="0.25">
      <c r="C7356" s="86"/>
      <c r="D7356" s="86"/>
      <c r="E7356" s="86"/>
      <c r="F7356" s="86"/>
    </row>
    <row r="7357" spans="3:6" x14ac:dyDescent="0.25">
      <c r="C7357" s="86"/>
      <c r="D7357" s="86"/>
      <c r="E7357" s="86"/>
      <c r="F7357" s="86"/>
    </row>
    <row r="7358" spans="3:6" x14ac:dyDescent="0.25">
      <c r="C7358" s="86"/>
      <c r="D7358" s="86"/>
      <c r="E7358" s="86"/>
      <c r="F7358" s="86"/>
    </row>
    <row r="7359" spans="3:6" x14ac:dyDescent="0.25">
      <c r="C7359" s="86"/>
      <c r="D7359" s="86"/>
      <c r="E7359" s="86"/>
      <c r="F7359" s="86"/>
    </row>
    <row r="7360" spans="3:6" x14ac:dyDescent="0.25">
      <c r="C7360" s="86"/>
      <c r="D7360" s="86"/>
      <c r="E7360" s="86"/>
      <c r="F7360" s="86"/>
    </row>
    <row r="7361" spans="3:6" x14ac:dyDescent="0.25">
      <c r="C7361" s="86"/>
      <c r="D7361" s="86"/>
      <c r="E7361" s="86"/>
      <c r="F7361" s="86"/>
    </row>
    <row r="7362" spans="3:6" x14ac:dyDescent="0.25">
      <c r="C7362" s="86"/>
      <c r="D7362" s="86"/>
      <c r="E7362" s="86"/>
      <c r="F7362" s="86"/>
    </row>
    <row r="7363" spans="3:6" x14ac:dyDescent="0.25">
      <c r="C7363" s="86"/>
      <c r="D7363" s="86"/>
      <c r="E7363" s="86"/>
      <c r="F7363" s="86"/>
    </row>
    <row r="7364" spans="3:6" x14ac:dyDescent="0.25">
      <c r="C7364" s="86"/>
      <c r="D7364" s="86"/>
      <c r="E7364" s="86"/>
      <c r="F7364" s="86"/>
    </row>
    <row r="7365" spans="3:6" x14ac:dyDescent="0.25">
      <c r="C7365" s="86"/>
      <c r="D7365" s="86"/>
      <c r="E7365" s="86"/>
      <c r="F7365" s="86"/>
    </row>
    <row r="7366" spans="3:6" x14ac:dyDescent="0.25">
      <c r="C7366" s="86"/>
      <c r="D7366" s="86"/>
      <c r="E7366" s="86"/>
      <c r="F7366" s="86"/>
    </row>
    <row r="7367" spans="3:6" x14ac:dyDescent="0.25">
      <c r="C7367" s="86"/>
      <c r="D7367" s="86"/>
      <c r="E7367" s="86"/>
      <c r="F7367" s="86"/>
    </row>
    <row r="7368" spans="3:6" x14ac:dyDescent="0.25">
      <c r="C7368" s="86"/>
      <c r="D7368" s="86"/>
      <c r="E7368" s="86"/>
      <c r="F7368" s="86"/>
    </row>
    <row r="7369" spans="3:6" x14ac:dyDescent="0.25">
      <c r="C7369" s="86"/>
      <c r="D7369" s="86"/>
      <c r="E7369" s="86"/>
      <c r="F7369" s="86"/>
    </row>
    <row r="7370" spans="3:6" x14ac:dyDescent="0.25">
      <c r="C7370" s="86"/>
      <c r="D7370" s="86"/>
      <c r="E7370" s="86"/>
      <c r="F7370" s="86"/>
    </row>
    <row r="7371" spans="3:6" x14ac:dyDescent="0.25">
      <c r="C7371" s="86"/>
      <c r="D7371" s="86"/>
      <c r="E7371" s="86"/>
      <c r="F7371" s="86"/>
    </row>
    <row r="7372" spans="3:6" x14ac:dyDescent="0.25">
      <c r="C7372" s="86"/>
      <c r="D7372" s="86"/>
      <c r="E7372" s="86"/>
      <c r="F7372" s="86"/>
    </row>
    <row r="7373" spans="3:6" x14ac:dyDescent="0.25">
      <c r="C7373" s="86"/>
      <c r="D7373" s="86"/>
      <c r="E7373" s="86"/>
      <c r="F7373" s="86"/>
    </row>
    <row r="7374" spans="3:6" x14ac:dyDescent="0.25">
      <c r="C7374" s="86"/>
      <c r="D7374" s="86"/>
      <c r="E7374" s="86"/>
      <c r="F7374" s="86"/>
    </row>
    <row r="7375" spans="3:6" x14ac:dyDescent="0.25">
      <c r="C7375" s="86"/>
      <c r="D7375" s="86"/>
      <c r="E7375" s="86"/>
      <c r="F7375" s="86"/>
    </row>
    <row r="7376" spans="3:6" x14ac:dyDescent="0.25">
      <c r="C7376" s="86"/>
      <c r="D7376" s="86"/>
      <c r="E7376" s="86"/>
      <c r="F7376" s="86"/>
    </row>
    <row r="7377" spans="3:6" x14ac:dyDescent="0.25">
      <c r="C7377" s="86"/>
      <c r="D7377" s="86"/>
      <c r="E7377" s="86"/>
      <c r="F7377" s="86"/>
    </row>
    <row r="7378" spans="3:6" x14ac:dyDescent="0.25">
      <c r="C7378" s="86"/>
      <c r="D7378" s="86"/>
      <c r="E7378" s="86"/>
      <c r="F7378" s="86"/>
    </row>
    <row r="7379" spans="3:6" x14ac:dyDescent="0.25">
      <c r="C7379" s="86"/>
      <c r="D7379" s="86"/>
      <c r="E7379" s="86"/>
      <c r="F7379" s="86"/>
    </row>
    <row r="7380" spans="3:6" x14ac:dyDescent="0.25">
      <c r="C7380" s="86"/>
      <c r="D7380" s="86"/>
      <c r="E7380" s="86"/>
      <c r="F7380" s="86"/>
    </row>
    <row r="7381" spans="3:6" x14ac:dyDescent="0.25">
      <c r="C7381" s="86"/>
      <c r="D7381" s="86"/>
      <c r="E7381" s="86"/>
      <c r="F7381" s="86"/>
    </row>
    <row r="7382" spans="3:6" x14ac:dyDescent="0.25">
      <c r="C7382" s="86"/>
      <c r="D7382" s="86"/>
      <c r="E7382" s="86"/>
      <c r="F7382" s="86"/>
    </row>
    <row r="7383" spans="3:6" x14ac:dyDescent="0.25">
      <c r="C7383" s="86"/>
      <c r="D7383" s="86"/>
      <c r="E7383" s="86"/>
      <c r="F7383" s="86"/>
    </row>
    <row r="7384" spans="3:6" x14ac:dyDescent="0.25">
      <c r="C7384" s="86"/>
      <c r="D7384" s="86"/>
      <c r="E7384" s="86"/>
      <c r="F7384" s="86"/>
    </row>
    <row r="7385" spans="3:6" x14ac:dyDescent="0.25">
      <c r="C7385" s="86"/>
      <c r="D7385" s="86"/>
      <c r="E7385" s="86"/>
      <c r="F7385" s="86"/>
    </row>
    <row r="7386" spans="3:6" x14ac:dyDescent="0.25">
      <c r="C7386" s="86"/>
      <c r="D7386" s="86"/>
      <c r="E7386" s="86"/>
      <c r="F7386" s="86"/>
    </row>
    <row r="7387" spans="3:6" x14ac:dyDescent="0.25">
      <c r="C7387" s="86"/>
      <c r="D7387" s="86"/>
      <c r="E7387" s="86"/>
      <c r="F7387" s="86"/>
    </row>
    <row r="7388" spans="3:6" x14ac:dyDescent="0.25">
      <c r="C7388" s="86"/>
      <c r="D7388" s="86"/>
      <c r="E7388" s="86"/>
      <c r="F7388" s="86"/>
    </row>
    <row r="7389" spans="3:6" x14ac:dyDescent="0.25">
      <c r="C7389" s="86"/>
      <c r="D7389" s="86"/>
      <c r="E7389" s="86"/>
      <c r="F7389" s="86"/>
    </row>
    <row r="7390" spans="3:6" x14ac:dyDescent="0.25">
      <c r="C7390" s="86"/>
      <c r="D7390" s="86"/>
      <c r="E7390" s="86"/>
      <c r="F7390" s="86"/>
    </row>
    <row r="7391" spans="3:6" x14ac:dyDescent="0.25">
      <c r="C7391" s="86"/>
      <c r="D7391" s="86"/>
      <c r="E7391" s="86"/>
      <c r="F7391" s="86"/>
    </row>
    <row r="7392" spans="3:6" x14ac:dyDescent="0.25">
      <c r="C7392" s="86"/>
      <c r="D7392" s="86"/>
      <c r="E7392" s="86"/>
      <c r="F7392" s="86"/>
    </row>
    <row r="7393" spans="3:6" x14ac:dyDescent="0.25">
      <c r="C7393" s="86"/>
      <c r="D7393" s="86"/>
      <c r="E7393" s="86"/>
      <c r="F7393" s="86"/>
    </row>
    <row r="7394" spans="3:6" x14ac:dyDescent="0.25">
      <c r="C7394" s="86"/>
      <c r="D7394" s="86"/>
      <c r="E7394" s="86"/>
      <c r="F7394" s="86"/>
    </row>
    <row r="7395" spans="3:6" x14ac:dyDescent="0.25">
      <c r="C7395" s="86"/>
      <c r="D7395" s="86"/>
      <c r="E7395" s="86"/>
      <c r="F7395" s="86"/>
    </row>
    <row r="7396" spans="3:6" x14ac:dyDescent="0.25">
      <c r="C7396" s="86"/>
      <c r="D7396" s="86"/>
      <c r="E7396" s="86"/>
      <c r="F7396" s="86"/>
    </row>
    <row r="7397" spans="3:6" x14ac:dyDescent="0.25">
      <c r="C7397" s="86"/>
      <c r="D7397" s="86"/>
      <c r="E7397" s="86"/>
      <c r="F7397" s="86"/>
    </row>
    <row r="7398" spans="3:6" x14ac:dyDescent="0.25">
      <c r="C7398" s="86"/>
      <c r="D7398" s="86"/>
      <c r="E7398" s="86"/>
      <c r="F7398" s="86"/>
    </row>
    <row r="7399" spans="3:6" x14ac:dyDescent="0.25">
      <c r="C7399" s="86"/>
      <c r="D7399" s="86"/>
      <c r="E7399" s="86"/>
      <c r="F7399" s="86"/>
    </row>
    <row r="7400" spans="3:6" x14ac:dyDescent="0.25">
      <c r="C7400" s="86"/>
      <c r="D7400" s="86"/>
      <c r="E7400" s="86"/>
      <c r="F7400" s="86"/>
    </row>
    <row r="7401" spans="3:6" x14ac:dyDescent="0.25">
      <c r="C7401" s="86"/>
      <c r="D7401" s="86"/>
      <c r="E7401" s="86"/>
      <c r="F7401" s="86"/>
    </row>
    <row r="7402" spans="3:6" x14ac:dyDescent="0.25">
      <c r="C7402" s="86"/>
      <c r="D7402" s="86"/>
      <c r="E7402" s="86"/>
      <c r="F7402" s="86"/>
    </row>
    <row r="7403" spans="3:6" x14ac:dyDescent="0.25">
      <c r="C7403" s="86"/>
      <c r="D7403" s="86"/>
      <c r="E7403" s="86"/>
      <c r="F7403" s="86"/>
    </row>
    <row r="7404" spans="3:6" x14ac:dyDescent="0.25">
      <c r="C7404" s="86"/>
      <c r="D7404" s="86"/>
      <c r="E7404" s="86"/>
      <c r="F7404" s="86"/>
    </row>
    <row r="7405" spans="3:6" x14ac:dyDescent="0.25">
      <c r="C7405" s="86"/>
      <c r="D7405" s="86"/>
      <c r="E7405" s="86"/>
      <c r="F7405" s="86"/>
    </row>
    <row r="7406" spans="3:6" x14ac:dyDescent="0.25">
      <c r="C7406" s="86"/>
      <c r="D7406" s="86"/>
      <c r="E7406" s="86"/>
      <c r="F7406" s="86"/>
    </row>
    <row r="7407" spans="3:6" x14ac:dyDescent="0.25">
      <c r="C7407" s="86"/>
      <c r="D7407" s="86"/>
      <c r="E7407" s="86"/>
      <c r="F7407" s="86"/>
    </row>
    <row r="7408" spans="3:6" x14ac:dyDescent="0.25">
      <c r="C7408" s="86"/>
      <c r="D7408" s="86"/>
      <c r="E7408" s="86"/>
      <c r="F7408" s="86"/>
    </row>
    <row r="7409" spans="3:6" x14ac:dyDescent="0.25">
      <c r="C7409" s="86"/>
      <c r="D7409" s="86"/>
      <c r="E7409" s="86"/>
      <c r="F7409" s="86"/>
    </row>
    <row r="7410" spans="3:6" x14ac:dyDescent="0.25">
      <c r="C7410" s="86"/>
      <c r="D7410" s="86"/>
      <c r="E7410" s="86"/>
      <c r="F7410" s="86"/>
    </row>
    <row r="7411" spans="3:6" x14ac:dyDescent="0.25">
      <c r="C7411" s="86"/>
      <c r="D7411" s="86"/>
      <c r="E7411" s="86"/>
      <c r="F7411" s="86"/>
    </row>
    <row r="7412" spans="3:6" x14ac:dyDescent="0.25">
      <c r="C7412" s="86"/>
      <c r="D7412" s="86"/>
      <c r="E7412" s="86"/>
      <c r="F7412" s="86"/>
    </row>
    <row r="7413" spans="3:6" x14ac:dyDescent="0.25">
      <c r="C7413" s="86"/>
      <c r="D7413" s="86"/>
      <c r="E7413" s="86"/>
      <c r="F7413" s="86"/>
    </row>
    <row r="7414" spans="3:6" x14ac:dyDescent="0.25">
      <c r="C7414" s="86"/>
      <c r="D7414" s="86"/>
      <c r="E7414" s="86"/>
      <c r="F7414" s="86"/>
    </row>
    <row r="7415" spans="3:6" x14ac:dyDescent="0.25">
      <c r="C7415" s="86"/>
      <c r="D7415" s="86"/>
      <c r="E7415" s="86"/>
      <c r="F7415" s="86"/>
    </row>
    <row r="7416" spans="3:6" x14ac:dyDescent="0.25">
      <c r="C7416" s="86"/>
      <c r="D7416" s="86"/>
      <c r="E7416" s="86"/>
      <c r="F7416" s="86"/>
    </row>
    <row r="7417" spans="3:6" x14ac:dyDescent="0.25">
      <c r="C7417" s="86"/>
      <c r="D7417" s="86"/>
      <c r="E7417" s="86"/>
      <c r="F7417" s="86"/>
    </row>
    <row r="7418" spans="3:6" x14ac:dyDescent="0.25">
      <c r="C7418" s="86"/>
      <c r="D7418" s="86"/>
      <c r="E7418" s="86"/>
      <c r="F7418" s="86"/>
    </row>
    <row r="7419" spans="3:6" x14ac:dyDescent="0.25">
      <c r="C7419" s="86"/>
      <c r="D7419" s="86"/>
      <c r="E7419" s="86"/>
      <c r="F7419" s="86"/>
    </row>
    <row r="7420" spans="3:6" x14ac:dyDescent="0.25">
      <c r="C7420" s="86"/>
      <c r="D7420" s="86"/>
      <c r="E7420" s="86"/>
      <c r="F7420" s="86"/>
    </row>
    <row r="7421" spans="3:6" x14ac:dyDescent="0.25">
      <c r="C7421" s="86"/>
      <c r="D7421" s="86"/>
      <c r="E7421" s="86"/>
      <c r="F7421" s="86"/>
    </row>
    <row r="7422" spans="3:6" x14ac:dyDescent="0.25">
      <c r="C7422" s="86"/>
      <c r="D7422" s="86"/>
      <c r="E7422" s="86"/>
      <c r="F7422" s="86"/>
    </row>
    <row r="7423" spans="3:6" x14ac:dyDescent="0.25">
      <c r="C7423" s="86"/>
      <c r="D7423" s="86"/>
      <c r="E7423" s="86"/>
      <c r="F7423" s="86"/>
    </row>
    <row r="7424" spans="3:6" x14ac:dyDescent="0.25">
      <c r="C7424" s="86"/>
      <c r="D7424" s="86"/>
      <c r="E7424" s="86"/>
      <c r="F7424" s="86"/>
    </row>
    <row r="7425" spans="3:6" x14ac:dyDescent="0.25">
      <c r="C7425" s="86"/>
      <c r="D7425" s="86"/>
      <c r="E7425" s="86"/>
      <c r="F7425" s="86"/>
    </row>
    <row r="7426" spans="3:6" x14ac:dyDescent="0.25">
      <c r="C7426" s="86"/>
      <c r="D7426" s="86"/>
      <c r="E7426" s="86"/>
      <c r="F7426" s="86"/>
    </row>
    <row r="7427" spans="3:6" x14ac:dyDescent="0.25">
      <c r="C7427" s="86"/>
      <c r="D7427" s="86"/>
      <c r="E7427" s="86"/>
      <c r="F7427" s="86"/>
    </row>
    <row r="7428" spans="3:6" x14ac:dyDescent="0.25">
      <c r="C7428" s="86"/>
      <c r="D7428" s="86"/>
      <c r="E7428" s="86"/>
      <c r="F7428" s="86"/>
    </row>
    <row r="7429" spans="3:6" x14ac:dyDescent="0.25">
      <c r="C7429" s="86"/>
      <c r="D7429" s="86"/>
      <c r="E7429" s="86"/>
      <c r="F7429" s="86"/>
    </row>
    <row r="7430" spans="3:6" x14ac:dyDescent="0.25">
      <c r="C7430" s="86"/>
      <c r="D7430" s="86"/>
      <c r="E7430" s="86"/>
      <c r="F7430" s="86"/>
    </row>
    <row r="7431" spans="3:6" x14ac:dyDescent="0.25">
      <c r="C7431" s="86"/>
      <c r="D7431" s="86"/>
      <c r="E7431" s="86"/>
      <c r="F7431" s="86"/>
    </row>
    <row r="7432" spans="3:6" x14ac:dyDescent="0.25">
      <c r="C7432" s="86"/>
      <c r="D7432" s="86"/>
      <c r="E7432" s="86"/>
      <c r="F7432" s="86"/>
    </row>
    <row r="7433" spans="3:6" x14ac:dyDescent="0.25">
      <c r="C7433" s="86"/>
      <c r="D7433" s="86"/>
      <c r="E7433" s="86"/>
      <c r="F7433" s="86"/>
    </row>
    <row r="7434" spans="3:6" x14ac:dyDescent="0.25">
      <c r="C7434" s="86"/>
      <c r="D7434" s="86"/>
      <c r="E7434" s="86"/>
      <c r="F7434" s="86"/>
    </row>
    <row r="7435" spans="3:6" x14ac:dyDescent="0.25">
      <c r="C7435" s="86"/>
      <c r="D7435" s="86"/>
      <c r="E7435" s="86"/>
      <c r="F7435" s="86"/>
    </row>
    <row r="7436" spans="3:6" x14ac:dyDescent="0.25">
      <c r="C7436" s="86"/>
      <c r="D7436" s="86"/>
      <c r="E7436" s="86"/>
      <c r="F7436" s="86"/>
    </row>
    <row r="7437" spans="3:6" x14ac:dyDescent="0.25">
      <c r="C7437" s="86"/>
      <c r="D7437" s="86"/>
      <c r="E7437" s="86"/>
      <c r="F7437" s="86"/>
    </row>
    <row r="7438" spans="3:6" x14ac:dyDescent="0.25">
      <c r="C7438" s="86"/>
      <c r="D7438" s="86"/>
      <c r="E7438" s="86"/>
      <c r="F7438" s="86"/>
    </row>
    <row r="7439" spans="3:6" x14ac:dyDescent="0.25">
      <c r="C7439" s="86"/>
      <c r="D7439" s="86"/>
      <c r="E7439" s="86"/>
      <c r="F7439" s="86"/>
    </row>
    <row r="7440" spans="3:6" x14ac:dyDescent="0.25">
      <c r="C7440" s="86"/>
      <c r="D7440" s="86"/>
      <c r="E7440" s="86"/>
      <c r="F7440" s="86"/>
    </row>
    <row r="7441" spans="3:6" x14ac:dyDescent="0.25">
      <c r="C7441" s="86"/>
      <c r="D7441" s="86"/>
      <c r="E7441" s="86"/>
      <c r="F7441" s="86"/>
    </row>
    <row r="7442" spans="3:6" x14ac:dyDescent="0.25">
      <c r="C7442" s="86"/>
      <c r="D7442" s="86"/>
      <c r="E7442" s="86"/>
      <c r="F7442" s="86"/>
    </row>
    <row r="7443" spans="3:6" x14ac:dyDescent="0.25">
      <c r="C7443" s="86"/>
      <c r="D7443" s="86"/>
      <c r="E7443" s="86"/>
      <c r="F7443" s="86"/>
    </row>
    <row r="7444" spans="3:6" x14ac:dyDescent="0.25">
      <c r="C7444" s="86"/>
      <c r="D7444" s="86"/>
      <c r="E7444" s="86"/>
      <c r="F7444" s="86"/>
    </row>
    <row r="7445" spans="3:6" x14ac:dyDescent="0.25">
      <c r="C7445" s="86"/>
      <c r="D7445" s="86"/>
      <c r="E7445" s="86"/>
      <c r="F7445" s="86"/>
    </row>
    <row r="7446" spans="3:6" x14ac:dyDescent="0.25">
      <c r="C7446" s="86"/>
      <c r="D7446" s="86"/>
      <c r="E7446" s="86"/>
      <c r="F7446" s="86"/>
    </row>
    <row r="7447" spans="3:6" x14ac:dyDescent="0.25">
      <c r="C7447" s="86"/>
      <c r="D7447" s="86"/>
      <c r="E7447" s="86"/>
      <c r="F7447" s="86"/>
    </row>
    <row r="7448" spans="3:6" x14ac:dyDescent="0.25">
      <c r="C7448" s="86"/>
      <c r="D7448" s="86"/>
      <c r="E7448" s="86"/>
      <c r="F7448" s="86"/>
    </row>
    <row r="7449" spans="3:6" x14ac:dyDescent="0.25">
      <c r="C7449" s="86"/>
      <c r="D7449" s="86"/>
      <c r="E7449" s="86"/>
      <c r="F7449" s="86"/>
    </row>
    <row r="7450" spans="3:6" x14ac:dyDescent="0.25">
      <c r="C7450" s="86"/>
      <c r="D7450" s="86"/>
      <c r="E7450" s="86"/>
      <c r="F7450" s="86"/>
    </row>
    <row r="7451" spans="3:6" x14ac:dyDescent="0.25">
      <c r="C7451" s="86"/>
      <c r="D7451" s="86"/>
      <c r="E7451" s="86"/>
      <c r="F7451" s="86"/>
    </row>
    <row r="7452" spans="3:6" x14ac:dyDescent="0.25">
      <c r="C7452" s="86"/>
      <c r="D7452" s="86"/>
      <c r="E7452" s="86"/>
      <c r="F7452" s="86"/>
    </row>
    <row r="7453" spans="3:6" x14ac:dyDescent="0.25">
      <c r="C7453" s="86"/>
      <c r="D7453" s="86"/>
      <c r="E7453" s="86"/>
      <c r="F7453" s="86"/>
    </row>
    <row r="7454" spans="3:6" x14ac:dyDescent="0.25">
      <c r="C7454" s="86"/>
      <c r="D7454" s="86"/>
      <c r="E7454" s="86"/>
      <c r="F7454" s="86"/>
    </row>
    <row r="7455" spans="3:6" x14ac:dyDescent="0.25">
      <c r="C7455" s="86"/>
      <c r="D7455" s="86"/>
      <c r="E7455" s="86"/>
      <c r="F7455" s="86"/>
    </row>
    <row r="7456" spans="3:6" x14ac:dyDescent="0.25">
      <c r="C7456" s="86"/>
      <c r="D7456" s="86"/>
      <c r="E7456" s="86"/>
      <c r="F7456" s="86"/>
    </row>
    <row r="7457" spans="3:6" x14ac:dyDescent="0.25">
      <c r="C7457" s="86"/>
      <c r="D7457" s="86"/>
      <c r="E7457" s="86"/>
      <c r="F7457" s="86"/>
    </row>
    <row r="7458" spans="3:6" x14ac:dyDescent="0.25">
      <c r="C7458" s="86"/>
      <c r="D7458" s="86"/>
      <c r="E7458" s="86"/>
      <c r="F7458" s="86"/>
    </row>
    <row r="7459" spans="3:6" x14ac:dyDescent="0.25">
      <c r="C7459" s="86"/>
      <c r="D7459" s="86"/>
      <c r="E7459" s="86"/>
      <c r="F7459" s="86"/>
    </row>
    <row r="7460" spans="3:6" x14ac:dyDescent="0.25">
      <c r="C7460" s="86"/>
      <c r="D7460" s="86"/>
      <c r="E7460" s="86"/>
      <c r="F7460" s="86"/>
    </row>
    <row r="7461" spans="3:6" x14ac:dyDescent="0.25">
      <c r="C7461" s="86"/>
      <c r="D7461" s="86"/>
      <c r="E7461" s="86"/>
      <c r="F7461" s="86"/>
    </row>
    <row r="7462" spans="3:6" x14ac:dyDescent="0.25">
      <c r="C7462" s="86"/>
      <c r="D7462" s="86"/>
      <c r="E7462" s="86"/>
      <c r="F7462" s="86"/>
    </row>
    <row r="7463" spans="3:6" x14ac:dyDescent="0.25">
      <c r="C7463" s="86"/>
      <c r="D7463" s="86"/>
      <c r="E7463" s="86"/>
      <c r="F7463" s="86"/>
    </row>
    <row r="7464" spans="3:6" x14ac:dyDescent="0.25">
      <c r="C7464" s="86"/>
      <c r="D7464" s="86"/>
      <c r="E7464" s="86"/>
      <c r="F7464" s="86"/>
    </row>
    <row r="7465" spans="3:6" x14ac:dyDescent="0.25">
      <c r="C7465" s="86"/>
      <c r="D7465" s="86"/>
      <c r="E7465" s="86"/>
      <c r="F7465" s="86"/>
    </row>
    <row r="7466" spans="3:6" x14ac:dyDescent="0.25">
      <c r="C7466" s="86"/>
      <c r="D7466" s="86"/>
      <c r="E7466" s="86"/>
      <c r="F7466" s="86"/>
    </row>
    <row r="7467" spans="3:6" x14ac:dyDescent="0.25">
      <c r="C7467" s="86"/>
      <c r="D7467" s="86"/>
      <c r="E7467" s="86"/>
      <c r="F7467" s="86"/>
    </row>
    <row r="7468" spans="3:6" x14ac:dyDescent="0.25">
      <c r="C7468" s="86"/>
      <c r="D7468" s="86"/>
      <c r="E7468" s="86"/>
      <c r="F7468" s="86"/>
    </row>
    <row r="7469" spans="3:6" x14ac:dyDescent="0.25">
      <c r="C7469" s="86"/>
      <c r="D7469" s="86"/>
      <c r="E7469" s="86"/>
      <c r="F7469" s="86"/>
    </row>
    <row r="7470" spans="3:6" x14ac:dyDescent="0.25">
      <c r="C7470" s="86"/>
      <c r="D7470" s="86"/>
      <c r="E7470" s="86"/>
      <c r="F7470" s="86"/>
    </row>
    <row r="7471" spans="3:6" x14ac:dyDescent="0.25">
      <c r="C7471" s="86"/>
      <c r="D7471" s="86"/>
      <c r="E7471" s="86"/>
      <c r="F7471" s="86"/>
    </row>
    <row r="7472" spans="3:6" x14ac:dyDescent="0.25">
      <c r="C7472" s="86"/>
      <c r="D7472" s="86"/>
      <c r="E7472" s="86"/>
      <c r="F7472" s="86"/>
    </row>
    <row r="7473" spans="3:6" x14ac:dyDescent="0.25">
      <c r="C7473" s="86"/>
      <c r="D7473" s="86"/>
      <c r="E7473" s="86"/>
      <c r="F7473" s="86"/>
    </row>
    <row r="7474" spans="3:6" x14ac:dyDescent="0.25">
      <c r="C7474" s="86"/>
      <c r="D7474" s="86"/>
      <c r="E7474" s="86"/>
      <c r="F7474" s="86"/>
    </row>
    <row r="7475" spans="3:6" x14ac:dyDescent="0.25">
      <c r="C7475" s="86"/>
      <c r="D7475" s="86"/>
      <c r="E7475" s="86"/>
      <c r="F7475" s="86"/>
    </row>
    <row r="7476" spans="3:6" x14ac:dyDescent="0.25">
      <c r="C7476" s="86"/>
      <c r="D7476" s="86"/>
      <c r="E7476" s="86"/>
      <c r="F7476" s="86"/>
    </row>
    <row r="7477" spans="3:6" x14ac:dyDescent="0.25">
      <c r="C7477" s="86"/>
      <c r="D7477" s="86"/>
      <c r="E7477" s="86"/>
      <c r="F7477" s="86"/>
    </row>
    <row r="7478" spans="3:6" x14ac:dyDescent="0.25">
      <c r="C7478" s="86"/>
      <c r="D7478" s="86"/>
      <c r="E7478" s="86"/>
      <c r="F7478" s="86"/>
    </row>
    <row r="7479" spans="3:6" x14ac:dyDescent="0.25">
      <c r="C7479" s="86"/>
      <c r="D7479" s="86"/>
      <c r="E7479" s="86"/>
      <c r="F7479" s="86"/>
    </row>
    <row r="7480" spans="3:6" x14ac:dyDescent="0.25">
      <c r="C7480" s="86"/>
      <c r="D7480" s="86"/>
      <c r="E7480" s="86"/>
      <c r="F7480" s="86"/>
    </row>
    <row r="7481" spans="3:6" x14ac:dyDescent="0.25">
      <c r="C7481" s="86"/>
      <c r="D7481" s="86"/>
      <c r="E7481" s="86"/>
      <c r="F7481" s="86"/>
    </row>
    <row r="7482" spans="3:6" x14ac:dyDescent="0.25">
      <c r="C7482" s="86"/>
      <c r="D7482" s="86"/>
      <c r="E7482" s="86"/>
      <c r="F7482" s="86"/>
    </row>
    <row r="7483" spans="3:6" x14ac:dyDescent="0.25">
      <c r="C7483" s="86"/>
      <c r="D7483" s="86"/>
      <c r="E7483" s="86"/>
      <c r="F7483" s="86"/>
    </row>
    <row r="7484" spans="3:6" x14ac:dyDescent="0.25">
      <c r="C7484" s="86"/>
      <c r="D7484" s="86"/>
      <c r="E7484" s="86"/>
      <c r="F7484" s="86"/>
    </row>
    <row r="7485" spans="3:6" x14ac:dyDescent="0.25">
      <c r="C7485" s="86"/>
      <c r="D7485" s="86"/>
      <c r="E7485" s="86"/>
      <c r="F7485" s="86"/>
    </row>
    <row r="7486" spans="3:6" x14ac:dyDescent="0.25">
      <c r="C7486" s="86"/>
      <c r="D7486" s="86"/>
      <c r="E7486" s="86"/>
      <c r="F7486" s="86"/>
    </row>
    <row r="7487" spans="3:6" x14ac:dyDescent="0.25">
      <c r="C7487" s="86"/>
      <c r="D7487" s="86"/>
      <c r="E7487" s="86"/>
      <c r="F7487" s="86"/>
    </row>
    <row r="7488" spans="3:6" x14ac:dyDescent="0.25">
      <c r="C7488" s="86"/>
      <c r="D7488" s="86"/>
      <c r="E7488" s="86"/>
      <c r="F7488" s="86"/>
    </row>
    <row r="7489" spans="3:6" x14ac:dyDescent="0.25">
      <c r="C7489" s="86"/>
      <c r="D7489" s="86"/>
      <c r="E7489" s="86"/>
      <c r="F7489" s="86"/>
    </row>
    <row r="7490" spans="3:6" x14ac:dyDescent="0.25">
      <c r="C7490" s="86"/>
      <c r="D7490" s="86"/>
      <c r="E7490" s="86"/>
      <c r="F7490" s="86"/>
    </row>
    <row r="7491" spans="3:6" x14ac:dyDescent="0.25">
      <c r="C7491" s="86"/>
      <c r="D7491" s="86"/>
      <c r="E7491" s="86"/>
      <c r="F7491" s="86"/>
    </row>
    <row r="7492" spans="3:6" x14ac:dyDescent="0.25">
      <c r="C7492" s="86"/>
      <c r="D7492" s="86"/>
      <c r="E7492" s="86"/>
      <c r="F7492" s="86"/>
    </row>
    <row r="7493" spans="3:6" x14ac:dyDescent="0.25">
      <c r="C7493" s="86"/>
      <c r="D7493" s="86"/>
      <c r="E7493" s="86"/>
      <c r="F7493" s="86"/>
    </row>
    <row r="7494" spans="3:6" x14ac:dyDescent="0.25">
      <c r="C7494" s="86"/>
      <c r="D7494" s="86"/>
      <c r="E7494" s="86"/>
      <c r="F7494" s="86"/>
    </row>
    <row r="7495" spans="3:6" x14ac:dyDescent="0.25">
      <c r="C7495" s="86"/>
      <c r="D7495" s="86"/>
      <c r="E7495" s="86"/>
      <c r="F7495" s="86"/>
    </row>
    <row r="7496" spans="3:6" x14ac:dyDescent="0.25">
      <c r="C7496" s="86"/>
      <c r="D7496" s="86"/>
      <c r="E7496" s="86"/>
      <c r="F7496" s="86"/>
    </row>
    <row r="7497" spans="3:6" x14ac:dyDescent="0.25">
      <c r="C7497" s="86"/>
      <c r="D7497" s="86"/>
      <c r="E7497" s="86"/>
      <c r="F7497" s="86"/>
    </row>
    <row r="7498" spans="3:6" x14ac:dyDescent="0.25">
      <c r="C7498" s="86"/>
      <c r="D7498" s="86"/>
      <c r="E7498" s="86"/>
      <c r="F7498" s="86"/>
    </row>
    <row r="7499" spans="3:6" x14ac:dyDescent="0.25">
      <c r="C7499" s="86"/>
      <c r="D7499" s="86"/>
      <c r="E7499" s="86"/>
      <c r="F7499" s="86"/>
    </row>
    <row r="7500" spans="3:6" x14ac:dyDescent="0.25">
      <c r="C7500" s="86"/>
      <c r="D7500" s="86"/>
      <c r="E7500" s="86"/>
      <c r="F7500" s="86"/>
    </row>
    <row r="7501" spans="3:6" x14ac:dyDescent="0.25">
      <c r="C7501" s="86"/>
      <c r="D7501" s="86"/>
      <c r="E7501" s="86"/>
      <c r="F7501" s="86"/>
    </row>
    <row r="7502" spans="3:6" x14ac:dyDescent="0.25">
      <c r="C7502" s="86"/>
      <c r="D7502" s="86"/>
      <c r="E7502" s="86"/>
      <c r="F7502" s="86"/>
    </row>
    <row r="7503" spans="3:6" x14ac:dyDescent="0.25">
      <c r="C7503" s="86"/>
      <c r="D7503" s="86"/>
      <c r="E7503" s="86"/>
      <c r="F7503" s="86"/>
    </row>
    <row r="7504" spans="3:6" x14ac:dyDescent="0.25">
      <c r="C7504" s="86"/>
      <c r="D7504" s="86"/>
      <c r="E7504" s="86"/>
      <c r="F7504" s="86"/>
    </row>
    <row r="7505" spans="3:6" x14ac:dyDescent="0.25">
      <c r="C7505" s="86"/>
      <c r="D7505" s="86"/>
      <c r="E7505" s="86"/>
      <c r="F7505" s="86"/>
    </row>
    <row r="7506" spans="3:6" x14ac:dyDescent="0.25">
      <c r="C7506" s="86"/>
      <c r="D7506" s="86"/>
      <c r="E7506" s="86"/>
      <c r="F7506" s="86"/>
    </row>
    <row r="7507" spans="3:6" x14ac:dyDescent="0.25">
      <c r="C7507" s="86"/>
      <c r="D7507" s="86"/>
      <c r="E7507" s="86"/>
      <c r="F7507" s="86"/>
    </row>
    <row r="7508" spans="3:6" x14ac:dyDescent="0.25">
      <c r="C7508" s="86"/>
      <c r="D7508" s="86"/>
      <c r="E7508" s="86"/>
      <c r="F7508" s="86"/>
    </row>
    <row r="7509" spans="3:6" x14ac:dyDescent="0.25">
      <c r="C7509" s="86"/>
      <c r="D7509" s="86"/>
      <c r="E7509" s="86"/>
      <c r="F7509" s="86"/>
    </row>
    <row r="7510" spans="3:6" x14ac:dyDescent="0.25">
      <c r="C7510" s="86"/>
      <c r="D7510" s="86"/>
      <c r="E7510" s="86"/>
      <c r="F7510" s="86"/>
    </row>
    <row r="7511" spans="3:6" x14ac:dyDescent="0.25">
      <c r="C7511" s="86"/>
      <c r="D7511" s="86"/>
      <c r="E7511" s="86"/>
      <c r="F7511" s="86"/>
    </row>
    <row r="7512" spans="3:6" x14ac:dyDescent="0.25">
      <c r="C7512" s="86"/>
      <c r="D7512" s="86"/>
      <c r="E7512" s="86"/>
      <c r="F7512" s="86"/>
    </row>
    <row r="7513" spans="3:6" x14ac:dyDescent="0.25">
      <c r="C7513" s="86"/>
      <c r="D7513" s="86"/>
      <c r="E7513" s="86"/>
      <c r="F7513" s="86"/>
    </row>
    <row r="7514" spans="3:6" x14ac:dyDescent="0.25">
      <c r="C7514" s="86"/>
      <c r="D7514" s="86"/>
      <c r="E7514" s="86"/>
      <c r="F7514" s="86"/>
    </row>
    <row r="7515" spans="3:6" x14ac:dyDescent="0.25">
      <c r="C7515" s="86"/>
      <c r="D7515" s="86"/>
      <c r="E7515" s="86"/>
      <c r="F7515" s="86"/>
    </row>
    <row r="7516" spans="3:6" x14ac:dyDescent="0.25">
      <c r="C7516" s="86"/>
      <c r="D7516" s="86"/>
      <c r="E7516" s="86"/>
      <c r="F7516" s="86"/>
    </row>
    <row r="7517" spans="3:6" x14ac:dyDescent="0.25">
      <c r="C7517" s="86"/>
      <c r="D7517" s="86"/>
      <c r="E7517" s="86"/>
      <c r="F7517" s="86"/>
    </row>
    <row r="7518" spans="3:6" x14ac:dyDescent="0.25">
      <c r="C7518" s="86"/>
      <c r="D7518" s="86"/>
      <c r="E7518" s="86"/>
      <c r="F7518" s="86"/>
    </row>
    <row r="7519" spans="3:6" x14ac:dyDescent="0.25">
      <c r="C7519" s="86"/>
      <c r="D7519" s="86"/>
      <c r="E7519" s="86"/>
      <c r="F7519" s="86"/>
    </row>
    <row r="7520" spans="3:6" x14ac:dyDescent="0.25">
      <c r="C7520" s="86"/>
      <c r="D7520" s="86"/>
      <c r="E7520" s="86"/>
      <c r="F7520" s="86"/>
    </row>
    <row r="7521" spans="3:6" x14ac:dyDescent="0.25">
      <c r="C7521" s="86"/>
      <c r="D7521" s="86"/>
      <c r="E7521" s="86"/>
      <c r="F7521" s="86"/>
    </row>
    <row r="7522" spans="3:6" x14ac:dyDescent="0.25">
      <c r="C7522" s="86"/>
      <c r="D7522" s="86"/>
      <c r="E7522" s="86"/>
      <c r="F7522" s="86"/>
    </row>
    <row r="7523" spans="3:6" x14ac:dyDescent="0.25">
      <c r="C7523" s="86"/>
      <c r="D7523" s="86"/>
      <c r="E7523" s="86"/>
      <c r="F7523" s="86"/>
    </row>
    <row r="7524" spans="3:6" x14ac:dyDescent="0.25">
      <c r="C7524" s="86"/>
      <c r="D7524" s="86"/>
      <c r="E7524" s="86"/>
      <c r="F7524" s="86"/>
    </row>
    <row r="7525" spans="3:6" x14ac:dyDescent="0.25">
      <c r="C7525" s="86"/>
      <c r="D7525" s="86"/>
      <c r="E7525" s="86"/>
      <c r="F7525" s="86"/>
    </row>
    <row r="7526" spans="3:6" x14ac:dyDescent="0.25">
      <c r="C7526" s="86"/>
      <c r="D7526" s="86"/>
      <c r="E7526" s="86"/>
      <c r="F7526" s="86"/>
    </row>
    <row r="7527" spans="3:6" x14ac:dyDescent="0.25">
      <c r="C7527" s="86"/>
      <c r="D7527" s="86"/>
      <c r="E7527" s="86"/>
      <c r="F7527" s="86"/>
    </row>
    <row r="7528" spans="3:6" x14ac:dyDescent="0.25">
      <c r="C7528" s="86"/>
      <c r="D7528" s="86"/>
      <c r="E7528" s="86"/>
      <c r="F7528" s="86"/>
    </row>
    <row r="7529" spans="3:6" x14ac:dyDescent="0.25">
      <c r="C7529" s="86"/>
      <c r="D7529" s="86"/>
      <c r="E7529" s="86"/>
      <c r="F7529" s="86"/>
    </row>
    <row r="7530" spans="3:6" x14ac:dyDescent="0.25">
      <c r="C7530" s="86"/>
      <c r="D7530" s="86"/>
      <c r="E7530" s="86"/>
      <c r="F7530" s="86"/>
    </row>
    <row r="7531" spans="3:6" x14ac:dyDescent="0.25">
      <c r="C7531" s="86"/>
      <c r="D7531" s="86"/>
      <c r="E7531" s="86"/>
      <c r="F7531" s="86"/>
    </row>
    <row r="7532" spans="3:6" x14ac:dyDescent="0.25">
      <c r="C7532" s="86"/>
      <c r="D7532" s="86"/>
      <c r="E7532" s="86"/>
      <c r="F7532" s="86"/>
    </row>
    <row r="7533" spans="3:6" x14ac:dyDescent="0.25">
      <c r="C7533" s="86"/>
      <c r="D7533" s="86"/>
      <c r="E7533" s="86"/>
      <c r="F7533" s="86"/>
    </row>
    <row r="7534" spans="3:6" x14ac:dyDescent="0.25">
      <c r="C7534" s="86"/>
      <c r="D7534" s="86"/>
      <c r="E7534" s="86"/>
      <c r="F7534" s="86"/>
    </row>
    <row r="7535" spans="3:6" x14ac:dyDescent="0.25">
      <c r="C7535" s="86"/>
      <c r="D7535" s="86"/>
      <c r="E7535" s="86"/>
      <c r="F7535" s="86"/>
    </row>
    <row r="7536" spans="3:6" x14ac:dyDescent="0.25">
      <c r="C7536" s="86"/>
      <c r="D7536" s="86"/>
      <c r="E7536" s="86"/>
      <c r="F7536" s="86"/>
    </row>
    <row r="7537" spans="3:6" x14ac:dyDescent="0.25">
      <c r="C7537" s="86"/>
      <c r="D7537" s="86"/>
      <c r="E7537" s="86"/>
      <c r="F7537" s="86"/>
    </row>
    <row r="7538" spans="3:6" x14ac:dyDescent="0.25">
      <c r="C7538" s="86"/>
      <c r="D7538" s="86"/>
      <c r="E7538" s="86"/>
      <c r="F7538" s="86"/>
    </row>
    <row r="7539" spans="3:6" x14ac:dyDescent="0.25">
      <c r="C7539" s="86"/>
      <c r="D7539" s="86"/>
      <c r="E7539" s="86"/>
      <c r="F7539" s="86"/>
    </row>
    <row r="7540" spans="3:6" x14ac:dyDescent="0.25">
      <c r="C7540" s="86"/>
      <c r="D7540" s="86"/>
      <c r="E7540" s="86"/>
      <c r="F7540" s="86"/>
    </row>
    <row r="7541" spans="3:6" x14ac:dyDescent="0.25">
      <c r="C7541" s="86"/>
      <c r="D7541" s="86"/>
      <c r="E7541" s="86"/>
      <c r="F7541" s="86"/>
    </row>
    <row r="7542" spans="3:6" x14ac:dyDescent="0.25">
      <c r="C7542" s="86"/>
      <c r="D7542" s="86"/>
      <c r="E7542" s="86"/>
      <c r="F7542" s="86"/>
    </row>
    <row r="7543" spans="3:6" x14ac:dyDescent="0.25">
      <c r="C7543" s="86"/>
      <c r="D7543" s="86"/>
      <c r="E7543" s="86"/>
      <c r="F7543" s="86"/>
    </row>
    <row r="7544" spans="3:6" x14ac:dyDescent="0.25">
      <c r="C7544" s="86"/>
      <c r="D7544" s="86"/>
      <c r="E7544" s="86"/>
      <c r="F7544" s="86"/>
    </row>
    <row r="7545" spans="3:6" x14ac:dyDescent="0.25">
      <c r="C7545" s="86"/>
      <c r="D7545" s="86"/>
      <c r="E7545" s="86"/>
      <c r="F7545" s="86"/>
    </row>
    <row r="7546" spans="3:6" x14ac:dyDescent="0.25">
      <c r="C7546" s="86"/>
      <c r="D7546" s="86"/>
      <c r="E7546" s="86"/>
      <c r="F7546" s="86"/>
    </row>
    <row r="7547" spans="3:6" x14ac:dyDescent="0.25">
      <c r="C7547" s="86"/>
      <c r="D7547" s="86"/>
      <c r="E7547" s="86"/>
      <c r="F7547" s="86"/>
    </row>
    <row r="7548" spans="3:6" x14ac:dyDescent="0.25">
      <c r="C7548" s="86"/>
      <c r="D7548" s="86"/>
      <c r="E7548" s="86"/>
      <c r="F7548" s="86"/>
    </row>
    <row r="7549" spans="3:6" x14ac:dyDescent="0.25">
      <c r="C7549" s="86"/>
      <c r="D7549" s="86"/>
      <c r="E7549" s="86"/>
      <c r="F7549" s="86"/>
    </row>
    <row r="7550" spans="3:6" x14ac:dyDescent="0.25">
      <c r="C7550" s="86"/>
      <c r="D7550" s="86"/>
      <c r="E7550" s="86"/>
      <c r="F7550" s="86"/>
    </row>
    <row r="7551" spans="3:6" x14ac:dyDescent="0.25">
      <c r="C7551" s="86"/>
      <c r="D7551" s="86"/>
      <c r="E7551" s="86"/>
      <c r="F7551" s="86"/>
    </row>
    <row r="7552" spans="3:6" x14ac:dyDescent="0.25">
      <c r="C7552" s="86"/>
      <c r="D7552" s="86"/>
      <c r="E7552" s="86"/>
      <c r="F7552" s="86"/>
    </row>
    <row r="7553" spans="3:6" x14ac:dyDescent="0.25">
      <c r="C7553" s="86"/>
      <c r="D7553" s="86"/>
      <c r="E7553" s="86"/>
      <c r="F7553" s="86"/>
    </row>
    <row r="7554" spans="3:6" x14ac:dyDescent="0.25">
      <c r="C7554" s="86"/>
      <c r="D7554" s="86"/>
      <c r="E7554" s="86"/>
      <c r="F7554" s="86"/>
    </row>
    <row r="7555" spans="3:6" x14ac:dyDescent="0.25">
      <c r="C7555" s="86"/>
      <c r="D7555" s="86"/>
      <c r="E7555" s="86"/>
      <c r="F7555" s="86"/>
    </row>
    <row r="7556" spans="3:6" x14ac:dyDescent="0.25">
      <c r="C7556" s="86"/>
      <c r="D7556" s="86"/>
      <c r="E7556" s="86"/>
      <c r="F7556" s="86"/>
    </row>
    <row r="7557" spans="3:6" x14ac:dyDescent="0.25">
      <c r="C7557" s="86"/>
      <c r="D7557" s="86"/>
      <c r="E7557" s="86"/>
      <c r="F7557" s="86"/>
    </row>
    <row r="7558" spans="3:6" x14ac:dyDescent="0.25">
      <c r="C7558" s="86"/>
      <c r="D7558" s="86"/>
      <c r="E7558" s="86"/>
      <c r="F7558" s="86"/>
    </row>
    <row r="7559" spans="3:6" x14ac:dyDescent="0.25">
      <c r="C7559" s="86"/>
      <c r="D7559" s="86"/>
      <c r="E7559" s="86"/>
      <c r="F7559" s="86"/>
    </row>
    <row r="7560" spans="3:6" x14ac:dyDescent="0.25">
      <c r="C7560" s="86"/>
      <c r="D7560" s="86"/>
      <c r="E7560" s="86"/>
      <c r="F7560" s="86"/>
    </row>
    <row r="7561" spans="3:6" x14ac:dyDescent="0.25">
      <c r="C7561" s="86"/>
      <c r="D7561" s="86"/>
      <c r="E7561" s="86"/>
      <c r="F7561" s="86"/>
    </row>
    <row r="7562" spans="3:6" x14ac:dyDescent="0.25">
      <c r="C7562" s="86"/>
      <c r="D7562" s="86"/>
      <c r="E7562" s="86"/>
      <c r="F7562" s="86"/>
    </row>
    <row r="7563" spans="3:6" x14ac:dyDescent="0.25">
      <c r="C7563" s="86"/>
      <c r="D7563" s="86"/>
      <c r="E7563" s="86"/>
      <c r="F7563" s="86"/>
    </row>
    <row r="7564" spans="3:6" x14ac:dyDescent="0.25">
      <c r="C7564" s="86"/>
      <c r="D7564" s="86"/>
      <c r="E7564" s="86"/>
      <c r="F7564" s="86"/>
    </row>
    <row r="7565" spans="3:6" x14ac:dyDescent="0.25">
      <c r="C7565" s="86"/>
      <c r="D7565" s="86"/>
      <c r="E7565" s="86"/>
      <c r="F7565" s="86"/>
    </row>
    <row r="7566" spans="3:6" x14ac:dyDescent="0.25">
      <c r="C7566" s="86"/>
      <c r="D7566" s="86"/>
      <c r="E7566" s="86"/>
      <c r="F7566" s="86"/>
    </row>
    <row r="7567" spans="3:6" x14ac:dyDescent="0.25">
      <c r="C7567" s="86"/>
      <c r="D7567" s="86"/>
      <c r="E7567" s="86"/>
      <c r="F7567" s="86"/>
    </row>
    <row r="7568" spans="3:6" x14ac:dyDescent="0.25">
      <c r="C7568" s="86"/>
      <c r="D7568" s="86"/>
      <c r="E7568" s="86"/>
      <c r="F7568" s="86"/>
    </row>
    <row r="7569" spans="3:6" x14ac:dyDescent="0.25">
      <c r="C7569" s="86"/>
      <c r="D7569" s="86"/>
      <c r="E7569" s="86"/>
      <c r="F7569" s="86"/>
    </row>
    <row r="7570" spans="3:6" x14ac:dyDescent="0.25">
      <c r="C7570" s="86"/>
      <c r="D7570" s="86"/>
      <c r="E7570" s="86"/>
      <c r="F7570" s="86"/>
    </row>
    <row r="7571" spans="3:6" x14ac:dyDescent="0.25">
      <c r="C7571" s="86"/>
      <c r="D7571" s="86"/>
      <c r="E7571" s="86"/>
      <c r="F7571" s="86"/>
    </row>
    <row r="7572" spans="3:6" x14ac:dyDescent="0.25">
      <c r="C7572" s="86"/>
      <c r="D7572" s="86"/>
      <c r="E7572" s="86"/>
      <c r="F7572" s="86"/>
    </row>
    <row r="7573" spans="3:6" x14ac:dyDescent="0.25">
      <c r="C7573" s="86"/>
      <c r="D7573" s="86"/>
      <c r="E7573" s="86"/>
      <c r="F7573" s="86"/>
    </row>
    <row r="7574" spans="3:6" x14ac:dyDescent="0.25">
      <c r="C7574" s="86"/>
      <c r="D7574" s="86"/>
      <c r="E7574" s="86"/>
      <c r="F7574" s="86"/>
    </row>
    <row r="7575" spans="3:6" x14ac:dyDescent="0.25">
      <c r="C7575" s="86"/>
      <c r="D7575" s="86"/>
      <c r="E7575" s="86"/>
      <c r="F7575" s="86"/>
    </row>
    <row r="7576" spans="3:6" x14ac:dyDescent="0.25">
      <c r="C7576" s="86"/>
      <c r="D7576" s="86"/>
      <c r="E7576" s="86"/>
      <c r="F7576" s="86"/>
    </row>
    <row r="7577" spans="3:6" x14ac:dyDescent="0.25">
      <c r="C7577" s="86"/>
      <c r="D7577" s="86"/>
      <c r="E7577" s="86"/>
      <c r="F7577" s="86"/>
    </row>
    <row r="7578" spans="3:6" x14ac:dyDescent="0.25">
      <c r="C7578" s="86"/>
      <c r="D7578" s="86"/>
      <c r="E7578" s="86"/>
      <c r="F7578" s="86"/>
    </row>
    <row r="7579" spans="3:6" x14ac:dyDescent="0.25">
      <c r="C7579" s="86"/>
      <c r="D7579" s="86"/>
      <c r="E7579" s="86"/>
      <c r="F7579" s="86"/>
    </row>
    <row r="7580" spans="3:6" x14ac:dyDescent="0.25">
      <c r="C7580" s="86"/>
      <c r="D7580" s="86"/>
      <c r="E7580" s="86"/>
      <c r="F7580" s="86"/>
    </row>
    <row r="7581" spans="3:6" x14ac:dyDescent="0.25">
      <c r="C7581" s="86"/>
      <c r="D7581" s="86"/>
      <c r="E7581" s="86"/>
      <c r="F7581" s="86"/>
    </row>
    <row r="7582" spans="3:6" x14ac:dyDescent="0.25">
      <c r="C7582" s="86"/>
      <c r="D7582" s="86"/>
      <c r="E7582" s="86"/>
      <c r="F7582" s="86"/>
    </row>
    <row r="7583" spans="3:6" x14ac:dyDescent="0.25">
      <c r="C7583" s="86"/>
      <c r="D7583" s="86"/>
      <c r="E7583" s="86"/>
      <c r="F7583" s="86"/>
    </row>
    <row r="7584" spans="3:6" x14ac:dyDescent="0.25">
      <c r="C7584" s="86"/>
      <c r="D7584" s="86"/>
      <c r="E7584" s="86"/>
      <c r="F7584" s="86"/>
    </row>
    <row r="7585" spans="3:6" x14ac:dyDescent="0.25">
      <c r="C7585" s="86"/>
      <c r="D7585" s="86"/>
      <c r="E7585" s="86"/>
      <c r="F7585" s="86"/>
    </row>
    <row r="7586" spans="3:6" x14ac:dyDescent="0.25">
      <c r="C7586" s="86"/>
      <c r="D7586" s="86"/>
      <c r="E7586" s="86"/>
      <c r="F7586" s="86"/>
    </row>
    <row r="7587" spans="3:6" x14ac:dyDescent="0.25">
      <c r="C7587" s="86"/>
      <c r="D7587" s="86"/>
      <c r="E7587" s="86"/>
      <c r="F7587" s="86"/>
    </row>
    <row r="7588" spans="3:6" x14ac:dyDescent="0.25">
      <c r="C7588" s="86"/>
      <c r="D7588" s="86"/>
      <c r="E7588" s="86"/>
      <c r="F7588" s="86"/>
    </row>
    <row r="7589" spans="3:6" x14ac:dyDescent="0.25">
      <c r="C7589" s="86"/>
      <c r="D7589" s="86"/>
      <c r="E7589" s="86"/>
      <c r="F7589" s="86"/>
    </row>
    <row r="7590" spans="3:6" x14ac:dyDescent="0.25">
      <c r="C7590" s="86"/>
      <c r="D7590" s="86"/>
      <c r="E7590" s="86"/>
      <c r="F7590" s="86"/>
    </row>
    <row r="7591" spans="3:6" x14ac:dyDescent="0.25">
      <c r="C7591" s="86"/>
      <c r="D7591" s="86"/>
      <c r="E7591" s="86"/>
      <c r="F7591" s="86"/>
    </row>
    <row r="7592" spans="3:6" x14ac:dyDescent="0.25">
      <c r="C7592" s="86"/>
      <c r="D7592" s="86"/>
      <c r="E7592" s="86"/>
      <c r="F7592" s="86"/>
    </row>
    <row r="7593" spans="3:6" x14ac:dyDescent="0.25">
      <c r="C7593" s="86"/>
      <c r="D7593" s="86"/>
      <c r="E7593" s="86"/>
      <c r="F7593" s="86"/>
    </row>
    <row r="7594" spans="3:6" x14ac:dyDescent="0.25">
      <c r="C7594" s="86"/>
      <c r="D7594" s="86"/>
      <c r="E7594" s="86"/>
      <c r="F7594" s="86"/>
    </row>
    <row r="7595" spans="3:6" x14ac:dyDescent="0.25">
      <c r="C7595" s="86"/>
      <c r="D7595" s="86"/>
      <c r="E7595" s="86"/>
      <c r="F7595" s="86"/>
    </row>
    <row r="7596" spans="3:6" x14ac:dyDescent="0.25">
      <c r="C7596" s="86"/>
      <c r="D7596" s="86"/>
      <c r="E7596" s="86"/>
      <c r="F7596" s="86"/>
    </row>
    <row r="7597" spans="3:6" x14ac:dyDescent="0.25">
      <c r="C7597" s="86"/>
      <c r="D7597" s="86"/>
      <c r="E7597" s="86"/>
      <c r="F7597" s="86"/>
    </row>
    <row r="7598" spans="3:6" x14ac:dyDescent="0.25">
      <c r="C7598" s="86"/>
      <c r="D7598" s="86"/>
      <c r="E7598" s="86"/>
      <c r="F7598" s="86"/>
    </row>
    <row r="7599" spans="3:6" x14ac:dyDescent="0.25">
      <c r="C7599" s="86"/>
      <c r="D7599" s="86"/>
      <c r="E7599" s="86"/>
      <c r="F7599" s="86"/>
    </row>
    <row r="7600" spans="3:6" x14ac:dyDescent="0.25">
      <c r="C7600" s="86"/>
      <c r="D7600" s="86"/>
      <c r="E7600" s="86"/>
      <c r="F7600" s="86"/>
    </row>
    <row r="7601" spans="3:6" x14ac:dyDescent="0.25">
      <c r="C7601" s="86"/>
      <c r="D7601" s="86"/>
      <c r="E7601" s="86"/>
      <c r="F7601" s="86"/>
    </row>
    <row r="7602" spans="3:6" x14ac:dyDescent="0.25">
      <c r="C7602" s="86"/>
      <c r="D7602" s="86"/>
      <c r="E7602" s="86"/>
      <c r="F7602" s="86"/>
    </row>
    <row r="7603" spans="3:6" x14ac:dyDescent="0.25">
      <c r="C7603" s="86"/>
      <c r="D7603" s="86"/>
      <c r="E7603" s="86"/>
      <c r="F7603" s="86"/>
    </row>
    <row r="7604" spans="3:6" x14ac:dyDescent="0.25">
      <c r="C7604" s="86"/>
      <c r="D7604" s="86"/>
      <c r="E7604" s="86"/>
      <c r="F7604" s="86"/>
    </row>
    <row r="7605" spans="3:6" x14ac:dyDescent="0.25">
      <c r="C7605" s="86"/>
      <c r="D7605" s="86"/>
      <c r="E7605" s="86"/>
      <c r="F7605" s="86"/>
    </row>
    <row r="7606" spans="3:6" x14ac:dyDescent="0.25">
      <c r="C7606" s="86"/>
      <c r="D7606" s="86"/>
      <c r="E7606" s="86"/>
      <c r="F7606" s="86"/>
    </row>
    <row r="7607" spans="3:6" x14ac:dyDescent="0.25">
      <c r="C7607" s="86"/>
      <c r="D7607" s="86"/>
      <c r="E7607" s="86"/>
      <c r="F7607" s="86"/>
    </row>
    <row r="7608" spans="3:6" x14ac:dyDescent="0.25">
      <c r="C7608" s="86"/>
      <c r="D7608" s="86"/>
      <c r="E7608" s="86"/>
      <c r="F7608" s="86"/>
    </row>
    <row r="7609" spans="3:6" x14ac:dyDescent="0.25">
      <c r="C7609" s="86"/>
      <c r="D7609" s="86"/>
      <c r="E7609" s="86"/>
      <c r="F7609" s="86"/>
    </row>
    <row r="7610" spans="3:6" x14ac:dyDescent="0.25">
      <c r="C7610" s="86"/>
      <c r="D7610" s="86"/>
      <c r="E7610" s="86"/>
      <c r="F7610" s="86"/>
    </row>
    <row r="7611" spans="3:6" x14ac:dyDescent="0.25">
      <c r="C7611" s="86"/>
      <c r="D7611" s="86"/>
      <c r="E7611" s="86"/>
      <c r="F7611" s="86"/>
    </row>
    <row r="7612" spans="3:6" x14ac:dyDescent="0.25">
      <c r="C7612" s="86"/>
      <c r="D7612" s="86"/>
      <c r="E7612" s="86"/>
      <c r="F7612" s="86"/>
    </row>
    <row r="7613" spans="3:6" x14ac:dyDescent="0.25">
      <c r="C7613" s="86"/>
      <c r="D7613" s="86"/>
      <c r="E7613" s="86"/>
      <c r="F7613" s="86"/>
    </row>
    <row r="7614" spans="3:6" x14ac:dyDescent="0.25">
      <c r="C7614" s="86"/>
      <c r="D7614" s="86"/>
      <c r="E7614" s="86"/>
      <c r="F7614" s="86"/>
    </row>
    <row r="7615" spans="3:6" x14ac:dyDescent="0.25">
      <c r="C7615" s="86"/>
      <c r="D7615" s="86"/>
      <c r="E7615" s="86"/>
      <c r="F7615" s="86"/>
    </row>
    <row r="7616" spans="3:6" x14ac:dyDescent="0.25">
      <c r="C7616" s="86"/>
      <c r="D7616" s="86"/>
      <c r="E7616" s="86"/>
      <c r="F7616" s="86"/>
    </row>
    <row r="7617" spans="3:6" x14ac:dyDescent="0.25">
      <c r="C7617" s="86"/>
      <c r="D7617" s="86"/>
      <c r="E7617" s="86"/>
      <c r="F7617" s="86"/>
    </row>
    <row r="7618" spans="3:6" x14ac:dyDescent="0.25">
      <c r="C7618" s="86"/>
      <c r="D7618" s="86"/>
      <c r="E7618" s="86"/>
      <c r="F7618" s="86"/>
    </row>
    <row r="7619" spans="3:6" x14ac:dyDescent="0.25">
      <c r="C7619" s="86"/>
      <c r="D7619" s="86"/>
      <c r="E7619" s="86"/>
      <c r="F7619" s="86"/>
    </row>
    <row r="7620" spans="3:6" x14ac:dyDescent="0.25">
      <c r="C7620" s="86"/>
      <c r="D7620" s="86"/>
      <c r="E7620" s="86"/>
      <c r="F7620" s="86"/>
    </row>
    <row r="7621" spans="3:6" x14ac:dyDescent="0.25">
      <c r="C7621" s="86"/>
      <c r="D7621" s="86"/>
      <c r="E7621" s="86"/>
      <c r="F7621" s="86"/>
    </row>
    <row r="7622" spans="3:6" x14ac:dyDescent="0.25">
      <c r="C7622" s="86"/>
      <c r="D7622" s="86"/>
      <c r="E7622" s="86"/>
      <c r="F7622" s="86"/>
    </row>
    <row r="7623" spans="3:6" x14ac:dyDescent="0.25">
      <c r="C7623" s="86"/>
      <c r="D7623" s="86"/>
      <c r="E7623" s="86"/>
      <c r="F7623" s="86"/>
    </row>
    <row r="7624" spans="3:6" x14ac:dyDescent="0.25">
      <c r="C7624" s="86"/>
      <c r="D7624" s="86"/>
      <c r="E7624" s="86"/>
      <c r="F7624" s="86"/>
    </row>
    <row r="7625" spans="3:6" x14ac:dyDescent="0.25">
      <c r="C7625" s="86"/>
      <c r="D7625" s="86"/>
      <c r="E7625" s="86"/>
      <c r="F7625" s="86"/>
    </row>
    <row r="7626" spans="3:6" x14ac:dyDescent="0.25">
      <c r="C7626" s="86"/>
      <c r="D7626" s="86"/>
      <c r="E7626" s="86"/>
      <c r="F7626" s="86"/>
    </row>
    <row r="7627" spans="3:6" x14ac:dyDescent="0.25">
      <c r="C7627" s="86"/>
      <c r="D7627" s="86"/>
      <c r="E7627" s="86"/>
      <c r="F7627" s="86"/>
    </row>
    <row r="7628" spans="3:6" x14ac:dyDescent="0.25">
      <c r="C7628" s="86"/>
      <c r="D7628" s="86"/>
      <c r="E7628" s="86"/>
      <c r="F7628" s="86"/>
    </row>
    <row r="7629" spans="3:6" x14ac:dyDescent="0.25">
      <c r="C7629" s="86"/>
      <c r="D7629" s="86"/>
      <c r="E7629" s="86"/>
      <c r="F7629" s="86"/>
    </row>
    <row r="7630" spans="3:6" x14ac:dyDescent="0.25">
      <c r="C7630" s="86"/>
      <c r="D7630" s="86"/>
      <c r="E7630" s="86"/>
      <c r="F7630" s="86"/>
    </row>
    <row r="7631" spans="3:6" x14ac:dyDescent="0.25">
      <c r="C7631" s="86"/>
      <c r="D7631" s="86"/>
      <c r="E7631" s="86"/>
      <c r="F7631" s="86"/>
    </row>
    <row r="7632" spans="3:6" x14ac:dyDescent="0.25">
      <c r="C7632" s="86"/>
      <c r="D7632" s="86"/>
      <c r="E7632" s="86"/>
      <c r="F7632" s="86"/>
    </row>
    <row r="7633" spans="3:6" x14ac:dyDescent="0.25">
      <c r="C7633" s="86"/>
      <c r="D7633" s="86"/>
      <c r="E7633" s="86"/>
      <c r="F7633" s="86"/>
    </row>
    <row r="7634" spans="3:6" x14ac:dyDescent="0.25">
      <c r="C7634" s="86"/>
      <c r="D7634" s="86"/>
      <c r="E7634" s="86"/>
      <c r="F7634" s="86"/>
    </row>
    <row r="7635" spans="3:6" x14ac:dyDescent="0.25">
      <c r="C7635" s="86"/>
      <c r="D7635" s="86"/>
      <c r="E7635" s="86"/>
      <c r="F7635" s="86"/>
    </row>
    <row r="7636" spans="3:6" x14ac:dyDescent="0.25">
      <c r="C7636" s="86"/>
      <c r="D7636" s="86"/>
      <c r="E7636" s="86"/>
      <c r="F7636" s="86"/>
    </row>
    <row r="7637" spans="3:6" x14ac:dyDescent="0.25">
      <c r="C7637" s="86"/>
      <c r="D7637" s="86"/>
      <c r="E7637" s="86"/>
      <c r="F7637" s="86"/>
    </row>
    <row r="7638" spans="3:6" x14ac:dyDescent="0.25">
      <c r="C7638" s="86"/>
      <c r="D7638" s="86"/>
      <c r="E7638" s="86"/>
      <c r="F7638" s="86"/>
    </row>
    <row r="7639" spans="3:6" x14ac:dyDescent="0.25">
      <c r="C7639" s="86"/>
      <c r="D7639" s="86"/>
      <c r="E7639" s="86"/>
      <c r="F7639" s="86"/>
    </row>
    <row r="7640" spans="3:6" x14ac:dyDescent="0.25">
      <c r="C7640" s="86"/>
      <c r="D7640" s="86"/>
      <c r="E7640" s="86"/>
      <c r="F7640" s="86"/>
    </row>
    <row r="7641" spans="3:6" x14ac:dyDescent="0.25">
      <c r="C7641" s="86"/>
      <c r="D7641" s="86"/>
      <c r="E7641" s="86"/>
      <c r="F7641" s="86"/>
    </row>
    <row r="7642" spans="3:6" x14ac:dyDescent="0.25">
      <c r="C7642" s="86"/>
      <c r="D7642" s="86"/>
      <c r="E7642" s="86"/>
      <c r="F7642" s="86"/>
    </row>
    <row r="7643" spans="3:6" x14ac:dyDescent="0.25">
      <c r="C7643" s="86"/>
      <c r="D7643" s="86"/>
      <c r="E7643" s="86"/>
      <c r="F7643" s="86"/>
    </row>
    <row r="7644" spans="3:6" x14ac:dyDescent="0.25">
      <c r="C7644" s="86"/>
      <c r="D7644" s="86"/>
      <c r="E7644" s="86"/>
      <c r="F7644" s="86"/>
    </row>
    <row r="7645" spans="3:6" x14ac:dyDescent="0.25">
      <c r="C7645" s="86"/>
      <c r="D7645" s="86"/>
      <c r="E7645" s="86"/>
      <c r="F7645" s="86"/>
    </row>
    <row r="7646" spans="3:6" x14ac:dyDescent="0.25">
      <c r="C7646" s="86"/>
      <c r="D7646" s="86"/>
      <c r="E7646" s="86"/>
      <c r="F7646" s="86"/>
    </row>
    <row r="7647" spans="3:6" x14ac:dyDescent="0.25">
      <c r="C7647" s="86"/>
      <c r="D7647" s="86"/>
      <c r="E7647" s="86"/>
      <c r="F7647" s="86"/>
    </row>
    <row r="7648" spans="3:6" x14ac:dyDescent="0.25">
      <c r="C7648" s="86"/>
      <c r="D7648" s="86"/>
      <c r="E7648" s="86"/>
      <c r="F7648" s="86"/>
    </row>
    <row r="7649" spans="3:6" x14ac:dyDescent="0.25">
      <c r="C7649" s="86"/>
      <c r="D7649" s="86"/>
      <c r="E7649" s="86"/>
      <c r="F7649" s="86"/>
    </row>
    <row r="7650" spans="3:6" x14ac:dyDescent="0.25">
      <c r="C7650" s="86"/>
      <c r="D7650" s="86"/>
      <c r="E7650" s="86"/>
      <c r="F7650" s="86"/>
    </row>
    <row r="7651" spans="3:6" x14ac:dyDescent="0.25">
      <c r="C7651" s="86"/>
      <c r="D7651" s="86"/>
      <c r="E7651" s="86"/>
      <c r="F7651" s="86"/>
    </row>
    <row r="7652" spans="3:6" x14ac:dyDescent="0.25">
      <c r="C7652" s="86"/>
      <c r="D7652" s="86"/>
      <c r="E7652" s="86"/>
      <c r="F7652" s="86"/>
    </row>
    <row r="7653" spans="3:6" x14ac:dyDescent="0.25">
      <c r="C7653" s="86"/>
      <c r="D7653" s="86"/>
      <c r="E7653" s="86"/>
      <c r="F7653" s="86"/>
    </row>
    <row r="7654" spans="3:6" x14ac:dyDescent="0.25">
      <c r="C7654" s="86"/>
      <c r="D7654" s="86"/>
      <c r="E7654" s="86"/>
      <c r="F7654" s="86"/>
    </row>
    <row r="7655" spans="3:6" x14ac:dyDescent="0.25">
      <c r="C7655" s="86"/>
      <c r="D7655" s="86"/>
      <c r="E7655" s="86"/>
      <c r="F7655" s="86"/>
    </row>
    <row r="7656" spans="3:6" x14ac:dyDescent="0.25">
      <c r="C7656" s="86"/>
      <c r="D7656" s="86"/>
      <c r="E7656" s="86"/>
      <c r="F7656" s="86"/>
    </row>
    <row r="7657" spans="3:6" x14ac:dyDescent="0.25">
      <c r="C7657" s="86"/>
      <c r="D7657" s="86"/>
      <c r="E7657" s="86"/>
      <c r="F7657" s="86"/>
    </row>
    <row r="7658" spans="3:6" x14ac:dyDescent="0.25">
      <c r="C7658" s="86"/>
      <c r="D7658" s="86"/>
      <c r="E7658" s="86"/>
      <c r="F7658" s="86"/>
    </row>
    <row r="7659" spans="3:6" x14ac:dyDescent="0.25">
      <c r="C7659" s="86"/>
      <c r="D7659" s="86"/>
      <c r="E7659" s="86"/>
      <c r="F7659" s="86"/>
    </row>
    <row r="7660" spans="3:6" x14ac:dyDescent="0.25">
      <c r="C7660" s="86"/>
      <c r="D7660" s="86"/>
      <c r="E7660" s="86"/>
      <c r="F7660" s="86"/>
    </row>
    <row r="7661" spans="3:6" x14ac:dyDescent="0.25">
      <c r="C7661" s="86"/>
      <c r="D7661" s="86"/>
      <c r="E7661" s="86"/>
      <c r="F7661" s="86"/>
    </row>
    <row r="7662" spans="3:6" x14ac:dyDescent="0.25">
      <c r="C7662" s="86"/>
      <c r="D7662" s="86"/>
      <c r="E7662" s="86"/>
      <c r="F7662" s="86"/>
    </row>
    <row r="7663" spans="3:6" x14ac:dyDescent="0.25">
      <c r="C7663" s="86"/>
      <c r="D7663" s="86"/>
      <c r="E7663" s="86"/>
      <c r="F7663" s="86"/>
    </row>
    <row r="7664" spans="3:6" x14ac:dyDescent="0.25">
      <c r="C7664" s="86"/>
      <c r="D7664" s="86"/>
      <c r="E7664" s="86"/>
      <c r="F7664" s="86"/>
    </row>
    <row r="7665" spans="3:6" x14ac:dyDescent="0.25">
      <c r="C7665" s="86"/>
      <c r="D7665" s="86"/>
      <c r="E7665" s="86"/>
      <c r="F7665" s="86"/>
    </row>
    <row r="7666" spans="3:6" x14ac:dyDescent="0.25">
      <c r="C7666" s="86"/>
      <c r="D7666" s="86"/>
      <c r="E7666" s="86"/>
      <c r="F7666" s="86"/>
    </row>
    <row r="7667" spans="3:6" x14ac:dyDescent="0.25">
      <c r="C7667" s="86"/>
      <c r="D7667" s="86"/>
      <c r="E7667" s="86"/>
      <c r="F7667" s="86"/>
    </row>
    <row r="7668" spans="3:6" x14ac:dyDescent="0.25">
      <c r="C7668" s="86"/>
      <c r="D7668" s="86"/>
      <c r="E7668" s="86"/>
      <c r="F7668" s="86"/>
    </row>
    <row r="7669" spans="3:6" x14ac:dyDescent="0.25">
      <c r="C7669" s="86"/>
      <c r="D7669" s="86"/>
      <c r="E7669" s="86"/>
      <c r="F7669" s="86"/>
    </row>
    <row r="7670" spans="3:6" x14ac:dyDescent="0.25">
      <c r="C7670" s="86"/>
      <c r="D7670" s="86"/>
      <c r="E7670" s="86"/>
      <c r="F7670" s="86"/>
    </row>
    <row r="7671" spans="3:6" x14ac:dyDescent="0.25">
      <c r="C7671" s="86"/>
      <c r="D7671" s="86"/>
      <c r="E7671" s="86"/>
      <c r="F7671" s="86"/>
    </row>
    <row r="7672" spans="3:6" x14ac:dyDescent="0.25">
      <c r="C7672" s="86"/>
      <c r="D7672" s="86"/>
      <c r="E7672" s="86"/>
      <c r="F7672" s="86"/>
    </row>
    <row r="7673" spans="3:6" x14ac:dyDescent="0.25">
      <c r="C7673" s="86"/>
      <c r="D7673" s="86"/>
      <c r="E7673" s="86"/>
      <c r="F7673" s="86"/>
    </row>
    <row r="7674" spans="3:6" x14ac:dyDescent="0.25">
      <c r="C7674" s="86"/>
      <c r="D7674" s="86"/>
      <c r="E7674" s="86"/>
      <c r="F7674" s="86"/>
    </row>
    <row r="7675" spans="3:6" x14ac:dyDescent="0.25">
      <c r="C7675" s="86"/>
      <c r="D7675" s="86"/>
      <c r="E7675" s="86"/>
      <c r="F7675" s="86"/>
    </row>
    <row r="7676" spans="3:6" x14ac:dyDescent="0.25">
      <c r="C7676" s="86"/>
      <c r="D7676" s="86"/>
      <c r="E7676" s="86"/>
      <c r="F7676" s="86"/>
    </row>
    <row r="7677" spans="3:6" x14ac:dyDescent="0.25">
      <c r="C7677" s="86"/>
      <c r="D7677" s="86"/>
      <c r="E7677" s="86"/>
      <c r="F7677" s="86"/>
    </row>
    <row r="7678" spans="3:6" x14ac:dyDescent="0.25">
      <c r="C7678" s="86"/>
      <c r="D7678" s="86"/>
      <c r="E7678" s="86"/>
      <c r="F7678" s="86"/>
    </row>
    <row r="7679" spans="3:6" x14ac:dyDescent="0.25">
      <c r="C7679" s="86"/>
      <c r="D7679" s="86"/>
      <c r="E7679" s="86"/>
      <c r="F7679" s="86"/>
    </row>
    <row r="7680" spans="3:6" x14ac:dyDescent="0.25">
      <c r="C7680" s="86"/>
      <c r="D7680" s="86"/>
      <c r="E7680" s="86"/>
      <c r="F7680" s="86"/>
    </row>
    <row r="7681" spans="3:6" x14ac:dyDescent="0.25">
      <c r="C7681" s="86"/>
      <c r="D7681" s="86"/>
      <c r="E7681" s="86"/>
      <c r="F7681" s="86"/>
    </row>
    <row r="7682" spans="3:6" x14ac:dyDescent="0.25">
      <c r="C7682" s="86"/>
      <c r="D7682" s="86"/>
      <c r="E7682" s="86"/>
      <c r="F7682" s="86"/>
    </row>
    <row r="7683" spans="3:6" x14ac:dyDescent="0.25">
      <c r="C7683" s="86"/>
      <c r="D7683" s="86"/>
      <c r="E7683" s="86"/>
      <c r="F7683" s="86"/>
    </row>
    <row r="7684" spans="3:6" x14ac:dyDescent="0.25">
      <c r="C7684" s="86"/>
      <c r="D7684" s="86"/>
      <c r="E7684" s="86"/>
      <c r="F7684" s="86"/>
    </row>
    <row r="7685" spans="3:6" x14ac:dyDescent="0.25">
      <c r="C7685" s="86"/>
      <c r="D7685" s="86"/>
      <c r="E7685" s="86"/>
      <c r="F7685" s="86"/>
    </row>
    <row r="7686" spans="3:6" x14ac:dyDescent="0.25">
      <c r="C7686" s="86"/>
      <c r="D7686" s="86"/>
      <c r="E7686" s="86"/>
      <c r="F7686" s="86"/>
    </row>
    <row r="7687" spans="3:6" x14ac:dyDescent="0.25">
      <c r="C7687" s="86"/>
      <c r="D7687" s="86"/>
      <c r="E7687" s="86"/>
      <c r="F7687" s="86"/>
    </row>
    <row r="7688" spans="3:6" x14ac:dyDescent="0.25">
      <c r="C7688" s="86"/>
      <c r="D7688" s="86"/>
      <c r="E7688" s="86"/>
      <c r="F7688" s="86"/>
    </row>
    <row r="7689" spans="3:6" x14ac:dyDescent="0.25">
      <c r="C7689" s="86"/>
      <c r="D7689" s="86"/>
      <c r="E7689" s="86"/>
      <c r="F7689" s="86"/>
    </row>
    <row r="7690" spans="3:6" x14ac:dyDescent="0.25">
      <c r="C7690" s="86"/>
      <c r="D7690" s="86"/>
      <c r="E7690" s="86"/>
      <c r="F7690" s="86"/>
    </row>
    <row r="7691" spans="3:6" x14ac:dyDescent="0.25">
      <c r="C7691" s="86"/>
      <c r="D7691" s="86"/>
      <c r="E7691" s="86"/>
      <c r="F7691" s="86"/>
    </row>
    <row r="7692" spans="3:6" x14ac:dyDescent="0.25">
      <c r="C7692" s="86"/>
      <c r="D7692" s="86"/>
      <c r="E7692" s="86"/>
      <c r="F7692" s="86"/>
    </row>
    <row r="7693" spans="3:6" x14ac:dyDescent="0.25">
      <c r="C7693" s="86"/>
      <c r="D7693" s="86"/>
      <c r="E7693" s="86"/>
      <c r="F7693" s="86"/>
    </row>
    <row r="7694" spans="3:6" x14ac:dyDescent="0.25">
      <c r="C7694" s="86"/>
      <c r="D7694" s="86"/>
      <c r="E7694" s="86"/>
      <c r="F7694" s="86"/>
    </row>
    <row r="7695" spans="3:6" x14ac:dyDescent="0.25">
      <c r="C7695" s="86"/>
      <c r="D7695" s="86"/>
      <c r="E7695" s="86"/>
      <c r="F7695" s="86"/>
    </row>
    <row r="7696" spans="3:6" x14ac:dyDescent="0.25">
      <c r="C7696" s="86"/>
      <c r="D7696" s="86"/>
      <c r="E7696" s="86"/>
      <c r="F7696" s="86"/>
    </row>
    <row r="7697" spans="3:6" x14ac:dyDescent="0.25">
      <c r="C7697" s="86"/>
      <c r="D7697" s="86"/>
      <c r="E7697" s="86"/>
      <c r="F7697" s="86"/>
    </row>
    <row r="7698" spans="3:6" x14ac:dyDescent="0.25">
      <c r="C7698" s="86"/>
      <c r="D7698" s="86"/>
      <c r="E7698" s="86"/>
      <c r="F7698" s="86"/>
    </row>
    <row r="7699" spans="3:6" x14ac:dyDescent="0.25">
      <c r="C7699" s="86"/>
      <c r="D7699" s="86"/>
      <c r="E7699" s="86"/>
      <c r="F7699" s="86"/>
    </row>
    <row r="7700" spans="3:6" x14ac:dyDescent="0.25">
      <c r="C7700" s="86"/>
      <c r="D7700" s="86"/>
      <c r="E7700" s="86"/>
      <c r="F7700" s="86"/>
    </row>
    <row r="7701" spans="3:6" x14ac:dyDescent="0.25">
      <c r="C7701" s="86"/>
      <c r="D7701" s="86"/>
      <c r="E7701" s="86"/>
      <c r="F7701" s="86"/>
    </row>
    <row r="7702" spans="3:6" x14ac:dyDescent="0.25">
      <c r="C7702" s="86"/>
      <c r="D7702" s="86"/>
      <c r="E7702" s="86"/>
      <c r="F7702" s="86"/>
    </row>
    <row r="7703" spans="3:6" x14ac:dyDescent="0.25">
      <c r="C7703" s="86"/>
      <c r="D7703" s="86"/>
      <c r="E7703" s="86"/>
      <c r="F7703" s="86"/>
    </row>
    <row r="7704" spans="3:6" x14ac:dyDescent="0.25">
      <c r="C7704" s="86"/>
      <c r="D7704" s="86"/>
      <c r="E7704" s="86"/>
      <c r="F7704" s="86"/>
    </row>
    <row r="7705" spans="3:6" x14ac:dyDescent="0.25">
      <c r="C7705" s="86"/>
      <c r="D7705" s="86"/>
      <c r="E7705" s="86"/>
      <c r="F7705" s="86"/>
    </row>
    <row r="7706" spans="3:6" x14ac:dyDescent="0.25">
      <c r="C7706" s="86"/>
      <c r="D7706" s="86"/>
      <c r="E7706" s="86"/>
      <c r="F7706" s="86"/>
    </row>
    <row r="7707" spans="3:6" x14ac:dyDescent="0.25">
      <c r="C7707" s="86"/>
      <c r="D7707" s="86"/>
      <c r="E7707" s="86"/>
      <c r="F7707" s="86"/>
    </row>
    <row r="7708" spans="3:6" x14ac:dyDescent="0.25">
      <c r="C7708" s="86"/>
      <c r="D7708" s="86"/>
      <c r="E7708" s="86"/>
      <c r="F7708" s="86"/>
    </row>
    <row r="7709" spans="3:6" x14ac:dyDescent="0.25">
      <c r="C7709" s="86"/>
      <c r="D7709" s="86"/>
      <c r="E7709" s="86"/>
      <c r="F7709" s="86"/>
    </row>
    <row r="7710" spans="3:6" x14ac:dyDescent="0.25">
      <c r="C7710" s="86"/>
      <c r="D7710" s="86"/>
      <c r="E7710" s="86"/>
      <c r="F7710" s="86"/>
    </row>
    <row r="7711" spans="3:6" x14ac:dyDescent="0.25">
      <c r="C7711" s="86"/>
      <c r="D7711" s="86"/>
      <c r="E7711" s="86"/>
      <c r="F7711" s="86"/>
    </row>
    <row r="7712" spans="3:6" x14ac:dyDescent="0.25">
      <c r="C7712" s="86"/>
      <c r="D7712" s="86"/>
      <c r="E7712" s="86"/>
      <c r="F7712" s="86"/>
    </row>
    <row r="7713" spans="3:6" x14ac:dyDescent="0.25">
      <c r="C7713" s="86"/>
      <c r="D7713" s="86"/>
      <c r="E7713" s="86"/>
      <c r="F7713" s="86"/>
    </row>
    <row r="7714" spans="3:6" x14ac:dyDescent="0.25">
      <c r="C7714" s="86"/>
      <c r="D7714" s="86"/>
      <c r="E7714" s="86"/>
      <c r="F7714" s="86"/>
    </row>
    <row r="7715" spans="3:6" x14ac:dyDescent="0.25">
      <c r="C7715" s="86"/>
      <c r="D7715" s="86"/>
      <c r="E7715" s="86"/>
      <c r="F7715" s="86"/>
    </row>
    <row r="7716" spans="3:6" x14ac:dyDescent="0.25">
      <c r="C7716" s="86"/>
      <c r="D7716" s="86"/>
      <c r="E7716" s="86"/>
      <c r="F7716" s="86"/>
    </row>
    <row r="7717" spans="3:6" x14ac:dyDescent="0.25">
      <c r="C7717" s="86"/>
      <c r="D7717" s="86"/>
      <c r="E7717" s="86"/>
      <c r="F7717" s="86"/>
    </row>
    <row r="7718" spans="3:6" x14ac:dyDescent="0.25">
      <c r="C7718" s="86"/>
      <c r="D7718" s="86"/>
      <c r="E7718" s="86"/>
      <c r="F7718" s="86"/>
    </row>
    <row r="7719" spans="3:6" x14ac:dyDescent="0.25">
      <c r="C7719" s="86"/>
      <c r="D7719" s="86"/>
      <c r="E7719" s="86"/>
      <c r="F7719" s="86"/>
    </row>
    <row r="7720" spans="3:6" x14ac:dyDescent="0.25">
      <c r="C7720" s="86"/>
      <c r="D7720" s="86"/>
      <c r="E7720" s="86"/>
      <c r="F7720" s="86"/>
    </row>
    <row r="7721" spans="3:6" x14ac:dyDescent="0.25">
      <c r="C7721" s="86"/>
      <c r="D7721" s="86"/>
      <c r="E7721" s="86"/>
      <c r="F7721" s="86"/>
    </row>
    <row r="7722" spans="3:6" x14ac:dyDescent="0.25">
      <c r="C7722" s="86"/>
      <c r="D7722" s="86"/>
      <c r="E7722" s="86"/>
      <c r="F7722" s="86"/>
    </row>
    <row r="7723" spans="3:6" x14ac:dyDescent="0.25">
      <c r="C7723" s="86"/>
      <c r="D7723" s="86"/>
      <c r="E7723" s="86"/>
      <c r="F7723" s="86"/>
    </row>
    <row r="7724" spans="3:6" x14ac:dyDescent="0.25">
      <c r="C7724" s="86"/>
      <c r="D7724" s="86"/>
      <c r="E7724" s="86"/>
      <c r="F7724" s="86"/>
    </row>
    <row r="7725" spans="3:6" x14ac:dyDescent="0.25">
      <c r="C7725" s="86"/>
      <c r="D7725" s="86"/>
      <c r="E7725" s="86"/>
      <c r="F7725" s="86"/>
    </row>
    <row r="7726" spans="3:6" x14ac:dyDescent="0.25">
      <c r="C7726" s="86"/>
      <c r="D7726" s="86"/>
      <c r="E7726" s="86"/>
      <c r="F7726" s="86"/>
    </row>
    <row r="7727" spans="3:6" x14ac:dyDescent="0.25">
      <c r="C7727" s="86"/>
      <c r="D7727" s="86"/>
      <c r="E7727" s="86"/>
      <c r="F7727" s="86"/>
    </row>
    <row r="7728" spans="3:6" x14ac:dyDescent="0.25">
      <c r="C7728" s="86"/>
      <c r="D7728" s="86"/>
      <c r="E7728" s="86"/>
      <c r="F7728" s="86"/>
    </row>
    <row r="7729" spans="3:6" x14ac:dyDescent="0.25">
      <c r="C7729" s="86"/>
      <c r="D7729" s="86"/>
      <c r="E7729" s="86"/>
      <c r="F7729" s="86"/>
    </row>
    <row r="7730" spans="3:6" x14ac:dyDescent="0.25">
      <c r="C7730" s="86"/>
      <c r="D7730" s="86"/>
      <c r="E7730" s="86"/>
      <c r="F7730" s="86"/>
    </row>
    <row r="7731" spans="3:6" x14ac:dyDescent="0.25">
      <c r="C7731" s="86"/>
      <c r="D7731" s="86"/>
      <c r="E7731" s="86"/>
      <c r="F7731" s="86"/>
    </row>
    <row r="7732" spans="3:6" x14ac:dyDescent="0.25">
      <c r="C7732" s="86"/>
      <c r="D7732" s="86"/>
      <c r="E7732" s="86"/>
      <c r="F7732" s="86"/>
    </row>
    <row r="7733" spans="3:6" x14ac:dyDescent="0.25">
      <c r="C7733" s="86"/>
      <c r="D7733" s="86"/>
      <c r="E7733" s="86"/>
      <c r="F7733" s="86"/>
    </row>
    <row r="7734" spans="3:6" x14ac:dyDescent="0.25">
      <c r="C7734" s="86"/>
      <c r="D7734" s="86"/>
      <c r="E7734" s="86"/>
      <c r="F7734" s="86"/>
    </row>
    <row r="7735" spans="3:6" x14ac:dyDescent="0.25">
      <c r="C7735" s="86"/>
      <c r="D7735" s="86"/>
      <c r="E7735" s="86"/>
      <c r="F7735" s="86"/>
    </row>
    <row r="7736" spans="3:6" x14ac:dyDescent="0.25">
      <c r="C7736" s="86"/>
      <c r="D7736" s="86"/>
      <c r="E7736" s="86"/>
      <c r="F7736" s="86"/>
    </row>
    <row r="7737" spans="3:6" x14ac:dyDescent="0.25">
      <c r="C7737" s="86"/>
      <c r="D7737" s="86"/>
      <c r="E7737" s="86"/>
      <c r="F7737" s="86"/>
    </row>
    <row r="7738" spans="3:6" x14ac:dyDescent="0.25">
      <c r="C7738" s="86"/>
      <c r="D7738" s="86"/>
      <c r="E7738" s="86"/>
      <c r="F7738" s="86"/>
    </row>
    <row r="7739" spans="3:6" x14ac:dyDescent="0.25">
      <c r="C7739" s="86"/>
      <c r="D7739" s="86"/>
      <c r="E7739" s="86"/>
      <c r="F7739" s="86"/>
    </row>
    <row r="7740" spans="3:6" x14ac:dyDescent="0.25">
      <c r="C7740" s="86"/>
      <c r="D7740" s="86"/>
      <c r="E7740" s="86"/>
      <c r="F7740" s="86"/>
    </row>
    <row r="7741" spans="3:6" x14ac:dyDescent="0.25">
      <c r="C7741" s="86"/>
      <c r="D7741" s="86"/>
      <c r="E7741" s="86"/>
      <c r="F7741" s="86"/>
    </row>
    <row r="7742" spans="3:6" x14ac:dyDescent="0.25">
      <c r="C7742" s="86"/>
      <c r="D7742" s="86"/>
      <c r="E7742" s="86"/>
      <c r="F7742" s="86"/>
    </row>
    <row r="7743" spans="3:6" x14ac:dyDescent="0.25">
      <c r="C7743" s="86"/>
      <c r="D7743" s="86"/>
      <c r="E7743" s="86"/>
      <c r="F7743" s="86"/>
    </row>
    <row r="7744" spans="3:6" x14ac:dyDescent="0.25">
      <c r="C7744" s="86"/>
      <c r="D7744" s="86"/>
      <c r="E7744" s="86"/>
      <c r="F7744" s="86"/>
    </row>
    <row r="7745" spans="3:6" x14ac:dyDescent="0.25">
      <c r="C7745" s="86"/>
      <c r="D7745" s="86"/>
      <c r="E7745" s="86"/>
      <c r="F7745" s="86"/>
    </row>
    <row r="7746" spans="3:6" x14ac:dyDescent="0.25">
      <c r="C7746" s="86"/>
      <c r="D7746" s="86"/>
      <c r="E7746" s="86"/>
      <c r="F7746" s="86"/>
    </row>
    <row r="7747" spans="3:6" x14ac:dyDescent="0.25">
      <c r="C7747" s="86"/>
      <c r="D7747" s="86"/>
      <c r="E7747" s="86"/>
      <c r="F7747" s="86"/>
    </row>
    <row r="7748" spans="3:6" x14ac:dyDescent="0.25">
      <c r="C7748" s="86"/>
      <c r="D7748" s="86"/>
      <c r="E7748" s="86"/>
      <c r="F7748" s="86"/>
    </row>
    <row r="7749" spans="3:6" x14ac:dyDescent="0.25">
      <c r="C7749" s="86"/>
      <c r="D7749" s="86"/>
      <c r="E7749" s="86"/>
      <c r="F7749" s="86"/>
    </row>
    <row r="7750" spans="3:6" x14ac:dyDescent="0.25">
      <c r="C7750" s="86"/>
      <c r="D7750" s="86"/>
      <c r="E7750" s="86"/>
      <c r="F7750" s="86"/>
    </row>
    <row r="7751" spans="3:6" x14ac:dyDescent="0.25">
      <c r="C7751" s="86"/>
      <c r="D7751" s="86"/>
      <c r="E7751" s="86"/>
      <c r="F7751" s="86"/>
    </row>
    <row r="7752" spans="3:6" x14ac:dyDescent="0.25">
      <c r="C7752" s="86"/>
      <c r="D7752" s="86"/>
      <c r="E7752" s="86"/>
      <c r="F7752" s="86"/>
    </row>
    <row r="7753" spans="3:6" x14ac:dyDescent="0.25">
      <c r="C7753" s="86"/>
      <c r="D7753" s="86"/>
      <c r="E7753" s="86"/>
      <c r="F7753" s="86"/>
    </row>
    <row r="7754" spans="3:6" x14ac:dyDescent="0.25">
      <c r="C7754" s="86"/>
      <c r="D7754" s="86"/>
      <c r="E7754" s="86"/>
      <c r="F7754" s="86"/>
    </row>
    <row r="7755" spans="3:6" x14ac:dyDescent="0.25">
      <c r="C7755" s="86"/>
      <c r="D7755" s="86"/>
      <c r="E7755" s="86"/>
      <c r="F7755" s="86"/>
    </row>
    <row r="7756" spans="3:6" x14ac:dyDescent="0.25">
      <c r="C7756" s="86"/>
      <c r="D7756" s="86"/>
      <c r="E7756" s="86"/>
      <c r="F7756" s="86"/>
    </row>
    <row r="7757" spans="3:6" x14ac:dyDescent="0.25">
      <c r="C7757" s="86"/>
      <c r="D7757" s="86"/>
      <c r="E7757" s="86"/>
      <c r="F7757" s="86"/>
    </row>
    <row r="7758" spans="3:6" x14ac:dyDescent="0.25">
      <c r="C7758" s="86"/>
      <c r="D7758" s="86"/>
      <c r="E7758" s="86"/>
      <c r="F7758" s="86"/>
    </row>
    <row r="7759" spans="3:6" x14ac:dyDescent="0.25">
      <c r="C7759" s="86"/>
      <c r="D7759" s="86"/>
      <c r="E7759" s="86"/>
      <c r="F7759" s="86"/>
    </row>
    <row r="7760" spans="3:6" x14ac:dyDescent="0.25">
      <c r="C7760" s="86"/>
      <c r="D7760" s="86"/>
      <c r="E7760" s="86"/>
      <c r="F7760" s="86"/>
    </row>
    <row r="7761" spans="3:6" x14ac:dyDescent="0.25">
      <c r="C7761" s="86"/>
      <c r="D7761" s="86"/>
      <c r="E7761" s="86"/>
      <c r="F7761" s="86"/>
    </row>
    <row r="7762" spans="3:6" x14ac:dyDescent="0.25">
      <c r="C7762" s="86"/>
      <c r="D7762" s="86"/>
      <c r="E7762" s="86"/>
      <c r="F7762" s="86"/>
    </row>
    <row r="7763" spans="3:6" x14ac:dyDescent="0.25">
      <c r="C7763" s="86"/>
      <c r="D7763" s="86"/>
      <c r="E7763" s="86"/>
      <c r="F7763" s="86"/>
    </row>
    <row r="7764" spans="3:6" x14ac:dyDescent="0.25">
      <c r="C7764" s="86"/>
      <c r="D7764" s="86"/>
      <c r="E7764" s="86"/>
      <c r="F7764" s="86"/>
    </row>
    <row r="7765" spans="3:6" x14ac:dyDescent="0.25">
      <c r="C7765" s="86"/>
      <c r="D7765" s="86"/>
      <c r="E7765" s="86"/>
      <c r="F7765" s="86"/>
    </row>
    <row r="7766" spans="3:6" x14ac:dyDescent="0.25">
      <c r="C7766" s="86"/>
      <c r="D7766" s="86"/>
      <c r="E7766" s="86"/>
      <c r="F7766" s="86"/>
    </row>
    <row r="7767" spans="3:6" x14ac:dyDescent="0.25">
      <c r="C7767" s="86"/>
      <c r="D7767" s="86"/>
      <c r="E7767" s="86"/>
      <c r="F7767" s="86"/>
    </row>
    <row r="7768" spans="3:6" x14ac:dyDescent="0.25">
      <c r="C7768" s="86"/>
      <c r="D7768" s="86"/>
      <c r="E7768" s="86"/>
      <c r="F7768" s="86"/>
    </row>
    <row r="7769" spans="3:6" x14ac:dyDescent="0.25">
      <c r="C7769" s="86"/>
      <c r="D7769" s="86"/>
      <c r="E7769" s="86"/>
      <c r="F7769" s="86"/>
    </row>
    <row r="7770" spans="3:6" x14ac:dyDescent="0.25">
      <c r="C7770" s="86"/>
      <c r="D7770" s="86"/>
      <c r="E7770" s="86"/>
      <c r="F7770" s="86"/>
    </row>
    <row r="7771" spans="3:6" x14ac:dyDescent="0.25">
      <c r="C7771" s="86"/>
      <c r="D7771" s="86"/>
      <c r="E7771" s="86"/>
      <c r="F7771" s="86"/>
    </row>
    <row r="7772" spans="3:6" x14ac:dyDescent="0.25">
      <c r="C7772" s="86"/>
      <c r="D7772" s="86"/>
      <c r="E7772" s="86"/>
      <c r="F7772" s="86"/>
    </row>
    <row r="7773" spans="3:6" x14ac:dyDescent="0.25">
      <c r="C7773" s="86"/>
      <c r="D7773" s="86"/>
      <c r="E7773" s="86"/>
      <c r="F7773" s="86"/>
    </row>
    <row r="7774" spans="3:6" x14ac:dyDescent="0.25">
      <c r="C7774" s="86"/>
      <c r="D7774" s="86"/>
      <c r="E7774" s="86"/>
      <c r="F7774" s="86"/>
    </row>
    <row r="7775" spans="3:6" x14ac:dyDescent="0.25">
      <c r="C7775" s="86"/>
      <c r="D7775" s="86"/>
      <c r="E7775" s="86"/>
      <c r="F7775" s="86"/>
    </row>
    <row r="7776" spans="3:6" x14ac:dyDescent="0.25">
      <c r="C7776" s="86"/>
      <c r="D7776" s="86"/>
      <c r="E7776" s="86"/>
      <c r="F7776" s="86"/>
    </row>
    <row r="7777" spans="3:6" x14ac:dyDescent="0.25">
      <c r="C7777" s="86"/>
      <c r="D7777" s="86"/>
      <c r="E7777" s="86"/>
      <c r="F7777" s="86"/>
    </row>
    <row r="7778" spans="3:6" x14ac:dyDescent="0.25">
      <c r="C7778" s="86"/>
      <c r="D7778" s="86"/>
      <c r="E7778" s="86"/>
      <c r="F7778" s="86"/>
    </row>
    <row r="7779" spans="3:6" x14ac:dyDescent="0.25">
      <c r="C7779" s="86"/>
      <c r="D7779" s="86"/>
      <c r="E7779" s="86"/>
      <c r="F7779" s="86"/>
    </row>
    <row r="7780" spans="3:6" x14ac:dyDescent="0.25">
      <c r="C7780" s="86"/>
      <c r="D7780" s="86"/>
      <c r="E7780" s="86"/>
      <c r="F7780" s="86"/>
    </row>
    <row r="7781" spans="3:6" x14ac:dyDescent="0.25">
      <c r="C7781" s="86"/>
      <c r="D7781" s="86"/>
      <c r="E7781" s="86"/>
      <c r="F7781" s="86"/>
    </row>
    <row r="7782" spans="3:6" x14ac:dyDescent="0.25">
      <c r="C7782" s="86"/>
      <c r="D7782" s="86"/>
      <c r="E7782" s="86"/>
      <c r="F7782" s="86"/>
    </row>
    <row r="7783" spans="3:6" x14ac:dyDescent="0.25">
      <c r="C7783" s="86"/>
      <c r="D7783" s="86"/>
      <c r="E7783" s="86"/>
      <c r="F7783" s="86"/>
    </row>
    <row r="7784" spans="3:6" x14ac:dyDescent="0.25">
      <c r="C7784" s="86"/>
      <c r="D7784" s="86"/>
      <c r="E7784" s="86"/>
      <c r="F7784" s="86"/>
    </row>
    <row r="7785" spans="3:6" x14ac:dyDescent="0.25">
      <c r="C7785" s="86"/>
      <c r="D7785" s="86"/>
      <c r="E7785" s="86"/>
      <c r="F7785" s="86"/>
    </row>
    <row r="7786" spans="3:6" x14ac:dyDescent="0.25">
      <c r="C7786" s="86"/>
      <c r="D7786" s="86"/>
      <c r="E7786" s="86"/>
      <c r="F7786" s="86"/>
    </row>
    <row r="7787" spans="3:6" x14ac:dyDescent="0.25">
      <c r="C7787" s="86"/>
      <c r="D7787" s="86"/>
      <c r="E7787" s="86"/>
      <c r="F7787" s="86"/>
    </row>
    <row r="7788" spans="3:6" x14ac:dyDescent="0.25">
      <c r="C7788" s="86"/>
      <c r="D7788" s="86"/>
      <c r="E7788" s="86"/>
      <c r="F7788" s="86"/>
    </row>
    <row r="7789" spans="3:6" x14ac:dyDescent="0.25">
      <c r="C7789" s="86"/>
      <c r="D7789" s="86"/>
      <c r="E7789" s="86"/>
      <c r="F7789" s="86"/>
    </row>
    <row r="7790" spans="3:6" x14ac:dyDescent="0.25">
      <c r="C7790" s="86"/>
      <c r="D7790" s="86"/>
      <c r="E7790" s="86"/>
      <c r="F7790" s="86"/>
    </row>
    <row r="7791" spans="3:6" x14ac:dyDescent="0.25">
      <c r="C7791" s="86"/>
      <c r="D7791" s="86"/>
      <c r="E7791" s="86"/>
      <c r="F7791" s="86"/>
    </row>
    <row r="7792" spans="3:6" x14ac:dyDescent="0.25">
      <c r="C7792" s="86"/>
      <c r="D7792" s="86"/>
      <c r="E7792" s="86"/>
      <c r="F7792" s="86"/>
    </row>
    <row r="7793" spans="3:6" x14ac:dyDescent="0.25">
      <c r="C7793" s="86"/>
      <c r="D7793" s="86"/>
      <c r="E7793" s="86"/>
      <c r="F7793" s="86"/>
    </row>
    <row r="7794" spans="3:6" x14ac:dyDescent="0.25">
      <c r="C7794" s="86"/>
      <c r="D7794" s="86"/>
      <c r="E7794" s="86"/>
      <c r="F7794" s="86"/>
    </row>
    <row r="7795" spans="3:6" x14ac:dyDescent="0.25">
      <c r="C7795" s="86"/>
      <c r="D7795" s="86"/>
      <c r="E7795" s="86"/>
      <c r="F7795" s="86"/>
    </row>
    <row r="7796" spans="3:6" x14ac:dyDescent="0.25">
      <c r="C7796" s="86"/>
      <c r="D7796" s="86"/>
      <c r="E7796" s="86"/>
      <c r="F7796" s="86"/>
    </row>
    <row r="7797" spans="3:6" x14ac:dyDescent="0.25">
      <c r="C7797" s="86"/>
      <c r="D7797" s="86"/>
      <c r="E7797" s="86"/>
      <c r="F7797" s="86"/>
    </row>
    <row r="7798" spans="3:6" x14ac:dyDescent="0.25">
      <c r="C7798" s="86"/>
      <c r="D7798" s="86"/>
      <c r="E7798" s="86"/>
      <c r="F7798" s="86"/>
    </row>
    <row r="7799" spans="3:6" x14ac:dyDescent="0.25">
      <c r="C7799" s="86"/>
      <c r="D7799" s="86"/>
      <c r="E7799" s="86"/>
      <c r="F7799" s="86"/>
    </row>
    <row r="7800" spans="3:6" x14ac:dyDescent="0.25">
      <c r="C7800" s="86"/>
      <c r="D7800" s="86"/>
      <c r="E7800" s="86"/>
      <c r="F7800" s="86"/>
    </row>
    <row r="7801" spans="3:6" x14ac:dyDescent="0.25">
      <c r="C7801" s="86"/>
      <c r="D7801" s="86"/>
      <c r="E7801" s="86"/>
      <c r="F7801" s="86"/>
    </row>
    <row r="7802" spans="3:6" x14ac:dyDescent="0.25">
      <c r="C7802" s="86"/>
      <c r="D7802" s="86"/>
      <c r="E7802" s="86"/>
      <c r="F7802" s="86"/>
    </row>
    <row r="7803" spans="3:6" x14ac:dyDescent="0.25">
      <c r="C7803" s="86"/>
      <c r="D7803" s="86"/>
      <c r="E7803" s="86"/>
      <c r="F7803" s="86"/>
    </row>
    <row r="7804" spans="3:6" x14ac:dyDescent="0.25">
      <c r="C7804" s="86"/>
      <c r="D7804" s="86"/>
      <c r="E7804" s="86"/>
      <c r="F7804" s="86"/>
    </row>
    <row r="7805" spans="3:6" x14ac:dyDescent="0.25">
      <c r="C7805" s="86"/>
      <c r="D7805" s="86"/>
      <c r="E7805" s="86"/>
      <c r="F7805" s="86"/>
    </row>
    <row r="7806" spans="3:6" x14ac:dyDescent="0.25">
      <c r="C7806" s="86"/>
      <c r="D7806" s="86"/>
      <c r="E7806" s="86"/>
      <c r="F7806" s="86"/>
    </row>
    <row r="7807" spans="3:6" x14ac:dyDescent="0.25">
      <c r="C7807" s="86"/>
      <c r="D7807" s="86"/>
      <c r="E7807" s="86"/>
      <c r="F7807" s="86"/>
    </row>
    <row r="7808" spans="3:6" x14ac:dyDescent="0.25">
      <c r="C7808" s="86"/>
      <c r="D7808" s="86"/>
      <c r="E7808" s="86"/>
      <c r="F7808" s="86"/>
    </row>
    <row r="7809" spans="3:6" x14ac:dyDescent="0.25">
      <c r="C7809" s="86"/>
      <c r="D7809" s="86"/>
      <c r="E7809" s="86"/>
      <c r="F7809" s="86"/>
    </row>
    <row r="7810" spans="3:6" x14ac:dyDescent="0.25">
      <c r="C7810" s="86"/>
      <c r="D7810" s="86"/>
      <c r="E7810" s="86"/>
      <c r="F7810" s="86"/>
    </row>
    <row r="7811" spans="3:6" x14ac:dyDescent="0.25">
      <c r="C7811" s="86"/>
      <c r="D7811" s="86"/>
      <c r="E7811" s="86"/>
      <c r="F7811" s="86"/>
    </row>
    <row r="7812" spans="3:6" x14ac:dyDescent="0.25">
      <c r="C7812" s="86"/>
      <c r="D7812" s="86"/>
      <c r="E7812" s="86"/>
      <c r="F7812" s="86"/>
    </row>
    <row r="7813" spans="3:6" x14ac:dyDescent="0.25">
      <c r="C7813" s="86"/>
      <c r="D7813" s="86"/>
      <c r="E7813" s="86"/>
      <c r="F7813" s="86"/>
    </row>
    <row r="7814" spans="3:6" x14ac:dyDescent="0.25">
      <c r="C7814" s="86"/>
      <c r="D7814" s="86"/>
      <c r="E7814" s="86"/>
      <c r="F7814" s="86"/>
    </row>
    <row r="7815" spans="3:6" x14ac:dyDescent="0.25">
      <c r="C7815" s="86"/>
      <c r="D7815" s="86"/>
      <c r="E7815" s="86"/>
      <c r="F7815" s="86"/>
    </row>
    <row r="7816" spans="3:6" x14ac:dyDescent="0.25">
      <c r="C7816" s="86"/>
      <c r="D7816" s="86"/>
      <c r="E7816" s="86"/>
      <c r="F7816" s="86"/>
    </row>
    <row r="7817" spans="3:6" x14ac:dyDescent="0.25">
      <c r="C7817" s="86"/>
      <c r="D7817" s="86"/>
      <c r="E7817" s="86"/>
      <c r="F7817" s="86"/>
    </row>
    <row r="7818" spans="3:6" x14ac:dyDescent="0.25">
      <c r="C7818" s="86"/>
      <c r="D7818" s="86"/>
      <c r="E7818" s="86"/>
      <c r="F7818" s="86"/>
    </row>
    <row r="7819" spans="3:6" x14ac:dyDescent="0.25">
      <c r="C7819" s="86"/>
      <c r="D7819" s="86"/>
      <c r="E7819" s="86"/>
      <c r="F7819" s="86"/>
    </row>
    <row r="7820" spans="3:6" x14ac:dyDescent="0.25">
      <c r="C7820" s="86"/>
      <c r="D7820" s="86"/>
      <c r="E7820" s="86"/>
      <c r="F7820" s="86"/>
    </row>
    <row r="7821" spans="3:6" x14ac:dyDescent="0.25">
      <c r="C7821" s="86"/>
      <c r="D7821" s="86"/>
      <c r="E7821" s="86"/>
      <c r="F7821" s="86"/>
    </row>
    <row r="7822" spans="3:6" x14ac:dyDescent="0.25">
      <c r="C7822" s="86"/>
      <c r="D7822" s="86"/>
      <c r="E7822" s="86"/>
      <c r="F7822" s="86"/>
    </row>
    <row r="7823" spans="3:6" x14ac:dyDescent="0.25">
      <c r="C7823" s="86"/>
      <c r="D7823" s="86"/>
      <c r="E7823" s="86"/>
      <c r="F7823" s="86"/>
    </row>
    <row r="7824" spans="3:6" x14ac:dyDescent="0.25">
      <c r="C7824" s="86"/>
      <c r="D7824" s="86"/>
      <c r="E7824" s="86"/>
      <c r="F7824" s="86"/>
    </row>
    <row r="7825" spans="3:6" x14ac:dyDescent="0.25">
      <c r="C7825" s="86"/>
      <c r="D7825" s="86"/>
      <c r="E7825" s="86"/>
      <c r="F7825" s="86"/>
    </row>
    <row r="7826" spans="3:6" x14ac:dyDescent="0.25">
      <c r="C7826" s="86"/>
      <c r="D7826" s="86"/>
      <c r="E7826" s="86"/>
      <c r="F7826" s="86"/>
    </row>
    <row r="7827" spans="3:6" x14ac:dyDescent="0.25">
      <c r="C7827" s="86"/>
      <c r="D7827" s="86"/>
      <c r="E7827" s="86"/>
      <c r="F7827" s="86"/>
    </row>
    <row r="7828" spans="3:6" x14ac:dyDescent="0.25">
      <c r="C7828" s="86"/>
      <c r="D7828" s="86"/>
      <c r="E7828" s="86"/>
      <c r="F7828" s="86"/>
    </row>
    <row r="7829" spans="3:6" x14ac:dyDescent="0.25">
      <c r="C7829" s="86"/>
      <c r="D7829" s="86"/>
      <c r="E7829" s="86"/>
      <c r="F7829" s="86"/>
    </row>
    <row r="7830" spans="3:6" x14ac:dyDescent="0.25">
      <c r="C7830" s="86"/>
      <c r="D7830" s="86"/>
      <c r="E7830" s="86"/>
      <c r="F7830" s="86"/>
    </row>
    <row r="7831" spans="3:6" x14ac:dyDescent="0.25">
      <c r="C7831" s="86"/>
      <c r="D7831" s="86"/>
      <c r="E7831" s="86"/>
      <c r="F7831" s="86"/>
    </row>
    <row r="7832" spans="3:6" x14ac:dyDescent="0.25">
      <c r="C7832" s="86"/>
      <c r="D7832" s="86"/>
      <c r="E7832" s="86"/>
      <c r="F7832" s="86"/>
    </row>
    <row r="7833" spans="3:6" x14ac:dyDescent="0.25">
      <c r="C7833" s="86"/>
      <c r="D7833" s="86"/>
      <c r="E7833" s="86"/>
      <c r="F7833" s="86"/>
    </row>
    <row r="7834" spans="3:6" x14ac:dyDescent="0.25">
      <c r="C7834" s="86"/>
      <c r="D7834" s="86"/>
      <c r="E7834" s="86"/>
      <c r="F7834" s="86"/>
    </row>
    <row r="7835" spans="3:6" x14ac:dyDescent="0.25">
      <c r="C7835" s="86"/>
      <c r="D7835" s="86"/>
      <c r="E7835" s="86"/>
      <c r="F7835" s="86"/>
    </row>
    <row r="7836" spans="3:6" x14ac:dyDescent="0.25">
      <c r="C7836" s="86"/>
      <c r="D7836" s="86"/>
      <c r="E7836" s="86"/>
      <c r="F7836" s="86"/>
    </row>
    <row r="7837" spans="3:6" x14ac:dyDescent="0.25">
      <c r="C7837" s="86"/>
      <c r="D7837" s="86"/>
      <c r="E7837" s="86"/>
      <c r="F7837" s="86"/>
    </row>
    <row r="7838" spans="3:6" x14ac:dyDescent="0.25">
      <c r="C7838" s="86"/>
      <c r="D7838" s="86"/>
      <c r="E7838" s="86"/>
      <c r="F7838" s="86"/>
    </row>
    <row r="7839" spans="3:6" x14ac:dyDescent="0.25">
      <c r="C7839" s="86"/>
      <c r="D7839" s="86"/>
      <c r="E7839" s="86"/>
      <c r="F7839" s="86"/>
    </row>
    <row r="7840" spans="3:6" x14ac:dyDescent="0.25">
      <c r="C7840" s="86"/>
      <c r="D7840" s="86"/>
      <c r="E7840" s="86"/>
      <c r="F7840" s="86"/>
    </row>
    <row r="7841" spans="3:6" x14ac:dyDescent="0.25">
      <c r="C7841" s="86"/>
      <c r="D7841" s="86"/>
      <c r="E7841" s="86"/>
      <c r="F7841" s="86"/>
    </row>
    <row r="7842" spans="3:6" x14ac:dyDescent="0.25">
      <c r="C7842" s="86"/>
      <c r="D7842" s="86"/>
      <c r="E7842" s="86"/>
      <c r="F7842" s="86"/>
    </row>
    <row r="7843" spans="3:6" x14ac:dyDescent="0.25">
      <c r="C7843" s="86"/>
      <c r="D7843" s="86"/>
      <c r="E7843" s="86"/>
      <c r="F7843" s="86"/>
    </row>
    <row r="7844" spans="3:6" x14ac:dyDescent="0.25">
      <c r="C7844" s="86"/>
      <c r="D7844" s="86"/>
      <c r="E7844" s="86"/>
      <c r="F7844" s="86"/>
    </row>
    <row r="7845" spans="3:6" x14ac:dyDescent="0.25">
      <c r="C7845" s="86"/>
      <c r="D7845" s="86"/>
      <c r="E7845" s="86"/>
      <c r="F7845" s="86"/>
    </row>
    <row r="7846" spans="3:6" x14ac:dyDescent="0.25">
      <c r="C7846" s="86"/>
      <c r="D7846" s="86"/>
      <c r="E7846" s="86"/>
      <c r="F7846" s="86"/>
    </row>
    <row r="7847" spans="3:6" x14ac:dyDescent="0.25">
      <c r="C7847" s="86"/>
      <c r="D7847" s="86"/>
      <c r="E7847" s="86"/>
      <c r="F7847" s="86"/>
    </row>
    <row r="7848" spans="3:6" x14ac:dyDescent="0.25">
      <c r="C7848" s="86"/>
      <c r="D7848" s="86"/>
      <c r="E7848" s="86"/>
      <c r="F7848" s="86"/>
    </row>
    <row r="7849" spans="3:6" x14ac:dyDescent="0.25">
      <c r="C7849" s="86"/>
      <c r="D7849" s="86"/>
      <c r="E7849" s="86"/>
      <c r="F7849" s="86"/>
    </row>
    <row r="7850" spans="3:6" x14ac:dyDescent="0.25">
      <c r="C7850" s="86"/>
      <c r="D7850" s="86"/>
      <c r="E7850" s="86"/>
      <c r="F7850" s="86"/>
    </row>
    <row r="7851" spans="3:6" x14ac:dyDescent="0.25">
      <c r="C7851" s="86"/>
      <c r="D7851" s="86"/>
      <c r="E7851" s="86"/>
      <c r="F7851" s="86"/>
    </row>
    <row r="7852" spans="3:6" x14ac:dyDescent="0.25">
      <c r="C7852" s="86"/>
      <c r="D7852" s="86"/>
      <c r="E7852" s="86"/>
      <c r="F7852" s="86"/>
    </row>
    <row r="7853" spans="3:6" x14ac:dyDescent="0.25">
      <c r="C7853" s="86"/>
      <c r="D7853" s="86"/>
      <c r="E7853" s="86"/>
      <c r="F7853" s="86"/>
    </row>
    <row r="7854" spans="3:6" x14ac:dyDescent="0.25">
      <c r="C7854" s="86"/>
      <c r="D7854" s="86"/>
      <c r="E7854" s="86"/>
      <c r="F7854" s="86"/>
    </row>
    <row r="7855" spans="3:6" x14ac:dyDescent="0.25">
      <c r="C7855" s="86"/>
      <c r="D7855" s="86"/>
      <c r="E7855" s="86"/>
      <c r="F7855" s="86"/>
    </row>
    <row r="7856" spans="3:6" x14ac:dyDescent="0.25">
      <c r="C7856" s="86"/>
      <c r="D7856" s="86"/>
      <c r="E7856" s="86"/>
      <c r="F7856" s="86"/>
    </row>
    <row r="7857" spans="3:6" x14ac:dyDescent="0.25">
      <c r="C7857" s="86"/>
      <c r="D7857" s="86"/>
      <c r="E7857" s="86"/>
      <c r="F7857" s="86"/>
    </row>
    <row r="7858" spans="3:6" x14ac:dyDescent="0.25">
      <c r="C7858" s="86"/>
      <c r="D7858" s="86"/>
      <c r="E7858" s="86"/>
      <c r="F7858" s="86"/>
    </row>
    <row r="7859" spans="3:6" x14ac:dyDescent="0.25">
      <c r="C7859" s="86"/>
      <c r="D7859" s="86"/>
      <c r="E7859" s="86"/>
      <c r="F7859" s="86"/>
    </row>
    <row r="7860" spans="3:6" x14ac:dyDescent="0.25">
      <c r="C7860" s="86"/>
      <c r="D7860" s="86"/>
      <c r="E7860" s="86"/>
      <c r="F7860" s="86"/>
    </row>
    <row r="7861" spans="3:6" x14ac:dyDescent="0.25">
      <c r="C7861" s="86"/>
      <c r="D7861" s="86"/>
      <c r="E7861" s="86"/>
      <c r="F7861" s="86"/>
    </row>
    <row r="7862" spans="3:6" x14ac:dyDescent="0.25">
      <c r="C7862" s="86"/>
      <c r="D7862" s="86"/>
      <c r="E7862" s="86"/>
      <c r="F7862" s="86"/>
    </row>
    <row r="7863" spans="3:6" x14ac:dyDescent="0.25">
      <c r="C7863" s="86"/>
      <c r="D7863" s="86"/>
      <c r="E7863" s="86"/>
      <c r="F7863" s="86"/>
    </row>
    <row r="7864" spans="3:6" x14ac:dyDescent="0.25">
      <c r="C7864" s="86"/>
      <c r="D7864" s="86"/>
      <c r="E7864" s="86"/>
      <c r="F7864" s="86"/>
    </row>
    <row r="7865" spans="3:6" x14ac:dyDescent="0.25">
      <c r="C7865" s="86"/>
      <c r="D7865" s="86"/>
      <c r="E7865" s="86"/>
      <c r="F7865" s="86"/>
    </row>
    <row r="7866" spans="3:6" x14ac:dyDescent="0.25">
      <c r="C7866" s="86"/>
      <c r="D7866" s="86"/>
      <c r="E7866" s="86"/>
      <c r="F7866" s="86"/>
    </row>
    <row r="7867" spans="3:6" x14ac:dyDescent="0.25">
      <c r="C7867" s="86"/>
      <c r="D7867" s="86"/>
      <c r="E7867" s="86"/>
      <c r="F7867" s="86"/>
    </row>
    <row r="7868" spans="3:6" x14ac:dyDescent="0.25">
      <c r="C7868" s="86"/>
      <c r="D7868" s="86"/>
      <c r="E7868" s="86"/>
      <c r="F7868" s="86"/>
    </row>
    <row r="7869" spans="3:6" x14ac:dyDescent="0.25">
      <c r="C7869" s="86"/>
      <c r="D7869" s="86"/>
      <c r="E7869" s="86"/>
      <c r="F7869" s="86"/>
    </row>
    <row r="7870" spans="3:6" x14ac:dyDescent="0.25">
      <c r="C7870" s="86"/>
      <c r="D7870" s="86"/>
      <c r="E7870" s="86"/>
      <c r="F7870" s="86"/>
    </row>
    <row r="7871" spans="3:6" x14ac:dyDescent="0.25">
      <c r="C7871" s="86"/>
      <c r="D7871" s="86"/>
      <c r="E7871" s="86"/>
      <c r="F7871" s="86"/>
    </row>
    <row r="7872" spans="3:6" x14ac:dyDescent="0.25">
      <c r="C7872" s="86"/>
      <c r="D7872" s="86"/>
      <c r="E7872" s="86"/>
      <c r="F7872" s="86"/>
    </row>
    <row r="7873" spans="3:6" x14ac:dyDescent="0.25">
      <c r="C7873" s="86"/>
      <c r="D7873" s="86"/>
      <c r="E7873" s="86"/>
      <c r="F7873" s="86"/>
    </row>
    <row r="7874" spans="3:6" x14ac:dyDescent="0.25">
      <c r="C7874" s="86"/>
      <c r="D7874" s="86"/>
      <c r="E7874" s="86"/>
      <c r="F7874" s="86"/>
    </row>
    <row r="7875" spans="3:6" x14ac:dyDescent="0.25">
      <c r="C7875" s="86"/>
      <c r="D7875" s="86"/>
      <c r="E7875" s="86"/>
      <c r="F7875" s="86"/>
    </row>
    <row r="7876" spans="3:6" x14ac:dyDescent="0.25">
      <c r="C7876" s="86"/>
      <c r="D7876" s="86"/>
      <c r="E7876" s="86"/>
      <c r="F7876" s="86"/>
    </row>
    <row r="7877" spans="3:6" x14ac:dyDescent="0.25">
      <c r="C7877" s="86"/>
      <c r="D7877" s="86"/>
      <c r="E7877" s="86"/>
      <c r="F7877" s="86"/>
    </row>
    <row r="7878" spans="3:6" x14ac:dyDescent="0.25">
      <c r="C7878" s="86"/>
      <c r="D7878" s="86"/>
      <c r="E7878" s="86"/>
      <c r="F7878" s="86"/>
    </row>
    <row r="7879" spans="3:6" x14ac:dyDescent="0.25">
      <c r="C7879" s="86"/>
      <c r="D7879" s="86"/>
      <c r="E7879" s="86"/>
      <c r="F7879" s="86"/>
    </row>
    <row r="7880" spans="3:6" x14ac:dyDescent="0.25">
      <c r="C7880" s="86"/>
      <c r="D7880" s="86"/>
      <c r="E7880" s="86"/>
      <c r="F7880" s="86"/>
    </row>
    <row r="7881" spans="3:6" x14ac:dyDescent="0.25">
      <c r="C7881" s="86"/>
      <c r="D7881" s="86"/>
      <c r="E7881" s="86"/>
      <c r="F7881" s="86"/>
    </row>
    <row r="7882" spans="3:6" x14ac:dyDescent="0.25">
      <c r="C7882" s="86"/>
      <c r="D7882" s="86"/>
      <c r="E7882" s="86"/>
      <c r="F7882" s="86"/>
    </row>
    <row r="7883" spans="3:6" x14ac:dyDescent="0.25">
      <c r="C7883" s="86"/>
      <c r="D7883" s="86"/>
      <c r="E7883" s="86"/>
      <c r="F7883" s="86"/>
    </row>
    <row r="7884" spans="3:6" x14ac:dyDescent="0.25">
      <c r="C7884" s="86"/>
      <c r="D7884" s="86"/>
      <c r="E7884" s="86"/>
      <c r="F7884" s="86"/>
    </row>
    <row r="7885" spans="3:6" x14ac:dyDescent="0.25">
      <c r="C7885" s="86"/>
      <c r="D7885" s="86"/>
      <c r="E7885" s="86"/>
      <c r="F7885" s="86"/>
    </row>
    <row r="7886" spans="3:6" x14ac:dyDescent="0.25">
      <c r="C7886" s="86"/>
      <c r="D7886" s="86"/>
      <c r="E7886" s="86"/>
      <c r="F7886" s="86"/>
    </row>
    <row r="7887" spans="3:6" x14ac:dyDescent="0.25">
      <c r="C7887" s="86"/>
      <c r="D7887" s="86"/>
      <c r="E7887" s="86"/>
      <c r="F7887" s="86"/>
    </row>
    <row r="7888" spans="3:6" x14ac:dyDescent="0.25">
      <c r="C7888" s="86"/>
      <c r="D7888" s="86"/>
      <c r="E7888" s="86"/>
      <c r="F7888" s="86"/>
    </row>
    <row r="7889" spans="3:6" x14ac:dyDescent="0.25">
      <c r="C7889" s="86"/>
      <c r="D7889" s="86"/>
      <c r="E7889" s="86"/>
      <c r="F7889" s="86"/>
    </row>
    <row r="7890" spans="3:6" x14ac:dyDescent="0.25">
      <c r="C7890" s="86"/>
      <c r="D7890" s="86"/>
      <c r="E7890" s="86"/>
      <c r="F7890" s="86"/>
    </row>
    <row r="7891" spans="3:6" x14ac:dyDescent="0.25">
      <c r="C7891" s="86"/>
      <c r="D7891" s="86"/>
      <c r="E7891" s="86"/>
      <c r="F7891" s="86"/>
    </row>
    <row r="7892" spans="3:6" x14ac:dyDescent="0.25">
      <c r="C7892" s="86"/>
      <c r="D7892" s="86"/>
      <c r="E7892" s="86"/>
      <c r="F7892" s="86"/>
    </row>
    <row r="7893" spans="3:6" x14ac:dyDescent="0.25">
      <c r="C7893" s="86"/>
      <c r="D7893" s="86"/>
      <c r="E7893" s="86"/>
      <c r="F7893" s="86"/>
    </row>
    <row r="7894" spans="3:6" x14ac:dyDescent="0.25">
      <c r="C7894" s="86"/>
      <c r="D7894" s="86"/>
      <c r="E7894" s="86"/>
      <c r="F7894" s="86"/>
    </row>
    <row r="7895" spans="3:6" x14ac:dyDescent="0.25">
      <c r="C7895" s="86"/>
      <c r="D7895" s="86"/>
      <c r="E7895" s="86"/>
      <c r="F7895" s="86"/>
    </row>
    <row r="7896" spans="3:6" x14ac:dyDescent="0.25">
      <c r="C7896" s="86"/>
      <c r="D7896" s="86"/>
      <c r="E7896" s="86"/>
      <c r="F7896" s="86"/>
    </row>
    <row r="7897" spans="3:6" x14ac:dyDescent="0.25">
      <c r="C7897" s="86"/>
      <c r="D7897" s="86"/>
      <c r="E7897" s="86"/>
      <c r="F7897" s="86"/>
    </row>
    <row r="7898" spans="3:6" x14ac:dyDescent="0.25">
      <c r="C7898" s="86"/>
      <c r="D7898" s="86"/>
      <c r="E7898" s="86"/>
      <c r="F7898" s="86"/>
    </row>
    <row r="7899" spans="3:6" x14ac:dyDescent="0.25">
      <c r="C7899" s="86"/>
      <c r="D7899" s="86"/>
      <c r="E7899" s="86"/>
      <c r="F7899" s="86"/>
    </row>
    <row r="7900" spans="3:6" x14ac:dyDescent="0.25">
      <c r="C7900" s="86"/>
      <c r="D7900" s="86"/>
      <c r="E7900" s="86"/>
      <c r="F7900" s="86"/>
    </row>
    <row r="7901" spans="3:6" x14ac:dyDescent="0.25">
      <c r="C7901" s="86"/>
      <c r="D7901" s="86"/>
      <c r="E7901" s="86"/>
      <c r="F7901" s="86"/>
    </row>
    <row r="7902" spans="3:6" x14ac:dyDescent="0.25">
      <c r="C7902" s="86"/>
      <c r="D7902" s="86"/>
      <c r="E7902" s="86"/>
      <c r="F7902" s="86"/>
    </row>
    <row r="7903" spans="3:6" x14ac:dyDescent="0.25">
      <c r="C7903" s="86"/>
      <c r="D7903" s="86"/>
      <c r="E7903" s="86"/>
      <c r="F7903" s="86"/>
    </row>
    <row r="7904" spans="3:6" x14ac:dyDescent="0.25">
      <c r="C7904" s="86"/>
      <c r="D7904" s="86"/>
      <c r="E7904" s="86"/>
      <c r="F7904" s="86"/>
    </row>
    <row r="7905" spans="3:6" x14ac:dyDescent="0.25">
      <c r="C7905" s="86"/>
      <c r="D7905" s="86"/>
      <c r="E7905" s="86"/>
      <c r="F7905" s="86"/>
    </row>
    <row r="7906" spans="3:6" x14ac:dyDescent="0.25">
      <c r="C7906" s="86"/>
      <c r="D7906" s="86"/>
      <c r="E7906" s="86"/>
      <c r="F7906" s="86"/>
    </row>
    <row r="7907" spans="3:6" x14ac:dyDescent="0.25">
      <c r="C7907" s="86"/>
      <c r="D7907" s="86"/>
      <c r="E7907" s="86"/>
      <c r="F7907" s="86"/>
    </row>
    <row r="7908" spans="3:6" x14ac:dyDescent="0.25">
      <c r="C7908" s="86"/>
      <c r="D7908" s="86"/>
      <c r="E7908" s="86"/>
      <c r="F7908" s="86"/>
    </row>
    <row r="7909" spans="3:6" x14ac:dyDescent="0.25">
      <c r="C7909" s="86"/>
      <c r="D7909" s="86"/>
      <c r="E7909" s="86"/>
      <c r="F7909" s="86"/>
    </row>
    <row r="7910" spans="3:6" x14ac:dyDescent="0.25">
      <c r="C7910" s="86"/>
      <c r="D7910" s="86"/>
      <c r="E7910" s="86"/>
      <c r="F7910" s="86"/>
    </row>
    <row r="7911" spans="3:6" x14ac:dyDescent="0.25">
      <c r="C7911" s="86"/>
      <c r="D7911" s="86"/>
      <c r="E7911" s="86"/>
      <c r="F7911" s="86"/>
    </row>
    <row r="7912" spans="3:6" x14ac:dyDescent="0.25">
      <c r="C7912" s="86"/>
      <c r="D7912" s="86"/>
      <c r="E7912" s="86"/>
      <c r="F7912" s="86"/>
    </row>
    <row r="7913" spans="3:6" x14ac:dyDescent="0.25">
      <c r="C7913" s="86"/>
      <c r="D7913" s="86"/>
      <c r="E7913" s="86"/>
      <c r="F7913" s="86"/>
    </row>
    <row r="7914" spans="3:6" x14ac:dyDescent="0.25">
      <c r="C7914" s="86"/>
      <c r="D7914" s="86"/>
      <c r="E7914" s="86"/>
      <c r="F7914" s="86"/>
    </row>
    <row r="7915" spans="3:6" x14ac:dyDescent="0.25">
      <c r="C7915" s="86"/>
      <c r="D7915" s="86"/>
      <c r="E7915" s="86"/>
      <c r="F7915" s="86"/>
    </row>
    <row r="7916" spans="3:6" x14ac:dyDescent="0.25">
      <c r="C7916" s="86"/>
      <c r="D7916" s="86"/>
      <c r="E7916" s="86"/>
      <c r="F7916" s="86"/>
    </row>
    <row r="7917" spans="3:6" x14ac:dyDescent="0.25">
      <c r="C7917" s="86"/>
      <c r="D7917" s="86"/>
      <c r="E7917" s="86"/>
      <c r="F7917" s="86"/>
    </row>
    <row r="7918" spans="3:6" x14ac:dyDescent="0.25">
      <c r="C7918" s="86"/>
      <c r="D7918" s="86"/>
      <c r="E7918" s="86"/>
      <c r="F7918" s="86"/>
    </row>
    <row r="7919" spans="3:6" x14ac:dyDescent="0.25">
      <c r="C7919" s="86"/>
      <c r="D7919" s="86"/>
      <c r="E7919" s="86"/>
      <c r="F7919" s="86"/>
    </row>
    <row r="7920" spans="3:6" x14ac:dyDescent="0.25">
      <c r="C7920" s="86"/>
      <c r="D7920" s="86"/>
      <c r="E7920" s="86"/>
      <c r="F7920" s="86"/>
    </row>
    <row r="7921" spans="3:6" x14ac:dyDescent="0.25">
      <c r="C7921" s="86"/>
      <c r="D7921" s="86"/>
      <c r="E7921" s="86"/>
      <c r="F7921" s="86"/>
    </row>
    <row r="7922" spans="3:6" x14ac:dyDescent="0.25">
      <c r="C7922" s="86"/>
      <c r="D7922" s="86"/>
      <c r="E7922" s="86"/>
      <c r="F7922" s="86"/>
    </row>
    <row r="7923" spans="3:6" x14ac:dyDescent="0.25">
      <c r="C7923" s="86"/>
      <c r="D7923" s="86"/>
      <c r="E7923" s="86"/>
      <c r="F7923" s="86"/>
    </row>
    <row r="7924" spans="3:6" x14ac:dyDescent="0.25">
      <c r="C7924" s="86"/>
      <c r="D7924" s="86"/>
      <c r="E7924" s="86"/>
      <c r="F7924" s="86"/>
    </row>
    <row r="7925" spans="3:6" x14ac:dyDescent="0.25">
      <c r="C7925" s="86"/>
      <c r="D7925" s="86"/>
      <c r="E7925" s="86"/>
      <c r="F7925" s="86"/>
    </row>
    <row r="7926" spans="3:6" x14ac:dyDescent="0.25">
      <c r="C7926" s="86"/>
      <c r="D7926" s="86"/>
      <c r="E7926" s="86"/>
      <c r="F7926" s="86"/>
    </row>
    <row r="7927" spans="3:6" x14ac:dyDescent="0.25">
      <c r="C7927" s="86"/>
      <c r="D7927" s="86"/>
      <c r="E7927" s="86"/>
      <c r="F7927" s="86"/>
    </row>
    <row r="7928" spans="3:6" x14ac:dyDescent="0.25">
      <c r="C7928" s="86"/>
      <c r="D7928" s="86"/>
      <c r="E7928" s="86"/>
      <c r="F7928" s="86"/>
    </row>
    <row r="7929" spans="3:6" x14ac:dyDescent="0.25">
      <c r="C7929" s="86"/>
      <c r="D7929" s="86"/>
      <c r="E7929" s="86"/>
      <c r="F7929" s="86"/>
    </row>
    <row r="7930" spans="3:6" x14ac:dyDescent="0.25">
      <c r="C7930" s="86"/>
      <c r="D7930" s="86"/>
      <c r="E7930" s="86"/>
      <c r="F7930" s="86"/>
    </row>
    <row r="7931" spans="3:6" x14ac:dyDescent="0.25">
      <c r="C7931" s="86"/>
      <c r="D7931" s="86"/>
      <c r="E7931" s="86"/>
      <c r="F7931" s="86"/>
    </row>
    <row r="7932" spans="3:6" x14ac:dyDescent="0.25">
      <c r="C7932" s="86"/>
      <c r="D7932" s="86"/>
      <c r="E7932" s="86"/>
      <c r="F7932" s="86"/>
    </row>
    <row r="7933" spans="3:6" x14ac:dyDescent="0.25">
      <c r="C7933" s="86"/>
      <c r="D7933" s="86"/>
      <c r="E7933" s="86"/>
      <c r="F7933" s="86"/>
    </row>
    <row r="7934" spans="3:6" x14ac:dyDescent="0.25">
      <c r="C7934" s="86"/>
      <c r="D7934" s="86"/>
      <c r="E7934" s="86"/>
      <c r="F7934" s="86"/>
    </row>
    <row r="7935" spans="3:6" x14ac:dyDescent="0.25">
      <c r="C7935" s="86"/>
      <c r="D7935" s="86"/>
      <c r="E7935" s="86"/>
      <c r="F7935" s="86"/>
    </row>
    <row r="7936" spans="3:6" x14ac:dyDescent="0.25">
      <c r="C7936" s="86"/>
      <c r="D7936" s="86"/>
      <c r="E7936" s="86"/>
      <c r="F7936" s="86"/>
    </row>
    <row r="7937" spans="3:6" x14ac:dyDescent="0.25">
      <c r="C7937" s="86"/>
      <c r="D7937" s="86"/>
      <c r="E7937" s="86"/>
      <c r="F7937" s="86"/>
    </row>
    <row r="7938" spans="3:6" x14ac:dyDescent="0.25">
      <c r="C7938" s="86"/>
      <c r="D7938" s="86"/>
      <c r="E7938" s="86"/>
      <c r="F7938" s="86"/>
    </row>
    <row r="7939" spans="3:6" x14ac:dyDescent="0.25">
      <c r="C7939" s="86"/>
      <c r="D7939" s="86"/>
      <c r="E7939" s="86"/>
      <c r="F7939" s="86"/>
    </row>
    <row r="7940" spans="3:6" x14ac:dyDescent="0.25">
      <c r="C7940" s="86"/>
      <c r="D7940" s="86"/>
      <c r="E7940" s="86"/>
      <c r="F7940" s="86"/>
    </row>
    <row r="7941" spans="3:6" x14ac:dyDescent="0.25">
      <c r="C7941" s="86"/>
      <c r="D7941" s="86"/>
      <c r="E7941" s="86"/>
      <c r="F7941" s="86"/>
    </row>
    <row r="7942" spans="3:6" x14ac:dyDescent="0.25">
      <c r="C7942" s="86"/>
      <c r="D7942" s="86"/>
      <c r="E7942" s="86"/>
      <c r="F7942" s="86"/>
    </row>
    <row r="7943" spans="3:6" x14ac:dyDescent="0.25">
      <c r="C7943" s="86"/>
      <c r="D7943" s="86"/>
      <c r="E7943" s="86"/>
      <c r="F7943" s="86"/>
    </row>
    <row r="7944" spans="3:6" x14ac:dyDescent="0.25">
      <c r="C7944" s="86"/>
      <c r="D7944" s="86"/>
      <c r="E7944" s="86"/>
      <c r="F7944" s="86"/>
    </row>
    <row r="7945" spans="3:6" x14ac:dyDescent="0.25">
      <c r="C7945" s="86"/>
      <c r="D7945" s="86"/>
      <c r="E7945" s="86"/>
      <c r="F7945" s="86"/>
    </row>
    <row r="7946" spans="3:6" x14ac:dyDescent="0.25">
      <c r="C7946" s="86"/>
      <c r="D7946" s="86"/>
      <c r="E7946" s="86"/>
      <c r="F7946" s="86"/>
    </row>
    <row r="7947" spans="3:6" x14ac:dyDescent="0.25">
      <c r="C7947" s="86"/>
      <c r="D7947" s="86"/>
      <c r="E7947" s="86"/>
      <c r="F7947" s="86"/>
    </row>
    <row r="7948" spans="3:6" x14ac:dyDescent="0.25">
      <c r="C7948" s="86"/>
      <c r="D7948" s="86"/>
      <c r="E7948" s="86"/>
      <c r="F7948" s="86"/>
    </row>
    <row r="7949" spans="3:6" x14ac:dyDescent="0.25">
      <c r="C7949" s="86"/>
      <c r="D7949" s="86"/>
      <c r="E7949" s="86"/>
      <c r="F7949" s="86"/>
    </row>
    <row r="7950" spans="3:6" x14ac:dyDescent="0.25">
      <c r="C7950" s="86"/>
      <c r="D7950" s="86"/>
      <c r="E7950" s="86"/>
      <c r="F7950" s="86"/>
    </row>
    <row r="7951" spans="3:6" x14ac:dyDescent="0.25">
      <c r="C7951" s="86"/>
      <c r="D7951" s="86"/>
      <c r="E7951" s="86"/>
      <c r="F7951" s="86"/>
    </row>
    <row r="7952" spans="3:6" x14ac:dyDescent="0.25">
      <c r="C7952" s="86"/>
      <c r="D7952" s="86"/>
      <c r="E7952" s="86"/>
      <c r="F7952" s="86"/>
    </row>
    <row r="7953" spans="3:6" x14ac:dyDescent="0.25">
      <c r="C7953" s="86"/>
      <c r="D7953" s="86"/>
      <c r="E7953" s="86"/>
      <c r="F7953" s="86"/>
    </row>
    <row r="7954" spans="3:6" x14ac:dyDescent="0.25">
      <c r="C7954" s="86"/>
      <c r="D7954" s="86"/>
      <c r="E7954" s="86"/>
      <c r="F7954" s="86"/>
    </row>
    <row r="7955" spans="3:6" x14ac:dyDescent="0.25">
      <c r="C7955" s="86"/>
      <c r="D7955" s="86"/>
      <c r="E7955" s="86"/>
      <c r="F7955" s="86"/>
    </row>
    <row r="7956" spans="3:6" x14ac:dyDescent="0.25">
      <c r="C7956" s="86"/>
      <c r="D7956" s="86"/>
      <c r="E7956" s="86"/>
      <c r="F7956" s="86"/>
    </row>
    <row r="7957" spans="3:6" x14ac:dyDescent="0.25">
      <c r="C7957" s="86"/>
      <c r="D7957" s="86"/>
      <c r="E7957" s="86"/>
      <c r="F7957" s="86"/>
    </row>
    <row r="7958" spans="3:6" x14ac:dyDescent="0.25">
      <c r="C7958" s="86"/>
      <c r="D7958" s="86"/>
      <c r="E7958" s="86"/>
      <c r="F7958" s="86"/>
    </row>
    <row r="7959" spans="3:6" x14ac:dyDescent="0.25">
      <c r="C7959" s="86"/>
      <c r="D7959" s="86"/>
      <c r="E7959" s="86"/>
      <c r="F7959" s="86"/>
    </row>
    <row r="7960" spans="3:6" x14ac:dyDescent="0.25">
      <c r="C7960" s="86"/>
      <c r="D7960" s="86"/>
      <c r="E7960" s="86"/>
      <c r="F7960" s="86"/>
    </row>
    <row r="7961" spans="3:6" x14ac:dyDescent="0.25">
      <c r="C7961" s="86"/>
      <c r="D7961" s="86"/>
      <c r="E7961" s="86"/>
      <c r="F7961" s="86"/>
    </row>
    <row r="7962" spans="3:6" x14ac:dyDescent="0.25">
      <c r="C7962" s="86"/>
      <c r="D7962" s="86"/>
      <c r="E7962" s="86"/>
      <c r="F7962" s="86"/>
    </row>
    <row r="7963" spans="3:6" x14ac:dyDescent="0.25">
      <c r="C7963" s="86"/>
      <c r="D7963" s="86"/>
      <c r="E7963" s="86"/>
      <c r="F7963" s="86"/>
    </row>
    <row r="7964" spans="3:6" x14ac:dyDescent="0.25">
      <c r="C7964" s="86"/>
      <c r="D7964" s="86"/>
      <c r="E7964" s="86"/>
      <c r="F7964" s="86"/>
    </row>
    <row r="7965" spans="3:6" x14ac:dyDescent="0.25">
      <c r="C7965" s="86"/>
      <c r="D7965" s="86"/>
      <c r="E7965" s="86"/>
      <c r="F7965" s="86"/>
    </row>
    <row r="7966" spans="3:6" x14ac:dyDescent="0.25">
      <c r="C7966" s="86"/>
      <c r="D7966" s="86"/>
      <c r="E7966" s="86"/>
      <c r="F7966" s="86"/>
    </row>
    <row r="7967" spans="3:6" x14ac:dyDescent="0.25">
      <c r="C7967" s="86"/>
      <c r="D7967" s="86"/>
      <c r="E7967" s="86"/>
      <c r="F7967" s="86"/>
    </row>
    <row r="7968" spans="3:6" x14ac:dyDescent="0.25">
      <c r="C7968" s="86"/>
      <c r="D7968" s="86"/>
      <c r="E7968" s="86"/>
      <c r="F7968" s="86"/>
    </row>
    <row r="7969" spans="3:6" x14ac:dyDescent="0.25">
      <c r="C7969" s="86"/>
      <c r="D7969" s="86"/>
      <c r="E7969" s="86"/>
      <c r="F7969" s="86"/>
    </row>
    <row r="7970" spans="3:6" x14ac:dyDescent="0.25">
      <c r="C7970" s="86"/>
      <c r="D7970" s="86"/>
      <c r="E7970" s="86"/>
      <c r="F7970" s="86"/>
    </row>
    <row r="7971" spans="3:6" x14ac:dyDescent="0.25">
      <c r="C7971" s="86"/>
      <c r="D7971" s="86"/>
      <c r="E7971" s="86"/>
      <c r="F7971" s="86"/>
    </row>
    <row r="7972" spans="3:6" x14ac:dyDescent="0.25">
      <c r="C7972" s="86"/>
      <c r="D7972" s="86"/>
      <c r="E7972" s="86"/>
      <c r="F7972" s="86"/>
    </row>
    <row r="7973" spans="3:6" x14ac:dyDescent="0.25">
      <c r="C7973" s="86"/>
      <c r="D7973" s="86"/>
      <c r="E7973" s="86"/>
      <c r="F7973" s="86"/>
    </row>
    <row r="7974" spans="3:6" x14ac:dyDescent="0.25">
      <c r="C7974" s="86"/>
      <c r="D7974" s="86"/>
      <c r="E7974" s="86"/>
      <c r="F7974" s="86"/>
    </row>
    <row r="7975" spans="3:6" x14ac:dyDescent="0.25">
      <c r="C7975" s="86"/>
      <c r="D7975" s="86"/>
      <c r="E7975" s="86"/>
      <c r="F7975" s="86"/>
    </row>
    <row r="7976" spans="3:6" x14ac:dyDescent="0.25">
      <c r="C7976" s="86"/>
      <c r="D7976" s="86"/>
      <c r="E7976" s="86"/>
      <c r="F7976" s="86"/>
    </row>
    <row r="7977" spans="3:6" x14ac:dyDescent="0.25">
      <c r="C7977" s="86"/>
      <c r="D7977" s="86"/>
      <c r="E7977" s="86"/>
      <c r="F7977" s="86"/>
    </row>
    <row r="7978" spans="3:6" x14ac:dyDescent="0.25">
      <c r="C7978" s="86"/>
      <c r="D7978" s="86"/>
      <c r="E7978" s="86"/>
      <c r="F7978" s="86"/>
    </row>
    <row r="7979" spans="3:6" x14ac:dyDescent="0.25">
      <c r="C7979" s="86"/>
      <c r="D7979" s="86"/>
      <c r="E7979" s="86"/>
      <c r="F7979" s="86"/>
    </row>
    <row r="7980" spans="3:6" x14ac:dyDescent="0.25">
      <c r="C7980" s="86"/>
      <c r="D7980" s="86"/>
      <c r="E7980" s="86"/>
      <c r="F7980" s="86"/>
    </row>
    <row r="7981" spans="3:6" x14ac:dyDescent="0.25">
      <c r="C7981" s="86"/>
      <c r="D7981" s="86"/>
      <c r="E7981" s="86"/>
      <c r="F7981" s="86"/>
    </row>
    <row r="7982" spans="3:6" x14ac:dyDescent="0.25">
      <c r="C7982" s="86"/>
      <c r="D7982" s="86"/>
      <c r="E7982" s="86"/>
      <c r="F7982" s="86"/>
    </row>
    <row r="7983" spans="3:6" x14ac:dyDescent="0.25">
      <c r="C7983" s="86"/>
      <c r="D7983" s="86"/>
      <c r="E7983" s="86"/>
      <c r="F7983" s="86"/>
    </row>
    <row r="7984" spans="3:6" x14ac:dyDescent="0.25">
      <c r="C7984" s="86"/>
      <c r="D7984" s="86"/>
      <c r="E7984" s="86"/>
      <c r="F7984" s="86"/>
    </row>
    <row r="7985" spans="3:6" x14ac:dyDescent="0.25">
      <c r="C7985" s="86"/>
      <c r="D7985" s="86"/>
      <c r="E7985" s="86"/>
      <c r="F7985" s="86"/>
    </row>
    <row r="7986" spans="3:6" x14ac:dyDescent="0.25">
      <c r="C7986" s="86"/>
      <c r="D7986" s="86"/>
      <c r="E7986" s="86"/>
      <c r="F7986" s="86"/>
    </row>
    <row r="7987" spans="3:6" x14ac:dyDescent="0.25">
      <c r="C7987" s="86"/>
      <c r="D7987" s="86"/>
      <c r="E7987" s="86"/>
      <c r="F7987" s="86"/>
    </row>
    <row r="7988" spans="3:6" x14ac:dyDescent="0.25">
      <c r="C7988" s="86"/>
      <c r="D7988" s="86"/>
      <c r="E7988" s="86"/>
      <c r="F7988" s="86"/>
    </row>
    <row r="7989" spans="3:6" x14ac:dyDescent="0.25">
      <c r="C7989" s="86"/>
      <c r="D7989" s="86"/>
      <c r="E7989" s="86"/>
      <c r="F7989" s="86"/>
    </row>
    <row r="7990" spans="3:6" x14ac:dyDescent="0.25">
      <c r="C7990" s="86"/>
      <c r="D7990" s="86"/>
      <c r="E7990" s="86"/>
      <c r="F7990" s="86"/>
    </row>
    <row r="7991" spans="3:6" x14ac:dyDescent="0.25">
      <c r="C7991" s="86"/>
      <c r="D7991" s="86"/>
      <c r="E7991" s="86"/>
      <c r="F7991" s="86"/>
    </row>
    <row r="7992" spans="3:6" x14ac:dyDescent="0.25">
      <c r="C7992" s="86"/>
      <c r="D7992" s="86"/>
      <c r="E7992" s="86"/>
      <c r="F7992" s="86"/>
    </row>
    <row r="7993" spans="3:6" x14ac:dyDescent="0.25">
      <c r="C7993" s="86"/>
      <c r="D7993" s="86"/>
      <c r="E7993" s="86"/>
      <c r="F7993" s="86"/>
    </row>
    <row r="7994" spans="3:6" x14ac:dyDescent="0.25">
      <c r="C7994" s="86"/>
      <c r="D7994" s="86"/>
      <c r="E7994" s="86"/>
      <c r="F7994" s="86"/>
    </row>
    <row r="7995" spans="3:6" x14ac:dyDescent="0.25">
      <c r="C7995" s="86"/>
      <c r="D7995" s="86"/>
      <c r="E7995" s="86"/>
      <c r="F7995" s="86"/>
    </row>
    <row r="7996" spans="3:6" x14ac:dyDescent="0.25">
      <c r="C7996" s="86"/>
      <c r="D7996" s="86"/>
      <c r="E7996" s="86"/>
      <c r="F7996" s="86"/>
    </row>
    <row r="7997" spans="3:6" x14ac:dyDescent="0.25">
      <c r="C7997" s="86"/>
      <c r="D7997" s="86"/>
      <c r="E7997" s="86"/>
      <c r="F7997" s="86"/>
    </row>
    <row r="7998" spans="3:6" x14ac:dyDescent="0.25">
      <c r="C7998" s="86"/>
      <c r="D7998" s="86"/>
      <c r="E7998" s="86"/>
      <c r="F7998" s="86"/>
    </row>
    <row r="7999" spans="3:6" x14ac:dyDescent="0.25">
      <c r="C7999" s="86"/>
      <c r="D7999" s="86"/>
      <c r="E7999" s="86"/>
      <c r="F7999" s="86"/>
    </row>
    <row r="8000" spans="3:6" x14ac:dyDescent="0.25">
      <c r="C8000" s="86"/>
      <c r="D8000" s="86"/>
      <c r="E8000" s="86"/>
      <c r="F8000" s="86"/>
    </row>
    <row r="8001" spans="3:6" x14ac:dyDescent="0.25">
      <c r="C8001" s="86"/>
      <c r="D8001" s="86"/>
      <c r="E8001" s="86"/>
      <c r="F8001" s="86"/>
    </row>
    <row r="8002" spans="3:6" x14ac:dyDescent="0.25">
      <c r="C8002" s="86"/>
      <c r="D8002" s="86"/>
      <c r="E8002" s="86"/>
      <c r="F8002" s="86"/>
    </row>
    <row r="8003" spans="3:6" x14ac:dyDescent="0.25">
      <c r="C8003" s="86"/>
      <c r="D8003" s="86"/>
      <c r="E8003" s="86"/>
      <c r="F8003" s="86"/>
    </row>
    <row r="8004" spans="3:6" x14ac:dyDescent="0.25">
      <c r="C8004" s="86"/>
      <c r="D8004" s="86"/>
      <c r="E8004" s="86"/>
      <c r="F8004" s="86"/>
    </row>
    <row r="8005" spans="3:6" x14ac:dyDescent="0.25">
      <c r="C8005" s="86"/>
      <c r="D8005" s="86"/>
      <c r="E8005" s="86"/>
      <c r="F8005" s="86"/>
    </row>
    <row r="8006" spans="3:6" x14ac:dyDescent="0.25">
      <c r="C8006" s="86"/>
      <c r="D8006" s="86"/>
      <c r="E8006" s="86"/>
      <c r="F8006" s="86"/>
    </row>
    <row r="8007" spans="3:6" x14ac:dyDescent="0.25">
      <c r="C8007" s="86"/>
      <c r="D8007" s="86"/>
      <c r="E8007" s="86"/>
      <c r="F8007" s="86"/>
    </row>
    <row r="8008" spans="3:6" x14ac:dyDescent="0.25">
      <c r="C8008" s="86"/>
      <c r="D8008" s="86"/>
      <c r="E8008" s="86"/>
      <c r="F8008" s="86"/>
    </row>
    <row r="8009" spans="3:6" x14ac:dyDescent="0.25">
      <c r="C8009" s="86"/>
      <c r="D8009" s="86"/>
      <c r="E8009" s="86"/>
      <c r="F8009" s="86"/>
    </row>
    <row r="8010" spans="3:6" x14ac:dyDescent="0.25">
      <c r="C8010" s="86"/>
      <c r="D8010" s="86"/>
      <c r="E8010" s="86"/>
      <c r="F8010" s="86"/>
    </row>
    <row r="8011" spans="3:6" x14ac:dyDescent="0.25">
      <c r="C8011" s="86"/>
      <c r="D8011" s="86"/>
      <c r="E8011" s="86"/>
      <c r="F8011" s="86"/>
    </row>
    <row r="8012" spans="3:6" x14ac:dyDescent="0.25">
      <c r="C8012" s="86"/>
      <c r="D8012" s="86"/>
      <c r="E8012" s="86"/>
      <c r="F8012" s="86"/>
    </row>
    <row r="8013" spans="3:6" x14ac:dyDescent="0.25">
      <c r="C8013" s="86"/>
      <c r="D8013" s="86"/>
      <c r="E8013" s="86"/>
      <c r="F8013" s="86"/>
    </row>
    <row r="8014" spans="3:6" x14ac:dyDescent="0.25">
      <c r="C8014" s="86"/>
      <c r="D8014" s="86"/>
      <c r="E8014" s="86"/>
      <c r="F8014" s="86"/>
    </row>
    <row r="8015" spans="3:6" x14ac:dyDescent="0.25">
      <c r="C8015" s="86"/>
      <c r="D8015" s="86"/>
      <c r="E8015" s="86"/>
      <c r="F8015" s="86"/>
    </row>
    <row r="8016" spans="3:6" x14ac:dyDescent="0.25">
      <c r="C8016" s="86"/>
      <c r="D8016" s="86"/>
      <c r="E8016" s="86"/>
      <c r="F8016" s="86"/>
    </row>
    <row r="8017" spans="3:6" x14ac:dyDescent="0.25">
      <c r="C8017" s="86"/>
      <c r="D8017" s="86"/>
      <c r="E8017" s="86"/>
      <c r="F8017" s="86"/>
    </row>
    <row r="8018" spans="3:6" x14ac:dyDescent="0.25">
      <c r="C8018" s="86"/>
      <c r="D8018" s="86"/>
      <c r="E8018" s="86"/>
      <c r="F8018" s="86"/>
    </row>
    <row r="8019" spans="3:6" x14ac:dyDescent="0.25">
      <c r="C8019" s="86"/>
      <c r="D8019" s="86"/>
      <c r="E8019" s="86"/>
      <c r="F8019" s="86"/>
    </row>
    <row r="8020" spans="3:6" x14ac:dyDescent="0.25">
      <c r="C8020" s="86"/>
      <c r="D8020" s="86"/>
      <c r="E8020" s="86"/>
      <c r="F8020" s="86"/>
    </row>
    <row r="8021" spans="3:6" x14ac:dyDescent="0.25">
      <c r="C8021" s="86"/>
      <c r="D8021" s="86"/>
      <c r="E8021" s="86"/>
      <c r="F8021" s="86"/>
    </row>
    <row r="8022" spans="3:6" x14ac:dyDescent="0.25">
      <c r="C8022" s="86"/>
      <c r="D8022" s="86"/>
      <c r="E8022" s="86"/>
      <c r="F8022" s="86"/>
    </row>
    <row r="8023" spans="3:6" x14ac:dyDescent="0.25">
      <c r="C8023" s="86"/>
      <c r="D8023" s="86"/>
      <c r="E8023" s="86"/>
      <c r="F8023" s="86"/>
    </row>
    <row r="8024" spans="3:6" x14ac:dyDescent="0.25">
      <c r="C8024" s="86"/>
      <c r="D8024" s="86"/>
      <c r="E8024" s="86"/>
      <c r="F8024" s="86"/>
    </row>
    <row r="8025" spans="3:6" x14ac:dyDescent="0.25">
      <c r="C8025" s="86"/>
      <c r="D8025" s="86"/>
      <c r="E8025" s="86"/>
      <c r="F8025" s="86"/>
    </row>
    <row r="8026" spans="3:6" x14ac:dyDescent="0.25">
      <c r="C8026" s="86"/>
      <c r="D8026" s="86"/>
      <c r="E8026" s="86"/>
      <c r="F8026" s="86"/>
    </row>
    <row r="8027" spans="3:6" x14ac:dyDescent="0.25">
      <c r="C8027" s="86"/>
      <c r="D8027" s="86"/>
      <c r="E8027" s="86"/>
      <c r="F8027" s="86"/>
    </row>
    <row r="8028" spans="3:6" x14ac:dyDescent="0.25">
      <c r="C8028" s="86"/>
      <c r="D8028" s="86"/>
      <c r="E8028" s="86"/>
      <c r="F8028" s="86"/>
    </row>
    <row r="8029" spans="3:6" x14ac:dyDescent="0.25">
      <c r="C8029" s="86"/>
      <c r="D8029" s="86"/>
      <c r="E8029" s="86"/>
      <c r="F8029" s="86"/>
    </row>
    <row r="8030" spans="3:6" x14ac:dyDescent="0.25">
      <c r="C8030" s="86"/>
      <c r="D8030" s="86"/>
      <c r="E8030" s="86"/>
      <c r="F8030" s="86"/>
    </row>
    <row r="8031" spans="3:6" x14ac:dyDescent="0.25">
      <c r="C8031" s="86"/>
      <c r="D8031" s="86"/>
      <c r="E8031" s="86"/>
      <c r="F8031" s="86"/>
    </row>
    <row r="8032" spans="3:6" x14ac:dyDescent="0.25">
      <c r="C8032" s="86"/>
      <c r="D8032" s="86"/>
      <c r="E8032" s="86"/>
      <c r="F8032" s="86"/>
    </row>
    <row r="8033" spans="3:6" x14ac:dyDescent="0.25">
      <c r="C8033" s="86"/>
      <c r="D8033" s="86"/>
      <c r="E8033" s="86"/>
      <c r="F8033" s="86"/>
    </row>
    <row r="8034" spans="3:6" x14ac:dyDescent="0.25">
      <c r="C8034" s="86"/>
      <c r="D8034" s="86"/>
      <c r="E8034" s="86"/>
      <c r="F8034" s="86"/>
    </row>
    <row r="8035" spans="3:6" x14ac:dyDescent="0.25">
      <c r="C8035" s="86"/>
      <c r="D8035" s="86"/>
      <c r="E8035" s="86"/>
      <c r="F8035" s="86"/>
    </row>
    <row r="8036" spans="3:6" x14ac:dyDescent="0.25">
      <c r="C8036" s="86"/>
      <c r="D8036" s="86"/>
      <c r="E8036" s="86"/>
      <c r="F8036" s="86"/>
    </row>
    <row r="8037" spans="3:6" x14ac:dyDescent="0.25">
      <c r="C8037" s="86"/>
      <c r="D8037" s="86"/>
      <c r="E8037" s="86"/>
      <c r="F8037" s="86"/>
    </row>
    <row r="8038" spans="3:6" x14ac:dyDescent="0.25">
      <c r="C8038" s="86"/>
      <c r="D8038" s="86"/>
      <c r="E8038" s="86"/>
      <c r="F8038" s="86"/>
    </row>
    <row r="8039" spans="3:6" x14ac:dyDescent="0.25">
      <c r="C8039" s="86"/>
      <c r="D8039" s="86"/>
      <c r="E8039" s="86"/>
      <c r="F8039" s="86"/>
    </row>
    <row r="8040" spans="3:6" x14ac:dyDescent="0.25">
      <c r="C8040" s="86"/>
      <c r="D8040" s="86"/>
      <c r="E8040" s="86"/>
      <c r="F8040" s="86"/>
    </row>
    <row r="8041" spans="3:6" x14ac:dyDescent="0.25">
      <c r="C8041" s="86"/>
      <c r="D8041" s="86"/>
      <c r="E8041" s="86"/>
      <c r="F8041" s="86"/>
    </row>
    <row r="8042" spans="3:6" x14ac:dyDescent="0.25">
      <c r="C8042" s="86"/>
      <c r="D8042" s="86"/>
      <c r="E8042" s="86"/>
      <c r="F8042" s="86"/>
    </row>
    <row r="8043" spans="3:6" x14ac:dyDescent="0.25">
      <c r="C8043" s="86"/>
      <c r="D8043" s="86"/>
      <c r="E8043" s="86"/>
      <c r="F8043" s="86"/>
    </row>
    <row r="8044" spans="3:6" x14ac:dyDescent="0.25">
      <c r="C8044" s="86"/>
      <c r="D8044" s="86"/>
      <c r="E8044" s="86"/>
      <c r="F8044" s="86"/>
    </row>
    <row r="8045" spans="3:6" x14ac:dyDescent="0.25">
      <c r="C8045" s="86"/>
      <c r="D8045" s="86"/>
      <c r="E8045" s="86"/>
      <c r="F8045" s="86"/>
    </row>
    <row r="8046" spans="3:6" x14ac:dyDescent="0.25">
      <c r="C8046" s="86"/>
      <c r="D8046" s="86"/>
      <c r="E8046" s="86"/>
      <c r="F8046" s="86"/>
    </row>
    <row r="8047" spans="3:6" x14ac:dyDescent="0.25">
      <c r="C8047" s="86"/>
      <c r="D8047" s="86"/>
      <c r="E8047" s="86"/>
      <c r="F8047" s="86"/>
    </row>
    <row r="8048" spans="3:6" x14ac:dyDescent="0.25">
      <c r="C8048" s="86"/>
      <c r="D8048" s="86"/>
      <c r="E8048" s="86"/>
      <c r="F8048" s="86"/>
    </row>
    <row r="8049" spans="3:6" x14ac:dyDescent="0.25">
      <c r="C8049" s="86"/>
      <c r="D8049" s="86"/>
      <c r="E8049" s="86"/>
      <c r="F8049" s="86"/>
    </row>
    <row r="8050" spans="3:6" x14ac:dyDescent="0.25">
      <c r="C8050" s="86"/>
      <c r="D8050" s="86"/>
      <c r="E8050" s="86"/>
      <c r="F8050" s="86"/>
    </row>
    <row r="8051" spans="3:6" x14ac:dyDescent="0.25">
      <c r="C8051" s="86"/>
      <c r="D8051" s="86"/>
      <c r="E8051" s="86"/>
      <c r="F8051" s="86"/>
    </row>
    <row r="8052" spans="3:6" x14ac:dyDescent="0.25">
      <c r="C8052" s="86"/>
      <c r="D8052" s="86"/>
      <c r="E8052" s="86"/>
      <c r="F8052" s="86"/>
    </row>
    <row r="8053" spans="3:6" x14ac:dyDescent="0.25">
      <c r="C8053" s="86"/>
      <c r="D8053" s="86"/>
      <c r="E8053" s="86"/>
      <c r="F8053" s="86"/>
    </row>
    <row r="8054" spans="3:6" x14ac:dyDescent="0.25">
      <c r="C8054" s="86"/>
      <c r="D8054" s="86"/>
      <c r="E8054" s="86"/>
      <c r="F8054" s="86"/>
    </row>
    <row r="8055" spans="3:6" x14ac:dyDescent="0.25">
      <c r="C8055" s="86"/>
      <c r="D8055" s="86"/>
      <c r="E8055" s="86"/>
      <c r="F8055" s="86"/>
    </row>
    <row r="8056" spans="3:6" x14ac:dyDescent="0.25">
      <c r="C8056" s="86"/>
      <c r="D8056" s="86"/>
      <c r="E8056" s="86"/>
      <c r="F8056" s="86"/>
    </row>
    <row r="8057" spans="3:6" x14ac:dyDescent="0.25">
      <c r="C8057" s="86"/>
      <c r="D8057" s="86"/>
      <c r="E8057" s="86"/>
      <c r="F8057" s="86"/>
    </row>
    <row r="8058" spans="3:6" x14ac:dyDescent="0.25">
      <c r="C8058" s="86"/>
      <c r="D8058" s="86"/>
      <c r="E8058" s="86"/>
      <c r="F8058" s="86"/>
    </row>
    <row r="8059" spans="3:6" x14ac:dyDescent="0.25">
      <c r="C8059" s="86"/>
      <c r="D8059" s="86"/>
      <c r="E8059" s="86"/>
      <c r="F8059" s="86"/>
    </row>
    <row r="8060" spans="3:6" x14ac:dyDescent="0.25">
      <c r="C8060" s="86"/>
      <c r="D8060" s="86"/>
      <c r="E8060" s="86"/>
      <c r="F8060" s="86"/>
    </row>
    <row r="8061" spans="3:6" x14ac:dyDescent="0.25">
      <c r="C8061" s="86"/>
      <c r="D8061" s="86"/>
      <c r="E8061" s="86"/>
      <c r="F8061" s="86"/>
    </row>
    <row r="8062" spans="3:6" x14ac:dyDescent="0.25">
      <c r="C8062" s="86"/>
      <c r="D8062" s="86"/>
      <c r="E8062" s="86"/>
      <c r="F8062" s="86"/>
    </row>
    <row r="8063" spans="3:6" x14ac:dyDescent="0.25">
      <c r="C8063" s="86"/>
      <c r="D8063" s="86"/>
      <c r="E8063" s="86"/>
      <c r="F8063" s="86"/>
    </row>
    <row r="8064" spans="3:6" x14ac:dyDescent="0.25">
      <c r="C8064" s="86"/>
      <c r="D8064" s="86"/>
      <c r="E8064" s="86"/>
      <c r="F8064" s="86"/>
    </row>
    <row r="8065" spans="3:6" x14ac:dyDescent="0.25">
      <c r="C8065" s="86"/>
      <c r="D8065" s="86"/>
      <c r="E8065" s="86"/>
      <c r="F8065" s="86"/>
    </row>
    <row r="8066" spans="3:6" x14ac:dyDescent="0.25">
      <c r="C8066" s="86"/>
      <c r="D8066" s="86"/>
      <c r="E8066" s="86"/>
      <c r="F8066" s="86"/>
    </row>
    <row r="8067" spans="3:6" x14ac:dyDescent="0.25">
      <c r="C8067" s="86"/>
      <c r="D8067" s="86"/>
      <c r="E8067" s="86"/>
      <c r="F8067" s="86"/>
    </row>
    <row r="8068" spans="3:6" x14ac:dyDescent="0.25">
      <c r="C8068" s="86"/>
      <c r="D8068" s="86"/>
      <c r="E8068" s="86"/>
      <c r="F8068" s="86"/>
    </row>
    <row r="8069" spans="3:6" x14ac:dyDescent="0.25">
      <c r="C8069" s="86"/>
      <c r="D8069" s="86"/>
      <c r="E8069" s="86"/>
      <c r="F8069" s="86"/>
    </row>
    <row r="8070" spans="3:6" x14ac:dyDescent="0.25">
      <c r="C8070" s="86"/>
      <c r="D8070" s="86"/>
      <c r="E8070" s="86"/>
      <c r="F8070" s="86"/>
    </row>
    <row r="8071" spans="3:6" x14ac:dyDescent="0.25">
      <c r="C8071" s="86"/>
      <c r="D8071" s="86"/>
      <c r="E8071" s="86"/>
      <c r="F8071" s="86"/>
    </row>
    <row r="8072" spans="3:6" x14ac:dyDescent="0.25">
      <c r="C8072" s="86"/>
      <c r="D8072" s="86"/>
      <c r="E8072" s="86"/>
      <c r="F8072" s="86"/>
    </row>
    <row r="8073" spans="3:6" x14ac:dyDescent="0.25">
      <c r="C8073" s="86"/>
      <c r="D8073" s="86"/>
      <c r="E8073" s="86"/>
      <c r="F8073" s="86"/>
    </row>
    <row r="8074" spans="3:6" x14ac:dyDescent="0.25">
      <c r="C8074" s="86"/>
      <c r="D8074" s="86"/>
      <c r="E8074" s="86"/>
      <c r="F8074" s="86"/>
    </row>
    <row r="8075" spans="3:6" x14ac:dyDescent="0.25">
      <c r="C8075" s="86"/>
      <c r="D8075" s="86"/>
      <c r="E8075" s="86"/>
      <c r="F8075" s="86"/>
    </row>
    <row r="8076" spans="3:6" x14ac:dyDescent="0.25">
      <c r="C8076" s="86"/>
      <c r="D8076" s="86"/>
      <c r="E8076" s="86"/>
      <c r="F8076" s="86"/>
    </row>
    <row r="8077" spans="3:6" x14ac:dyDescent="0.25">
      <c r="C8077" s="86"/>
      <c r="D8077" s="86"/>
      <c r="E8077" s="86"/>
      <c r="F8077" s="86"/>
    </row>
    <row r="8078" spans="3:6" x14ac:dyDescent="0.25">
      <c r="C8078" s="86"/>
      <c r="D8078" s="86"/>
      <c r="E8078" s="86"/>
      <c r="F8078" s="86"/>
    </row>
    <row r="8079" spans="3:6" x14ac:dyDescent="0.25">
      <c r="C8079" s="86"/>
      <c r="D8079" s="86"/>
      <c r="E8079" s="86"/>
      <c r="F8079" s="86"/>
    </row>
    <row r="8080" spans="3:6" x14ac:dyDescent="0.25">
      <c r="C8080" s="86"/>
      <c r="D8080" s="86"/>
      <c r="E8080" s="86"/>
      <c r="F8080" s="86"/>
    </row>
    <row r="8081" spans="3:6" x14ac:dyDescent="0.25">
      <c r="C8081" s="86"/>
      <c r="D8081" s="86"/>
      <c r="E8081" s="86"/>
      <c r="F8081" s="86"/>
    </row>
    <row r="8082" spans="3:6" x14ac:dyDescent="0.25">
      <c r="C8082" s="86"/>
      <c r="D8082" s="86"/>
      <c r="E8082" s="86"/>
      <c r="F8082" s="86"/>
    </row>
    <row r="8083" spans="3:6" x14ac:dyDescent="0.25">
      <c r="C8083" s="86"/>
      <c r="D8083" s="86"/>
      <c r="E8083" s="86"/>
      <c r="F8083" s="86"/>
    </row>
    <row r="8084" spans="3:6" x14ac:dyDescent="0.25">
      <c r="C8084" s="86"/>
      <c r="D8084" s="86"/>
      <c r="E8084" s="86"/>
      <c r="F8084" s="86"/>
    </row>
    <row r="8085" spans="3:6" x14ac:dyDescent="0.25">
      <c r="C8085" s="86"/>
      <c r="D8085" s="86"/>
      <c r="E8085" s="86"/>
      <c r="F8085" s="86"/>
    </row>
    <row r="8086" spans="3:6" x14ac:dyDescent="0.25">
      <c r="C8086" s="86"/>
      <c r="D8086" s="86"/>
      <c r="E8086" s="86"/>
      <c r="F8086" s="86"/>
    </row>
    <row r="8087" spans="3:6" x14ac:dyDescent="0.25">
      <c r="C8087" s="86"/>
      <c r="D8087" s="86"/>
      <c r="E8087" s="86"/>
      <c r="F8087" s="86"/>
    </row>
    <row r="8088" spans="3:6" x14ac:dyDescent="0.25">
      <c r="C8088" s="86"/>
      <c r="D8088" s="86"/>
      <c r="E8088" s="86"/>
      <c r="F8088" s="86"/>
    </row>
    <row r="8089" spans="3:6" x14ac:dyDescent="0.25">
      <c r="C8089" s="86"/>
      <c r="D8089" s="86"/>
      <c r="E8089" s="86"/>
      <c r="F8089" s="86"/>
    </row>
    <row r="8090" spans="3:6" x14ac:dyDescent="0.25">
      <c r="C8090" s="86"/>
      <c r="D8090" s="86"/>
      <c r="E8090" s="86"/>
      <c r="F8090" s="86"/>
    </row>
    <row r="8091" spans="3:6" x14ac:dyDescent="0.25">
      <c r="C8091" s="86"/>
      <c r="D8091" s="86"/>
      <c r="E8091" s="86"/>
      <c r="F8091" s="86"/>
    </row>
    <row r="8092" spans="3:6" x14ac:dyDescent="0.25">
      <c r="C8092" s="86"/>
      <c r="D8092" s="86"/>
      <c r="E8092" s="86"/>
      <c r="F8092" s="86"/>
    </row>
    <row r="8093" spans="3:6" x14ac:dyDescent="0.25">
      <c r="C8093" s="86"/>
      <c r="D8093" s="86"/>
      <c r="E8093" s="86"/>
      <c r="F8093" s="86"/>
    </row>
    <row r="8094" spans="3:6" x14ac:dyDescent="0.25">
      <c r="C8094" s="86"/>
      <c r="D8094" s="86"/>
      <c r="E8094" s="86"/>
      <c r="F8094" s="86"/>
    </row>
    <row r="8095" spans="3:6" x14ac:dyDescent="0.25">
      <c r="C8095" s="86"/>
      <c r="D8095" s="86"/>
      <c r="E8095" s="86"/>
      <c r="F8095" s="86"/>
    </row>
    <row r="8096" spans="3:6" x14ac:dyDescent="0.25">
      <c r="C8096" s="86"/>
      <c r="D8096" s="86"/>
      <c r="E8096" s="86"/>
      <c r="F8096" s="86"/>
    </row>
    <row r="8097" spans="3:6" x14ac:dyDescent="0.25">
      <c r="C8097" s="86"/>
      <c r="D8097" s="86"/>
      <c r="E8097" s="86"/>
      <c r="F8097" s="86"/>
    </row>
    <row r="8098" spans="3:6" x14ac:dyDescent="0.25">
      <c r="C8098" s="86"/>
      <c r="D8098" s="86"/>
      <c r="E8098" s="86"/>
      <c r="F8098" s="86"/>
    </row>
    <row r="8099" spans="3:6" x14ac:dyDescent="0.25">
      <c r="C8099" s="86"/>
      <c r="D8099" s="86"/>
      <c r="E8099" s="86"/>
      <c r="F8099" s="86"/>
    </row>
    <row r="8100" spans="3:6" x14ac:dyDescent="0.25">
      <c r="C8100" s="86"/>
      <c r="D8100" s="86"/>
      <c r="E8100" s="86"/>
      <c r="F8100" s="86"/>
    </row>
    <row r="8101" spans="3:6" x14ac:dyDescent="0.25">
      <c r="C8101" s="86"/>
      <c r="D8101" s="86"/>
      <c r="E8101" s="86"/>
      <c r="F8101" s="86"/>
    </row>
    <row r="8102" spans="3:6" x14ac:dyDescent="0.25">
      <c r="C8102" s="86"/>
      <c r="D8102" s="86"/>
      <c r="E8102" s="86"/>
      <c r="F8102" s="86"/>
    </row>
    <row r="8103" spans="3:6" x14ac:dyDescent="0.25">
      <c r="C8103" s="86"/>
      <c r="D8103" s="86"/>
      <c r="E8103" s="86"/>
      <c r="F8103" s="86"/>
    </row>
    <row r="8104" spans="3:6" x14ac:dyDescent="0.25">
      <c r="C8104" s="86"/>
      <c r="D8104" s="86"/>
      <c r="E8104" s="86"/>
      <c r="F8104" s="86"/>
    </row>
    <row r="8105" spans="3:6" x14ac:dyDescent="0.25">
      <c r="C8105" s="86"/>
      <c r="D8105" s="86"/>
      <c r="E8105" s="86"/>
      <c r="F8105" s="86"/>
    </row>
    <row r="8106" spans="3:6" x14ac:dyDescent="0.25">
      <c r="C8106" s="86"/>
      <c r="D8106" s="86"/>
      <c r="E8106" s="86"/>
      <c r="F8106" s="86"/>
    </row>
    <row r="8107" spans="3:6" x14ac:dyDescent="0.25">
      <c r="C8107" s="86"/>
      <c r="D8107" s="86"/>
      <c r="E8107" s="86"/>
      <c r="F8107" s="86"/>
    </row>
    <row r="8108" spans="3:6" x14ac:dyDescent="0.25">
      <c r="C8108" s="86"/>
      <c r="D8108" s="86"/>
      <c r="E8108" s="86"/>
      <c r="F8108" s="86"/>
    </row>
    <row r="8109" spans="3:6" x14ac:dyDescent="0.25">
      <c r="C8109" s="86"/>
      <c r="D8109" s="86"/>
      <c r="E8109" s="86"/>
      <c r="F8109" s="86"/>
    </row>
    <row r="8110" spans="3:6" x14ac:dyDescent="0.25">
      <c r="C8110" s="86"/>
      <c r="D8110" s="86"/>
      <c r="E8110" s="86"/>
      <c r="F8110" s="86"/>
    </row>
    <row r="8111" spans="3:6" x14ac:dyDescent="0.25">
      <c r="C8111" s="86"/>
      <c r="D8111" s="86"/>
      <c r="E8111" s="86"/>
      <c r="F8111" s="86"/>
    </row>
    <row r="8112" spans="3:6" x14ac:dyDescent="0.25">
      <c r="C8112" s="86"/>
      <c r="D8112" s="86"/>
      <c r="E8112" s="86"/>
      <c r="F8112" s="86"/>
    </row>
    <row r="8113" spans="3:6" x14ac:dyDescent="0.25">
      <c r="C8113" s="86"/>
      <c r="D8113" s="86"/>
      <c r="E8113" s="86"/>
      <c r="F8113" s="86"/>
    </row>
    <row r="8114" spans="3:6" x14ac:dyDescent="0.25">
      <c r="C8114" s="86"/>
      <c r="D8114" s="86"/>
      <c r="E8114" s="86"/>
      <c r="F8114" s="86"/>
    </row>
    <row r="8115" spans="3:6" x14ac:dyDescent="0.25">
      <c r="C8115" s="86"/>
      <c r="D8115" s="86"/>
      <c r="E8115" s="86"/>
      <c r="F8115" s="86"/>
    </row>
    <row r="8116" spans="3:6" x14ac:dyDescent="0.25">
      <c r="C8116" s="86"/>
      <c r="D8116" s="86"/>
      <c r="E8116" s="86"/>
      <c r="F8116" s="86"/>
    </row>
    <row r="8117" spans="3:6" x14ac:dyDescent="0.25">
      <c r="C8117" s="86"/>
      <c r="D8117" s="86"/>
      <c r="E8117" s="86"/>
      <c r="F8117" s="86"/>
    </row>
    <row r="8118" spans="3:6" x14ac:dyDescent="0.25">
      <c r="C8118" s="86"/>
      <c r="D8118" s="86"/>
      <c r="E8118" s="86"/>
      <c r="F8118" s="86"/>
    </row>
    <row r="8119" spans="3:6" x14ac:dyDescent="0.25">
      <c r="C8119" s="86"/>
      <c r="D8119" s="86"/>
      <c r="E8119" s="86"/>
      <c r="F8119" s="86"/>
    </row>
    <row r="8120" spans="3:6" x14ac:dyDescent="0.25">
      <c r="C8120" s="86"/>
      <c r="D8120" s="86"/>
      <c r="E8120" s="86"/>
      <c r="F8120" s="86"/>
    </row>
    <row r="8121" spans="3:6" x14ac:dyDescent="0.25">
      <c r="C8121" s="86"/>
      <c r="D8121" s="86"/>
      <c r="E8121" s="86"/>
      <c r="F8121" s="86"/>
    </row>
    <row r="8122" spans="3:6" x14ac:dyDescent="0.25">
      <c r="C8122" s="86"/>
      <c r="D8122" s="86"/>
      <c r="E8122" s="86"/>
      <c r="F8122" s="86"/>
    </row>
    <row r="8123" spans="3:6" x14ac:dyDescent="0.25">
      <c r="C8123" s="86"/>
      <c r="D8123" s="86"/>
      <c r="E8123" s="86"/>
      <c r="F8123" s="86"/>
    </row>
    <row r="8124" spans="3:6" x14ac:dyDescent="0.25">
      <c r="C8124" s="86"/>
      <c r="D8124" s="86"/>
      <c r="E8124" s="86"/>
      <c r="F8124" s="86"/>
    </row>
    <row r="8125" spans="3:6" x14ac:dyDescent="0.25">
      <c r="C8125" s="86"/>
      <c r="D8125" s="86"/>
      <c r="E8125" s="86"/>
      <c r="F8125" s="86"/>
    </row>
    <row r="8126" spans="3:6" x14ac:dyDescent="0.25">
      <c r="C8126" s="86"/>
      <c r="D8126" s="86"/>
      <c r="E8126" s="86"/>
      <c r="F8126" s="86"/>
    </row>
    <row r="8127" spans="3:6" x14ac:dyDescent="0.25">
      <c r="C8127" s="86"/>
      <c r="D8127" s="86"/>
      <c r="E8127" s="86"/>
      <c r="F8127" s="86"/>
    </row>
    <row r="8128" spans="3:6" x14ac:dyDescent="0.25">
      <c r="C8128" s="86"/>
      <c r="D8128" s="86"/>
      <c r="E8128" s="86"/>
      <c r="F8128" s="86"/>
    </row>
    <row r="8129" spans="3:6" x14ac:dyDescent="0.25">
      <c r="C8129" s="86"/>
      <c r="D8129" s="86"/>
      <c r="E8129" s="86"/>
      <c r="F8129" s="86"/>
    </row>
    <row r="8130" spans="3:6" x14ac:dyDescent="0.25">
      <c r="C8130" s="86"/>
      <c r="D8130" s="86"/>
      <c r="E8130" s="86"/>
      <c r="F8130" s="86"/>
    </row>
    <row r="8131" spans="3:6" x14ac:dyDescent="0.25">
      <c r="C8131" s="86"/>
      <c r="D8131" s="86"/>
      <c r="E8131" s="86"/>
      <c r="F8131" s="86"/>
    </row>
    <row r="8132" spans="3:6" x14ac:dyDescent="0.25">
      <c r="C8132" s="86"/>
      <c r="D8132" s="86"/>
      <c r="E8132" s="86"/>
      <c r="F8132" s="86"/>
    </row>
    <row r="8133" spans="3:6" x14ac:dyDescent="0.25">
      <c r="C8133" s="86"/>
      <c r="D8133" s="86"/>
      <c r="E8133" s="86"/>
      <c r="F8133" s="86"/>
    </row>
    <row r="8134" spans="3:6" x14ac:dyDescent="0.25">
      <c r="C8134" s="86"/>
      <c r="D8134" s="86"/>
      <c r="E8134" s="86"/>
      <c r="F8134" s="86"/>
    </row>
    <row r="8135" spans="3:6" x14ac:dyDescent="0.25">
      <c r="C8135" s="86"/>
      <c r="D8135" s="86"/>
      <c r="E8135" s="86"/>
      <c r="F8135" s="86"/>
    </row>
    <row r="8136" spans="3:6" x14ac:dyDescent="0.25">
      <c r="C8136" s="86"/>
      <c r="D8136" s="86"/>
      <c r="E8136" s="86"/>
      <c r="F8136" s="86"/>
    </row>
    <row r="8137" spans="3:6" x14ac:dyDescent="0.25">
      <c r="C8137" s="86"/>
      <c r="D8137" s="86"/>
      <c r="E8137" s="86"/>
      <c r="F8137" s="86"/>
    </row>
    <row r="8138" spans="3:6" x14ac:dyDescent="0.25">
      <c r="C8138" s="86"/>
      <c r="D8138" s="86"/>
      <c r="E8138" s="86"/>
      <c r="F8138" s="86"/>
    </row>
    <row r="8139" spans="3:6" x14ac:dyDescent="0.25">
      <c r="C8139" s="86"/>
      <c r="D8139" s="86"/>
      <c r="E8139" s="86"/>
      <c r="F8139" s="86"/>
    </row>
    <row r="8140" spans="3:6" x14ac:dyDescent="0.25">
      <c r="C8140" s="86"/>
      <c r="D8140" s="86"/>
      <c r="E8140" s="86"/>
      <c r="F8140" s="86"/>
    </row>
    <row r="8141" spans="3:6" x14ac:dyDescent="0.25">
      <c r="C8141" s="86"/>
      <c r="D8141" s="86"/>
      <c r="E8141" s="86"/>
      <c r="F8141" s="86"/>
    </row>
    <row r="8142" spans="3:6" x14ac:dyDescent="0.25">
      <c r="C8142" s="86"/>
      <c r="D8142" s="86"/>
      <c r="E8142" s="86"/>
      <c r="F8142" s="86"/>
    </row>
    <row r="8143" spans="3:6" x14ac:dyDescent="0.25">
      <c r="C8143" s="86"/>
      <c r="D8143" s="86"/>
      <c r="E8143" s="86"/>
      <c r="F8143" s="86"/>
    </row>
    <row r="8144" spans="3:6" x14ac:dyDescent="0.25">
      <c r="C8144" s="86"/>
      <c r="D8144" s="86"/>
      <c r="E8144" s="86"/>
      <c r="F8144" s="86"/>
    </row>
    <row r="8145" spans="3:6" x14ac:dyDescent="0.25">
      <c r="C8145" s="86"/>
      <c r="D8145" s="86"/>
      <c r="E8145" s="86"/>
      <c r="F8145" s="86"/>
    </row>
    <row r="8146" spans="3:6" x14ac:dyDescent="0.25">
      <c r="C8146" s="86"/>
      <c r="D8146" s="86"/>
      <c r="E8146" s="86"/>
      <c r="F8146" s="86"/>
    </row>
    <row r="8147" spans="3:6" x14ac:dyDescent="0.25">
      <c r="C8147" s="86"/>
      <c r="D8147" s="86"/>
      <c r="E8147" s="86"/>
      <c r="F8147" s="86"/>
    </row>
    <row r="8148" spans="3:6" x14ac:dyDescent="0.25">
      <c r="C8148" s="86"/>
      <c r="D8148" s="86"/>
      <c r="E8148" s="86"/>
      <c r="F8148" s="86"/>
    </row>
    <row r="8149" spans="3:6" x14ac:dyDescent="0.25">
      <c r="C8149" s="86"/>
      <c r="D8149" s="86"/>
      <c r="E8149" s="86"/>
      <c r="F8149" s="86"/>
    </row>
    <row r="8150" spans="3:6" x14ac:dyDescent="0.25">
      <c r="C8150" s="86"/>
      <c r="D8150" s="86"/>
      <c r="E8150" s="86"/>
      <c r="F8150" s="86"/>
    </row>
    <row r="8151" spans="3:6" x14ac:dyDescent="0.25">
      <c r="C8151" s="86"/>
      <c r="D8151" s="86"/>
      <c r="E8151" s="86"/>
      <c r="F8151" s="86"/>
    </row>
    <row r="8152" spans="3:6" x14ac:dyDescent="0.25">
      <c r="C8152" s="86"/>
      <c r="D8152" s="86"/>
      <c r="E8152" s="86"/>
      <c r="F8152" s="86"/>
    </row>
    <row r="8153" spans="3:6" x14ac:dyDescent="0.25">
      <c r="C8153" s="86"/>
      <c r="D8153" s="86"/>
      <c r="E8153" s="86"/>
      <c r="F8153" s="86"/>
    </row>
    <row r="8154" spans="3:6" x14ac:dyDescent="0.25">
      <c r="C8154" s="86"/>
      <c r="D8154" s="86"/>
      <c r="E8154" s="86"/>
      <c r="F8154" s="86"/>
    </row>
    <row r="8155" spans="3:6" x14ac:dyDescent="0.25">
      <c r="C8155" s="86"/>
      <c r="D8155" s="86"/>
      <c r="E8155" s="86"/>
      <c r="F8155" s="86"/>
    </row>
    <row r="8156" spans="3:6" x14ac:dyDescent="0.25">
      <c r="C8156" s="86"/>
      <c r="D8156" s="86"/>
      <c r="E8156" s="86"/>
      <c r="F8156" s="86"/>
    </row>
    <row r="8157" spans="3:6" x14ac:dyDescent="0.25">
      <c r="C8157" s="86"/>
      <c r="D8157" s="86"/>
      <c r="E8157" s="86"/>
      <c r="F8157" s="86"/>
    </row>
    <row r="8158" spans="3:6" x14ac:dyDescent="0.25">
      <c r="C8158" s="86"/>
      <c r="D8158" s="86"/>
      <c r="E8158" s="86"/>
      <c r="F8158" s="86"/>
    </row>
    <row r="8159" spans="3:6" x14ac:dyDescent="0.25">
      <c r="C8159" s="86"/>
      <c r="D8159" s="86"/>
      <c r="E8159" s="86"/>
      <c r="F8159" s="86"/>
    </row>
    <row r="8160" spans="3:6" x14ac:dyDescent="0.25">
      <c r="C8160" s="86"/>
      <c r="D8160" s="86"/>
      <c r="E8160" s="86"/>
      <c r="F8160" s="86"/>
    </row>
    <row r="8161" spans="3:6" x14ac:dyDescent="0.25">
      <c r="C8161" s="86"/>
      <c r="D8161" s="86"/>
      <c r="E8161" s="86"/>
      <c r="F8161" s="86"/>
    </row>
    <row r="8162" spans="3:6" x14ac:dyDescent="0.25">
      <c r="C8162" s="86"/>
      <c r="D8162" s="86"/>
      <c r="E8162" s="86"/>
      <c r="F8162" s="86"/>
    </row>
    <row r="8163" spans="3:6" x14ac:dyDescent="0.25">
      <c r="C8163" s="86"/>
      <c r="D8163" s="86"/>
      <c r="E8163" s="86"/>
      <c r="F8163" s="86"/>
    </row>
    <row r="8164" spans="3:6" x14ac:dyDescent="0.25">
      <c r="C8164" s="86"/>
      <c r="D8164" s="86"/>
      <c r="E8164" s="86"/>
      <c r="F8164" s="86"/>
    </row>
    <row r="8165" spans="3:6" x14ac:dyDescent="0.25">
      <c r="C8165" s="86"/>
      <c r="D8165" s="86"/>
      <c r="E8165" s="86"/>
      <c r="F8165" s="86"/>
    </row>
    <row r="8166" spans="3:6" x14ac:dyDescent="0.25">
      <c r="C8166" s="86"/>
      <c r="D8166" s="86"/>
      <c r="E8166" s="86"/>
      <c r="F8166" s="86"/>
    </row>
    <row r="8167" spans="3:6" x14ac:dyDescent="0.25">
      <c r="C8167" s="86"/>
      <c r="D8167" s="86"/>
      <c r="E8167" s="86"/>
      <c r="F8167" s="86"/>
    </row>
    <row r="8168" spans="3:6" x14ac:dyDescent="0.25">
      <c r="C8168" s="86"/>
      <c r="D8168" s="86"/>
      <c r="E8168" s="86"/>
      <c r="F8168" s="86"/>
    </row>
    <row r="8169" spans="3:6" x14ac:dyDescent="0.25">
      <c r="C8169" s="86"/>
      <c r="D8169" s="86"/>
      <c r="E8169" s="86"/>
      <c r="F8169" s="86"/>
    </row>
    <row r="8170" spans="3:6" x14ac:dyDescent="0.25">
      <c r="C8170" s="86"/>
      <c r="D8170" s="86"/>
      <c r="E8170" s="86"/>
      <c r="F8170" s="86"/>
    </row>
    <row r="8171" spans="3:6" x14ac:dyDescent="0.25">
      <c r="C8171" s="86"/>
      <c r="D8171" s="86"/>
      <c r="E8171" s="86"/>
      <c r="F8171" s="86"/>
    </row>
    <row r="8172" spans="3:6" x14ac:dyDescent="0.25">
      <c r="C8172" s="86"/>
      <c r="D8172" s="86"/>
      <c r="E8172" s="86"/>
      <c r="F8172" s="86"/>
    </row>
    <row r="8173" spans="3:6" x14ac:dyDescent="0.25">
      <c r="C8173" s="86"/>
      <c r="D8173" s="86"/>
      <c r="E8173" s="86"/>
      <c r="F8173" s="86"/>
    </row>
    <row r="8174" spans="3:6" x14ac:dyDescent="0.25">
      <c r="C8174" s="86"/>
      <c r="D8174" s="86"/>
      <c r="E8174" s="86"/>
      <c r="F8174" s="86"/>
    </row>
    <row r="8175" spans="3:6" x14ac:dyDescent="0.25">
      <c r="C8175" s="86"/>
      <c r="D8175" s="86"/>
      <c r="E8175" s="86"/>
      <c r="F8175" s="86"/>
    </row>
    <row r="8176" spans="3:6" x14ac:dyDescent="0.25">
      <c r="C8176" s="86"/>
      <c r="D8176" s="86"/>
      <c r="E8176" s="86"/>
      <c r="F8176" s="86"/>
    </row>
    <row r="8177" spans="3:6" x14ac:dyDescent="0.25">
      <c r="C8177" s="86"/>
      <c r="D8177" s="86"/>
      <c r="E8177" s="86"/>
      <c r="F8177" s="86"/>
    </row>
    <row r="8178" spans="3:6" x14ac:dyDescent="0.25">
      <c r="C8178" s="86"/>
      <c r="D8178" s="86"/>
      <c r="E8178" s="86"/>
      <c r="F8178" s="86"/>
    </row>
    <row r="8179" spans="3:6" x14ac:dyDescent="0.25">
      <c r="C8179" s="86"/>
      <c r="D8179" s="86"/>
      <c r="E8179" s="86"/>
      <c r="F8179" s="86"/>
    </row>
    <row r="8180" spans="3:6" x14ac:dyDescent="0.25">
      <c r="C8180" s="86"/>
      <c r="D8180" s="86"/>
      <c r="E8180" s="86"/>
      <c r="F8180" s="86"/>
    </row>
    <row r="8181" spans="3:6" x14ac:dyDescent="0.25">
      <c r="C8181" s="86"/>
      <c r="D8181" s="86"/>
      <c r="E8181" s="86"/>
      <c r="F8181" s="86"/>
    </row>
    <row r="8182" spans="3:6" x14ac:dyDescent="0.25">
      <c r="C8182" s="86"/>
      <c r="D8182" s="86"/>
      <c r="E8182" s="86"/>
      <c r="F8182" s="86"/>
    </row>
    <row r="8183" spans="3:6" x14ac:dyDescent="0.25">
      <c r="C8183" s="86"/>
      <c r="D8183" s="86"/>
      <c r="E8183" s="86"/>
      <c r="F8183" s="86"/>
    </row>
    <row r="8184" spans="3:6" x14ac:dyDescent="0.25">
      <c r="C8184" s="86"/>
      <c r="D8184" s="86"/>
      <c r="E8184" s="86"/>
      <c r="F8184" s="86"/>
    </row>
    <row r="8185" spans="3:6" x14ac:dyDescent="0.25">
      <c r="C8185" s="86"/>
      <c r="D8185" s="86"/>
      <c r="E8185" s="86"/>
      <c r="F8185" s="86"/>
    </row>
    <row r="8186" spans="3:6" x14ac:dyDescent="0.25">
      <c r="C8186" s="86"/>
      <c r="D8186" s="86"/>
      <c r="E8186" s="86"/>
      <c r="F8186" s="86"/>
    </row>
    <row r="8187" spans="3:6" x14ac:dyDescent="0.25">
      <c r="C8187" s="86"/>
      <c r="D8187" s="86"/>
      <c r="E8187" s="86"/>
      <c r="F8187" s="86"/>
    </row>
    <row r="8188" spans="3:6" x14ac:dyDescent="0.25">
      <c r="C8188" s="86"/>
      <c r="D8188" s="86"/>
      <c r="E8188" s="86"/>
      <c r="F8188" s="86"/>
    </row>
    <row r="8189" spans="3:6" x14ac:dyDescent="0.25">
      <c r="C8189" s="86"/>
      <c r="D8189" s="86"/>
      <c r="E8189" s="86"/>
      <c r="F8189" s="86"/>
    </row>
    <row r="8190" spans="3:6" x14ac:dyDescent="0.25">
      <c r="C8190" s="86"/>
      <c r="D8190" s="86"/>
      <c r="E8190" s="86"/>
      <c r="F8190" s="86"/>
    </row>
    <row r="8191" spans="3:6" x14ac:dyDescent="0.25">
      <c r="C8191" s="86"/>
      <c r="D8191" s="86"/>
      <c r="E8191" s="86"/>
      <c r="F8191" s="86"/>
    </row>
    <row r="8192" spans="3:6" x14ac:dyDescent="0.25">
      <c r="C8192" s="86"/>
      <c r="D8192" s="86"/>
      <c r="E8192" s="86"/>
      <c r="F8192" s="86"/>
    </row>
    <row r="8193" spans="3:6" x14ac:dyDescent="0.25">
      <c r="C8193" s="86"/>
      <c r="D8193" s="86"/>
      <c r="E8193" s="86"/>
      <c r="F8193" s="86"/>
    </row>
    <row r="8194" spans="3:6" x14ac:dyDescent="0.25">
      <c r="C8194" s="86"/>
      <c r="D8194" s="86"/>
      <c r="E8194" s="86"/>
      <c r="F8194" s="86"/>
    </row>
    <row r="8195" spans="3:6" x14ac:dyDescent="0.25">
      <c r="C8195" s="86"/>
      <c r="D8195" s="86"/>
      <c r="E8195" s="86"/>
      <c r="F8195" s="86"/>
    </row>
    <row r="8196" spans="3:6" x14ac:dyDescent="0.25">
      <c r="C8196" s="86"/>
      <c r="D8196" s="86"/>
      <c r="E8196" s="86"/>
      <c r="F8196" s="86"/>
    </row>
    <row r="8197" spans="3:6" x14ac:dyDescent="0.25">
      <c r="C8197" s="86"/>
      <c r="D8197" s="86"/>
      <c r="E8197" s="86"/>
      <c r="F8197" s="86"/>
    </row>
    <row r="8198" spans="3:6" x14ac:dyDescent="0.25">
      <c r="C8198" s="86"/>
      <c r="D8198" s="86"/>
      <c r="E8198" s="86"/>
      <c r="F8198" s="86"/>
    </row>
    <row r="8199" spans="3:6" x14ac:dyDescent="0.25">
      <c r="C8199" s="86"/>
      <c r="D8199" s="86"/>
      <c r="E8199" s="86"/>
      <c r="F8199" s="86"/>
    </row>
    <row r="8200" spans="3:6" x14ac:dyDescent="0.25">
      <c r="C8200" s="86"/>
      <c r="D8200" s="86"/>
      <c r="E8200" s="86"/>
      <c r="F8200" s="86"/>
    </row>
    <row r="8201" spans="3:6" x14ac:dyDescent="0.25">
      <c r="C8201" s="86"/>
      <c r="D8201" s="86"/>
      <c r="E8201" s="86"/>
      <c r="F8201" s="86"/>
    </row>
    <row r="8202" spans="3:6" x14ac:dyDescent="0.25">
      <c r="C8202" s="86"/>
      <c r="D8202" s="86"/>
      <c r="E8202" s="86"/>
      <c r="F8202" s="86"/>
    </row>
    <row r="8203" spans="3:6" x14ac:dyDescent="0.25">
      <c r="C8203" s="86"/>
      <c r="D8203" s="86"/>
      <c r="E8203" s="86"/>
      <c r="F8203" s="86"/>
    </row>
    <row r="8204" spans="3:6" x14ac:dyDescent="0.25">
      <c r="C8204" s="86"/>
      <c r="D8204" s="86"/>
      <c r="E8204" s="86"/>
      <c r="F8204" s="86"/>
    </row>
    <row r="8205" spans="3:6" x14ac:dyDescent="0.25">
      <c r="C8205" s="86"/>
      <c r="D8205" s="86"/>
      <c r="E8205" s="86"/>
      <c r="F8205" s="86"/>
    </row>
    <row r="8206" spans="3:6" x14ac:dyDescent="0.25">
      <c r="C8206" s="86"/>
      <c r="D8206" s="86"/>
      <c r="E8206" s="86"/>
      <c r="F8206" s="86"/>
    </row>
    <row r="8207" spans="3:6" x14ac:dyDescent="0.25">
      <c r="C8207" s="86"/>
      <c r="D8207" s="86"/>
      <c r="E8207" s="86"/>
      <c r="F8207" s="86"/>
    </row>
    <row r="8208" spans="3:6" x14ac:dyDescent="0.25">
      <c r="C8208" s="86"/>
      <c r="D8208" s="86"/>
      <c r="E8208" s="86"/>
      <c r="F8208" s="86"/>
    </row>
    <row r="8209" spans="3:6" x14ac:dyDescent="0.25">
      <c r="C8209" s="86"/>
      <c r="D8209" s="86"/>
      <c r="E8209" s="86"/>
      <c r="F8209" s="86"/>
    </row>
    <row r="8210" spans="3:6" x14ac:dyDescent="0.25">
      <c r="C8210" s="86"/>
      <c r="D8210" s="86"/>
      <c r="E8210" s="86"/>
      <c r="F8210" s="86"/>
    </row>
    <row r="8211" spans="3:6" x14ac:dyDescent="0.25">
      <c r="C8211" s="86"/>
      <c r="D8211" s="86"/>
      <c r="E8211" s="86"/>
      <c r="F8211" s="86"/>
    </row>
    <row r="8212" spans="3:6" x14ac:dyDescent="0.25">
      <c r="C8212" s="86"/>
      <c r="D8212" s="86"/>
      <c r="E8212" s="86"/>
      <c r="F8212" s="86"/>
    </row>
    <row r="8213" spans="3:6" x14ac:dyDescent="0.25">
      <c r="C8213" s="86"/>
      <c r="D8213" s="86"/>
      <c r="E8213" s="86"/>
      <c r="F8213" s="86"/>
    </row>
    <row r="8214" spans="3:6" x14ac:dyDescent="0.25">
      <c r="C8214" s="86"/>
      <c r="D8214" s="86"/>
      <c r="E8214" s="86"/>
      <c r="F8214" s="86"/>
    </row>
    <row r="8215" spans="3:6" x14ac:dyDescent="0.25">
      <c r="C8215" s="86"/>
      <c r="D8215" s="86"/>
      <c r="E8215" s="86"/>
      <c r="F8215" s="86"/>
    </row>
    <row r="8216" spans="3:6" x14ac:dyDescent="0.25">
      <c r="C8216" s="86"/>
      <c r="D8216" s="86"/>
      <c r="E8216" s="86"/>
      <c r="F8216" s="86"/>
    </row>
    <row r="8217" spans="3:6" x14ac:dyDescent="0.25">
      <c r="C8217" s="86"/>
      <c r="D8217" s="86"/>
      <c r="E8217" s="86"/>
      <c r="F8217" s="86"/>
    </row>
    <row r="8218" spans="3:6" x14ac:dyDescent="0.25">
      <c r="C8218" s="86"/>
      <c r="D8218" s="86"/>
      <c r="E8218" s="86"/>
      <c r="F8218" s="86"/>
    </row>
    <row r="8219" spans="3:6" x14ac:dyDescent="0.25">
      <c r="C8219" s="86"/>
      <c r="D8219" s="86"/>
      <c r="E8219" s="86"/>
      <c r="F8219" s="86"/>
    </row>
    <row r="8220" spans="3:6" x14ac:dyDescent="0.25">
      <c r="C8220" s="86"/>
      <c r="D8220" s="86"/>
      <c r="E8220" s="86"/>
      <c r="F8220" s="86"/>
    </row>
    <row r="8221" spans="3:6" x14ac:dyDescent="0.25">
      <c r="C8221" s="86"/>
      <c r="D8221" s="86"/>
      <c r="E8221" s="86"/>
      <c r="F8221" s="86"/>
    </row>
    <row r="8222" spans="3:6" x14ac:dyDescent="0.25">
      <c r="C8222" s="86"/>
      <c r="D8222" s="86"/>
      <c r="E8222" s="86"/>
      <c r="F8222" s="86"/>
    </row>
    <row r="8223" spans="3:6" x14ac:dyDescent="0.25">
      <c r="C8223" s="86"/>
      <c r="D8223" s="86"/>
      <c r="E8223" s="86"/>
      <c r="F8223" s="86"/>
    </row>
    <row r="8224" spans="3:6" x14ac:dyDescent="0.25">
      <c r="C8224" s="86"/>
      <c r="D8224" s="86"/>
      <c r="E8224" s="86"/>
      <c r="F8224" s="86"/>
    </row>
    <row r="8225" spans="3:6" x14ac:dyDescent="0.25">
      <c r="C8225" s="86"/>
      <c r="D8225" s="86"/>
      <c r="E8225" s="86"/>
      <c r="F8225" s="86"/>
    </row>
    <row r="8226" spans="3:6" x14ac:dyDescent="0.25">
      <c r="C8226" s="86"/>
      <c r="D8226" s="86"/>
      <c r="E8226" s="86"/>
      <c r="F8226" s="86"/>
    </row>
    <row r="8227" spans="3:6" x14ac:dyDescent="0.25">
      <c r="C8227" s="86"/>
      <c r="D8227" s="86"/>
      <c r="E8227" s="86"/>
      <c r="F8227" s="86"/>
    </row>
    <row r="8228" spans="3:6" x14ac:dyDescent="0.25">
      <c r="C8228" s="86"/>
      <c r="D8228" s="86"/>
      <c r="E8228" s="86"/>
      <c r="F8228" s="86"/>
    </row>
    <row r="8229" spans="3:6" x14ac:dyDescent="0.25">
      <c r="C8229" s="86"/>
      <c r="D8229" s="86"/>
      <c r="E8229" s="86"/>
      <c r="F8229" s="86"/>
    </row>
    <row r="8230" spans="3:6" x14ac:dyDescent="0.25">
      <c r="C8230" s="86"/>
      <c r="D8230" s="86"/>
      <c r="E8230" s="86"/>
      <c r="F8230" s="86"/>
    </row>
    <row r="8231" spans="3:6" x14ac:dyDescent="0.25">
      <c r="C8231" s="86"/>
      <c r="D8231" s="86"/>
      <c r="E8231" s="86"/>
      <c r="F8231" s="86"/>
    </row>
    <row r="8232" spans="3:6" x14ac:dyDescent="0.25">
      <c r="C8232" s="86"/>
      <c r="D8232" s="86"/>
      <c r="E8232" s="86"/>
      <c r="F8232" s="86"/>
    </row>
    <row r="8233" spans="3:6" x14ac:dyDescent="0.25">
      <c r="C8233" s="86"/>
      <c r="D8233" s="86"/>
      <c r="E8233" s="86"/>
      <c r="F8233" s="86"/>
    </row>
    <row r="8234" spans="3:6" x14ac:dyDescent="0.25">
      <c r="C8234" s="86"/>
      <c r="D8234" s="86"/>
      <c r="E8234" s="86"/>
      <c r="F8234" s="86"/>
    </row>
    <row r="8235" spans="3:6" x14ac:dyDescent="0.25">
      <c r="C8235" s="86"/>
      <c r="D8235" s="86"/>
      <c r="E8235" s="86"/>
      <c r="F8235" s="86"/>
    </row>
    <row r="8236" spans="3:6" x14ac:dyDescent="0.25">
      <c r="C8236" s="86"/>
      <c r="D8236" s="86"/>
      <c r="E8236" s="86"/>
      <c r="F8236" s="86"/>
    </row>
    <row r="8237" spans="3:6" x14ac:dyDescent="0.25">
      <c r="C8237" s="86"/>
      <c r="D8237" s="86"/>
      <c r="E8237" s="86"/>
      <c r="F8237" s="86"/>
    </row>
    <row r="8238" spans="3:6" x14ac:dyDescent="0.25">
      <c r="C8238" s="86"/>
      <c r="D8238" s="86"/>
      <c r="E8238" s="86"/>
      <c r="F8238" s="86"/>
    </row>
    <row r="8239" spans="3:6" x14ac:dyDescent="0.25">
      <c r="C8239" s="86"/>
      <c r="D8239" s="86"/>
      <c r="E8239" s="86"/>
      <c r="F8239" s="86"/>
    </row>
    <row r="8240" spans="3:6" x14ac:dyDescent="0.25">
      <c r="C8240" s="86"/>
      <c r="D8240" s="86"/>
      <c r="E8240" s="86"/>
      <c r="F8240" s="86"/>
    </row>
    <row r="8241" spans="3:6" x14ac:dyDescent="0.25">
      <c r="C8241" s="86"/>
      <c r="D8241" s="86"/>
      <c r="E8241" s="86"/>
      <c r="F8241" s="86"/>
    </row>
    <row r="8242" spans="3:6" x14ac:dyDescent="0.25">
      <c r="C8242" s="86"/>
      <c r="D8242" s="86"/>
      <c r="E8242" s="86"/>
      <c r="F8242" s="86"/>
    </row>
    <row r="8243" spans="3:6" x14ac:dyDescent="0.25">
      <c r="C8243" s="86"/>
      <c r="D8243" s="86"/>
      <c r="E8243" s="86"/>
      <c r="F8243" s="86"/>
    </row>
    <row r="8244" spans="3:6" x14ac:dyDescent="0.25">
      <c r="C8244" s="86"/>
      <c r="D8244" s="86"/>
      <c r="E8244" s="86"/>
      <c r="F8244" s="86"/>
    </row>
    <row r="8245" spans="3:6" x14ac:dyDescent="0.25">
      <c r="C8245" s="86"/>
      <c r="D8245" s="86"/>
      <c r="E8245" s="86"/>
      <c r="F8245" s="86"/>
    </row>
    <row r="8246" spans="3:6" x14ac:dyDescent="0.25">
      <c r="C8246" s="86"/>
      <c r="D8246" s="86"/>
      <c r="E8246" s="86"/>
      <c r="F8246" s="86"/>
    </row>
    <row r="8247" spans="3:6" x14ac:dyDescent="0.25">
      <c r="C8247" s="86"/>
      <c r="D8247" s="86"/>
      <c r="E8247" s="86"/>
      <c r="F8247" s="86"/>
    </row>
    <row r="8248" spans="3:6" x14ac:dyDescent="0.25">
      <c r="C8248" s="86"/>
      <c r="D8248" s="86"/>
      <c r="E8248" s="86"/>
      <c r="F8248" s="86"/>
    </row>
    <row r="8249" spans="3:6" x14ac:dyDescent="0.25">
      <c r="C8249" s="86"/>
      <c r="D8249" s="86"/>
      <c r="E8249" s="86"/>
      <c r="F8249" s="86"/>
    </row>
    <row r="8250" spans="3:6" x14ac:dyDescent="0.25">
      <c r="C8250" s="86"/>
      <c r="D8250" s="86"/>
      <c r="E8250" s="86"/>
      <c r="F8250" s="86"/>
    </row>
    <row r="8251" spans="3:6" x14ac:dyDescent="0.25">
      <c r="C8251" s="86"/>
      <c r="D8251" s="86"/>
      <c r="E8251" s="86"/>
      <c r="F8251" s="86"/>
    </row>
    <row r="8252" spans="3:6" x14ac:dyDescent="0.25">
      <c r="C8252" s="86"/>
      <c r="D8252" s="86"/>
      <c r="E8252" s="86"/>
      <c r="F8252" s="86"/>
    </row>
    <row r="8253" spans="3:6" x14ac:dyDescent="0.25">
      <c r="C8253" s="86"/>
      <c r="D8253" s="86"/>
      <c r="E8253" s="86"/>
      <c r="F8253" s="86"/>
    </row>
    <row r="8254" spans="3:6" x14ac:dyDescent="0.25">
      <c r="C8254" s="86"/>
      <c r="D8254" s="86"/>
      <c r="E8254" s="86"/>
      <c r="F8254" s="86"/>
    </row>
    <row r="8255" spans="3:6" x14ac:dyDescent="0.25">
      <c r="C8255" s="86"/>
      <c r="D8255" s="86"/>
      <c r="E8255" s="86"/>
      <c r="F8255" s="86"/>
    </row>
    <row r="8256" spans="3:6" x14ac:dyDescent="0.25">
      <c r="C8256" s="86"/>
      <c r="D8256" s="86"/>
      <c r="E8256" s="86"/>
      <c r="F8256" s="86"/>
    </row>
    <row r="8257" spans="3:6" x14ac:dyDescent="0.25">
      <c r="C8257" s="86"/>
      <c r="D8257" s="86"/>
      <c r="E8257" s="86"/>
      <c r="F8257" s="86"/>
    </row>
    <row r="8258" spans="3:6" x14ac:dyDescent="0.25">
      <c r="C8258" s="86"/>
      <c r="D8258" s="86"/>
      <c r="E8258" s="86"/>
      <c r="F8258" s="86"/>
    </row>
    <row r="8259" spans="3:6" x14ac:dyDescent="0.25">
      <c r="C8259" s="86"/>
      <c r="D8259" s="86"/>
      <c r="E8259" s="86"/>
      <c r="F8259" s="86"/>
    </row>
    <row r="8260" spans="3:6" x14ac:dyDescent="0.25">
      <c r="C8260" s="86"/>
      <c r="D8260" s="86"/>
      <c r="E8260" s="86"/>
      <c r="F8260" s="86"/>
    </row>
    <row r="8261" spans="3:6" x14ac:dyDescent="0.25">
      <c r="C8261" s="86"/>
      <c r="D8261" s="86"/>
      <c r="E8261" s="86"/>
      <c r="F8261" s="86"/>
    </row>
    <row r="8262" spans="3:6" x14ac:dyDescent="0.25">
      <c r="C8262" s="86"/>
      <c r="D8262" s="86"/>
      <c r="E8262" s="86"/>
      <c r="F8262" s="86"/>
    </row>
    <row r="8263" spans="3:6" x14ac:dyDescent="0.25">
      <c r="C8263" s="86"/>
      <c r="D8263" s="86"/>
      <c r="E8263" s="86"/>
      <c r="F8263" s="86"/>
    </row>
    <row r="8264" spans="3:6" x14ac:dyDescent="0.25">
      <c r="C8264" s="86"/>
      <c r="D8264" s="86"/>
      <c r="E8264" s="86"/>
      <c r="F8264" s="86"/>
    </row>
    <row r="8265" spans="3:6" x14ac:dyDescent="0.25">
      <c r="C8265" s="86"/>
      <c r="D8265" s="86"/>
      <c r="E8265" s="86"/>
      <c r="F8265" s="86"/>
    </row>
    <row r="8266" spans="3:6" x14ac:dyDescent="0.25">
      <c r="C8266" s="86"/>
      <c r="D8266" s="86"/>
      <c r="E8266" s="86"/>
      <c r="F8266" s="86"/>
    </row>
    <row r="8267" spans="3:6" x14ac:dyDescent="0.25">
      <c r="C8267" s="86"/>
      <c r="D8267" s="86"/>
      <c r="E8267" s="86"/>
      <c r="F8267" s="86"/>
    </row>
    <row r="8268" spans="3:6" x14ac:dyDescent="0.25">
      <c r="C8268" s="86"/>
      <c r="D8268" s="86"/>
      <c r="E8268" s="86"/>
      <c r="F8268" s="86"/>
    </row>
    <row r="8269" spans="3:6" x14ac:dyDescent="0.25">
      <c r="C8269" s="86"/>
      <c r="D8269" s="86"/>
      <c r="E8269" s="86"/>
      <c r="F8269" s="86"/>
    </row>
    <row r="8270" spans="3:6" x14ac:dyDescent="0.25">
      <c r="C8270" s="86"/>
      <c r="D8270" s="86"/>
      <c r="E8270" s="86"/>
      <c r="F8270" s="86"/>
    </row>
    <row r="8271" spans="3:6" x14ac:dyDescent="0.25">
      <c r="C8271" s="86"/>
      <c r="D8271" s="86"/>
      <c r="E8271" s="86"/>
      <c r="F8271" s="86"/>
    </row>
    <row r="8272" spans="3:6" x14ac:dyDescent="0.25">
      <c r="C8272" s="86"/>
      <c r="D8272" s="86"/>
      <c r="E8272" s="86"/>
      <c r="F8272" s="86"/>
    </row>
    <row r="8273" spans="3:6" x14ac:dyDescent="0.25">
      <c r="C8273" s="86"/>
      <c r="D8273" s="86"/>
      <c r="E8273" s="86"/>
      <c r="F8273" s="86"/>
    </row>
    <row r="8274" spans="3:6" x14ac:dyDescent="0.25">
      <c r="C8274" s="86"/>
      <c r="D8274" s="86"/>
      <c r="E8274" s="86"/>
      <c r="F8274" s="86"/>
    </row>
    <row r="8275" spans="3:6" x14ac:dyDescent="0.25">
      <c r="C8275" s="86"/>
      <c r="D8275" s="86"/>
      <c r="E8275" s="86"/>
      <c r="F8275" s="86"/>
    </row>
    <row r="8276" spans="3:6" x14ac:dyDescent="0.25">
      <c r="C8276" s="86"/>
      <c r="D8276" s="86"/>
      <c r="E8276" s="86"/>
      <c r="F8276" s="86"/>
    </row>
    <row r="8277" spans="3:6" x14ac:dyDescent="0.25">
      <c r="C8277" s="86"/>
      <c r="D8277" s="86"/>
      <c r="E8277" s="86"/>
      <c r="F8277" s="86"/>
    </row>
    <row r="8278" spans="3:6" x14ac:dyDescent="0.25">
      <c r="C8278" s="86"/>
      <c r="D8278" s="86"/>
      <c r="E8278" s="86"/>
      <c r="F8278" s="86"/>
    </row>
    <row r="8279" spans="3:6" x14ac:dyDescent="0.25">
      <c r="C8279" s="86"/>
      <c r="D8279" s="86"/>
      <c r="E8279" s="86"/>
      <c r="F8279" s="86"/>
    </row>
    <row r="8280" spans="3:6" x14ac:dyDescent="0.25">
      <c r="C8280" s="86"/>
      <c r="D8280" s="86"/>
      <c r="E8280" s="86"/>
      <c r="F8280" s="86"/>
    </row>
    <row r="8281" spans="3:6" x14ac:dyDescent="0.25">
      <c r="C8281" s="86"/>
      <c r="D8281" s="86"/>
      <c r="E8281" s="86"/>
      <c r="F8281" s="86"/>
    </row>
    <row r="8282" spans="3:6" x14ac:dyDescent="0.25">
      <c r="C8282" s="86"/>
      <c r="D8282" s="86"/>
      <c r="E8282" s="86"/>
      <c r="F8282" s="86"/>
    </row>
    <row r="8283" spans="3:6" x14ac:dyDescent="0.25">
      <c r="C8283" s="86"/>
      <c r="D8283" s="86"/>
      <c r="E8283" s="86"/>
      <c r="F8283" s="86"/>
    </row>
    <row r="8284" spans="3:6" x14ac:dyDescent="0.25">
      <c r="C8284" s="86"/>
      <c r="D8284" s="86"/>
      <c r="E8284" s="86"/>
      <c r="F8284" s="86"/>
    </row>
    <row r="8285" spans="3:6" x14ac:dyDescent="0.25">
      <c r="C8285" s="86"/>
      <c r="D8285" s="86"/>
      <c r="E8285" s="86"/>
      <c r="F8285" s="86"/>
    </row>
    <row r="8286" spans="3:6" x14ac:dyDescent="0.25">
      <c r="C8286" s="86"/>
      <c r="D8286" s="86"/>
      <c r="E8286" s="86"/>
      <c r="F8286" s="86"/>
    </row>
    <row r="8287" spans="3:6" x14ac:dyDescent="0.25">
      <c r="C8287" s="86"/>
      <c r="D8287" s="86"/>
      <c r="E8287" s="86"/>
      <c r="F8287" s="86"/>
    </row>
    <row r="8288" spans="3:6" x14ac:dyDescent="0.25">
      <c r="C8288" s="86"/>
      <c r="D8288" s="86"/>
      <c r="E8288" s="86"/>
      <c r="F8288" s="86"/>
    </row>
    <row r="8289" spans="3:6" x14ac:dyDescent="0.25">
      <c r="C8289" s="86"/>
      <c r="D8289" s="86"/>
      <c r="E8289" s="86"/>
      <c r="F8289" s="86"/>
    </row>
    <row r="8290" spans="3:6" x14ac:dyDescent="0.25">
      <c r="C8290" s="86"/>
      <c r="D8290" s="86"/>
      <c r="E8290" s="86"/>
      <c r="F8290" s="86"/>
    </row>
    <row r="8291" spans="3:6" x14ac:dyDescent="0.25">
      <c r="C8291" s="86"/>
      <c r="D8291" s="86"/>
      <c r="E8291" s="86"/>
      <c r="F8291" s="86"/>
    </row>
    <row r="8292" spans="3:6" x14ac:dyDescent="0.25">
      <c r="C8292" s="86"/>
      <c r="D8292" s="86"/>
      <c r="E8292" s="86"/>
      <c r="F8292" s="86"/>
    </row>
    <row r="8293" spans="3:6" x14ac:dyDescent="0.25">
      <c r="C8293" s="86"/>
      <c r="D8293" s="86"/>
      <c r="E8293" s="86"/>
      <c r="F8293" s="86"/>
    </row>
    <row r="8294" spans="3:6" x14ac:dyDescent="0.25">
      <c r="C8294" s="86"/>
      <c r="D8294" s="86"/>
      <c r="E8294" s="86"/>
      <c r="F8294" s="86"/>
    </row>
    <row r="8295" spans="3:6" x14ac:dyDescent="0.25">
      <c r="C8295" s="86"/>
      <c r="D8295" s="86"/>
      <c r="E8295" s="86"/>
      <c r="F8295" s="86"/>
    </row>
    <row r="8296" spans="3:6" x14ac:dyDescent="0.25">
      <c r="C8296" s="86"/>
      <c r="D8296" s="86"/>
      <c r="E8296" s="86"/>
      <c r="F8296" s="86"/>
    </row>
    <row r="8297" spans="3:6" x14ac:dyDescent="0.25">
      <c r="C8297" s="86"/>
      <c r="D8297" s="86"/>
      <c r="E8297" s="86"/>
      <c r="F8297" s="86"/>
    </row>
    <row r="8298" spans="3:6" x14ac:dyDescent="0.25">
      <c r="C8298" s="86"/>
      <c r="D8298" s="86"/>
      <c r="E8298" s="86"/>
      <c r="F8298" s="86"/>
    </row>
    <row r="8299" spans="3:6" x14ac:dyDescent="0.25">
      <c r="C8299" s="86"/>
      <c r="D8299" s="86"/>
      <c r="E8299" s="86"/>
      <c r="F8299" s="86"/>
    </row>
    <row r="8300" spans="3:6" x14ac:dyDescent="0.25">
      <c r="C8300" s="86"/>
      <c r="D8300" s="86"/>
      <c r="E8300" s="86"/>
      <c r="F8300" s="86"/>
    </row>
    <row r="8301" spans="3:6" x14ac:dyDescent="0.25">
      <c r="C8301" s="86"/>
      <c r="D8301" s="86"/>
      <c r="E8301" s="86"/>
      <c r="F8301" s="86"/>
    </row>
    <row r="8302" spans="3:6" x14ac:dyDescent="0.25">
      <c r="C8302" s="86"/>
      <c r="D8302" s="86"/>
      <c r="E8302" s="86"/>
      <c r="F8302" s="86"/>
    </row>
    <row r="8303" spans="3:6" x14ac:dyDescent="0.25">
      <c r="C8303" s="86"/>
      <c r="D8303" s="86"/>
      <c r="E8303" s="86"/>
      <c r="F8303" s="86"/>
    </row>
    <row r="8304" spans="3:6" x14ac:dyDescent="0.25">
      <c r="C8304" s="86"/>
      <c r="D8304" s="86"/>
      <c r="E8304" s="86"/>
      <c r="F8304" s="86"/>
    </row>
    <row r="8305" spans="3:6" x14ac:dyDescent="0.25">
      <c r="C8305" s="86"/>
      <c r="D8305" s="86"/>
      <c r="E8305" s="86"/>
      <c r="F8305" s="86"/>
    </row>
    <row r="8306" spans="3:6" x14ac:dyDescent="0.25">
      <c r="C8306" s="86"/>
      <c r="D8306" s="86"/>
      <c r="E8306" s="86"/>
      <c r="F8306" s="86"/>
    </row>
    <row r="8307" spans="3:6" x14ac:dyDescent="0.25">
      <c r="C8307" s="86"/>
      <c r="D8307" s="86"/>
      <c r="E8307" s="86"/>
      <c r="F8307" s="86"/>
    </row>
    <row r="8308" spans="3:6" x14ac:dyDescent="0.25">
      <c r="C8308" s="86"/>
      <c r="D8308" s="86"/>
      <c r="E8308" s="86"/>
      <c r="F8308" s="86"/>
    </row>
    <row r="8309" spans="3:6" x14ac:dyDescent="0.25">
      <c r="C8309" s="86"/>
      <c r="D8309" s="86"/>
      <c r="E8309" s="86"/>
      <c r="F8309" s="86"/>
    </row>
    <row r="8310" spans="3:6" x14ac:dyDescent="0.25">
      <c r="C8310" s="86"/>
      <c r="D8310" s="86"/>
      <c r="E8310" s="86"/>
      <c r="F8310" s="86"/>
    </row>
    <row r="8311" spans="3:6" x14ac:dyDescent="0.25">
      <c r="C8311" s="86"/>
      <c r="D8311" s="86"/>
      <c r="E8311" s="86"/>
      <c r="F8311" s="86"/>
    </row>
    <row r="8312" spans="3:6" x14ac:dyDescent="0.25">
      <c r="C8312" s="86"/>
      <c r="D8312" s="86"/>
      <c r="E8312" s="86"/>
      <c r="F8312" s="86"/>
    </row>
    <row r="8313" spans="3:6" x14ac:dyDescent="0.25">
      <c r="C8313" s="86"/>
      <c r="D8313" s="86"/>
      <c r="E8313" s="86"/>
      <c r="F8313" s="86"/>
    </row>
    <row r="8314" spans="3:6" x14ac:dyDescent="0.25">
      <c r="C8314" s="86"/>
      <c r="D8314" s="86"/>
      <c r="E8314" s="86"/>
      <c r="F8314" s="86"/>
    </row>
    <row r="8315" spans="3:6" x14ac:dyDescent="0.25">
      <c r="C8315" s="86"/>
      <c r="D8315" s="86"/>
      <c r="E8315" s="86"/>
      <c r="F8315" s="86"/>
    </row>
    <row r="8316" spans="3:6" x14ac:dyDescent="0.25">
      <c r="C8316" s="86"/>
      <c r="D8316" s="86"/>
      <c r="E8316" s="86"/>
      <c r="F8316" s="86"/>
    </row>
    <row r="8317" spans="3:6" x14ac:dyDescent="0.25">
      <c r="C8317" s="86"/>
      <c r="D8317" s="86"/>
      <c r="E8317" s="86"/>
      <c r="F8317" s="86"/>
    </row>
    <row r="8318" spans="3:6" x14ac:dyDescent="0.25">
      <c r="C8318" s="86"/>
      <c r="D8318" s="86"/>
      <c r="E8318" s="86"/>
      <c r="F8318" s="86"/>
    </row>
    <row r="8319" spans="3:6" x14ac:dyDescent="0.25">
      <c r="C8319" s="86"/>
      <c r="D8319" s="86"/>
      <c r="E8319" s="86"/>
      <c r="F8319" s="86"/>
    </row>
    <row r="8320" spans="3:6" x14ac:dyDescent="0.25">
      <c r="C8320" s="86"/>
      <c r="D8320" s="86"/>
      <c r="E8320" s="86"/>
      <c r="F8320" s="86"/>
    </row>
    <row r="8321" spans="3:6" x14ac:dyDescent="0.25">
      <c r="C8321" s="86"/>
      <c r="D8321" s="86"/>
      <c r="E8321" s="86"/>
      <c r="F8321" s="86"/>
    </row>
    <row r="8322" spans="3:6" x14ac:dyDescent="0.25">
      <c r="C8322" s="86"/>
      <c r="D8322" s="86"/>
      <c r="E8322" s="86"/>
      <c r="F8322" s="86"/>
    </row>
    <row r="8323" spans="3:6" x14ac:dyDescent="0.25">
      <c r="C8323" s="86"/>
      <c r="D8323" s="86"/>
      <c r="E8323" s="86"/>
      <c r="F8323" s="86"/>
    </row>
    <row r="8324" spans="3:6" x14ac:dyDescent="0.25">
      <c r="C8324" s="86"/>
      <c r="D8324" s="86"/>
      <c r="E8324" s="86"/>
      <c r="F8324" s="86"/>
    </row>
    <row r="8325" spans="3:6" x14ac:dyDescent="0.25">
      <c r="C8325" s="86"/>
      <c r="D8325" s="86"/>
      <c r="E8325" s="86"/>
      <c r="F8325" s="86"/>
    </row>
    <row r="8326" spans="3:6" x14ac:dyDescent="0.25">
      <c r="C8326" s="86"/>
      <c r="D8326" s="86"/>
      <c r="E8326" s="86"/>
      <c r="F8326" s="86"/>
    </row>
    <row r="8327" spans="3:6" x14ac:dyDescent="0.25">
      <c r="C8327" s="86"/>
      <c r="D8327" s="86"/>
      <c r="E8327" s="86"/>
      <c r="F8327" s="86"/>
    </row>
    <row r="8328" spans="3:6" x14ac:dyDescent="0.25">
      <c r="C8328" s="86"/>
      <c r="D8328" s="86"/>
      <c r="E8328" s="86"/>
      <c r="F8328" s="86"/>
    </row>
    <row r="8329" spans="3:6" x14ac:dyDescent="0.25">
      <c r="C8329" s="86"/>
      <c r="D8329" s="86"/>
      <c r="E8329" s="86"/>
      <c r="F8329" s="86"/>
    </row>
    <row r="8330" spans="3:6" x14ac:dyDescent="0.25">
      <c r="C8330" s="86"/>
      <c r="D8330" s="86"/>
      <c r="E8330" s="86"/>
      <c r="F8330" s="86"/>
    </row>
    <row r="8331" spans="3:6" x14ac:dyDescent="0.25">
      <c r="C8331" s="86"/>
      <c r="D8331" s="86"/>
      <c r="E8331" s="86"/>
      <c r="F8331" s="86"/>
    </row>
    <row r="8332" spans="3:6" x14ac:dyDescent="0.25">
      <c r="C8332" s="86"/>
      <c r="D8332" s="86"/>
      <c r="E8332" s="86"/>
      <c r="F8332" s="86"/>
    </row>
    <row r="8333" spans="3:6" x14ac:dyDescent="0.25">
      <c r="C8333" s="86"/>
      <c r="D8333" s="86"/>
      <c r="E8333" s="86"/>
      <c r="F8333" s="86"/>
    </row>
    <row r="8334" spans="3:6" x14ac:dyDescent="0.25">
      <c r="C8334" s="86"/>
      <c r="D8334" s="86"/>
      <c r="E8334" s="86"/>
      <c r="F8334" s="86"/>
    </row>
    <row r="8335" spans="3:6" x14ac:dyDescent="0.25">
      <c r="C8335" s="86"/>
      <c r="D8335" s="86"/>
      <c r="E8335" s="86"/>
      <c r="F8335" s="86"/>
    </row>
    <row r="8336" spans="3:6" x14ac:dyDescent="0.25">
      <c r="C8336" s="86"/>
      <c r="D8336" s="86"/>
      <c r="E8336" s="86"/>
      <c r="F8336" s="86"/>
    </row>
    <row r="8337" spans="3:6" x14ac:dyDescent="0.25">
      <c r="C8337" s="86"/>
      <c r="D8337" s="86"/>
      <c r="E8337" s="86"/>
      <c r="F8337" s="86"/>
    </row>
    <row r="8338" spans="3:6" x14ac:dyDescent="0.25">
      <c r="C8338" s="86"/>
      <c r="D8338" s="86"/>
      <c r="E8338" s="86"/>
      <c r="F8338" s="86"/>
    </row>
    <row r="8339" spans="3:6" x14ac:dyDescent="0.25">
      <c r="C8339" s="86"/>
      <c r="D8339" s="86"/>
      <c r="E8339" s="86"/>
      <c r="F8339" s="86"/>
    </row>
    <row r="8340" spans="3:6" x14ac:dyDescent="0.25">
      <c r="C8340" s="86"/>
      <c r="D8340" s="86"/>
      <c r="E8340" s="86"/>
      <c r="F8340" s="86"/>
    </row>
    <row r="8341" spans="3:6" x14ac:dyDescent="0.25">
      <c r="C8341" s="86"/>
      <c r="D8341" s="86"/>
      <c r="E8341" s="86"/>
      <c r="F8341" s="86"/>
    </row>
    <row r="8342" spans="3:6" x14ac:dyDescent="0.25">
      <c r="C8342" s="86"/>
      <c r="D8342" s="86"/>
      <c r="E8342" s="86"/>
      <c r="F8342" s="86"/>
    </row>
    <row r="8343" spans="3:6" x14ac:dyDescent="0.25">
      <c r="C8343" s="86"/>
      <c r="D8343" s="86"/>
      <c r="E8343" s="86"/>
      <c r="F8343" s="86"/>
    </row>
    <row r="8344" spans="3:6" x14ac:dyDescent="0.25">
      <c r="C8344" s="86"/>
      <c r="D8344" s="86"/>
      <c r="E8344" s="86"/>
      <c r="F8344" s="86"/>
    </row>
    <row r="8345" spans="3:6" x14ac:dyDescent="0.25">
      <c r="C8345" s="86"/>
      <c r="D8345" s="86"/>
      <c r="E8345" s="86"/>
      <c r="F8345" s="86"/>
    </row>
    <row r="8346" spans="3:6" x14ac:dyDescent="0.25">
      <c r="C8346" s="86"/>
      <c r="D8346" s="86"/>
      <c r="E8346" s="86"/>
      <c r="F8346" s="86"/>
    </row>
    <row r="8347" spans="3:6" x14ac:dyDescent="0.25">
      <c r="C8347" s="86"/>
      <c r="D8347" s="86"/>
      <c r="E8347" s="86"/>
      <c r="F8347" s="86"/>
    </row>
    <row r="8348" spans="3:6" x14ac:dyDescent="0.25">
      <c r="C8348" s="86"/>
      <c r="D8348" s="86"/>
      <c r="E8348" s="86"/>
      <c r="F8348" s="86"/>
    </row>
    <row r="8349" spans="3:6" x14ac:dyDescent="0.25">
      <c r="C8349" s="86"/>
      <c r="D8349" s="86"/>
      <c r="E8349" s="86"/>
      <c r="F8349" s="86"/>
    </row>
    <row r="8350" spans="3:6" x14ac:dyDescent="0.25">
      <c r="C8350" s="86"/>
      <c r="D8350" s="86"/>
      <c r="E8350" s="86"/>
      <c r="F8350" s="86"/>
    </row>
    <row r="8351" spans="3:6" x14ac:dyDescent="0.25">
      <c r="C8351" s="86"/>
      <c r="D8351" s="86"/>
      <c r="E8351" s="86"/>
      <c r="F8351" s="86"/>
    </row>
    <row r="8352" spans="3:6" x14ac:dyDescent="0.25">
      <c r="C8352" s="86"/>
      <c r="D8352" s="86"/>
      <c r="E8352" s="86"/>
      <c r="F8352" s="86"/>
    </row>
    <row r="8353" spans="3:6" x14ac:dyDescent="0.25">
      <c r="C8353" s="86"/>
      <c r="D8353" s="86"/>
      <c r="E8353" s="86"/>
      <c r="F8353" s="86"/>
    </row>
    <row r="8354" spans="3:6" x14ac:dyDescent="0.25">
      <c r="C8354" s="86"/>
      <c r="D8354" s="86"/>
      <c r="E8354" s="86"/>
      <c r="F8354" s="86"/>
    </row>
    <row r="8355" spans="3:6" x14ac:dyDescent="0.25">
      <c r="C8355" s="86"/>
      <c r="D8355" s="86"/>
      <c r="E8355" s="86"/>
      <c r="F8355" s="86"/>
    </row>
    <row r="8356" spans="3:6" x14ac:dyDescent="0.25">
      <c r="C8356" s="86"/>
      <c r="D8356" s="86"/>
      <c r="E8356" s="86"/>
      <c r="F8356" s="86"/>
    </row>
    <row r="8357" spans="3:6" x14ac:dyDescent="0.25">
      <c r="C8357" s="86"/>
      <c r="D8357" s="86"/>
      <c r="E8357" s="86"/>
      <c r="F8357" s="86"/>
    </row>
    <row r="8358" spans="3:6" x14ac:dyDescent="0.25">
      <c r="C8358" s="86"/>
      <c r="D8358" s="86"/>
      <c r="E8358" s="86"/>
      <c r="F8358" s="86"/>
    </row>
    <row r="8359" spans="3:6" x14ac:dyDescent="0.25">
      <c r="C8359" s="86"/>
      <c r="D8359" s="86"/>
      <c r="E8359" s="86"/>
      <c r="F8359" s="86"/>
    </row>
    <row r="8360" spans="3:6" x14ac:dyDescent="0.25">
      <c r="C8360" s="86"/>
      <c r="D8360" s="86"/>
      <c r="E8360" s="86"/>
      <c r="F8360" s="86"/>
    </row>
    <row r="8361" spans="3:6" x14ac:dyDescent="0.25">
      <c r="C8361" s="86"/>
      <c r="D8361" s="86"/>
      <c r="E8361" s="86"/>
      <c r="F8361" s="86"/>
    </row>
    <row r="8362" spans="3:6" x14ac:dyDescent="0.25">
      <c r="C8362" s="86"/>
      <c r="D8362" s="86"/>
      <c r="E8362" s="86"/>
      <c r="F8362" s="86"/>
    </row>
    <row r="8363" spans="3:6" x14ac:dyDescent="0.25">
      <c r="C8363" s="86"/>
      <c r="D8363" s="86"/>
      <c r="E8363" s="86"/>
      <c r="F8363" s="86"/>
    </row>
    <row r="8364" spans="3:6" x14ac:dyDescent="0.25">
      <c r="C8364" s="86"/>
      <c r="D8364" s="86"/>
      <c r="E8364" s="86"/>
      <c r="F8364" s="86"/>
    </row>
    <row r="8365" spans="3:6" x14ac:dyDescent="0.25">
      <c r="C8365" s="86"/>
      <c r="D8365" s="86"/>
      <c r="E8365" s="86"/>
      <c r="F8365" s="86"/>
    </row>
    <row r="8366" spans="3:6" x14ac:dyDescent="0.25">
      <c r="C8366" s="86"/>
      <c r="D8366" s="86"/>
      <c r="E8366" s="86"/>
      <c r="F8366" s="86"/>
    </row>
    <row r="8367" spans="3:6" x14ac:dyDescent="0.25">
      <c r="C8367" s="86"/>
      <c r="D8367" s="86"/>
      <c r="E8367" s="86"/>
      <c r="F8367" s="86"/>
    </row>
    <row r="8368" spans="3:6" x14ac:dyDescent="0.25">
      <c r="C8368" s="86"/>
      <c r="D8368" s="86"/>
      <c r="E8368" s="86"/>
      <c r="F8368" s="86"/>
    </row>
    <row r="8369" spans="3:6" x14ac:dyDescent="0.25">
      <c r="C8369" s="86"/>
      <c r="D8369" s="86"/>
      <c r="E8369" s="86"/>
      <c r="F8369" s="86"/>
    </row>
    <row r="8370" spans="3:6" x14ac:dyDescent="0.25">
      <c r="C8370" s="86"/>
      <c r="D8370" s="86"/>
      <c r="E8370" s="86"/>
      <c r="F8370" s="86"/>
    </row>
    <row r="8371" spans="3:6" x14ac:dyDescent="0.25">
      <c r="C8371" s="86"/>
      <c r="D8371" s="86"/>
      <c r="E8371" s="86"/>
      <c r="F8371" s="86"/>
    </row>
    <row r="8372" spans="3:6" x14ac:dyDescent="0.25">
      <c r="C8372" s="86"/>
      <c r="D8372" s="86"/>
      <c r="E8372" s="86"/>
      <c r="F8372" s="86"/>
    </row>
    <row r="8373" spans="3:6" x14ac:dyDescent="0.25">
      <c r="C8373" s="86"/>
      <c r="D8373" s="86"/>
      <c r="E8373" s="86"/>
      <c r="F8373" s="86"/>
    </row>
    <row r="8374" spans="3:6" x14ac:dyDescent="0.25">
      <c r="C8374" s="86"/>
      <c r="D8374" s="86"/>
      <c r="E8374" s="86"/>
      <c r="F8374" s="86"/>
    </row>
    <row r="8375" spans="3:6" x14ac:dyDescent="0.25">
      <c r="C8375" s="86"/>
      <c r="D8375" s="86"/>
      <c r="E8375" s="86"/>
      <c r="F8375" s="86"/>
    </row>
    <row r="8376" spans="3:6" x14ac:dyDescent="0.25">
      <c r="C8376" s="86"/>
      <c r="D8376" s="86"/>
      <c r="E8376" s="86"/>
      <c r="F8376" s="86"/>
    </row>
    <row r="8377" spans="3:6" x14ac:dyDescent="0.25">
      <c r="C8377" s="86"/>
      <c r="D8377" s="86"/>
      <c r="E8377" s="86"/>
      <c r="F8377" s="86"/>
    </row>
    <row r="8378" spans="3:6" x14ac:dyDescent="0.25">
      <c r="C8378" s="86"/>
      <c r="D8378" s="86"/>
      <c r="E8378" s="86"/>
      <c r="F8378" s="86"/>
    </row>
    <row r="8379" spans="3:6" x14ac:dyDescent="0.25">
      <c r="C8379" s="86"/>
      <c r="D8379" s="86"/>
      <c r="E8379" s="86"/>
      <c r="F8379" s="86"/>
    </row>
    <row r="8380" spans="3:6" x14ac:dyDescent="0.25">
      <c r="C8380" s="86"/>
      <c r="D8380" s="86"/>
      <c r="E8380" s="86"/>
      <c r="F8380" s="86"/>
    </row>
    <row r="8381" spans="3:6" x14ac:dyDescent="0.25">
      <c r="C8381" s="86"/>
      <c r="D8381" s="86"/>
      <c r="E8381" s="86"/>
      <c r="F8381" s="86"/>
    </row>
    <row r="8382" spans="3:6" x14ac:dyDescent="0.25">
      <c r="C8382" s="86"/>
      <c r="D8382" s="86"/>
      <c r="E8382" s="86"/>
      <c r="F8382" s="86"/>
    </row>
    <row r="8383" spans="3:6" x14ac:dyDescent="0.25">
      <c r="C8383" s="86"/>
      <c r="D8383" s="86"/>
      <c r="E8383" s="86"/>
      <c r="F8383" s="86"/>
    </row>
    <row r="8384" spans="3:6" x14ac:dyDescent="0.25">
      <c r="C8384" s="86"/>
      <c r="D8384" s="86"/>
      <c r="E8384" s="86"/>
      <c r="F8384" s="86"/>
    </row>
    <row r="8385" spans="3:6" x14ac:dyDescent="0.25">
      <c r="C8385" s="86"/>
      <c r="D8385" s="86"/>
      <c r="E8385" s="86"/>
      <c r="F8385" s="86"/>
    </row>
    <row r="8386" spans="3:6" x14ac:dyDescent="0.25">
      <c r="C8386" s="86"/>
      <c r="D8386" s="86"/>
      <c r="E8386" s="86"/>
      <c r="F8386" s="86"/>
    </row>
    <row r="8387" spans="3:6" x14ac:dyDescent="0.25">
      <c r="C8387" s="86"/>
      <c r="D8387" s="86"/>
      <c r="E8387" s="86"/>
      <c r="F8387" s="86"/>
    </row>
    <row r="8388" spans="3:6" x14ac:dyDescent="0.25">
      <c r="C8388" s="86"/>
      <c r="D8388" s="86"/>
      <c r="E8388" s="86"/>
      <c r="F8388" s="86"/>
    </row>
    <row r="8389" spans="3:6" x14ac:dyDescent="0.25">
      <c r="C8389" s="86"/>
      <c r="D8389" s="86"/>
      <c r="E8389" s="86"/>
      <c r="F8389" s="86"/>
    </row>
    <row r="8390" spans="3:6" x14ac:dyDescent="0.25">
      <c r="C8390" s="86"/>
      <c r="D8390" s="86"/>
      <c r="E8390" s="86"/>
      <c r="F8390" s="86"/>
    </row>
    <row r="8391" spans="3:6" x14ac:dyDescent="0.25">
      <c r="C8391" s="86"/>
      <c r="D8391" s="86"/>
      <c r="E8391" s="86"/>
      <c r="F8391" s="86"/>
    </row>
    <row r="8392" spans="3:6" x14ac:dyDescent="0.25">
      <c r="C8392" s="86"/>
      <c r="D8392" s="86"/>
      <c r="E8392" s="86"/>
      <c r="F8392" s="86"/>
    </row>
    <row r="8393" spans="3:6" x14ac:dyDescent="0.25">
      <c r="C8393" s="86"/>
      <c r="D8393" s="86"/>
      <c r="E8393" s="86"/>
      <c r="F8393" s="86"/>
    </row>
    <row r="8394" spans="3:6" x14ac:dyDescent="0.25">
      <c r="C8394" s="86"/>
      <c r="D8394" s="86"/>
      <c r="E8394" s="86"/>
      <c r="F8394" s="86"/>
    </row>
    <row r="8395" spans="3:6" x14ac:dyDescent="0.25">
      <c r="C8395" s="86"/>
      <c r="D8395" s="86"/>
      <c r="E8395" s="86"/>
      <c r="F8395" s="86"/>
    </row>
    <row r="8396" spans="3:6" x14ac:dyDescent="0.25">
      <c r="C8396" s="86"/>
      <c r="D8396" s="86"/>
      <c r="E8396" s="86"/>
      <c r="F8396" s="86"/>
    </row>
    <row r="8397" spans="3:6" x14ac:dyDescent="0.25">
      <c r="C8397" s="86"/>
      <c r="D8397" s="86"/>
      <c r="E8397" s="86"/>
      <c r="F8397" s="86"/>
    </row>
    <row r="8398" spans="3:6" x14ac:dyDescent="0.25">
      <c r="C8398" s="86"/>
      <c r="D8398" s="86"/>
      <c r="E8398" s="86"/>
      <c r="F8398" s="86"/>
    </row>
    <row r="8399" spans="3:6" x14ac:dyDescent="0.25">
      <c r="C8399" s="86"/>
      <c r="D8399" s="86"/>
      <c r="E8399" s="86"/>
      <c r="F8399" s="86"/>
    </row>
    <row r="8400" spans="3:6" x14ac:dyDescent="0.25">
      <c r="C8400" s="86"/>
      <c r="D8400" s="86"/>
      <c r="E8400" s="86"/>
      <c r="F8400" s="86"/>
    </row>
    <row r="8401" spans="3:6" x14ac:dyDescent="0.25">
      <c r="C8401" s="86"/>
      <c r="D8401" s="86"/>
      <c r="E8401" s="86"/>
      <c r="F8401" s="86"/>
    </row>
    <row r="8402" spans="3:6" x14ac:dyDescent="0.25">
      <c r="C8402" s="86"/>
      <c r="D8402" s="86"/>
      <c r="E8402" s="86"/>
      <c r="F8402" s="86"/>
    </row>
    <row r="8403" spans="3:6" x14ac:dyDescent="0.25">
      <c r="C8403" s="86"/>
      <c r="D8403" s="86"/>
      <c r="E8403" s="86"/>
      <c r="F8403" s="86"/>
    </row>
    <row r="8404" spans="3:6" x14ac:dyDescent="0.25">
      <c r="C8404" s="86"/>
      <c r="D8404" s="86"/>
      <c r="E8404" s="86"/>
      <c r="F8404" s="86"/>
    </row>
    <row r="8405" spans="3:6" x14ac:dyDescent="0.25">
      <c r="C8405" s="86"/>
      <c r="D8405" s="86"/>
      <c r="E8405" s="86"/>
      <c r="F8405" s="86"/>
    </row>
    <row r="8406" spans="3:6" x14ac:dyDescent="0.25">
      <c r="C8406" s="86"/>
      <c r="D8406" s="86"/>
      <c r="E8406" s="86"/>
      <c r="F8406" s="86"/>
    </row>
    <row r="8407" spans="3:6" x14ac:dyDescent="0.25">
      <c r="C8407" s="86"/>
      <c r="D8407" s="86"/>
      <c r="E8407" s="86"/>
      <c r="F8407" s="86"/>
    </row>
    <row r="8408" spans="3:6" x14ac:dyDescent="0.25">
      <c r="C8408" s="86"/>
      <c r="D8408" s="86"/>
      <c r="E8408" s="86"/>
      <c r="F8408" s="86"/>
    </row>
    <row r="8409" spans="3:6" x14ac:dyDescent="0.25">
      <c r="C8409" s="86"/>
      <c r="D8409" s="86"/>
      <c r="E8409" s="86"/>
      <c r="F8409" s="86"/>
    </row>
    <row r="8410" spans="3:6" x14ac:dyDescent="0.25">
      <c r="C8410" s="86"/>
      <c r="D8410" s="86"/>
      <c r="E8410" s="86"/>
      <c r="F8410" s="86"/>
    </row>
    <row r="8411" spans="3:6" x14ac:dyDescent="0.25">
      <c r="C8411" s="86"/>
      <c r="D8411" s="86"/>
      <c r="E8411" s="86"/>
      <c r="F8411" s="86"/>
    </row>
    <row r="8412" spans="3:6" x14ac:dyDescent="0.25">
      <c r="C8412" s="86"/>
      <c r="D8412" s="86"/>
      <c r="E8412" s="86"/>
      <c r="F8412" s="86"/>
    </row>
    <row r="8413" spans="3:6" x14ac:dyDescent="0.25">
      <c r="C8413" s="86"/>
      <c r="D8413" s="86"/>
      <c r="E8413" s="86"/>
      <c r="F8413" s="86"/>
    </row>
    <row r="8414" spans="3:6" x14ac:dyDescent="0.25">
      <c r="C8414" s="86"/>
      <c r="D8414" s="86"/>
      <c r="E8414" s="86"/>
      <c r="F8414" s="86"/>
    </row>
    <row r="8415" spans="3:6" x14ac:dyDescent="0.25">
      <c r="C8415" s="86"/>
      <c r="D8415" s="86"/>
      <c r="E8415" s="86"/>
      <c r="F8415" s="86"/>
    </row>
    <row r="8416" spans="3:6" x14ac:dyDescent="0.25">
      <c r="C8416" s="86"/>
      <c r="D8416" s="86"/>
      <c r="E8416" s="86"/>
      <c r="F8416" s="86"/>
    </row>
    <row r="8417" spans="3:6" x14ac:dyDescent="0.25">
      <c r="C8417" s="86"/>
      <c r="D8417" s="86"/>
      <c r="E8417" s="86"/>
      <c r="F8417" s="86"/>
    </row>
    <row r="8418" spans="3:6" x14ac:dyDescent="0.25">
      <c r="C8418" s="86"/>
      <c r="D8418" s="86"/>
      <c r="E8418" s="86"/>
      <c r="F8418" s="86"/>
    </row>
    <row r="8419" spans="3:6" x14ac:dyDescent="0.25">
      <c r="C8419" s="86"/>
      <c r="D8419" s="86"/>
      <c r="E8419" s="86"/>
      <c r="F8419" s="86"/>
    </row>
    <row r="8420" spans="3:6" x14ac:dyDescent="0.25">
      <c r="C8420" s="86"/>
      <c r="D8420" s="86"/>
      <c r="E8420" s="86"/>
      <c r="F8420" s="86"/>
    </row>
    <row r="8421" spans="3:6" x14ac:dyDescent="0.25">
      <c r="C8421" s="86"/>
      <c r="D8421" s="86"/>
      <c r="E8421" s="86"/>
      <c r="F8421" s="86"/>
    </row>
    <row r="8422" spans="3:6" x14ac:dyDescent="0.25">
      <c r="C8422" s="86"/>
      <c r="D8422" s="86"/>
      <c r="E8422" s="86"/>
      <c r="F8422" s="86"/>
    </row>
    <row r="8423" spans="3:6" x14ac:dyDescent="0.25">
      <c r="C8423" s="86"/>
      <c r="D8423" s="86"/>
      <c r="E8423" s="86"/>
      <c r="F8423" s="86"/>
    </row>
    <row r="8424" spans="3:6" x14ac:dyDescent="0.25">
      <c r="C8424" s="86"/>
      <c r="D8424" s="86"/>
      <c r="E8424" s="86"/>
      <c r="F8424" s="86"/>
    </row>
    <row r="8425" spans="3:6" x14ac:dyDescent="0.25">
      <c r="C8425" s="86"/>
      <c r="D8425" s="86"/>
      <c r="E8425" s="86"/>
      <c r="F8425" s="86"/>
    </row>
    <row r="8426" spans="3:6" x14ac:dyDescent="0.25">
      <c r="C8426" s="86"/>
      <c r="D8426" s="86"/>
      <c r="E8426" s="86"/>
      <c r="F8426" s="86"/>
    </row>
    <row r="8427" spans="3:6" x14ac:dyDescent="0.25">
      <c r="C8427" s="86"/>
      <c r="D8427" s="86"/>
      <c r="E8427" s="86"/>
      <c r="F8427" s="86"/>
    </row>
    <row r="8428" spans="3:6" x14ac:dyDescent="0.25">
      <c r="C8428" s="86"/>
      <c r="D8428" s="86"/>
      <c r="E8428" s="86"/>
      <c r="F8428" s="86"/>
    </row>
    <row r="8429" spans="3:6" x14ac:dyDescent="0.25">
      <c r="C8429" s="86"/>
      <c r="D8429" s="86"/>
      <c r="E8429" s="86"/>
      <c r="F8429" s="86"/>
    </row>
    <row r="8430" spans="3:6" x14ac:dyDescent="0.25">
      <c r="C8430" s="86"/>
      <c r="D8430" s="86"/>
      <c r="E8430" s="86"/>
      <c r="F8430" s="86"/>
    </row>
    <row r="8431" spans="3:6" x14ac:dyDescent="0.25">
      <c r="C8431" s="86"/>
      <c r="D8431" s="86"/>
      <c r="E8431" s="86"/>
      <c r="F8431" s="86"/>
    </row>
    <row r="8432" spans="3:6" x14ac:dyDescent="0.25">
      <c r="C8432" s="86"/>
      <c r="D8432" s="86"/>
      <c r="E8432" s="86"/>
      <c r="F8432" s="86"/>
    </row>
    <row r="8433" spans="3:6" x14ac:dyDescent="0.25">
      <c r="C8433" s="86"/>
      <c r="D8433" s="86"/>
      <c r="E8433" s="86"/>
      <c r="F8433" s="86"/>
    </row>
    <row r="8434" spans="3:6" x14ac:dyDescent="0.25">
      <c r="C8434" s="86"/>
      <c r="D8434" s="86"/>
      <c r="E8434" s="86"/>
      <c r="F8434" s="86"/>
    </row>
    <row r="8435" spans="3:6" x14ac:dyDescent="0.25">
      <c r="C8435" s="86"/>
      <c r="D8435" s="86"/>
      <c r="E8435" s="86"/>
      <c r="F8435" s="86"/>
    </row>
    <row r="8436" spans="3:6" x14ac:dyDescent="0.25">
      <c r="C8436" s="86"/>
      <c r="D8436" s="86"/>
      <c r="E8436" s="86"/>
      <c r="F8436" s="86"/>
    </row>
    <row r="8437" spans="3:6" x14ac:dyDescent="0.25">
      <c r="C8437" s="86"/>
      <c r="D8437" s="86"/>
      <c r="E8437" s="86"/>
      <c r="F8437" s="86"/>
    </row>
    <row r="8438" spans="3:6" x14ac:dyDescent="0.25">
      <c r="C8438" s="86"/>
      <c r="D8438" s="86"/>
      <c r="E8438" s="86"/>
      <c r="F8438" s="86"/>
    </row>
    <row r="8439" spans="3:6" x14ac:dyDescent="0.25">
      <c r="C8439" s="86"/>
      <c r="D8439" s="86"/>
      <c r="E8439" s="86"/>
      <c r="F8439" s="86"/>
    </row>
    <row r="8440" spans="3:6" x14ac:dyDescent="0.25">
      <c r="C8440" s="86"/>
      <c r="D8440" s="86"/>
      <c r="E8440" s="86"/>
      <c r="F8440" s="86"/>
    </row>
    <row r="8441" spans="3:6" x14ac:dyDescent="0.25">
      <c r="C8441" s="86"/>
      <c r="D8441" s="86"/>
      <c r="E8441" s="86"/>
      <c r="F8441" s="86"/>
    </row>
    <row r="8442" spans="3:6" x14ac:dyDescent="0.25">
      <c r="C8442" s="86"/>
      <c r="D8442" s="86"/>
      <c r="E8442" s="86"/>
      <c r="F8442" s="86"/>
    </row>
    <row r="8443" spans="3:6" x14ac:dyDescent="0.25">
      <c r="C8443" s="86"/>
      <c r="D8443" s="86"/>
      <c r="E8443" s="86"/>
      <c r="F8443" s="86"/>
    </row>
    <row r="8444" spans="3:6" x14ac:dyDescent="0.25">
      <c r="C8444" s="86"/>
      <c r="D8444" s="86"/>
      <c r="E8444" s="86"/>
      <c r="F8444" s="86"/>
    </row>
    <row r="8445" spans="3:6" x14ac:dyDescent="0.25">
      <c r="C8445" s="86"/>
      <c r="D8445" s="86"/>
      <c r="E8445" s="86"/>
      <c r="F8445" s="86"/>
    </row>
    <row r="8446" spans="3:6" x14ac:dyDescent="0.25">
      <c r="C8446" s="86"/>
      <c r="D8446" s="86"/>
      <c r="E8446" s="86"/>
      <c r="F8446" s="86"/>
    </row>
    <row r="8447" spans="3:6" x14ac:dyDescent="0.25">
      <c r="C8447" s="86"/>
      <c r="D8447" s="86"/>
      <c r="E8447" s="86"/>
      <c r="F8447" s="86"/>
    </row>
    <row r="8448" spans="3:6" x14ac:dyDescent="0.25">
      <c r="C8448" s="86"/>
      <c r="D8448" s="86"/>
      <c r="E8448" s="86"/>
      <c r="F8448" s="86"/>
    </row>
    <row r="8449" spans="3:6" x14ac:dyDescent="0.25">
      <c r="C8449" s="86"/>
      <c r="D8449" s="86"/>
      <c r="E8449" s="86"/>
      <c r="F8449" s="86"/>
    </row>
    <row r="8450" spans="3:6" x14ac:dyDescent="0.25">
      <c r="C8450" s="86"/>
      <c r="D8450" s="86"/>
      <c r="E8450" s="86"/>
      <c r="F8450" s="86"/>
    </row>
    <row r="8451" spans="3:6" x14ac:dyDescent="0.25">
      <c r="C8451" s="86"/>
      <c r="D8451" s="86"/>
      <c r="E8451" s="86"/>
      <c r="F8451" s="86"/>
    </row>
    <row r="8452" spans="3:6" x14ac:dyDescent="0.25">
      <c r="C8452" s="86"/>
      <c r="D8452" s="86"/>
      <c r="E8452" s="86"/>
      <c r="F8452" s="86"/>
    </row>
    <row r="8453" spans="3:6" x14ac:dyDescent="0.25">
      <c r="C8453" s="86"/>
      <c r="D8453" s="86"/>
      <c r="E8453" s="86"/>
      <c r="F8453" s="86"/>
    </row>
    <row r="8454" spans="3:6" x14ac:dyDescent="0.25">
      <c r="C8454" s="86"/>
      <c r="D8454" s="86"/>
      <c r="E8454" s="86"/>
      <c r="F8454" s="86"/>
    </row>
    <row r="8455" spans="3:6" x14ac:dyDescent="0.25">
      <c r="C8455" s="86"/>
      <c r="D8455" s="86"/>
      <c r="E8455" s="86"/>
      <c r="F8455" s="86"/>
    </row>
    <row r="8456" spans="3:6" x14ac:dyDescent="0.25">
      <c r="C8456" s="86"/>
      <c r="D8456" s="86"/>
      <c r="E8456" s="86"/>
      <c r="F8456" s="86"/>
    </row>
    <row r="8457" spans="3:6" x14ac:dyDescent="0.25">
      <c r="C8457" s="86"/>
      <c r="D8457" s="86"/>
      <c r="E8457" s="86"/>
      <c r="F8457" s="86"/>
    </row>
    <row r="8458" spans="3:6" x14ac:dyDescent="0.25">
      <c r="C8458" s="86"/>
      <c r="D8458" s="86"/>
      <c r="E8458" s="86"/>
      <c r="F8458" s="86"/>
    </row>
    <row r="8459" spans="3:6" x14ac:dyDescent="0.25">
      <c r="C8459" s="86"/>
      <c r="D8459" s="86"/>
      <c r="E8459" s="86"/>
      <c r="F8459" s="86"/>
    </row>
    <row r="8460" spans="3:6" x14ac:dyDescent="0.25">
      <c r="C8460" s="86"/>
      <c r="D8460" s="86"/>
      <c r="E8460" s="86"/>
      <c r="F8460" s="86"/>
    </row>
    <row r="8461" spans="3:6" x14ac:dyDescent="0.25">
      <c r="C8461" s="86"/>
      <c r="D8461" s="86"/>
      <c r="E8461" s="86"/>
      <c r="F8461" s="86"/>
    </row>
    <row r="8462" spans="3:6" x14ac:dyDescent="0.25">
      <c r="C8462" s="86"/>
      <c r="D8462" s="86"/>
      <c r="E8462" s="86"/>
      <c r="F8462" s="86"/>
    </row>
    <row r="8463" spans="3:6" x14ac:dyDescent="0.25">
      <c r="C8463" s="86"/>
      <c r="D8463" s="86"/>
      <c r="E8463" s="86"/>
      <c r="F8463" s="86"/>
    </row>
    <row r="8464" spans="3:6" x14ac:dyDescent="0.25">
      <c r="C8464" s="86"/>
      <c r="D8464" s="86"/>
      <c r="E8464" s="86"/>
      <c r="F8464" s="86"/>
    </row>
    <row r="8465" spans="3:6" x14ac:dyDescent="0.25">
      <c r="C8465" s="86"/>
      <c r="D8465" s="86"/>
      <c r="E8465" s="86"/>
      <c r="F8465" s="86"/>
    </row>
    <row r="8466" spans="3:6" x14ac:dyDescent="0.25">
      <c r="C8466" s="86"/>
      <c r="D8466" s="86"/>
      <c r="E8466" s="86"/>
      <c r="F8466" s="86"/>
    </row>
    <row r="8467" spans="3:6" x14ac:dyDescent="0.25">
      <c r="C8467" s="86"/>
      <c r="D8467" s="86"/>
      <c r="E8467" s="86"/>
      <c r="F8467" s="86"/>
    </row>
    <row r="8468" spans="3:6" x14ac:dyDescent="0.25">
      <c r="C8468" s="86"/>
      <c r="D8468" s="86"/>
      <c r="E8468" s="86"/>
      <c r="F8468" s="86"/>
    </row>
    <row r="8469" spans="3:6" x14ac:dyDescent="0.25">
      <c r="C8469" s="86"/>
      <c r="D8469" s="86"/>
      <c r="E8469" s="86"/>
      <c r="F8469" s="86"/>
    </row>
    <row r="8470" spans="3:6" x14ac:dyDescent="0.25">
      <c r="C8470" s="86"/>
      <c r="D8470" s="86"/>
      <c r="E8470" s="86"/>
      <c r="F8470" s="86"/>
    </row>
    <row r="8471" spans="3:6" x14ac:dyDescent="0.25">
      <c r="C8471" s="86"/>
      <c r="D8471" s="86"/>
      <c r="E8471" s="86"/>
      <c r="F8471" s="86"/>
    </row>
    <row r="8472" spans="3:6" x14ac:dyDescent="0.25">
      <c r="C8472" s="86"/>
      <c r="D8472" s="86"/>
      <c r="E8472" s="86"/>
      <c r="F8472" s="86"/>
    </row>
    <row r="8473" spans="3:6" x14ac:dyDescent="0.25">
      <c r="C8473" s="86"/>
      <c r="D8473" s="86"/>
      <c r="E8473" s="86"/>
      <c r="F8473" s="86"/>
    </row>
    <row r="8474" spans="3:6" x14ac:dyDescent="0.25">
      <c r="C8474" s="86"/>
      <c r="D8474" s="86"/>
      <c r="E8474" s="86"/>
      <c r="F8474" s="86"/>
    </row>
    <row r="8475" spans="3:6" x14ac:dyDescent="0.25">
      <c r="C8475" s="86"/>
      <c r="D8475" s="86"/>
      <c r="E8475" s="86"/>
      <c r="F8475" s="86"/>
    </row>
    <row r="8476" spans="3:6" x14ac:dyDescent="0.25">
      <c r="C8476" s="86"/>
      <c r="D8476" s="86"/>
      <c r="E8476" s="86"/>
      <c r="F8476" s="86"/>
    </row>
    <row r="8477" spans="3:6" x14ac:dyDescent="0.25">
      <c r="C8477" s="86"/>
      <c r="D8477" s="86"/>
      <c r="E8477" s="86"/>
      <c r="F8477" s="86"/>
    </row>
    <row r="8478" spans="3:6" x14ac:dyDescent="0.25">
      <c r="C8478" s="86"/>
      <c r="D8478" s="86"/>
      <c r="E8478" s="86"/>
      <c r="F8478" s="86"/>
    </row>
    <row r="8479" spans="3:6" x14ac:dyDescent="0.25">
      <c r="C8479" s="86"/>
      <c r="D8479" s="86"/>
      <c r="E8479" s="86"/>
      <c r="F8479" s="86"/>
    </row>
    <row r="8480" spans="3:6" x14ac:dyDescent="0.25">
      <c r="C8480" s="86"/>
      <c r="D8480" s="86"/>
      <c r="E8480" s="86"/>
      <c r="F8480" s="86"/>
    </row>
    <row r="8481" spans="3:6" x14ac:dyDescent="0.25">
      <c r="C8481" s="86"/>
      <c r="D8481" s="86"/>
      <c r="E8481" s="86"/>
      <c r="F8481" s="86"/>
    </row>
    <row r="8482" spans="3:6" x14ac:dyDescent="0.25">
      <c r="C8482" s="86"/>
      <c r="D8482" s="86"/>
      <c r="E8482" s="86"/>
      <c r="F8482" s="86"/>
    </row>
    <row r="8483" spans="3:6" x14ac:dyDescent="0.25">
      <c r="C8483" s="86"/>
      <c r="D8483" s="86"/>
      <c r="E8483" s="86"/>
      <c r="F8483" s="86"/>
    </row>
    <row r="8484" spans="3:6" x14ac:dyDescent="0.25">
      <c r="C8484" s="86"/>
      <c r="D8484" s="86"/>
      <c r="E8484" s="86"/>
      <c r="F8484" s="86"/>
    </row>
    <row r="8485" spans="3:6" x14ac:dyDescent="0.25">
      <c r="C8485" s="86"/>
      <c r="D8485" s="86"/>
      <c r="E8485" s="86"/>
      <c r="F8485" s="86"/>
    </row>
    <row r="8486" spans="3:6" x14ac:dyDescent="0.25">
      <c r="C8486" s="86"/>
      <c r="D8486" s="86"/>
      <c r="E8486" s="86"/>
      <c r="F8486" s="86"/>
    </row>
    <row r="8487" spans="3:6" x14ac:dyDescent="0.25">
      <c r="C8487" s="86"/>
      <c r="D8487" s="86"/>
      <c r="E8487" s="86"/>
      <c r="F8487" s="86"/>
    </row>
    <row r="8488" spans="3:6" x14ac:dyDescent="0.25">
      <c r="C8488" s="86"/>
      <c r="D8488" s="86"/>
      <c r="E8488" s="86"/>
      <c r="F8488" s="86"/>
    </row>
    <row r="8489" spans="3:6" x14ac:dyDescent="0.25">
      <c r="C8489" s="86"/>
      <c r="D8489" s="86"/>
      <c r="E8489" s="86"/>
      <c r="F8489" s="86"/>
    </row>
    <row r="8490" spans="3:6" x14ac:dyDescent="0.25">
      <c r="C8490" s="86"/>
      <c r="D8490" s="86"/>
      <c r="E8490" s="86"/>
      <c r="F8490" s="86"/>
    </row>
    <row r="8491" spans="3:6" x14ac:dyDescent="0.25">
      <c r="C8491" s="86"/>
      <c r="D8491" s="86"/>
      <c r="E8491" s="86"/>
      <c r="F8491" s="86"/>
    </row>
    <row r="8492" spans="3:6" x14ac:dyDescent="0.25">
      <c r="C8492" s="86"/>
      <c r="D8492" s="86"/>
      <c r="E8492" s="86"/>
      <c r="F8492" s="86"/>
    </row>
    <row r="8493" spans="3:6" x14ac:dyDescent="0.25">
      <c r="C8493" s="86"/>
      <c r="D8493" s="86"/>
      <c r="E8493" s="86"/>
      <c r="F8493" s="86"/>
    </row>
    <row r="8494" spans="3:6" x14ac:dyDescent="0.25">
      <c r="C8494" s="86"/>
      <c r="D8494" s="86"/>
      <c r="E8494" s="86"/>
      <c r="F8494" s="86"/>
    </row>
    <row r="8495" spans="3:6" x14ac:dyDescent="0.25">
      <c r="C8495" s="86"/>
      <c r="D8495" s="86"/>
      <c r="E8495" s="86"/>
      <c r="F8495" s="86"/>
    </row>
    <row r="8496" spans="3:6" x14ac:dyDescent="0.25">
      <c r="C8496" s="86"/>
      <c r="D8496" s="86"/>
      <c r="E8496" s="86"/>
      <c r="F8496" s="86"/>
    </row>
    <row r="8497" spans="3:6" x14ac:dyDescent="0.25">
      <c r="C8497" s="86"/>
      <c r="D8497" s="86"/>
      <c r="E8497" s="86"/>
      <c r="F8497" s="86"/>
    </row>
    <row r="8498" spans="3:6" x14ac:dyDescent="0.25">
      <c r="C8498" s="86"/>
      <c r="D8498" s="86"/>
      <c r="E8498" s="86"/>
      <c r="F8498" s="86"/>
    </row>
    <row r="8499" spans="3:6" x14ac:dyDescent="0.25">
      <c r="C8499" s="86"/>
      <c r="D8499" s="86"/>
      <c r="E8499" s="86"/>
      <c r="F8499" s="86"/>
    </row>
    <row r="8500" spans="3:6" x14ac:dyDescent="0.25">
      <c r="C8500" s="86"/>
      <c r="D8500" s="86"/>
      <c r="E8500" s="86"/>
      <c r="F8500" s="86"/>
    </row>
    <row r="8501" spans="3:6" x14ac:dyDescent="0.25">
      <c r="C8501" s="86"/>
      <c r="D8501" s="86"/>
      <c r="E8501" s="86"/>
      <c r="F8501" s="86"/>
    </row>
    <row r="8502" spans="3:6" x14ac:dyDescent="0.25">
      <c r="C8502" s="86"/>
      <c r="D8502" s="86"/>
      <c r="E8502" s="86"/>
      <c r="F8502" s="86"/>
    </row>
    <row r="8503" spans="3:6" x14ac:dyDescent="0.25">
      <c r="C8503" s="86"/>
      <c r="D8503" s="86"/>
      <c r="E8503" s="86"/>
      <c r="F8503" s="86"/>
    </row>
    <row r="8504" spans="3:6" x14ac:dyDescent="0.25">
      <c r="C8504" s="86"/>
      <c r="D8504" s="86"/>
      <c r="E8504" s="86"/>
      <c r="F8504" s="86"/>
    </row>
    <row r="8505" spans="3:6" x14ac:dyDescent="0.25">
      <c r="C8505" s="86"/>
      <c r="D8505" s="86"/>
      <c r="E8505" s="86"/>
      <c r="F8505" s="86"/>
    </row>
    <row r="8506" spans="3:6" x14ac:dyDescent="0.25">
      <c r="C8506" s="86"/>
      <c r="D8506" s="86"/>
      <c r="E8506" s="86"/>
      <c r="F8506" s="86"/>
    </row>
    <row r="8507" spans="3:6" x14ac:dyDescent="0.25">
      <c r="C8507" s="86"/>
      <c r="D8507" s="86"/>
      <c r="E8507" s="86"/>
      <c r="F8507" s="86"/>
    </row>
    <row r="8508" spans="3:6" x14ac:dyDescent="0.25">
      <c r="C8508" s="86"/>
      <c r="D8508" s="86"/>
      <c r="E8508" s="86"/>
      <c r="F8508" s="86"/>
    </row>
    <row r="8509" spans="3:6" x14ac:dyDescent="0.25">
      <c r="C8509" s="86"/>
      <c r="D8509" s="86"/>
      <c r="E8509" s="86"/>
      <c r="F8509" s="86"/>
    </row>
    <row r="8510" spans="3:6" x14ac:dyDescent="0.25">
      <c r="C8510" s="86"/>
      <c r="D8510" s="86"/>
      <c r="E8510" s="86"/>
      <c r="F8510" s="86"/>
    </row>
    <row r="8511" spans="3:6" x14ac:dyDescent="0.25">
      <c r="C8511" s="86"/>
      <c r="D8511" s="86"/>
      <c r="E8511" s="86"/>
      <c r="F8511" s="86"/>
    </row>
    <row r="8512" spans="3:6" x14ac:dyDescent="0.25">
      <c r="C8512" s="86"/>
      <c r="D8512" s="86"/>
      <c r="E8512" s="86"/>
      <c r="F8512" s="86"/>
    </row>
    <row r="8513" spans="3:6" x14ac:dyDescent="0.25">
      <c r="C8513" s="86"/>
      <c r="D8513" s="86"/>
      <c r="E8513" s="86"/>
      <c r="F8513" s="86"/>
    </row>
    <row r="8514" spans="3:6" x14ac:dyDescent="0.25">
      <c r="C8514" s="86"/>
      <c r="D8514" s="86"/>
      <c r="E8514" s="86"/>
      <c r="F8514" s="86"/>
    </row>
    <row r="8515" spans="3:6" x14ac:dyDescent="0.25">
      <c r="C8515" s="86"/>
      <c r="D8515" s="86"/>
      <c r="E8515" s="86"/>
      <c r="F8515" s="86"/>
    </row>
    <row r="8516" spans="3:6" x14ac:dyDescent="0.25">
      <c r="C8516" s="86"/>
      <c r="D8516" s="86"/>
      <c r="E8516" s="86"/>
      <c r="F8516" s="86"/>
    </row>
    <row r="8517" spans="3:6" x14ac:dyDescent="0.25">
      <c r="C8517" s="86"/>
      <c r="D8517" s="86"/>
      <c r="E8517" s="86"/>
      <c r="F8517" s="86"/>
    </row>
    <row r="8518" spans="3:6" x14ac:dyDescent="0.25">
      <c r="C8518" s="86"/>
      <c r="D8518" s="86"/>
      <c r="E8518" s="86"/>
      <c r="F8518" s="86"/>
    </row>
    <row r="8519" spans="3:6" x14ac:dyDescent="0.25">
      <c r="C8519" s="86"/>
      <c r="D8519" s="86"/>
      <c r="E8519" s="86"/>
      <c r="F8519" s="86"/>
    </row>
    <row r="8520" spans="3:6" x14ac:dyDescent="0.25">
      <c r="C8520" s="86"/>
      <c r="D8520" s="86"/>
      <c r="E8520" s="86"/>
      <c r="F8520" s="86"/>
    </row>
    <row r="8521" spans="3:6" x14ac:dyDescent="0.25">
      <c r="C8521" s="86"/>
      <c r="D8521" s="86"/>
      <c r="E8521" s="86"/>
      <c r="F8521" s="86"/>
    </row>
    <row r="8522" spans="3:6" x14ac:dyDescent="0.25">
      <c r="C8522" s="86"/>
      <c r="D8522" s="86"/>
      <c r="E8522" s="86"/>
      <c r="F8522" s="86"/>
    </row>
    <row r="8523" spans="3:6" x14ac:dyDescent="0.25">
      <c r="C8523" s="86"/>
      <c r="D8523" s="86"/>
      <c r="E8523" s="86"/>
      <c r="F8523" s="86"/>
    </row>
    <row r="8524" spans="3:6" x14ac:dyDescent="0.25">
      <c r="C8524" s="86"/>
      <c r="D8524" s="86"/>
      <c r="E8524" s="86"/>
      <c r="F8524" s="86"/>
    </row>
    <row r="8525" spans="3:6" x14ac:dyDescent="0.25">
      <c r="C8525" s="86"/>
      <c r="D8525" s="86"/>
      <c r="E8525" s="86"/>
      <c r="F8525" s="86"/>
    </row>
    <row r="8526" spans="3:6" x14ac:dyDescent="0.25">
      <c r="C8526" s="86"/>
      <c r="D8526" s="86"/>
      <c r="E8526" s="86"/>
      <c r="F8526" s="86"/>
    </row>
    <row r="8527" spans="3:6" x14ac:dyDescent="0.25">
      <c r="C8527" s="86"/>
      <c r="D8527" s="86"/>
      <c r="E8527" s="86"/>
      <c r="F8527" s="86"/>
    </row>
    <row r="8528" spans="3:6" x14ac:dyDescent="0.25">
      <c r="C8528" s="86"/>
      <c r="D8528" s="86"/>
      <c r="E8528" s="86"/>
      <c r="F8528" s="86"/>
    </row>
    <row r="8529" spans="3:6" x14ac:dyDescent="0.25">
      <c r="C8529" s="86"/>
      <c r="D8529" s="86"/>
      <c r="E8529" s="86"/>
      <c r="F8529" s="86"/>
    </row>
    <row r="8530" spans="3:6" x14ac:dyDescent="0.25">
      <c r="C8530" s="86"/>
      <c r="D8530" s="86"/>
      <c r="E8530" s="86"/>
      <c r="F8530" s="86"/>
    </row>
    <row r="8531" spans="3:6" x14ac:dyDescent="0.25">
      <c r="C8531" s="86"/>
      <c r="D8531" s="86"/>
      <c r="E8531" s="86"/>
      <c r="F8531" s="86"/>
    </row>
    <row r="8532" spans="3:6" x14ac:dyDescent="0.25">
      <c r="C8532" s="86"/>
      <c r="D8532" s="86"/>
      <c r="E8532" s="86"/>
      <c r="F8532" s="86"/>
    </row>
    <row r="8533" spans="3:6" x14ac:dyDescent="0.25">
      <c r="C8533" s="86"/>
      <c r="D8533" s="86"/>
      <c r="E8533" s="86"/>
      <c r="F8533" s="86"/>
    </row>
    <row r="8534" spans="3:6" x14ac:dyDescent="0.25">
      <c r="C8534" s="86"/>
      <c r="D8534" s="86"/>
      <c r="E8534" s="86"/>
      <c r="F8534" s="86"/>
    </row>
    <row r="8535" spans="3:6" x14ac:dyDescent="0.25">
      <c r="C8535" s="86"/>
      <c r="D8535" s="86"/>
      <c r="E8535" s="86"/>
      <c r="F8535" s="86"/>
    </row>
    <row r="8536" spans="3:6" x14ac:dyDescent="0.25">
      <c r="C8536" s="86"/>
      <c r="D8536" s="86"/>
      <c r="E8536" s="86"/>
      <c r="F8536" s="86"/>
    </row>
    <row r="8537" spans="3:6" x14ac:dyDescent="0.25">
      <c r="C8537" s="86"/>
      <c r="D8537" s="86"/>
      <c r="E8537" s="86"/>
      <c r="F8537" s="86"/>
    </row>
    <row r="8538" spans="3:6" x14ac:dyDescent="0.25">
      <c r="C8538" s="86"/>
      <c r="D8538" s="86"/>
      <c r="E8538" s="86"/>
      <c r="F8538" s="86"/>
    </row>
    <row r="8539" spans="3:6" x14ac:dyDescent="0.25">
      <c r="C8539" s="86"/>
      <c r="D8539" s="86"/>
      <c r="E8539" s="86"/>
      <c r="F8539" s="86"/>
    </row>
    <row r="8540" spans="3:6" x14ac:dyDescent="0.25">
      <c r="C8540" s="86"/>
      <c r="D8540" s="86"/>
      <c r="E8540" s="86"/>
      <c r="F8540" s="86"/>
    </row>
    <row r="8541" spans="3:6" x14ac:dyDescent="0.25">
      <c r="C8541" s="86"/>
      <c r="D8541" s="86"/>
      <c r="E8541" s="86"/>
      <c r="F8541" s="86"/>
    </row>
    <row r="8542" spans="3:6" x14ac:dyDescent="0.25">
      <c r="C8542" s="86"/>
      <c r="D8542" s="86"/>
      <c r="E8542" s="86"/>
      <c r="F8542" s="86"/>
    </row>
    <row r="8543" spans="3:6" x14ac:dyDescent="0.25">
      <c r="C8543" s="86"/>
      <c r="D8543" s="86"/>
      <c r="E8543" s="86"/>
      <c r="F8543" s="86"/>
    </row>
    <row r="8544" spans="3:6" x14ac:dyDescent="0.25">
      <c r="C8544" s="86"/>
      <c r="D8544" s="86"/>
      <c r="E8544" s="86"/>
      <c r="F8544" s="86"/>
    </row>
    <row r="8545" spans="3:6" x14ac:dyDescent="0.25">
      <c r="C8545" s="86"/>
      <c r="D8545" s="86"/>
      <c r="E8545" s="86"/>
      <c r="F8545" s="86"/>
    </row>
    <row r="8546" spans="3:6" x14ac:dyDescent="0.25">
      <c r="C8546" s="86"/>
      <c r="D8546" s="86"/>
      <c r="E8546" s="86"/>
      <c r="F8546" s="86"/>
    </row>
    <row r="8547" spans="3:6" x14ac:dyDescent="0.25">
      <c r="C8547" s="86"/>
      <c r="D8547" s="86"/>
      <c r="E8547" s="86"/>
      <c r="F8547" s="86"/>
    </row>
    <row r="8548" spans="3:6" x14ac:dyDescent="0.25">
      <c r="C8548" s="86"/>
      <c r="D8548" s="86"/>
      <c r="E8548" s="86"/>
      <c r="F8548" s="86"/>
    </row>
    <row r="8549" spans="3:6" x14ac:dyDescent="0.25">
      <c r="C8549" s="86"/>
      <c r="D8549" s="86"/>
      <c r="E8549" s="86"/>
      <c r="F8549" s="86"/>
    </row>
    <row r="8550" spans="3:6" x14ac:dyDescent="0.25">
      <c r="C8550" s="86"/>
      <c r="D8550" s="86"/>
      <c r="E8550" s="86"/>
      <c r="F8550" s="86"/>
    </row>
    <row r="8551" spans="3:6" x14ac:dyDescent="0.25">
      <c r="C8551" s="86"/>
      <c r="D8551" s="86"/>
      <c r="E8551" s="86"/>
      <c r="F8551" s="86"/>
    </row>
    <row r="8552" spans="3:6" x14ac:dyDescent="0.25">
      <c r="C8552" s="86"/>
      <c r="D8552" s="86"/>
      <c r="E8552" s="86"/>
      <c r="F8552" s="86"/>
    </row>
    <row r="8553" spans="3:6" x14ac:dyDescent="0.25">
      <c r="C8553" s="86"/>
      <c r="D8553" s="86"/>
      <c r="E8553" s="86"/>
      <c r="F8553" s="86"/>
    </row>
    <row r="8554" spans="3:6" x14ac:dyDescent="0.25">
      <c r="C8554" s="86"/>
      <c r="D8554" s="86"/>
      <c r="E8554" s="86"/>
      <c r="F8554" s="86"/>
    </row>
    <row r="8555" spans="3:6" x14ac:dyDescent="0.25">
      <c r="C8555" s="86"/>
      <c r="D8555" s="86"/>
      <c r="E8555" s="86"/>
      <c r="F8555" s="86"/>
    </row>
    <row r="8556" spans="3:6" x14ac:dyDescent="0.25">
      <c r="C8556" s="86"/>
      <c r="D8556" s="86"/>
      <c r="E8556" s="86"/>
      <c r="F8556" s="86"/>
    </row>
    <row r="8557" spans="3:6" x14ac:dyDescent="0.25">
      <c r="C8557" s="86"/>
      <c r="D8557" s="86"/>
      <c r="E8557" s="86"/>
      <c r="F8557" s="86"/>
    </row>
    <row r="8558" spans="3:6" x14ac:dyDescent="0.25">
      <c r="C8558" s="86"/>
      <c r="D8558" s="86"/>
      <c r="E8558" s="86"/>
      <c r="F8558" s="86"/>
    </row>
    <row r="8559" spans="3:6" x14ac:dyDescent="0.25">
      <c r="C8559" s="86"/>
      <c r="D8559" s="86"/>
      <c r="E8559" s="86"/>
      <c r="F8559" s="86"/>
    </row>
    <row r="8560" spans="3:6" x14ac:dyDescent="0.25">
      <c r="C8560" s="86"/>
      <c r="D8560" s="86"/>
      <c r="E8560" s="86"/>
      <c r="F8560" s="86"/>
    </row>
    <row r="8561" spans="3:6" x14ac:dyDescent="0.25">
      <c r="C8561" s="86"/>
      <c r="D8561" s="86"/>
      <c r="E8561" s="86"/>
      <c r="F8561" s="86"/>
    </row>
    <row r="8562" spans="3:6" x14ac:dyDescent="0.25">
      <c r="C8562" s="86"/>
      <c r="D8562" s="86"/>
      <c r="E8562" s="86"/>
      <c r="F8562" s="86"/>
    </row>
    <row r="8563" spans="3:6" x14ac:dyDescent="0.25">
      <c r="C8563" s="86"/>
      <c r="D8563" s="86"/>
      <c r="E8563" s="86"/>
      <c r="F8563" s="86"/>
    </row>
    <row r="8564" spans="3:6" x14ac:dyDescent="0.25">
      <c r="C8564" s="86"/>
      <c r="D8564" s="86"/>
      <c r="E8564" s="86"/>
      <c r="F8564" s="86"/>
    </row>
    <row r="8565" spans="3:6" x14ac:dyDescent="0.25">
      <c r="C8565" s="86"/>
      <c r="D8565" s="86"/>
      <c r="E8565" s="86"/>
      <c r="F8565" s="86"/>
    </row>
    <row r="8566" spans="3:6" x14ac:dyDescent="0.25">
      <c r="C8566" s="86"/>
      <c r="D8566" s="86"/>
      <c r="E8566" s="86"/>
      <c r="F8566" s="86"/>
    </row>
    <row r="8567" spans="3:6" x14ac:dyDescent="0.25">
      <c r="C8567" s="86"/>
      <c r="D8567" s="86"/>
      <c r="E8567" s="86"/>
      <c r="F8567" s="86"/>
    </row>
    <row r="8568" spans="3:6" x14ac:dyDescent="0.25">
      <c r="C8568" s="86"/>
      <c r="D8568" s="86"/>
      <c r="E8568" s="86"/>
      <c r="F8568" s="86"/>
    </row>
    <row r="8569" spans="3:6" x14ac:dyDescent="0.25">
      <c r="C8569" s="86"/>
      <c r="D8569" s="86"/>
      <c r="E8569" s="86"/>
      <c r="F8569" s="86"/>
    </row>
    <row r="8570" spans="3:6" x14ac:dyDescent="0.25">
      <c r="C8570" s="86"/>
      <c r="D8570" s="86"/>
      <c r="E8570" s="86"/>
      <c r="F8570" s="86"/>
    </row>
    <row r="8571" spans="3:6" x14ac:dyDescent="0.25">
      <c r="C8571" s="86"/>
      <c r="D8571" s="86"/>
      <c r="E8571" s="86"/>
      <c r="F8571" s="86"/>
    </row>
    <row r="8572" spans="3:6" x14ac:dyDescent="0.25">
      <c r="C8572" s="86"/>
      <c r="D8572" s="86"/>
      <c r="E8572" s="86"/>
      <c r="F8572" s="86"/>
    </row>
    <row r="8573" spans="3:6" x14ac:dyDescent="0.25">
      <c r="C8573" s="86"/>
      <c r="D8573" s="86"/>
      <c r="E8573" s="86"/>
      <c r="F8573" s="86"/>
    </row>
    <row r="8574" spans="3:6" x14ac:dyDescent="0.25">
      <c r="C8574" s="86"/>
      <c r="D8574" s="86"/>
      <c r="E8574" s="86"/>
      <c r="F8574" s="86"/>
    </row>
    <row r="8575" spans="3:6" x14ac:dyDescent="0.25">
      <c r="C8575" s="86"/>
      <c r="D8575" s="86"/>
      <c r="E8575" s="86"/>
      <c r="F8575" s="86"/>
    </row>
    <row r="8576" spans="3:6" x14ac:dyDescent="0.25">
      <c r="C8576" s="86"/>
      <c r="D8576" s="86"/>
      <c r="E8576" s="86"/>
      <c r="F8576" s="86"/>
    </row>
    <row r="8577" spans="3:6" x14ac:dyDescent="0.25">
      <c r="C8577" s="86"/>
      <c r="D8577" s="86"/>
      <c r="E8577" s="86"/>
      <c r="F8577" s="86"/>
    </row>
    <row r="8578" spans="3:6" x14ac:dyDescent="0.25">
      <c r="C8578" s="86"/>
      <c r="D8578" s="86"/>
      <c r="E8578" s="86"/>
      <c r="F8578" s="86"/>
    </row>
    <row r="8579" spans="3:6" x14ac:dyDescent="0.25">
      <c r="C8579" s="86"/>
      <c r="D8579" s="86"/>
      <c r="E8579" s="86"/>
      <c r="F8579" s="86"/>
    </row>
    <row r="8580" spans="3:6" x14ac:dyDescent="0.25">
      <c r="C8580" s="86"/>
      <c r="D8580" s="86"/>
      <c r="E8580" s="86"/>
      <c r="F8580" s="86"/>
    </row>
    <row r="8581" spans="3:6" x14ac:dyDescent="0.25">
      <c r="C8581" s="86"/>
      <c r="D8581" s="86"/>
      <c r="E8581" s="86"/>
      <c r="F8581" s="86"/>
    </row>
    <row r="8582" spans="3:6" x14ac:dyDescent="0.25">
      <c r="C8582" s="86"/>
      <c r="D8582" s="86"/>
      <c r="E8582" s="86"/>
      <c r="F8582" s="86"/>
    </row>
    <row r="8583" spans="3:6" x14ac:dyDescent="0.25">
      <c r="C8583" s="86"/>
      <c r="D8583" s="86"/>
      <c r="E8583" s="86"/>
      <c r="F8583" s="86"/>
    </row>
    <row r="8584" spans="3:6" x14ac:dyDescent="0.25">
      <c r="C8584" s="86"/>
      <c r="D8584" s="86"/>
      <c r="E8584" s="86"/>
      <c r="F8584" s="86"/>
    </row>
    <row r="8585" spans="3:6" x14ac:dyDescent="0.25">
      <c r="C8585" s="86"/>
      <c r="D8585" s="86"/>
      <c r="E8585" s="86"/>
      <c r="F8585" s="86"/>
    </row>
    <row r="8586" spans="3:6" x14ac:dyDescent="0.25">
      <c r="C8586" s="86"/>
      <c r="D8586" s="86"/>
      <c r="E8586" s="86"/>
      <c r="F8586" s="86"/>
    </row>
    <row r="8587" spans="3:6" x14ac:dyDescent="0.25">
      <c r="C8587" s="86"/>
      <c r="D8587" s="86"/>
      <c r="E8587" s="86"/>
      <c r="F8587" s="86"/>
    </row>
    <row r="8588" spans="3:6" x14ac:dyDescent="0.25">
      <c r="C8588" s="86"/>
      <c r="D8588" s="86"/>
      <c r="E8588" s="86"/>
      <c r="F8588" s="86"/>
    </row>
    <row r="8589" spans="3:6" x14ac:dyDescent="0.25">
      <c r="C8589" s="86"/>
      <c r="D8589" s="86"/>
      <c r="E8589" s="86"/>
      <c r="F8589" s="86"/>
    </row>
    <row r="8590" spans="3:6" x14ac:dyDescent="0.25">
      <c r="C8590" s="86"/>
      <c r="D8590" s="86"/>
      <c r="E8590" s="86"/>
      <c r="F8590" s="86"/>
    </row>
    <row r="8591" spans="3:6" x14ac:dyDescent="0.25">
      <c r="C8591" s="86"/>
      <c r="D8591" s="86"/>
      <c r="E8591" s="86"/>
      <c r="F8591" s="86"/>
    </row>
    <row r="8592" spans="3:6" x14ac:dyDescent="0.25">
      <c r="C8592" s="86"/>
      <c r="D8592" s="86"/>
      <c r="E8592" s="86"/>
      <c r="F8592" s="86"/>
    </row>
    <row r="8593" spans="3:6" x14ac:dyDescent="0.25">
      <c r="C8593" s="86"/>
      <c r="D8593" s="86"/>
      <c r="E8593" s="86"/>
      <c r="F8593" s="86"/>
    </row>
    <row r="8594" spans="3:6" x14ac:dyDescent="0.25">
      <c r="C8594" s="86"/>
      <c r="D8594" s="86"/>
      <c r="E8594" s="86"/>
      <c r="F8594" s="86"/>
    </row>
    <row r="8595" spans="3:6" x14ac:dyDescent="0.25">
      <c r="C8595" s="86"/>
      <c r="D8595" s="86"/>
      <c r="E8595" s="86"/>
      <c r="F8595" s="86"/>
    </row>
    <row r="8596" spans="3:6" x14ac:dyDescent="0.25">
      <c r="C8596" s="86"/>
      <c r="D8596" s="86"/>
      <c r="E8596" s="86"/>
      <c r="F8596" s="86"/>
    </row>
    <row r="8597" spans="3:6" x14ac:dyDescent="0.25">
      <c r="C8597" s="86"/>
      <c r="D8597" s="86"/>
      <c r="E8597" s="86"/>
      <c r="F8597" s="86"/>
    </row>
    <row r="8598" spans="3:6" x14ac:dyDescent="0.25">
      <c r="C8598" s="86"/>
      <c r="D8598" s="86"/>
      <c r="E8598" s="86"/>
      <c r="F8598" s="86"/>
    </row>
    <row r="8599" spans="3:6" x14ac:dyDescent="0.25">
      <c r="C8599" s="86"/>
      <c r="D8599" s="86"/>
      <c r="E8599" s="86"/>
      <c r="F8599" s="86"/>
    </row>
    <row r="8600" spans="3:6" x14ac:dyDescent="0.25">
      <c r="C8600" s="86"/>
      <c r="D8600" s="86"/>
      <c r="E8600" s="86"/>
      <c r="F8600" s="86"/>
    </row>
    <row r="8601" spans="3:6" x14ac:dyDescent="0.25">
      <c r="C8601" s="86"/>
      <c r="D8601" s="86"/>
      <c r="E8601" s="86"/>
      <c r="F8601" s="86"/>
    </row>
    <row r="8602" spans="3:6" x14ac:dyDescent="0.25">
      <c r="C8602" s="86"/>
      <c r="D8602" s="86"/>
      <c r="E8602" s="86"/>
      <c r="F8602" s="86"/>
    </row>
    <row r="8603" spans="3:6" x14ac:dyDescent="0.25">
      <c r="C8603" s="86"/>
      <c r="D8603" s="86"/>
      <c r="E8603" s="86"/>
      <c r="F8603" s="86"/>
    </row>
    <row r="8604" spans="3:6" x14ac:dyDescent="0.25">
      <c r="C8604" s="86"/>
      <c r="D8604" s="86"/>
      <c r="E8604" s="86"/>
      <c r="F8604" s="86"/>
    </row>
    <row r="8605" spans="3:6" x14ac:dyDescent="0.25">
      <c r="C8605" s="86"/>
      <c r="D8605" s="86"/>
      <c r="E8605" s="86"/>
      <c r="F8605" s="86"/>
    </row>
    <row r="8606" spans="3:6" x14ac:dyDescent="0.25">
      <c r="C8606" s="86"/>
      <c r="D8606" s="86"/>
      <c r="E8606" s="86"/>
      <c r="F8606" s="86"/>
    </row>
    <row r="8607" spans="3:6" x14ac:dyDescent="0.25">
      <c r="C8607" s="86"/>
      <c r="D8607" s="86"/>
      <c r="E8607" s="86"/>
      <c r="F8607" s="86"/>
    </row>
    <row r="8608" spans="3:6" x14ac:dyDescent="0.25">
      <c r="C8608" s="86"/>
      <c r="D8608" s="86"/>
      <c r="E8608" s="86"/>
      <c r="F8608" s="86"/>
    </row>
    <row r="8609" spans="3:6" x14ac:dyDescent="0.25">
      <c r="C8609" s="86"/>
      <c r="D8609" s="86"/>
      <c r="E8609" s="86"/>
      <c r="F8609" s="86"/>
    </row>
    <row r="8610" spans="3:6" x14ac:dyDescent="0.25">
      <c r="C8610" s="86"/>
      <c r="D8610" s="86"/>
      <c r="E8610" s="86"/>
      <c r="F8610" s="86"/>
    </row>
    <row r="8611" spans="3:6" x14ac:dyDescent="0.25">
      <c r="C8611" s="86"/>
      <c r="D8611" s="86"/>
      <c r="E8611" s="86"/>
      <c r="F8611" s="86"/>
    </row>
    <row r="8612" spans="3:6" x14ac:dyDescent="0.25">
      <c r="C8612" s="86"/>
      <c r="D8612" s="86"/>
      <c r="E8612" s="86"/>
      <c r="F8612" s="86"/>
    </row>
    <row r="8613" spans="3:6" x14ac:dyDescent="0.25">
      <c r="C8613" s="86"/>
      <c r="D8613" s="86"/>
      <c r="E8613" s="86"/>
      <c r="F8613" s="86"/>
    </row>
    <row r="8614" spans="3:6" x14ac:dyDescent="0.25">
      <c r="C8614" s="86"/>
      <c r="D8614" s="86"/>
      <c r="E8614" s="86"/>
      <c r="F8614" s="86"/>
    </row>
    <row r="8615" spans="3:6" x14ac:dyDescent="0.25">
      <c r="C8615" s="86"/>
      <c r="D8615" s="86"/>
      <c r="E8615" s="86"/>
      <c r="F8615" s="86"/>
    </row>
    <row r="8616" spans="3:6" x14ac:dyDescent="0.25">
      <c r="C8616" s="86"/>
      <c r="D8616" s="86"/>
      <c r="E8616" s="86"/>
      <c r="F8616" s="86"/>
    </row>
    <row r="8617" spans="3:6" x14ac:dyDescent="0.25">
      <c r="C8617" s="86"/>
      <c r="D8617" s="86"/>
      <c r="E8617" s="86"/>
      <c r="F8617" s="86"/>
    </row>
    <row r="8618" spans="3:6" x14ac:dyDescent="0.25">
      <c r="C8618" s="86"/>
      <c r="D8618" s="86"/>
      <c r="E8618" s="86"/>
      <c r="F8618" s="86"/>
    </row>
    <row r="8619" spans="3:6" x14ac:dyDescent="0.25">
      <c r="C8619" s="86"/>
      <c r="D8619" s="86"/>
      <c r="E8619" s="86"/>
      <c r="F8619" s="86"/>
    </row>
    <row r="8620" spans="3:6" x14ac:dyDescent="0.25">
      <c r="C8620" s="86"/>
      <c r="D8620" s="86"/>
      <c r="E8620" s="86"/>
      <c r="F8620" s="86"/>
    </row>
    <row r="8621" spans="3:6" x14ac:dyDescent="0.25">
      <c r="C8621" s="86"/>
      <c r="D8621" s="86"/>
      <c r="E8621" s="86"/>
      <c r="F8621" s="86"/>
    </row>
    <row r="8622" spans="3:6" x14ac:dyDescent="0.25">
      <c r="C8622" s="86"/>
      <c r="D8622" s="86"/>
      <c r="E8622" s="86"/>
      <c r="F8622" s="86"/>
    </row>
    <row r="8623" spans="3:6" x14ac:dyDescent="0.25">
      <c r="C8623" s="86"/>
      <c r="D8623" s="86"/>
      <c r="E8623" s="86"/>
      <c r="F8623" s="86"/>
    </row>
    <row r="8624" spans="3:6" x14ac:dyDescent="0.25">
      <c r="C8624" s="86"/>
      <c r="D8624" s="86"/>
      <c r="E8624" s="86"/>
      <c r="F8624" s="86"/>
    </row>
    <row r="8625" spans="3:6" x14ac:dyDescent="0.25">
      <c r="C8625" s="86"/>
      <c r="D8625" s="86"/>
      <c r="E8625" s="86"/>
      <c r="F8625" s="86"/>
    </row>
    <row r="8626" spans="3:6" x14ac:dyDescent="0.25">
      <c r="C8626" s="86"/>
      <c r="D8626" s="86"/>
      <c r="E8626" s="86"/>
      <c r="F8626" s="86"/>
    </row>
    <row r="8627" spans="3:6" x14ac:dyDescent="0.25">
      <c r="C8627" s="86"/>
      <c r="D8627" s="86"/>
      <c r="E8627" s="86"/>
      <c r="F8627" s="86"/>
    </row>
    <row r="8628" spans="3:6" x14ac:dyDescent="0.25">
      <c r="C8628" s="86"/>
      <c r="D8628" s="86"/>
      <c r="E8628" s="86"/>
      <c r="F8628" s="86"/>
    </row>
    <row r="8629" spans="3:6" x14ac:dyDescent="0.25">
      <c r="C8629" s="86"/>
      <c r="D8629" s="86"/>
      <c r="E8629" s="86"/>
      <c r="F8629" s="86"/>
    </row>
    <row r="8630" spans="3:6" x14ac:dyDescent="0.25">
      <c r="C8630" s="86"/>
      <c r="D8630" s="86"/>
      <c r="E8630" s="86"/>
      <c r="F8630" s="86"/>
    </row>
    <row r="8631" spans="3:6" x14ac:dyDescent="0.25">
      <c r="C8631" s="86"/>
      <c r="D8631" s="86"/>
      <c r="E8631" s="86"/>
      <c r="F8631" s="86"/>
    </row>
    <row r="8632" spans="3:6" x14ac:dyDescent="0.25">
      <c r="C8632" s="86"/>
      <c r="D8632" s="86"/>
      <c r="E8632" s="86"/>
      <c r="F8632" s="86"/>
    </row>
    <row r="8633" spans="3:6" x14ac:dyDescent="0.25">
      <c r="C8633" s="86"/>
      <c r="D8633" s="86"/>
      <c r="E8633" s="86"/>
      <c r="F8633" s="86"/>
    </row>
    <row r="8634" spans="3:6" x14ac:dyDescent="0.25">
      <c r="C8634" s="86"/>
      <c r="D8634" s="86"/>
      <c r="E8634" s="86"/>
      <c r="F8634" s="86"/>
    </row>
    <row r="8635" spans="3:6" x14ac:dyDescent="0.25">
      <c r="C8635" s="86"/>
      <c r="D8635" s="86"/>
      <c r="E8635" s="86"/>
      <c r="F8635" s="86"/>
    </row>
    <row r="8636" spans="3:6" x14ac:dyDescent="0.25">
      <c r="C8636" s="86"/>
      <c r="D8636" s="86"/>
      <c r="E8636" s="86"/>
      <c r="F8636" s="86"/>
    </row>
    <row r="8637" spans="3:6" x14ac:dyDescent="0.25">
      <c r="C8637" s="86"/>
      <c r="D8637" s="86"/>
      <c r="E8637" s="86"/>
      <c r="F8637" s="86"/>
    </row>
    <row r="8638" spans="3:6" x14ac:dyDescent="0.25">
      <c r="C8638" s="86"/>
      <c r="D8638" s="86"/>
      <c r="E8638" s="86"/>
      <c r="F8638" s="86"/>
    </row>
    <row r="8639" spans="3:6" x14ac:dyDescent="0.25">
      <c r="C8639" s="86"/>
      <c r="D8639" s="86"/>
      <c r="E8639" s="86"/>
      <c r="F8639" s="86"/>
    </row>
    <row r="8640" spans="3:6" x14ac:dyDescent="0.25">
      <c r="C8640" s="86"/>
      <c r="D8640" s="86"/>
      <c r="E8640" s="86"/>
      <c r="F8640" s="86"/>
    </row>
    <row r="8641" spans="3:6" x14ac:dyDescent="0.25">
      <c r="C8641" s="86"/>
      <c r="D8641" s="86"/>
      <c r="E8641" s="86"/>
      <c r="F8641" s="86"/>
    </row>
    <row r="8642" spans="3:6" x14ac:dyDescent="0.25">
      <c r="C8642" s="86"/>
      <c r="D8642" s="86"/>
      <c r="E8642" s="86"/>
      <c r="F8642" s="86"/>
    </row>
    <row r="8643" spans="3:6" x14ac:dyDescent="0.25">
      <c r="C8643" s="86"/>
      <c r="D8643" s="86"/>
      <c r="E8643" s="86"/>
      <c r="F8643" s="86"/>
    </row>
    <row r="8644" spans="3:6" x14ac:dyDescent="0.25">
      <c r="C8644" s="86"/>
      <c r="D8644" s="86"/>
      <c r="E8644" s="86"/>
      <c r="F8644" s="86"/>
    </row>
    <row r="8645" spans="3:6" x14ac:dyDescent="0.25">
      <c r="C8645" s="86"/>
      <c r="D8645" s="86"/>
      <c r="E8645" s="86"/>
      <c r="F8645" s="86"/>
    </row>
    <row r="8646" spans="3:6" x14ac:dyDescent="0.25">
      <c r="C8646" s="86"/>
      <c r="D8646" s="86"/>
      <c r="E8646" s="86"/>
      <c r="F8646" s="86"/>
    </row>
    <row r="8647" spans="3:6" x14ac:dyDescent="0.25">
      <c r="C8647" s="86"/>
      <c r="D8647" s="86"/>
      <c r="E8647" s="86"/>
      <c r="F8647" s="86"/>
    </row>
    <row r="8648" spans="3:6" x14ac:dyDescent="0.25">
      <c r="C8648" s="86"/>
      <c r="D8648" s="86"/>
      <c r="E8648" s="86"/>
      <c r="F8648" s="86"/>
    </row>
    <row r="8649" spans="3:6" x14ac:dyDescent="0.25">
      <c r="C8649" s="86"/>
      <c r="D8649" s="86"/>
      <c r="E8649" s="86"/>
      <c r="F8649" s="86"/>
    </row>
    <row r="8650" spans="3:6" x14ac:dyDescent="0.25">
      <c r="C8650" s="86"/>
      <c r="D8650" s="86"/>
      <c r="E8650" s="86"/>
      <c r="F8650" s="86"/>
    </row>
    <row r="8651" spans="3:6" x14ac:dyDescent="0.25">
      <c r="C8651" s="86"/>
      <c r="D8651" s="86"/>
      <c r="E8651" s="86"/>
      <c r="F8651" s="86"/>
    </row>
    <row r="8652" spans="3:6" x14ac:dyDescent="0.25">
      <c r="C8652" s="86"/>
      <c r="D8652" s="86"/>
      <c r="E8652" s="86"/>
      <c r="F8652" s="86"/>
    </row>
    <row r="8653" spans="3:6" x14ac:dyDescent="0.25">
      <c r="C8653" s="86"/>
      <c r="D8653" s="86"/>
      <c r="E8653" s="86"/>
      <c r="F8653" s="86"/>
    </row>
    <row r="8654" spans="3:6" x14ac:dyDescent="0.25">
      <c r="C8654" s="86"/>
      <c r="D8654" s="86"/>
      <c r="E8654" s="86"/>
      <c r="F8654" s="86"/>
    </row>
    <row r="8655" spans="3:6" x14ac:dyDescent="0.25">
      <c r="C8655" s="86"/>
      <c r="D8655" s="86"/>
      <c r="E8655" s="86"/>
      <c r="F8655" s="86"/>
    </row>
    <row r="8656" spans="3:6" x14ac:dyDescent="0.25">
      <c r="C8656" s="86"/>
      <c r="D8656" s="86"/>
      <c r="E8656" s="86"/>
      <c r="F8656" s="86"/>
    </row>
    <row r="8657" spans="3:6" x14ac:dyDescent="0.25">
      <c r="C8657" s="86"/>
      <c r="D8657" s="86"/>
      <c r="E8657" s="86"/>
      <c r="F8657" s="86"/>
    </row>
    <row r="8658" spans="3:6" x14ac:dyDescent="0.25">
      <c r="C8658" s="86"/>
      <c r="D8658" s="86"/>
      <c r="E8658" s="86"/>
      <c r="F8658" s="86"/>
    </row>
    <row r="8659" spans="3:6" x14ac:dyDescent="0.25">
      <c r="C8659" s="86"/>
      <c r="D8659" s="86"/>
      <c r="E8659" s="86"/>
      <c r="F8659" s="86"/>
    </row>
    <row r="8660" spans="3:6" x14ac:dyDescent="0.25">
      <c r="C8660" s="86"/>
      <c r="D8660" s="86"/>
      <c r="E8660" s="86"/>
      <c r="F8660" s="86"/>
    </row>
    <row r="8661" spans="3:6" x14ac:dyDescent="0.25">
      <c r="C8661" s="86"/>
      <c r="D8661" s="86"/>
      <c r="E8661" s="86"/>
      <c r="F8661" s="86"/>
    </row>
    <row r="8662" spans="3:6" x14ac:dyDescent="0.25">
      <c r="C8662" s="86"/>
      <c r="D8662" s="86"/>
      <c r="E8662" s="86"/>
      <c r="F8662" s="86"/>
    </row>
    <row r="8663" spans="3:6" x14ac:dyDescent="0.25">
      <c r="C8663" s="86"/>
      <c r="D8663" s="86"/>
      <c r="E8663" s="86"/>
      <c r="F8663" s="86"/>
    </row>
    <row r="8664" spans="3:6" x14ac:dyDescent="0.25">
      <c r="C8664" s="86"/>
      <c r="D8664" s="86"/>
      <c r="E8664" s="86"/>
      <c r="F8664" s="86"/>
    </row>
    <row r="8665" spans="3:6" x14ac:dyDescent="0.25">
      <c r="C8665" s="86"/>
      <c r="D8665" s="86"/>
      <c r="E8665" s="86"/>
      <c r="F8665" s="86"/>
    </row>
    <row r="8666" spans="3:6" x14ac:dyDescent="0.25">
      <c r="C8666" s="86"/>
      <c r="D8666" s="86"/>
      <c r="E8666" s="86"/>
      <c r="F8666" s="86"/>
    </row>
    <row r="8667" spans="3:6" x14ac:dyDescent="0.25">
      <c r="C8667" s="86"/>
      <c r="D8667" s="86"/>
      <c r="E8667" s="86"/>
      <c r="F8667" s="86"/>
    </row>
    <row r="8668" spans="3:6" x14ac:dyDescent="0.25">
      <c r="C8668" s="86"/>
      <c r="D8668" s="86"/>
      <c r="E8668" s="86"/>
      <c r="F8668" s="86"/>
    </row>
    <row r="8669" spans="3:6" x14ac:dyDescent="0.25">
      <c r="C8669" s="86"/>
      <c r="D8669" s="86"/>
      <c r="E8669" s="86"/>
      <c r="F8669" s="86"/>
    </row>
    <row r="8670" spans="3:6" x14ac:dyDescent="0.25">
      <c r="C8670" s="86"/>
      <c r="D8670" s="86"/>
      <c r="E8670" s="86"/>
      <c r="F8670" s="86"/>
    </row>
    <row r="8671" spans="3:6" x14ac:dyDescent="0.25">
      <c r="C8671" s="86"/>
      <c r="D8671" s="86"/>
      <c r="E8671" s="86"/>
      <c r="F8671" s="86"/>
    </row>
    <row r="8672" spans="3:6" x14ac:dyDescent="0.25">
      <c r="C8672" s="86"/>
      <c r="D8672" s="86"/>
      <c r="E8672" s="86"/>
      <c r="F8672" s="86"/>
    </row>
    <row r="8673" spans="3:6" x14ac:dyDescent="0.25">
      <c r="C8673" s="86"/>
      <c r="D8673" s="86"/>
      <c r="E8673" s="86"/>
      <c r="F8673" s="86"/>
    </row>
    <row r="8674" spans="3:6" x14ac:dyDescent="0.25">
      <c r="C8674" s="86"/>
      <c r="D8674" s="86"/>
      <c r="E8674" s="86"/>
      <c r="F8674" s="86"/>
    </row>
    <row r="8675" spans="3:6" x14ac:dyDescent="0.25">
      <c r="C8675" s="86"/>
      <c r="D8675" s="86"/>
      <c r="E8675" s="86"/>
      <c r="F8675" s="86"/>
    </row>
    <row r="8676" spans="3:6" x14ac:dyDescent="0.25">
      <c r="C8676" s="86"/>
      <c r="D8676" s="86"/>
      <c r="E8676" s="86"/>
      <c r="F8676" s="86"/>
    </row>
    <row r="8677" spans="3:6" x14ac:dyDescent="0.25">
      <c r="C8677" s="86"/>
      <c r="D8677" s="86"/>
      <c r="E8677" s="86"/>
      <c r="F8677" s="86"/>
    </row>
    <row r="8678" spans="3:6" x14ac:dyDescent="0.25">
      <c r="C8678" s="86"/>
      <c r="D8678" s="86"/>
      <c r="E8678" s="86"/>
      <c r="F8678" s="86"/>
    </row>
    <row r="8679" spans="3:6" x14ac:dyDescent="0.25">
      <c r="C8679" s="86"/>
      <c r="D8679" s="86"/>
      <c r="E8679" s="86"/>
      <c r="F8679" s="86"/>
    </row>
    <row r="8680" spans="3:6" x14ac:dyDescent="0.25">
      <c r="C8680" s="86"/>
      <c r="D8680" s="86"/>
      <c r="E8680" s="86"/>
      <c r="F8680" s="86"/>
    </row>
    <row r="8681" spans="3:6" x14ac:dyDescent="0.25">
      <c r="C8681" s="86"/>
      <c r="D8681" s="86"/>
      <c r="E8681" s="86"/>
      <c r="F8681" s="86"/>
    </row>
    <row r="8682" spans="3:6" x14ac:dyDescent="0.25">
      <c r="C8682" s="86"/>
      <c r="D8682" s="86"/>
      <c r="E8682" s="86"/>
      <c r="F8682" s="86"/>
    </row>
    <row r="8683" spans="3:6" x14ac:dyDescent="0.25">
      <c r="C8683" s="86"/>
      <c r="D8683" s="86"/>
      <c r="E8683" s="86"/>
      <c r="F8683" s="86"/>
    </row>
    <row r="8684" spans="3:6" x14ac:dyDescent="0.25">
      <c r="C8684" s="86"/>
      <c r="D8684" s="86"/>
      <c r="E8684" s="86"/>
      <c r="F8684" s="86"/>
    </row>
    <row r="8685" spans="3:6" x14ac:dyDescent="0.25">
      <c r="C8685" s="86"/>
      <c r="D8685" s="86"/>
      <c r="E8685" s="86"/>
      <c r="F8685" s="86"/>
    </row>
    <row r="8686" spans="3:6" x14ac:dyDescent="0.25">
      <c r="C8686" s="86"/>
      <c r="D8686" s="86"/>
      <c r="E8686" s="86"/>
      <c r="F8686" s="86"/>
    </row>
    <row r="8687" spans="3:6" x14ac:dyDescent="0.25">
      <c r="C8687" s="86"/>
      <c r="D8687" s="86"/>
      <c r="E8687" s="86"/>
      <c r="F8687" s="86"/>
    </row>
    <row r="8688" spans="3:6" x14ac:dyDescent="0.25">
      <c r="C8688" s="86"/>
      <c r="D8688" s="86"/>
      <c r="E8688" s="86"/>
      <c r="F8688" s="86"/>
    </row>
    <row r="8689" spans="3:6" x14ac:dyDescent="0.25">
      <c r="C8689" s="86"/>
      <c r="D8689" s="86"/>
      <c r="E8689" s="86"/>
      <c r="F8689" s="86"/>
    </row>
    <row r="8690" spans="3:6" x14ac:dyDescent="0.25">
      <c r="C8690" s="86"/>
      <c r="D8690" s="86"/>
      <c r="E8690" s="86"/>
      <c r="F8690" s="86"/>
    </row>
    <row r="8691" spans="3:6" x14ac:dyDescent="0.25">
      <c r="C8691" s="86"/>
      <c r="D8691" s="86"/>
      <c r="E8691" s="86"/>
      <c r="F8691" s="86"/>
    </row>
    <row r="8692" spans="3:6" x14ac:dyDescent="0.25">
      <c r="C8692" s="86"/>
      <c r="D8692" s="86"/>
      <c r="E8692" s="86"/>
      <c r="F8692" s="86"/>
    </row>
    <row r="8693" spans="3:6" x14ac:dyDescent="0.25">
      <c r="C8693" s="86"/>
      <c r="D8693" s="86"/>
      <c r="E8693" s="86"/>
      <c r="F8693" s="86"/>
    </row>
    <row r="8694" spans="3:6" x14ac:dyDescent="0.25">
      <c r="C8694" s="86"/>
      <c r="D8694" s="86"/>
      <c r="E8694" s="86"/>
      <c r="F8694" s="86"/>
    </row>
    <row r="8695" spans="3:6" x14ac:dyDescent="0.25">
      <c r="C8695" s="86"/>
      <c r="D8695" s="86"/>
      <c r="E8695" s="86"/>
      <c r="F8695" s="86"/>
    </row>
    <row r="8696" spans="3:6" x14ac:dyDescent="0.25">
      <c r="C8696" s="86"/>
      <c r="D8696" s="86"/>
      <c r="E8696" s="86"/>
      <c r="F8696" s="86"/>
    </row>
    <row r="8697" spans="3:6" x14ac:dyDescent="0.25">
      <c r="C8697" s="86"/>
      <c r="D8697" s="86"/>
      <c r="E8697" s="86"/>
      <c r="F8697" s="86"/>
    </row>
    <row r="8698" spans="3:6" x14ac:dyDescent="0.25">
      <c r="C8698" s="86"/>
      <c r="D8698" s="86"/>
      <c r="E8698" s="86"/>
      <c r="F8698" s="86"/>
    </row>
    <row r="8699" spans="3:6" x14ac:dyDescent="0.25">
      <c r="C8699" s="86"/>
      <c r="D8699" s="86"/>
      <c r="E8699" s="86"/>
      <c r="F8699" s="86"/>
    </row>
    <row r="8700" spans="3:6" x14ac:dyDescent="0.25">
      <c r="C8700" s="86"/>
      <c r="D8700" s="86"/>
      <c r="E8700" s="86"/>
      <c r="F8700" s="86"/>
    </row>
    <row r="8701" spans="3:6" x14ac:dyDescent="0.25">
      <c r="C8701" s="86"/>
      <c r="D8701" s="86"/>
      <c r="E8701" s="86"/>
      <c r="F8701" s="86"/>
    </row>
    <row r="8702" spans="3:6" x14ac:dyDescent="0.25">
      <c r="C8702" s="86"/>
      <c r="D8702" s="86"/>
      <c r="E8702" s="86"/>
      <c r="F8702" s="86"/>
    </row>
    <row r="8703" spans="3:6" x14ac:dyDescent="0.25">
      <c r="C8703" s="86"/>
      <c r="D8703" s="86"/>
      <c r="E8703" s="86"/>
      <c r="F8703" s="86"/>
    </row>
    <row r="8704" spans="3:6" x14ac:dyDescent="0.25">
      <c r="C8704" s="86"/>
      <c r="D8704" s="86"/>
      <c r="E8704" s="86"/>
      <c r="F8704" s="86"/>
    </row>
    <row r="8705" spans="3:6" x14ac:dyDescent="0.25">
      <c r="C8705" s="86"/>
      <c r="D8705" s="86"/>
      <c r="E8705" s="86"/>
      <c r="F8705" s="86"/>
    </row>
    <row r="8706" spans="3:6" x14ac:dyDescent="0.25">
      <c r="C8706" s="86"/>
      <c r="D8706" s="86"/>
      <c r="E8706" s="86"/>
      <c r="F8706" s="86"/>
    </row>
    <row r="8707" spans="3:6" x14ac:dyDescent="0.25">
      <c r="C8707" s="86"/>
      <c r="D8707" s="86"/>
      <c r="E8707" s="86"/>
      <c r="F8707" s="86"/>
    </row>
    <row r="8708" spans="3:6" x14ac:dyDescent="0.25">
      <c r="C8708" s="86"/>
      <c r="D8708" s="86"/>
      <c r="E8708" s="86"/>
      <c r="F8708" s="86"/>
    </row>
    <row r="8709" spans="3:6" x14ac:dyDescent="0.25">
      <c r="C8709" s="86"/>
      <c r="D8709" s="86"/>
      <c r="E8709" s="86"/>
      <c r="F8709" s="86"/>
    </row>
    <row r="8710" spans="3:6" x14ac:dyDescent="0.25">
      <c r="C8710" s="86"/>
      <c r="D8710" s="86"/>
      <c r="E8710" s="86"/>
      <c r="F8710" s="86"/>
    </row>
    <row r="8711" spans="3:6" x14ac:dyDescent="0.25">
      <c r="C8711" s="86"/>
      <c r="D8711" s="86"/>
      <c r="E8711" s="86"/>
      <c r="F8711" s="86"/>
    </row>
    <row r="8712" spans="3:6" x14ac:dyDescent="0.25">
      <c r="C8712" s="86"/>
      <c r="D8712" s="86"/>
      <c r="E8712" s="86"/>
      <c r="F8712" s="86"/>
    </row>
    <row r="8713" spans="3:6" x14ac:dyDescent="0.25">
      <c r="C8713" s="86"/>
      <c r="D8713" s="86"/>
      <c r="E8713" s="86"/>
      <c r="F8713" s="86"/>
    </row>
    <row r="8714" spans="3:6" x14ac:dyDescent="0.25">
      <c r="C8714" s="86"/>
      <c r="D8714" s="86"/>
      <c r="E8714" s="86"/>
      <c r="F8714" s="86"/>
    </row>
    <row r="8715" spans="3:6" x14ac:dyDescent="0.25">
      <c r="C8715" s="86"/>
      <c r="D8715" s="86"/>
      <c r="E8715" s="86"/>
      <c r="F8715" s="86"/>
    </row>
    <row r="8716" spans="3:6" x14ac:dyDescent="0.25">
      <c r="C8716" s="86"/>
      <c r="D8716" s="86"/>
      <c r="E8716" s="86"/>
      <c r="F8716" s="86"/>
    </row>
    <row r="8717" spans="3:6" x14ac:dyDescent="0.25">
      <c r="C8717" s="86"/>
      <c r="D8717" s="86"/>
      <c r="E8717" s="86"/>
      <c r="F8717" s="86"/>
    </row>
    <row r="8718" spans="3:6" x14ac:dyDescent="0.25">
      <c r="C8718" s="86"/>
      <c r="D8718" s="86"/>
      <c r="E8718" s="86"/>
      <c r="F8718" s="86"/>
    </row>
    <row r="8719" spans="3:6" x14ac:dyDescent="0.25">
      <c r="C8719" s="86"/>
      <c r="D8719" s="86"/>
      <c r="E8719" s="86"/>
      <c r="F8719" s="86"/>
    </row>
    <row r="8720" spans="3:6" x14ac:dyDescent="0.25">
      <c r="C8720" s="86"/>
      <c r="D8720" s="86"/>
      <c r="E8720" s="86"/>
      <c r="F8720" s="86"/>
    </row>
    <row r="8721" spans="3:6" x14ac:dyDescent="0.25">
      <c r="C8721" s="86"/>
      <c r="D8721" s="86"/>
      <c r="E8721" s="86"/>
      <c r="F8721" s="86"/>
    </row>
    <row r="8722" spans="3:6" x14ac:dyDescent="0.25">
      <c r="C8722" s="86"/>
      <c r="D8722" s="86"/>
      <c r="E8722" s="86"/>
      <c r="F8722" s="86"/>
    </row>
    <row r="8723" spans="3:6" x14ac:dyDescent="0.25">
      <c r="C8723" s="86"/>
      <c r="D8723" s="86"/>
      <c r="E8723" s="86"/>
      <c r="F8723" s="86"/>
    </row>
    <row r="8724" spans="3:6" x14ac:dyDescent="0.25">
      <c r="C8724" s="86"/>
      <c r="D8724" s="86"/>
      <c r="E8724" s="86"/>
      <c r="F8724" s="86"/>
    </row>
    <row r="8725" spans="3:6" x14ac:dyDescent="0.25">
      <c r="C8725" s="86"/>
      <c r="D8725" s="86"/>
      <c r="E8725" s="86"/>
      <c r="F8725" s="86"/>
    </row>
    <row r="8726" spans="3:6" x14ac:dyDescent="0.25">
      <c r="C8726" s="86"/>
      <c r="D8726" s="86"/>
      <c r="E8726" s="86"/>
      <c r="F8726" s="86"/>
    </row>
    <row r="8727" spans="3:6" x14ac:dyDescent="0.25">
      <c r="C8727" s="86"/>
      <c r="D8727" s="86"/>
      <c r="E8727" s="86"/>
      <c r="F8727" s="86"/>
    </row>
    <row r="8728" spans="3:6" x14ac:dyDescent="0.25">
      <c r="C8728" s="86"/>
      <c r="D8728" s="86"/>
      <c r="E8728" s="86"/>
      <c r="F8728" s="86"/>
    </row>
    <row r="8729" spans="3:6" x14ac:dyDescent="0.25">
      <c r="C8729" s="86"/>
      <c r="D8729" s="86"/>
      <c r="E8729" s="86"/>
      <c r="F8729" s="86"/>
    </row>
    <row r="8730" spans="3:6" x14ac:dyDescent="0.25">
      <c r="C8730" s="86"/>
      <c r="D8730" s="86"/>
      <c r="E8730" s="86"/>
      <c r="F8730" s="86"/>
    </row>
    <row r="8731" spans="3:6" x14ac:dyDescent="0.25">
      <c r="C8731" s="86"/>
      <c r="D8731" s="86"/>
      <c r="E8731" s="86"/>
      <c r="F8731" s="86"/>
    </row>
    <row r="8732" spans="3:6" x14ac:dyDescent="0.25">
      <c r="C8732" s="86"/>
      <c r="D8732" s="86"/>
      <c r="E8732" s="86"/>
      <c r="F8732" s="86"/>
    </row>
    <row r="8733" spans="3:6" x14ac:dyDescent="0.25">
      <c r="C8733" s="86"/>
      <c r="D8733" s="86"/>
      <c r="E8733" s="86"/>
      <c r="F8733" s="86"/>
    </row>
    <row r="8734" spans="3:6" x14ac:dyDescent="0.25">
      <c r="C8734" s="86"/>
      <c r="D8734" s="86"/>
      <c r="E8734" s="86"/>
      <c r="F8734" s="86"/>
    </row>
    <row r="8735" spans="3:6" x14ac:dyDescent="0.25">
      <c r="C8735" s="86"/>
      <c r="D8735" s="86"/>
      <c r="E8735" s="86"/>
      <c r="F8735" s="86"/>
    </row>
    <row r="8736" spans="3:6" x14ac:dyDescent="0.25">
      <c r="C8736" s="86"/>
      <c r="D8736" s="86"/>
      <c r="E8736" s="86"/>
      <c r="F8736" s="86"/>
    </row>
    <row r="8737" spans="3:6" x14ac:dyDescent="0.25">
      <c r="C8737" s="86"/>
      <c r="D8737" s="86"/>
      <c r="E8737" s="86"/>
      <c r="F8737" s="86"/>
    </row>
    <row r="8738" spans="3:6" x14ac:dyDescent="0.25">
      <c r="C8738" s="86"/>
      <c r="D8738" s="86"/>
      <c r="E8738" s="86"/>
      <c r="F8738" s="86"/>
    </row>
    <row r="8739" spans="3:6" x14ac:dyDescent="0.25">
      <c r="C8739" s="86"/>
      <c r="D8739" s="86"/>
      <c r="E8739" s="86"/>
      <c r="F8739" s="86"/>
    </row>
    <row r="8740" spans="3:6" x14ac:dyDescent="0.25">
      <c r="C8740" s="86"/>
      <c r="D8740" s="86"/>
      <c r="E8740" s="86"/>
      <c r="F8740" s="86"/>
    </row>
    <row r="8741" spans="3:6" x14ac:dyDescent="0.25">
      <c r="C8741" s="86"/>
      <c r="D8741" s="86"/>
      <c r="E8741" s="86"/>
      <c r="F8741" s="86"/>
    </row>
    <row r="8742" spans="3:6" x14ac:dyDescent="0.25">
      <c r="C8742" s="86"/>
      <c r="D8742" s="86"/>
      <c r="E8742" s="86"/>
      <c r="F8742" s="86"/>
    </row>
    <row r="8743" spans="3:6" x14ac:dyDescent="0.25">
      <c r="C8743" s="86"/>
      <c r="D8743" s="86"/>
      <c r="E8743" s="86"/>
      <c r="F8743" s="86"/>
    </row>
    <row r="8744" spans="3:6" x14ac:dyDescent="0.25">
      <c r="C8744" s="86"/>
      <c r="D8744" s="86"/>
      <c r="E8744" s="86"/>
      <c r="F8744" s="86"/>
    </row>
    <row r="8745" spans="3:6" x14ac:dyDescent="0.25">
      <c r="C8745" s="86"/>
      <c r="D8745" s="86"/>
      <c r="E8745" s="86"/>
      <c r="F8745" s="86"/>
    </row>
    <row r="8746" spans="3:6" x14ac:dyDescent="0.25">
      <c r="C8746" s="86"/>
      <c r="D8746" s="86"/>
      <c r="E8746" s="86"/>
      <c r="F8746" s="86"/>
    </row>
    <row r="8747" spans="3:6" x14ac:dyDescent="0.25">
      <c r="C8747" s="86"/>
      <c r="D8747" s="86"/>
      <c r="E8747" s="86"/>
      <c r="F8747" s="86"/>
    </row>
    <row r="8748" spans="3:6" x14ac:dyDescent="0.25">
      <c r="C8748" s="86"/>
      <c r="D8748" s="86"/>
      <c r="E8748" s="86"/>
      <c r="F8748" s="86"/>
    </row>
    <row r="8749" spans="3:6" x14ac:dyDescent="0.25">
      <c r="C8749" s="86"/>
      <c r="D8749" s="86"/>
      <c r="E8749" s="86"/>
      <c r="F8749" s="86"/>
    </row>
    <row r="8750" spans="3:6" x14ac:dyDescent="0.25">
      <c r="C8750" s="86"/>
      <c r="D8750" s="86"/>
      <c r="E8750" s="86"/>
      <c r="F8750" s="86"/>
    </row>
    <row r="8751" spans="3:6" x14ac:dyDescent="0.25">
      <c r="C8751" s="86"/>
      <c r="D8751" s="86"/>
      <c r="E8751" s="86"/>
      <c r="F8751" s="86"/>
    </row>
    <row r="8752" spans="3:6" x14ac:dyDescent="0.25">
      <c r="C8752" s="86"/>
      <c r="D8752" s="86"/>
      <c r="E8752" s="86"/>
      <c r="F8752" s="86"/>
    </row>
    <row r="8753" spans="3:6" x14ac:dyDescent="0.25">
      <c r="C8753" s="86"/>
      <c r="D8753" s="86"/>
      <c r="E8753" s="86"/>
      <c r="F8753" s="86"/>
    </row>
    <row r="8754" spans="3:6" x14ac:dyDescent="0.25">
      <c r="C8754" s="86"/>
      <c r="D8754" s="86"/>
      <c r="E8754" s="86"/>
      <c r="F8754" s="86"/>
    </row>
    <row r="8755" spans="3:6" x14ac:dyDescent="0.25">
      <c r="C8755" s="86"/>
      <c r="D8755" s="86"/>
      <c r="E8755" s="86"/>
      <c r="F8755" s="86"/>
    </row>
    <row r="8756" spans="3:6" x14ac:dyDescent="0.25">
      <c r="C8756" s="86"/>
      <c r="D8756" s="86"/>
      <c r="E8756" s="86"/>
      <c r="F8756" s="86"/>
    </row>
    <row r="8757" spans="3:6" x14ac:dyDescent="0.25">
      <c r="C8757" s="86"/>
      <c r="D8757" s="86"/>
      <c r="E8757" s="86"/>
      <c r="F8757" s="86"/>
    </row>
    <row r="8758" spans="3:6" x14ac:dyDescent="0.25">
      <c r="C8758" s="86"/>
      <c r="D8758" s="86"/>
      <c r="E8758" s="86"/>
      <c r="F8758" s="86"/>
    </row>
    <row r="8759" spans="3:6" x14ac:dyDescent="0.25">
      <c r="C8759" s="86"/>
      <c r="D8759" s="86"/>
      <c r="E8759" s="86"/>
      <c r="F8759" s="86"/>
    </row>
    <row r="8760" spans="3:6" x14ac:dyDescent="0.25">
      <c r="C8760" s="86"/>
      <c r="D8760" s="86"/>
      <c r="E8760" s="86"/>
      <c r="F8760" s="86"/>
    </row>
    <row r="8761" spans="3:6" x14ac:dyDescent="0.25">
      <c r="C8761" s="86"/>
      <c r="D8761" s="86"/>
      <c r="E8761" s="86"/>
      <c r="F8761" s="86"/>
    </row>
    <row r="8762" spans="3:6" x14ac:dyDescent="0.25">
      <c r="C8762" s="86"/>
      <c r="D8762" s="86"/>
      <c r="E8762" s="86"/>
      <c r="F8762" s="86"/>
    </row>
    <row r="8763" spans="3:6" x14ac:dyDescent="0.25">
      <c r="C8763" s="86"/>
      <c r="D8763" s="86"/>
      <c r="E8763" s="86"/>
      <c r="F8763" s="86"/>
    </row>
    <row r="8764" spans="3:6" x14ac:dyDescent="0.25">
      <c r="C8764" s="86"/>
      <c r="D8764" s="86"/>
      <c r="E8764" s="86"/>
      <c r="F8764" s="86"/>
    </row>
    <row r="8765" spans="3:6" x14ac:dyDescent="0.25">
      <c r="C8765" s="86"/>
      <c r="D8765" s="86"/>
      <c r="E8765" s="86"/>
      <c r="F8765" s="86"/>
    </row>
    <row r="8766" spans="3:6" x14ac:dyDescent="0.25">
      <c r="C8766" s="86"/>
      <c r="D8766" s="86"/>
      <c r="E8766" s="86"/>
      <c r="F8766" s="86"/>
    </row>
    <row r="8767" spans="3:6" x14ac:dyDescent="0.25">
      <c r="C8767" s="86"/>
      <c r="D8767" s="86"/>
      <c r="E8767" s="86"/>
      <c r="F8767" s="86"/>
    </row>
    <row r="8768" spans="3:6" x14ac:dyDescent="0.25">
      <c r="C8768" s="86"/>
      <c r="D8768" s="86"/>
      <c r="E8768" s="86"/>
      <c r="F8768" s="86"/>
    </row>
    <row r="8769" spans="3:6" x14ac:dyDescent="0.25">
      <c r="C8769" s="86"/>
      <c r="D8769" s="86"/>
      <c r="E8769" s="86"/>
      <c r="F8769" s="86"/>
    </row>
    <row r="8770" spans="3:6" x14ac:dyDescent="0.25">
      <c r="C8770" s="86"/>
      <c r="D8770" s="86"/>
      <c r="E8770" s="86"/>
      <c r="F8770" s="86"/>
    </row>
    <row r="8771" spans="3:6" x14ac:dyDescent="0.25">
      <c r="C8771" s="86"/>
      <c r="D8771" s="86"/>
      <c r="E8771" s="86"/>
      <c r="F8771" s="86"/>
    </row>
    <row r="8772" spans="3:6" x14ac:dyDescent="0.25">
      <c r="C8772" s="86"/>
      <c r="D8772" s="86"/>
      <c r="E8772" s="86"/>
      <c r="F8772" s="86"/>
    </row>
    <row r="8773" spans="3:6" x14ac:dyDescent="0.25">
      <c r="C8773" s="86"/>
      <c r="D8773" s="86"/>
      <c r="E8773" s="86"/>
      <c r="F8773" s="86"/>
    </row>
    <row r="8774" spans="3:6" x14ac:dyDescent="0.25">
      <c r="C8774" s="86"/>
      <c r="D8774" s="86"/>
      <c r="E8774" s="86"/>
      <c r="F8774" s="86"/>
    </row>
    <row r="8775" spans="3:6" x14ac:dyDescent="0.25">
      <c r="C8775" s="86"/>
      <c r="D8775" s="86"/>
      <c r="E8775" s="86"/>
      <c r="F8775" s="86"/>
    </row>
    <row r="8776" spans="3:6" x14ac:dyDescent="0.25">
      <c r="C8776" s="86"/>
      <c r="D8776" s="86"/>
      <c r="E8776" s="86"/>
      <c r="F8776" s="86"/>
    </row>
    <row r="8777" spans="3:6" x14ac:dyDescent="0.25">
      <c r="C8777" s="86"/>
      <c r="D8777" s="86"/>
      <c r="E8777" s="86"/>
      <c r="F8777" s="86"/>
    </row>
    <row r="8778" spans="3:6" x14ac:dyDescent="0.25">
      <c r="C8778" s="86"/>
      <c r="D8778" s="86"/>
      <c r="E8778" s="86"/>
      <c r="F8778" s="86"/>
    </row>
    <row r="8779" spans="3:6" x14ac:dyDescent="0.25">
      <c r="C8779" s="86"/>
      <c r="D8779" s="86"/>
      <c r="E8779" s="86"/>
      <c r="F8779" s="86"/>
    </row>
    <row r="8780" spans="3:6" x14ac:dyDescent="0.25">
      <c r="C8780" s="86"/>
      <c r="D8780" s="86"/>
      <c r="E8780" s="86"/>
      <c r="F8780" s="86"/>
    </row>
    <row r="8781" spans="3:6" x14ac:dyDescent="0.25">
      <c r="C8781" s="86"/>
      <c r="D8781" s="86"/>
      <c r="E8781" s="86"/>
      <c r="F8781" s="86"/>
    </row>
    <row r="8782" spans="3:6" x14ac:dyDescent="0.25">
      <c r="C8782" s="86"/>
      <c r="D8782" s="86"/>
      <c r="E8782" s="86"/>
      <c r="F8782" s="86"/>
    </row>
    <row r="8783" spans="3:6" x14ac:dyDescent="0.25">
      <c r="C8783" s="86"/>
      <c r="D8783" s="86"/>
      <c r="E8783" s="86"/>
      <c r="F8783" s="86"/>
    </row>
    <row r="8784" spans="3:6" x14ac:dyDescent="0.25">
      <c r="C8784" s="86"/>
      <c r="D8784" s="86"/>
      <c r="E8784" s="86"/>
      <c r="F8784" s="86"/>
    </row>
    <row r="8785" spans="3:6" x14ac:dyDescent="0.25">
      <c r="C8785" s="86"/>
      <c r="D8785" s="86"/>
      <c r="E8785" s="86"/>
      <c r="F8785" s="86"/>
    </row>
    <row r="8786" spans="3:6" x14ac:dyDescent="0.25">
      <c r="C8786" s="86"/>
      <c r="D8786" s="86"/>
      <c r="E8786" s="86"/>
      <c r="F8786" s="86"/>
    </row>
    <row r="8787" spans="3:6" x14ac:dyDescent="0.25">
      <c r="C8787" s="86"/>
      <c r="D8787" s="86"/>
      <c r="E8787" s="86"/>
      <c r="F8787" s="86"/>
    </row>
    <row r="8788" spans="3:6" x14ac:dyDescent="0.25">
      <c r="C8788" s="86"/>
      <c r="D8788" s="86"/>
      <c r="E8788" s="86"/>
      <c r="F8788" s="86"/>
    </row>
    <row r="8789" spans="3:6" x14ac:dyDescent="0.25">
      <c r="C8789" s="86"/>
      <c r="D8789" s="86"/>
      <c r="E8789" s="86"/>
      <c r="F8789" s="86"/>
    </row>
    <row r="8790" spans="3:6" x14ac:dyDescent="0.25">
      <c r="C8790" s="86"/>
      <c r="D8790" s="86"/>
      <c r="E8790" s="86"/>
      <c r="F8790" s="86"/>
    </row>
    <row r="8791" spans="3:6" x14ac:dyDescent="0.25">
      <c r="C8791" s="86"/>
      <c r="D8791" s="86"/>
      <c r="E8791" s="86"/>
      <c r="F8791" s="86"/>
    </row>
    <row r="8792" spans="3:6" x14ac:dyDescent="0.25">
      <c r="C8792" s="86"/>
      <c r="D8792" s="86"/>
      <c r="E8792" s="86"/>
      <c r="F8792" s="86"/>
    </row>
    <row r="8793" spans="3:6" x14ac:dyDescent="0.25">
      <c r="C8793" s="86"/>
      <c r="D8793" s="86"/>
      <c r="E8793" s="86"/>
      <c r="F8793" s="86"/>
    </row>
    <row r="8794" spans="3:6" x14ac:dyDescent="0.25">
      <c r="C8794" s="86"/>
      <c r="D8794" s="86"/>
      <c r="E8794" s="86"/>
      <c r="F8794" s="86"/>
    </row>
    <row r="8795" spans="3:6" x14ac:dyDescent="0.25">
      <c r="C8795" s="86"/>
      <c r="D8795" s="86"/>
      <c r="E8795" s="86"/>
      <c r="F8795" s="86"/>
    </row>
    <row r="8796" spans="3:6" x14ac:dyDescent="0.25">
      <c r="C8796" s="86"/>
      <c r="D8796" s="86"/>
      <c r="E8796" s="86"/>
      <c r="F8796" s="86"/>
    </row>
    <row r="8797" spans="3:6" x14ac:dyDescent="0.25">
      <c r="C8797" s="86"/>
      <c r="D8797" s="86"/>
      <c r="E8797" s="86"/>
      <c r="F8797" s="86"/>
    </row>
    <row r="8798" spans="3:6" x14ac:dyDescent="0.25">
      <c r="C8798" s="86"/>
      <c r="D8798" s="86"/>
      <c r="E8798" s="86"/>
      <c r="F8798" s="86"/>
    </row>
    <row r="8799" spans="3:6" x14ac:dyDescent="0.25">
      <c r="C8799" s="86"/>
      <c r="D8799" s="86"/>
      <c r="E8799" s="86"/>
      <c r="F8799" s="86"/>
    </row>
    <row r="8800" spans="3:6" x14ac:dyDescent="0.25">
      <c r="C8800" s="86"/>
      <c r="D8800" s="86"/>
      <c r="E8800" s="86"/>
      <c r="F8800" s="86"/>
    </row>
    <row r="8801" spans="3:6" x14ac:dyDescent="0.25">
      <c r="C8801" s="86"/>
      <c r="D8801" s="86"/>
      <c r="E8801" s="86"/>
      <c r="F8801" s="86"/>
    </row>
    <row r="8802" spans="3:6" x14ac:dyDescent="0.25">
      <c r="C8802" s="86"/>
      <c r="D8802" s="86"/>
      <c r="E8802" s="86"/>
      <c r="F8802" s="86"/>
    </row>
    <row r="8803" spans="3:6" x14ac:dyDescent="0.25">
      <c r="C8803" s="86"/>
      <c r="D8803" s="86"/>
      <c r="E8803" s="86"/>
      <c r="F8803" s="86"/>
    </row>
    <row r="8804" spans="3:6" x14ac:dyDescent="0.25">
      <c r="C8804" s="86"/>
      <c r="D8804" s="86"/>
      <c r="E8804" s="86"/>
      <c r="F8804" s="86"/>
    </row>
    <row r="8805" spans="3:6" x14ac:dyDescent="0.25">
      <c r="C8805" s="86"/>
      <c r="D8805" s="86"/>
      <c r="E8805" s="86"/>
      <c r="F8805" s="86"/>
    </row>
    <row r="8806" spans="3:6" x14ac:dyDescent="0.25">
      <c r="C8806" s="86"/>
      <c r="D8806" s="86"/>
      <c r="E8806" s="86"/>
      <c r="F8806" s="86"/>
    </row>
    <row r="8807" spans="3:6" x14ac:dyDescent="0.25">
      <c r="C8807" s="86"/>
      <c r="D8807" s="86"/>
      <c r="E8807" s="86"/>
      <c r="F8807" s="86"/>
    </row>
    <row r="8808" spans="3:6" x14ac:dyDescent="0.25">
      <c r="C8808" s="86"/>
      <c r="D8808" s="86"/>
      <c r="E8808" s="86"/>
      <c r="F8808" s="86"/>
    </row>
    <row r="8809" spans="3:6" x14ac:dyDescent="0.25">
      <c r="C8809" s="86"/>
      <c r="D8809" s="86"/>
      <c r="E8809" s="86"/>
      <c r="F8809" s="86"/>
    </row>
    <row r="8810" spans="3:6" x14ac:dyDescent="0.25">
      <c r="C8810" s="86"/>
      <c r="D8810" s="86"/>
      <c r="E8810" s="86"/>
      <c r="F8810" s="86"/>
    </row>
    <row r="8811" spans="3:6" x14ac:dyDescent="0.25">
      <c r="C8811" s="86"/>
      <c r="D8811" s="86"/>
      <c r="E8811" s="86"/>
      <c r="F8811" s="86"/>
    </row>
    <row r="8812" spans="3:6" x14ac:dyDescent="0.25">
      <c r="C8812" s="86"/>
      <c r="D8812" s="86"/>
      <c r="E8812" s="86"/>
      <c r="F8812" s="86"/>
    </row>
    <row r="8813" spans="3:6" x14ac:dyDescent="0.25">
      <c r="C8813" s="86"/>
      <c r="D8813" s="86"/>
      <c r="E8813" s="86"/>
      <c r="F8813" s="86"/>
    </row>
    <row r="8814" spans="3:6" x14ac:dyDescent="0.25">
      <c r="C8814" s="86"/>
      <c r="D8814" s="86"/>
      <c r="E8814" s="86"/>
      <c r="F8814" s="86"/>
    </row>
    <row r="8815" spans="3:6" x14ac:dyDescent="0.25">
      <c r="C8815" s="86"/>
      <c r="D8815" s="86"/>
      <c r="E8815" s="86"/>
      <c r="F8815" s="86"/>
    </row>
    <row r="8816" spans="3:6" x14ac:dyDescent="0.25">
      <c r="C8816" s="86"/>
      <c r="D8816" s="86"/>
      <c r="E8816" s="86"/>
      <c r="F8816" s="86"/>
    </row>
    <row r="8817" spans="3:6" x14ac:dyDescent="0.25">
      <c r="C8817" s="86"/>
      <c r="D8817" s="86"/>
      <c r="E8817" s="86"/>
      <c r="F8817" s="86"/>
    </row>
    <row r="8818" spans="3:6" x14ac:dyDescent="0.25">
      <c r="C8818" s="86"/>
      <c r="D8818" s="86"/>
      <c r="E8818" s="86"/>
      <c r="F8818" s="86"/>
    </row>
    <row r="8819" spans="3:6" x14ac:dyDescent="0.25">
      <c r="C8819" s="86"/>
      <c r="D8819" s="86"/>
      <c r="E8819" s="86"/>
      <c r="F8819" s="86"/>
    </row>
    <row r="8820" spans="3:6" x14ac:dyDescent="0.25">
      <c r="C8820" s="86"/>
      <c r="D8820" s="86"/>
      <c r="E8820" s="86"/>
      <c r="F8820" s="86"/>
    </row>
    <row r="8821" spans="3:6" x14ac:dyDescent="0.25">
      <c r="C8821" s="86"/>
      <c r="D8821" s="86"/>
      <c r="E8821" s="86"/>
      <c r="F8821" s="86"/>
    </row>
    <row r="8822" spans="3:6" x14ac:dyDescent="0.25">
      <c r="C8822" s="86"/>
      <c r="D8822" s="86"/>
      <c r="E8822" s="86"/>
      <c r="F8822" s="86"/>
    </row>
    <row r="8823" spans="3:6" x14ac:dyDescent="0.25">
      <c r="C8823" s="86"/>
      <c r="D8823" s="86"/>
      <c r="E8823" s="86"/>
      <c r="F8823" s="86"/>
    </row>
    <row r="8824" spans="3:6" x14ac:dyDescent="0.25">
      <c r="C8824" s="86"/>
      <c r="D8824" s="86"/>
      <c r="E8824" s="86"/>
      <c r="F8824" s="86"/>
    </row>
    <row r="8825" spans="3:6" x14ac:dyDescent="0.25">
      <c r="C8825" s="86"/>
      <c r="D8825" s="86"/>
      <c r="E8825" s="86"/>
      <c r="F8825" s="86"/>
    </row>
    <row r="8826" spans="3:6" x14ac:dyDescent="0.25">
      <c r="C8826" s="86"/>
      <c r="D8826" s="86"/>
      <c r="E8826" s="86"/>
      <c r="F8826" s="86"/>
    </row>
    <row r="8827" spans="3:6" x14ac:dyDescent="0.25">
      <c r="C8827" s="86"/>
      <c r="D8827" s="86"/>
      <c r="E8827" s="86"/>
      <c r="F8827" s="86"/>
    </row>
    <row r="8828" spans="3:6" x14ac:dyDescent="0.25">
      <c r="C8828" s="86"/>
      <c r="D8828" s="86"/>
      <c r="E8828" s="86"/>
      <c r="F8828" s="86"/>
    </row>
    <row r="8829" spans="3:6" x14ac:dyDescent="0.25">
      <c r="C8829" s="86"/>
      <c r="D8829" s="86"/>
      <c r="E8829" s="86"/>
      <c r="F8829" s="86"/>
    </row>
    <row r="8830" spans="3:6" x14ac:dyDescent="0.25">
      <c r="C8830" s="86"/>
      <c r="D8830" s="86"/>
      <c r="E8830" s="86"/>
      <c r="F8830" s="86"/>
    </row>
    <row r="8831" spans="3:6" x14ac:dyDescent="0.25">
      <c r="C8831" s="86"/>
      <c r="D8831" s="86"/>
      <c r="E8831" s="86"/>
      <c r="F8831" s="86"/>
    </row>
    <row r="8832" spans="3:6" x14ac:dyDescent="0.25">
      <c r="C8832" s="86"/>
      <c r="D8832" s="86"/>
      <c r="E8832" s="86"/>
      <c r="F8832" s="86"/>
    </row>
    <row r="8833" spans="3:6" x14ac:dyDescent="0.25">
      <c r="C8833" s="86"/>
      <c r="D8833" s="86"/>
      <c r="E8833" s="86"/>
      <c r="F8833" s="86"/>
    </row>
    <row r="8834" spans="3:6" x14ac:dyDescent="0.25">
      <c r="C8834" s="86"/>
      <c r="D8834" s="86"/>
      <c r="E8834" s="86"/>
      <c r="F8834" s="86"/>
    </row>
    <row r="8835" spans="3:6" x14ac:dyDescent="0.25">
      <c r="C8835" s="86"/>
      <c r="D8835" s="86"/>
      <c r="E8835" s="86"/>
      <c r="F8835" s="86"/>
    </row>
    <row r="8836" spans="3:6" x14ac:dyDescent="0.25">
      <c r="C8836" s="86"/>
      <c r="D8836" s="86"/>
      <c r="E8836" s="86"/>
      <c r="F8836" s="86"/>
    </row>
    <row r="8837" spans="3:6" x14ac:dyDescent="0.25">
      <c r="C8837" s="86"/>
      <c r="D8837" s="86"/>
      <c r="E8837" s="86"/>
      <c r="F8837" s="86"/>
    </row>
    <row r="8838" spans="3:6" x14ac:dyDescent="0.25">
      <c r="C8838" s="86"/>
      <c r="D8838" s="86"/>
      <c r="E8838" s="86"/>
      <c r="F8838" s="86"/>
    </row>
    <row r="8839" spans="3:6" x14ac:dyDescent="0.25">
      <c r="C8839" s="86"/>
      <c r="D8839" s="86"/>
      <c r="E8839" s="86"/>
      <c r="F8839" s="86"/>
    </row>
    <row r="8840" spans="3:6" x14ac:dyDescent="0.25">
      <c r="C8840" s="86"/>
      <c r="D8840" s="86"/>
      <c r="E8840" s="86"/>
      <c r="F8840" s="86"/>
    </row>
    <row r="8841" spans="3:6" x14ac:dyDescent="0.25">
      <c r="C8841" s="86"/>
      <c r="D8841" s="86"/>
      <c r="E8841" s="86"/>
      <c r="F8841" s="86"/>
    </row>
    <row r="8842" spans="3:6" x14ac:dyDescent="0.25">
      <c r="C8842" s="86"/>
      <c r="D8842" s="86"/>
      <c r="E8842" s="86"/>
      <c r="F8842" s="86"/>
    </row>
    <row r="8843" spans="3:6" x14ac:dyDescent="0.25">
      <c r="C8843" s="86"/>
      <c r="D8843" s="86"/>
      <c r="E8843" s="86"/>
      <c r="F8843" s="86"/>
    </row>
    <row r="8844" spans="3:6" x14ac:dyDescent="0.25">
      <c r="C8844" s="86"/>
      <c r="D8844" s="86"/>
      <c r="E8844" s="86"/>
      <c r="F8844" s="86"/>
    </row>
    <row r="8845" spans="3:6" x14ac:dyDescent="0.25">
      <c r="C8845" s="86"/>
      <c r="D8845" s="86"/>
      <c r="E8845" s="86"/>
      <c r="F8845" s="86"/>
    </row>
    <row r="8846" spans="3:6" x14ac:dyDescent="0.25">
      <c r="C8846" s="86"/>
      <c r="D8846" s="86"/>
      <c r="E8846" s="86"/>
      <c r="F8846" s="86"/>
    </row>
    <row r="8847" spans="3:6" x14ac:dyDescent="0.25">
      <c r="C8847" s="86"/>
      <c r="D8847" s="86"/>
      <c r="E8847" s="86"/>
      <c r="F8847" s="86"/>
    </row>
    <row r="8848" spans="3:6" x14ac:dyDescent="0.25">
      <c r="C8848" s="86"/>
      <c r="D8848" s="86"/>
      <c r="E8848" s="86"/>
      <c r="F8848" s="86"/>
    </row>
    <row r="8849" spans="3:6" x14ac:dyDescent="0.25">
      <c r="C8849" s="86"/>
      <c r="D8849" s="86"/>
      <c r="E8849" s="86"/>
      <c r="F8849" s="86"/>
    </row>
    <row r="8850" spans="3:6" x14ac:dyDescent="0.25">
      <c r="C8850" s="86"/>
      <c r="D8850" s="86"/>
      <c r="E8850" s="86"/>
      <c r="F8850" s="86"/>
    </row>
    <row r="8851" spans="3:6" x14ac:dyDescent="0.25">
      <c r="C8851" s="86"/>
      <c r="D8851" s="86"/>
      <c r="E8851" s="86"/>
      <c r="F8851" s="86"/>
    </row>
    <row r="8852" spans="3:6" x14ac:dyDescent="0.25">
      <c r="C8852" s="86"/>
      <c r="D8852" s="86"/>
      <c r="E8852" s="86"/>
      <c r="F8852" s="86"/>
    </row>
    <row r="8853" spans="3:6" x14ac:dyDescent="0.25">
      <c r="C8853" s="86"/>
      <c r="D8853" s="86"/>
      <c r="E8853" s="86"/>
      <c r="F8853" s="86"/>
    </row>
    <row r="8854" spans="3:6" x14ac:dyDescent="0.25">
      <c r="C8854" s="86"/>
      <c r="D8854" s="86"/>
      <c r="E8854" s="86"/>
      <c r="F8854" s="86"/>
    </row>
    <row r="8855" spans="3:6" x14ac:dyDescent="0.25">
      <c r="C8855" s="86"/>
      <c r="D8855" s="86"/>
      <c r="E8855" s="86"/>
      <c r="F8855" s="86"/>
    </row>
    <row r="8856" spans="3:6" x14ac:dyDescent="0.25">
      <c r="C8856" s="86"/>
      <c r="D8856" s="86"/>
      <c r="E8856" s="86"/>
      <c r="F8856" s="86"/>
    </row>
    <row r="8857" spans="3:6" x14ac:dyDescent="0.25">
      <c r="C8857" s="86"/>
      <c r="D8857" s="86"/>
      <c r="E8857" s="86"/>
      <c r="F8857" s="86"/>
    </row>
    <row r="8858" spans="3:6" x14ac:dyDescent="0.25">
      <c r="C8858" s="86"/>
      <c r="D8858" s="86"/>
      <c r="E8858" s="86"/>
      <c r="F8858" s="86"/>
    </row>
    <row r="8859" spans="3:6" x14ac:dyDescent="0.25">
      <c r="C8859" s="86"/>
      <c r="D8859" s="86"/>
      <c r="E8859" s="86"/>
      <c r="F8859" s="86"/>
    </row>
    <row r="8860" spans="3:6" x14ac:dyDescent="0.25">
      <c r="C8860" s="86"/>
      <c r="D8860" s="86"/>
      <c r="E8860" s="86"/>
      <c r="F8860" s="86"/>
    </row>
    <row r="8861" spans="3:6" x14ac:dyDescent="0.25">
      <c r="C8861" s="86"/>
      <c r="D8861" s="86"/>
      <c r="E8861" s="86"/>
      <c r="F8861" s="86"/>
    </row>
    <row r="8862" spans="3:6" x14ac:dyDescent="0.25">
      <c r="C8862" s="86"/>
      <c r="D8862" s="86"/>
      <c r="E8862" s="86"/>
      <c r="F8862" s="86"/>
    </row>
    <row r="8863" spans="3:6" x14ac:dyDescent="0.25">
      <c r="C8863" s="86"/>
      <c r="D8863" s="86"/>
      <c r="E8863" s="86"/>
      <c r="F8863" s="86"/>
    </row>
    <row r="8864" spans="3:6" x14ac:dyDescent="0.25">
      <c r="C8864" s="86"/>
      <c r="D8864" s="86"/>
      <c r="E8864" s="86"/>
      <c r="F8864" s="86"/>
    </row>
    <row r="8865" spans="3:6" x14ac:dyDescent="0.25">
      <c r="C8865" s="86"/>
      <c r="D8865" s="86"/>
      <c r="E8865" s="86"/>
      <c r="F8865" s="86"/>
    </row>
    <row r="8866" spans="3:6" x14ac:dyDescent="0.25">
      <c r="C8866" s="86"/>
      <c r="D8866" s="86"/>
      <c r="E8866" s="86"/>
      <c r="F8866" s="86"/>
    </row>
    <row r="8867" spans="3:6" x14ac:dyDescent="0.25">
      <c r="C8867" s="86"/>
      <c r="D8867" s="86"/>
      <c r="E8867" s="86"/>
      <c r="F8867" s="86"/>
    </row>
    <row r="8868" spans="3:6" x14ac:dyDescent="0.25">
      <c r="C8868" s="86"/>
      <c r="D8868" s="86"/>
      <c r="E8868" s="86"/>
      <c r="F8868" s="86"/>
    </row>
    <row r="8869" spans="3:6" x14ac:dyDescent="0.25">
      <c r="C8869" s="86"/>
      <c r="D8869" s="86"/>
      <c r="E8869" s="86"/>
      <c r="F8869" s="86"/>
    </row>
    <row r="8870" spans="3:6" x14ac:dyDescent="0.25">
      <c r="C8870" s="86"/>
      <c r="D8870" s="86"/>
      <c r="E8870" s="86"/>
      <c r="F8870" s="86"/>
    </row>
    <row r="8871" spans="3:6" x14ac:dyDescent="0.25">
      <c r="C8871" s="86"/>
      <c r="D8871" s="86"/>
      <c r="E8871" s="86"/>
      <c r="F8871" s="86"/>
    </row>
    <row r="8872" spans="3:6" x14ac:dyDescent="0.25">
      <c r="C8872" s="86"/>
      <c r="D8872" s="86"/>
      <c r="E8872" s="86"/>
      <c r="F8872" s="86"/>
    </row>
    <row r="8873" spans="3:6" x14ac:dyDescent="0.25">
      <c r="C8873" s="86"/>
      <c r="D8873" s="86"/>
      <c r="E8873" s="86"/>
      <c r="F8873" s="86"/>
    </row>
    <row r="8874" spans="3:6" x14ac:dyDescent="0.25">
      <c r="C8874" s="86"/>
      <c r="D8874" s="86"/>
      <c r="E8874" s="86"/>
      <c r="F8874" s="86"/>
    </row>
    <row r="8875" spans="3:6" x14ac:dyDescent="0.25">
      <c r="C8875" s="86"/>
      <c r="D8875" s="86"/>
      <c r="E8875" s="86"/>
      <c r="F8875" s="86"/>
    </row>
    <row r="8876" spans="3:6" x14ac:dyDescent="0.25">
      <c r="C8876" s="86"/>
      <c r="D8876" s="86"/>
      <c r="E8876" s="86"/>
      <c r="F8876" s="86"/>
    </row>
    <row r="8877" spans="3:6" x14ac:dyDescent="0.25">
      <c r="C8877" s="86"/>
      <c r="D8877" s="86"/>
      <c r="E8877" s="86"/>
      <c r="F8877" s="86"/>
    </row>
    <row r="8878" spans="3:6" x14ac:dyDescent="0.25">
      <c r="C8878" s="86"/>
      <c r="D8878" s="86"/>
      <c r="E8878" s="86"/>
      <c r="F8878" s="86"/>
    </row>
    <row r="8879" spans="3:6" x14ac:dyDescent="0.25">
      <c r="C8879" s="86"/>
      <c r="D8879" s="86"/>
      <c r="E8879" s="86"/>
      <c r="F8879" s="86"/>
    </row>
    <row r="8880" spans="3:6" x14ac:dyDescent="0.25">
      <c r="C8880" s="86"/>
      <c r="D8880" s="86"/>
      <c r="E8880" s="86"/>
      <c r="F8880" s="86"/>
    </row>
    <row r="8881" spans="3:6" x14ac:dyDescent="0.25">
      <c r="C8881" s="86"/>
      <c r="D8881" s="86"/>
      <c r="E8881" s="86"/>
      <c r="F8881" s="86"/>
    </row>
    <row r="8882" spans="3:6" x14ac:dyDescent="0.25">
      <c r="C8882" s="86"/>
      <c r="D8882" s="86"/>
      <c r="E8882" s="86"/>
      <c r="F8882" s="86"/>
    </row>
    <row r="8883" spans="3:6" x14ac:dyDescent="0.25">
      <c r="C8883" s="86"/>
      <c r="D8883" s="86"/>
      <c r="E8883" s="86"/>
      <c r="F8883" s="86"/>
    </row>
    <row r="8884" spans="3:6" x14ac:dyDescent="0.25">
      <c r="C8884" s="86"/>
      <c r="D8884" s="86"/>
      <c r="E8884" s="86"/>
      <c r="F8884" s="86"/>
    </row>
    <row r="8885" spans="3:6" x14ac:dyDescent="0.25">
      <c r="C8885" s="86"/>
      <c r="D8885" s="86"/>
      <c r="E8885" s="86"/>
      <c r="F8885" s="86"/>
    </row>
    <row r="8886" spans="3:6" x14ac:dyDescent="0.25">
      <c r="C8886" s="86"/>
      <c r="D8886" s="86"/>
      <c r="E8886" s="86"/>
      <c r="F8886" s="86"/>
    </row>
    <row r="8887" spans="3:6" x14ac:dyDescent="0.25">
      <c r="C8887" s="86"/>
      <c r="D8887" s="86"/>
      <c r="E8887" s="86"/>
      <c r="F8887" s="86"/>
    </row>
    <row r="8888" spans="3:6" x14ac:dyDescent="0.25">
      <c r="C8888" s="86"/>
      <c r="D8888" s="86"/>
      <c r="E8888" s="86"/>
      <c r="F8888" s="86"/>
    </row>
    <row r="8889" spans="3:6" x14ac:dyDescent="0.25">
      <c r="C8889" s="86"/>
      <c r="D8889" s="86"/>
      <c r="E8889" s="86"/>
      <c r="F8889" s="86"/>
    </row>
    <row r="8890" spans="3:6" x14ac:dyDescent="0.25">
      <c r="C8890" s="86"/>
      <c r="D8890" s="86"/>
      <c r="E8890" s="86"/>
      <c r="F8890" s="86"/>
    </row>
    <row r="8891" spans="3:6" x14ac:dyDescent="0.25">
      <c r="C8891" s="86"/>
      <c r="D8891" s="86"/>
      <c r="E8891" s="86"/>
      <c r="F8891" s="86"/>
    </row>
    <row r="8892" spans="3:6" x14ac:dyDescent="0.25">
      <c r="C8892" s="86"/>
      <c r="D8892" s="86"/>
      <c r="E8892" s="86"/>
      <c r="F8892" s="86"/>
    </row>
    <row r="8893" spans="3:6" x14ac:dyDescent="0.25">
      <c r="C8893" s="86"/>
      <c r="D8893" s="86"/>
      <c r="E8893" s="86"/>
      <c r="F8893" s="86"/>
    </row>
    <row r="8894" spans="3:6" x14ac:dyDescent="0.25">
      <c r="C8894" s="86"/>
      <c r="D8894" s="86"/>
      <c r="E8894" s="86"/>
      <c r="F8894" s="86"/>
    </row>
    <row r="8895" spans="3:6" x14ac:dyDescent="0.25">
      <c r="C8895" s="86"/>
      <c r="D8895" s="86"/>
      <c r="E8895" s="86"/>
      <c r="F8895" s="86"/>
    </row>
    <row r="8896" spans="3:6" x14ac:dyDescent="0.25">
      <c r="C8896" s="86"/>
      <c r="D8896" s="86"/>
      <c r="E8896" s="86"/>
      <c r="F8896" s="86"/>
    </row>
    <row r="8897" spans="3:6" x14ac:dyDescent="0.25">
      <c r="C8897" s="86"/>
      <c r="D8897" s="86"/>
      <c r="E8897" s="86"/>
      <c r="F8897" s="86"/>
    </row>
    <row r="8898" spans="3:6" x14ac:dyDescent="0.25">
      <c r="C8898" s="86"/>
      <c r="D8898" s="86"/>
      <c r="E8898" s="86"/>
      <c r="F8898" s="86"/>
    </row>
    <row r="8899" spans="3:6" x14ac:dyDescent="0.25">
      <c r="C8899" s="86"/>
      <c r="D8899" s="86"/>
      <c r="E8899" s="86"/>
      <c r="F8899" s="86"/>
    </row>
    <row r="8900" spans="3:6" x14ac:dyDescent="0.25">
      <c r="C8900" s="86"/>
      <c r="D8900" s="86"/>
      <c r="E8900" s="86"/>
      <c r="F8900" s="86"/>
    </row>
    <row r="8901" spans="3:6" x14ac:dyDescent="0.25">
      <c r="C8901" s="86"/>
      <c r="D8901" s="86"/>
      <c r="E8901" s="86"/>
      <c r="F8901" s="86"/>
    </row>
    <row r="8902" spans="3:6" x14ac:dyDescent="0.25">
      <c r="C8902" s="86"/>
      <c r="D8902" s="86"/>
      <c r="E8902" s="86"/>
      <c r="F8902" s="86"/>
    </row>
    <row r="8903" spans="3:6" x14ac:dyDescent="0.25">
      <c r="C8903" s="86"/>
      <c r="D8903" s="86"/>
      <c r="E8903" s="86"/>
      <c r="F8903" s="86"/>
    </row>
    <row r="8904" spans="3:6" x14ac:dyDescent="0.25">
      <c r="C8904" s="86"/>
      <c r="D8904" s="86"/>
      <c r="E8904" s="86"/>
      <c r="F8904" s="86"/>
    </row>
    <row r="8905" spans="3:6" x14ac:dyDescent="0.25">
      <c r="C8905" s="86"/>
      <c r="D8905" s="86"/>
      <c r="E8905" s="86"/>
      <c r="F8905" s="86"/>
    </row>
    <row r="8906" spans="3:6" x14ac:dyDescent="0.25">
      <c r="C8906" s="86"/>
      <c r="D8906" s="86"/>
      <c r="E8906" s="86"/>
      <c r="F8906" s="86"/>
    </row>
    <row r="8907" spans="3:6" x14ac:dyDescent="0.25">
      <c r="C8907" s="86"/>
      <c r="D8907" s="86"/>
      <c r="E8907" s="86"/>
      <c r="F8907" s="86"/>
    </row>
    <row r="8908" spans="3:6" x14ac:dyDescent="0.25">
      <c r="C8908" s="86"/>
      <c r="D8908" s="86"/>
      <c r="E8908" s="86"/>
      <c r="F8908" s="86"/>
    </row>
    <row r="8909" spans="3:6" x14ac:dyDescent="0.25">
      <c r="C8909" s="86"/>
      <c r="D8909" s="86"/>
      <c r="E8909" s="86"/>
      <c r="F8909" s="86"/>
    </row>
    <row r="8910" spans="3:6" x14ac:dyDescent="0.25">
      <c r="C8910" s="86"/>
      <c r="D8910" s="86"/>
      <c r="E8910" s="86"/>
      <c r="F8910" s="86"/>
    </row>
    <row r="8911" spans="3:6" x14ac:dyDescent="0.25">
      <c r="C8911" s="86"/>
      <c r="D8911" s="86"/>
      <c r="E8911" s="86"/>
      <c r="F8911" s="86"/>
    </row>
    <row r="8912" spans="3:6" x14ac:dyDescent="0.25">
      <c r="C8912" s="86"/>
      <c r="D8912" s="86"/>
      <c r="E8912" s="86"/>
      <c r="F8912" s="86"/>
    </row>
    <row r="8913" spans="3:6" x14ac:dyDescent="0.25">
      <c r="C8913" s="86"/>
      <c r="D8913" s="86"/>
      <c r="E8913" s="86"/>
      <c r="F8913" s="86"/>
    </row>
    <row r="8914" spans="3:6" x14ac:dyDescent="0.25">
      <c r="C8914" s="86"/>
      <c r="D8914" s="86"/>
      <c r="E8914" s="86"/>
      <c r="F8914" s="86"/>
    </row>
    <row r="8915" spans="3:6" x14ac:dyDescent="0.25">
      <c r="C8915" s="86"/>
      <c r="D8915" s="86"/>
      <c r="E8915" s="86"/>
      <c r="F8915" s="86"/>
    </row>
    <row r="8916" spans="3:6" x14ac:dyDescent="0.25">
      <c r="C8916" s="86"/>
      <c r="D8916" s="86"/>
      <c r="E8916" s="86"/>
      <c r="F8916" s="86"/>
    </row>
    <row r="8917" spans="3:6" x14ac:dyDescent="0.25">
      <c r="C8917" s="86"/>
      <c r="D8917" s="86"/>
      <c r="E8917" s="86"/>
      <c r="F8917" s="86"/>
    </row>
    <row r="8918" spans="3:6" x14ac:dyDescent="0.25">
      <c r="C8918" s="86"/>
      <c r="D8918" s="86"/>
      <c r="E8918" s="86"/>
      <c r="F8918" s="86"/>
    </row>
    <row r="8919" spans="3:6" x14ac:dyDescent="0.25">
      <c r="C8919" s="86"/>
      <c r="D8919" s="86"/>
      <c r="E8919" s="86"/>
      <c r="F8919" s="86"/>
    </row>
    <row r="8920" spans="3:6" x14ac:dyDescent="0.25">
      <c r="C8920" s="86"/>
      <c r="D8920" s="86"/>
      <c r="E8920" s="86"/>
      <c r="F8920" s="86"/>
    </row>
    <row r="8921" spans="3:6" x14ac:dyDescent="0.25">
      <c r="C8921" s="86"/>
      <c r="D8921" s="86"/>
      <c r="E8921" s="86"/>
      <c r="F8921" s="86"/>
    </row>
    <row r="8922" spans="3:6" x14ac:dyDescent="0.25">
      <c r="C8922" s="86"/>
      <c r="D8922" s="86"/>
      <c r="E8922" s="86"/>
      <c r="F8922" s="86"/>
    </row>
    <row r="8923" spans="3:6" x14ac:dyDescent="0.25">
      <c r="C8923" s="86"/>
      <c r="D8923" s="86"/>
      <c r="E8923" s="86"/>
      <c r="F8923" s="86"/>
    </row>
    <row r="8924" spans="3:6" x14ac:dyDescent="0.25">
      <c r="C8924" s="86"/>
      <c r="D8924" s="86"/>
      <c r="E8924" s="86"/>
      <c r="F8924" s="86"/>
    </row>
    <row r="8925" spans="3:6" x14ac:dyDescent="0.25">
      <c r="C8925" s="86"/>
      <c r="D8925" s="86"/>
      <c r="E8925" s="86"/>
      <c r="F8925" s="86"/>
    </row>
    <row r="8926" spans="3:6" x14ac:dyDescent="0.25">
      <c r="C8926" s="86"/>
      <c r="D8926" s="86"/>
      <c r="E8926" s="86"/>
      <c r="F8926" s="86"/>
    </row>
    <row r="8927" spans="3:6" x14ac:dyDescent="0.25">
      <c r="C8927" s="86"/>
      <c r="D8927" s="86"/>
      <c r="E8927" s="86"/>
      <c r="F8927" s="86"/>
    </row>
    <row r="8928" spans="3:6" x14ac:dyDescent="0.25">
      <c r="C8928" s="86"/>
      <c r="D8928" s="86"/>
      <c r="E8928" s="86"/>
      <c r="F8928" s="86"/>
    </row>
    <row r="8929" spans="3:6" x14ac:dyDescent="0.25">
      <c r="C8929" s="86"/>
      <c r="D8929" s="86"/>
      <c r="E8929" s="86"/>
      <c r="F8929" s="86"/>
    </row>
    <row r="8930" spans="3:6" x14ac:dyDescent="0.25">
      <c r="C8930" s="86"/>
      <c r="D8930" s="86"/>
      <c r="E8930" s="86"/>
      <c r="F8930" s="86"/>
    </row>
    <row r="8931" spans="3:6" x14ac:dyDescent="0.25">
      <c r="C8931" s="86"/>
      <c r="D8931" s="86"/>
      <c r="E8931" s="86"/>
      <c r="F8931" s="86"/>
    </row>
    <row r="8932" spans="3:6" x14ac:dyDescent="0.25">
      <c r="C8932" s="86"/>
      <c r="D8932" s="86"/>
      <c r="E8932" s="86"/>
      <c r="F8932" s="86"/>
    </row>
    <row r="8933" spans="3:6" x14ac:dyDescent="0.25">
      <c r="C8933" s="86"/>
      <c r="D8933" s="86"/>
      <c r="E8933" s="86"/>
      <c r="F8933" s="86"/>
    </row>
    <row r="8934" spans="3:6" x14ac:dyDescent="0.25">
      <c r="C8934" s="86"/>
      <c r="D8934" s="86"/>
      <c r="E8934" s="86"/>
      <c r="F8934" s="86"/>
    </row>
    <row r="8935" spans="3:6" x14ac:dyDescent="0.25">
      <c r="C8935" s="86"/>
      <c r="D8935" s="86"/>
      <c r="E8935" s="86"/>
      <c r="F8935" s="86"/>
    </row>
    <row r="8936" spans="3:6" x14ac:dyDescent="0.25">
      <c r="C8936" s="86"/>
      <c r="D8936" s="86"/>
      <c r="E8936" s="86"/>
      <c r="F8936" s="86"/>
    </row>
    <row r="8937" spans="3:6" x14ac:dyDescent="0.25">
      <c r="C8937" s="86"/>
      <c r="D8937" s="86"/>
      <c r="E8937" s="86"/>
      <c r="F8937" s="86"/>
    </row>
    <row r="8938" spans="3:6" x14ac:dyDescent="0.25">
      <c r="C8938" s="86"/>
      <c r="D8938" s="86"/>
      <c r="E8938" s="86"/>
      <c r="F8938" s="86"/>
    </row>
    <row r="8939" spans="3:6" x14ac:dyDescent="0.25">
      <c r="C8939" s="86"/>
      <c r="D8939" s="86"/>
      <c r="E8939" s="86"/>
      <c r="F8939" s="86"/>
    </row>
    <row r="8940" spans="3:6" x14ac:dyDescent="0.25">
      <c r="C8940" s="86"/>
      <c r="D8940" s="86"/>
      <c r="E8940" s="86"/>
      <c r="F8940" s="86"/>
    </row>
    <row r="8941" spans="3:6" x14ac:dyDescent="0.25">
      <c r="C8941" s="86"/>
      <c r="D8941" s="86"/>
      <c r="E8941" s="86"/>
      <c r="F8941" s="86"/>
    </row>
    <row r="8942" spans="3:6" x14ac:dyDescent="0.25">
      <c r="C8942" s="86"/>
      <c r="D8942" s="86"/>
      <c r="E8942" s="86"/>
      <c r="F8942" s="86"/>
    </row>
    <row r="8943" spans="3:6" x14ac:dyDescent="0.25">
      <c r="C8943" s="86"/>
      <c r="D8943" s="86"/>
      <c r="E8943" s="86"/>
      <c r="F8943" s="86"/>
    </row>
    <row r="8944" spans="3:6" x14ac:dyDescent="0.25">
      <c r="C8944" s="86"/>
      <c r="D8944" s="86"/>
      <c r="E8944" s="86"/>
      <c r="F8944" s="86"/>
    </row>
    <row r="8945" spans="3:6" x14ac:dyDescent="0.25">
      <c r="C8945" s="86"/>
      <c r="D8945" s="86"/>
      <c r="E8945" s="86"/>
      <c r="F8945" s="86"/>
    </row>
    <row r="8946" spans="3:6" x14ac:dyDescent="0.25">
      <c r="C8946" s="86"/>
      <c r="D8946" s="86"/>
      <c r="E8946" s="86"/>
      <c r="F8946" s="86"/>
    </row>
    <row r="8947" spans="3:6" x14ac:dyDescent="0.25">
      <c r="C8947" s="86"/>
      <c r="D8947" s="86"/>
      <c r="E8947" s="86"/>
      <c r="F8947" s="86"/>
    </row>
    <row r="8948" spans="3:6" x14ac:dyDescent="0.25">
      <c r="C8948" s="86"/>
      <c r="D8948" s="86"/>
      <c r="E8948" s="86"/>
      <c r="F8948" s="86"/>
    </row>
    <row r="8949" spans="3:6" x14ac:dyDescent="0.25">
      <c r="C8949" s="86"/>
      <c r="D8949" s="86"/>
      <c r="E8949" s="86"/>
      <c r="F8949" s="86"/>
    </row>
    <row r="8950" spans="3:6" x14ac:dyDescent="0.25">
      <c r="C8950" s="86"/>
      <c r="D8950" s="86"/>
      <c r="E8950" s="86"/>
      <c r="F8950" s="86"/>
    </row>
    <row r="8951" spans="3:6" x14ac:dyDescent="0.25">
      <c r="C8951" s="86"/>
      <c r="D8951" s="86"/>
      <c r="E8951" s="86"/>
      <c r="F8951" s="86"/>
    </row>
    <row r="8952" spans="3:6" x14ac:dyDescent="0.25">
      <c r="C8952" s="86"/>
      <c r="D8952" s="86"/>
      <c r="E8952" s="86"/>
      <c r="F8952" s="86"/>
    </row>
    <row r="8953" spans="3:6" x14ac:dyDescent="0.25">
      <c r="C8953" s="86"/>
      <c r="D8953" s="86"/>
      <c r="E8953" s="86"/>
      <c r="F8953" s="86"/>
    </row>
    <row r="8954" spans="3:6" x14ac:dyDescent="0.25">
      <c r="C8954" s="86"/>
      <c r="D8954" s="86"/>
      <c r="E8954" s="86"/>
      <c r="F8954" s="86"/>
    </row>
    <row r="8955" spans="3:6" x14ac:dyDescent="0.25">
      <c r="C8955" s="86"/>
      <c r="D8955" s="86"/>
      <c r="E8955" s="86"/>
      <c r="F8955" s="86"/>
    </row>
    <row r="8956" spans="3:6" x14ac:dyDescent="0.25">
      <c r="C8956" s="86"/>
      <c r="D8956" s="86"/>
      <c r="E8956" s="86"/>
      <c r="F8956" s="86"/>
    </row>
    <row r="8957" spans="3:6" x14ac:dyDescent="0.25">
      <c r="C8957" s="86"/>
      <c r="D8957" s="86"/>
      <c r="E8957" s="86"/>
      <c r="F8957" s="86"/>
    </row>
    <row r="8958" spans="3:6" x14ac:dyDescent="0.25">
      <c r="C8958" s="86"/>
      <c r="D8958" s="86"/>
      <c r="E8958" s="86"/>
      <c r="F8958" s="86"/>
    </row>
    <row r="8959" spans="3:6" x14ac:dyDescent="0.25">
      <c r="C8959" s="86"/>
      <c r="D8959" s="86"/>
      <c r="E8959" s="86"/>
      <c r="F8959" s="86"/>
    </row>
    <row r="8960" spans="3:6" x14ac:dyDescent="0.25">
      <c r="C8960" s="86"/>
      <c r="D8960" s="86"/>
      <c r="E8960" s="86"/>
      <c r="F8960" s="86"/>
    </row>
    <row r="8961" spans="3:6" x14ac:dyDescent="0.25">
      <c r="C8961" s="86"/>
      <c r="D8961" s="86"/>
      <c r="E8961" s="86"/>
      <c r="F8961" s="86"/>
    </row>
    <row r="8962" spans="3:6" x14ac:dyDescent="0.25">
      <c r="C8962" s="86"/>
      <c r="D8962" s="86"/>
      <c r="E8962" s="86"/>
      <c r="F8962" s="86"/>
    </row>
    <row r="8963" spans="3:6" x14ac:dyDescent="0.25">
      <c r="C8963" s="86"/>
      <c r="D8963" s="86"/>
      <c r="E8963" s="86"/>
      <c r="F8963" s="86"/>
    </row>
    <row r="8964" spans="3:6" x14ac:dyDescent="0.25">
      <c r="C8964" s="86"/>
      <c r="D8964" s="86"/>
      <c r="E8964" s="86"/>
      <c r="F8964" s="86"/>
    </row>
    <row r="8965" spans="3:6" x14ac:dyDescent="0.25">
      <c r="C8965" s="86"/>
      <c r="D8965" s="86"/>
      <c r="E8965" s="86"/>
      <c r="F8965" s="86"/>
    </row>
    <row r="8966" spans="3:6" x14ac:dyDescent="0.25">
      <c r="C8966" s="86"/>
      <c r="D8966" s="86"/>
      <c r="E8966" s="86"/>
      <c r="F8966" s="86"/>
    </row>
    <row r="8967" spans="3:6" x14ac:dyDescent="0.25">
      <c r="C8967" s="86"/>
      <c r="D8967" s="86"/>
      <c r="E8967" s="86"/>
      <c r="F8967" s="86"/>
    </row>
    <row r="8968" spans="3:6" x14ac:dyDescent="0.25">
      <c r="C8968" s="86"/>
      <c r="D8968" s="86"/>
      <c r="E8968" s="86"/>
      <c r="F8968" s="86"/>
    </row>
    <row r="8969" spans="3:6" x14ac:dyDescent="0.25">
      <c r="C8969" s="86"/>
      <c r="D8969" s="86"/>
      <c r="E8969" s="86"/>
      <c r="F8969" s="86"/>
    </row>
    <row r="8970" spans="3:6" x14ac:dyDescent="0.25">
      <c r="C8970" s="86"/>
      <c r="D8970" s="86"/>
      <c r="E8970" s="86"/>
      <c r="F8970" s="86"/>
    </row>
    <row r="8971" spans="3:6" x14ac:dyDescent="0.25">
      <c r="C8971" s="86"/>
      <c r="D8971" s="86"/>
      <c r="E8971" s="86"/>
      <c r="F8971" s="86"/>
    </row>
    <row r="8972" spans="3:6" x14ac:dyDescent="0.25">
      <c r="C8972" s="86"/>
      <c r="D8972" s="86"/>
      <c r="E8972" s="86"/>
      <c r="F8972" s="86"/>
    </row>
    <row r="8973" spans="3:6" x14ac:dyDescent="0.25">
      <c r="C8973" s="86"/>
      <c r="D8973" s="86"/>
      <c r="E8973" s="86"/>
      <c r="F8973" s="86"/>
    </row>
    <row r="8974" spans="3:6" x14ac:dyDescent="0.25">
      <c r="C8974" s="86"/>
      <c r="D8974" s="86"/>
      <c r="E8974" s="86"/>
      <c r="F8974" s="86"/>
    </row>
    <row r="8975" spans="3:6" x14ac:dyDescent="0.25">
      <c r="C8975" s="86"/>
      <c r="D8975" s="86"/>
      <c r="E8975" s="86"/>
      <c r="F8975" s="86"/>
    </row>
    <row r="8976" spans="3:6" x14ac:dyDescent="0.25">
      <c r="C8976" s="86"/>
      <c r="D8976" s="86"/>
      <c r="E8976" s="86"/>
      <c r="F8976" s="86"/>
    </row>
    <row r="8977" spans="3:6" x14ac:dyDescent="0.25">
      <c r="C8977" s="86"/>
      <c r="D8977" s="86"/>
      <c r="E8977" s="86"/>
      <c r="F8977" s="86"/>
    </row>
    <row r="8978" spans="3:6" x14ac:dyDescent="0.25">
      <c r="C8978" s="86"/>
      <c r="D8978" s="86"/>
      <c r="E8978" s="86"/>
      <c r="F8978" s="86"/>
    </row>
    <row r="8979" spans="3:6" x14ac:dyDescent="0.25">
      <c r="C8979" s="86"/>
      <c r="D8979" s="86"/>
      <c r="E8979" s="86"/>
      <c r="F8979" s="86"/>
    </row>
    <row r="8980" spans="3:6" x14ac:dyDescent="0.25">
      <c r="C8980" s="86"/>
      <c r="D8980" s="86"/>
      <c r="E8980" s="86"/>
      <c r="F8980" s="86"/>
    </row>
    <row r="8981" spans="3:6" x14ac:dyDescent="0.25">
      <c r="C8981" s="86"/>
      <c r="D8981" s="86"/>
      <c r="E8981" s="86"/>
      <c r="F8981" s="86"/>
    </row>
    <row r="8982" spans="3:6" x14ac:dyDescent="0.25">
      <c r="C8982" s="86"/>
      <c r="D8982" s="86"/>
      <c r="E8982" s="86"/>
      <c r="F8982" s="86"/>
    </row>
    <row r="8983" spans="3:6" x14ac:dyDescent="0.25">
      <c r="C8983" s="86"/>
      <c r="D8983" s="86"/>
      <c r="E8983" s="86"/>
      <c r="F8983" s="86"/>
    </row>
    <row r="8984" spans="3:6" x14ac:dyDescent="0.25">
      <c r="C8984" s="86"/>
      <c r="D8984" s="86"/>
      <c r="E8984" s="86"/>
      <c r="F8984" s="86"/>
    </row>
    <row r="8985" spans="3:6" x14ac:dyDescent="0.25">
      <c r="C8985" s="86"/>
      <c r="D8985" s="86"/>
      <c r="E8985" s="86"/>
      <c r="F8985" s="86"/>
    </row>
    <row r="8986" spans="3:6" x14ac:dyDescent="0.25">
      <c r="C8986" s="86"/>
      <c r="D8986" s="86"/>
      <c r="E8986" s="86"/>
      <c r="F8986" s="86"/>
    </row>
    <row r="8987" spans="3:6" x14ac:dyDescent="0.25">
      <c r="C8987" s="86"/>
      <c r="D8987" s="86"/>
      <c r="E8987" s="86"/>
      <c r="F8987" s="86"/>
    </row>
    <row r="8988" spans="3:6" x14ac:dyDescent="0.25">
      <c r="C8988" s="86"/>
      <c r="D8988" s="86"/>
      <c r="E8988" s="86"/>
      <c r="F8988" s="86"/>
    </row>
    <row r="8989" spans="3:6" x14ac:dyDescent="0.25">
      <c r="C8989" s="86"/>
      <c r="D8989" s="86"/>
      <c r="E8989" s="86"/>
      <c r="F8989" s="86"/>
    </row>
    <row r="8990" spans="3:6" x14ac:dyDescent="0.25">
      <c r="C8990" s="86"/>
      <c r="D8990" s="86"/>
      <c r="E8990" s="86"/>
      <c r="F8990" s="86"/>
    </row>
    <row r="8991" spans="3:6" x14ac:dyDescent="0.25">
      <c r="C8991" s="86"/>
      <c r="D8991" s="86"/>
      <c r="E8991" s="86"/>
      <c r="F8991" s="86"/>
    </row>
    <row r="8992" spans="3:6" x14ac:dyDescent="0.25">
      <c r="C8992" s="86"/>
      <c r="D8992" s="86"/>
      <c r="E8992" s="86"/>
      <c r="F8992" s="86"/>
    </row>
    <row r="8993" spans="3:6" x14ac:dyDescent="0.25">
      <c r="C8993" s="86"/>
      <c r="D8993" s="86"/>
      <c r="E8993" s="86"/>
      <c r="F8993" s="86"/>
    </row>
    <row r="8994" spans="3:6" x14ac:dyDescent="0.25">
      <c r="C8994" s="86"/>
      <c r="D8994" s="86"/>
      <c r="E8994" s="86"/>
      <c r="F8994" s="86"/>
    </row>
    <row r="8995" spans="3:6" x14ac:dyDescent="0.25">
      <c r="C8995" s="86"/>
      <c r="D8995" s="86"/>
      <c r="E8995" s="86"/>
      <c r="F8995" s="86"/>
    </row>
    <row r="8996" spans="3:6" x14ac:dyDescent="0.25">
      <c r="C8996" s="86"/>
      <c r="D8996" s="86"/>
      <c r="E8996" s="86"/>
      <c r="F8996" s="86"/>
    </row>
    <row r="8997" spans="3:6" x14ac:dyDescent="0.25">
      <c r="C8997" s="86"/>
      <c r="D8997" s="86"/>
      <c r="E8997" s="86"/>
      <c r="F8997" s="86"/>
    </row>
    <row r="8998" spans="3:6" x14ac:dyDescent="0.25">
      <c r="C8998" s="86"/>
      <c r="D8998" s="86"/>
      <c r="E8998" s="86"/>
      <c r="F8998" s="86"/>
    </row>
    <row r="8999" spans="3:6" x14ac:dyDescent="0.25">
      <c r="C8999" s="86"/>
      <c r="D8999" s="86"/>
      <c r="E8999" s="86"/>
      <c r="F8999" s="86"/>
    </row>
    <row r="9000" spans="3:6" x14ac:dyDescent="0.25">
      <c r="C9000" s="86"/>
      <c r="D9000" s="86"/>
      <c r="E9000" s="86"/>
      <c r="F9000" s="86"/>
    </row>
    <row r="9001" spans="3:6" x14ac:dyDescent="0.25">
      <c r="C9001" s="86"/>
      <c r="D9001" s="86"/>
      <c r="E9001" s="86"/>
      <c r="F9001" s="86"/>
    </row>
    <row r="9002" spans="3:6" x14ac:dyDescent="0.25">
      <c r="C9002" s="86"/>
      <c r="D9002" s="86"/>
      <c r="E9002" s="86"/>
      <c r="F9002" s="86"/>
    </row>
    <row r="9003" spans="3:6" x14ac:dyDescent="0.25">
      <c r="C9003" s="86"/>
      <c r="D9003" s="86"/>
      <c r="E9003" s="86"/>
      <c r="F9003" s="86"/>
    </row>
    <row r="9004" spans="3:6" x14ac:dyDescent="0.25">
      <c r="C9004" s="86"/>
      <c r="D9004" s="86"/>
      <c r="E9004" s="86"/>
      <c r="F9004" s="86"/>
    </row>
    <row r="9005" spans="3:6" x14ac:dyDescent="0.25">
      <c r="C9005" s="86"/>
      <c r="D9005" s="86"/>
      <c r="E9005" s="86"/>
      <c r="F9005" s="86"/>
    </row>
    <row r="9006" spans="3:6" x14ac:dyDescent="0.25">
      <c r="C9006" s="86"/>
      <c r="D9006" s="86"/>
      <c r="E9006" s="86"/>
      <c r="F9006" s="86"/>
    </row>
    <row r="9007" spans="3:6" x14ac:dyDescent="0.25">
      <c r="C9007" s="86"/>
      <c r="D9007" s="86"/>
      <c r="E9007" s="86"/>
      <c r="F9007" s="86"/>
    </row>
    <row r="9008" spans="3:6" x14ac:dyDescent="0.25">
      <c r="C9008" s="86"/>
      <c r="D9008" s="86"/>
      <c r="E9008" s="86"/>
      <c r="F9008" s="86"/>
    </row>
    <row r="9009" spans="3:6" x14ac:dyDescent="0.25">
      <c r="C9009" s="86"/>
      <c r="D9009" s="86"/>
      <c r="E9009" s="86"/>
      <c r="F9009" s="86"/>
    </row>
    <row r="9010" spans="3:6" x14ac:dyDescent="0.25">
      <c r="C9010" s="86"/>
      <c r="D9010" s="86"/>
      <c r="E9010" s="86"/>
      <c r="F9010" s="86"/>
    </row>
    <row r="9011" spans="3:6" x14ac:dyDescent="0.25">
      <c r="C9011" s="86"/>
      <c r="D9011" s="86"/>
      <c r="E9011" s="86"/>
      <c r="F9011" s="86"/>
    </row>
    <row r="9012" spans="3:6" x14ac:dyDescent="0.25">
      <c r="C9012" s="86"/>
      <c r="D9012" s="86"/>
      <c r="E9012" s="86"/>
      <c r="F9012" s="86"/>
    </row>
    <row r="9013" spans="3:6" x14ac:dyDescent="0.25">
      <c r="C9013" s="86"/>
      <c r="D9013" s="86"/>
      <c r="E9013" s="86"/>
      <c r="F9013" s="86"/>
    </row>
    <row r="9014" spans="3:6" x14ac:dyDescent="0.25">
      <c r="C9014" s="86"/>
      <c r="D9014" s="86"/>
      <c r="E9014" s="86"/>
      <c r="F9014" s="86"/>
    </row>
    <row r="9015" spans="3:6" x14ac:dyDescent="0.25">
      <c r="C9015" s="86"/>
      <c r="D9015" s="86"/>
      <c r="E9015" s="86"/>
      <c r="F9015" s="86"/>
    </row>
    <row r="9016" spans="3:6" x14ac:dyDescent="0.25">
      <c r="C9016" s="86"/>
      <c r="D9016" s="86"/>
      <c r="E9016" s="86"/>
      <c r="F9016" s="86"/>
    </row>
    <row r="9017" spans="3:6" x14ac:dyDescent="0.25">
      <c r="C9017" s="86"/>
      <c r="D9017" s="86"/>
      <c r="E9017" s="86"/>
      <c r="F9017" s="86"/>
    </row>
    <row r="9018" spans="3:6" x14ac:dyDescent="0.25">
      <c r="C9018" s="86"/>
      <c r="D9018" s="86"/>
      <c r="E9018" s="86"/>
      <c r="F9018" s="86"/>
    </row>
    <row r="9019" spans="3:6" x14ac:dyDescent="0.25">
      <c r="C9019" s="86"/>
      <c r="D9019" s="86"/>
      <c r="E9019" s="86"/>
      <c r="F9019" s="86"/>
    </row>
    <row r="9020" spans="3:6" x14ac:dyDescent="0.25">
      <c r="C9020" s="86"/>
      <c r="D9020" s="86"/>
      <c r="E9020" s="86"/>
      <c r="F9020" s="86"/>
    </row>
    <row r="9021" spans="3:6" x14ac:dyDescent="0.25">
      <c r="C9021" s="86"/>
      <c r="D9021" s="86"/>
      <c r="E9021" s="86"/>
      <c r="F9021" s="86"/>
    </row>
    <row r="9022" spans="3:6" x14ac:dyDescent="0.25">
      <c r="C9022" s="86"/>
      <c r="D9022" s="86"/>
      <c r="E9022" s="86"/>
      <c r="F9022" s="86"/>
    </row>
    <row r="9023" spans="3:6" x14ac:dyDescent="0.25">
      <c r="C9023" s="86"/>
      <c r="D9023" s="86"/>
      <c r="E9023" s="86"/>
      <c r="F9023" s="86"/>
    </row>
    <row r="9024" spans="3:6" x14ac:dyDescent="0.25">
      <c r="C9024" s="86"/>
      <c r="D9024" s="86"/>
      <c r="E9024" s="86"/>
      <c r="F9024" s="86"/>
    </row>
    <row r="9025" spans="3:6" x14ac:dyDescent="0.25">
      <c r="C9025" s="86"/>
      <c r="D9025" s="86"/>
      <c r="E9025" s="86"/>
      <c r="F9025" s="86"/>
    </row>
    <row r="9026" spans="3:6" x14ac:dyDescent="0.25">
      <c r="C9026" s="86"/>
      <c r="D9026" s="86"/>
      <c r="E9026" s="86"/>
      <c r="F9026" s="86"/>
    </row>
    <row r="9027" spans="3:6" x14ac:dyDescent="0.25">
      <c r="C9027" s="86"/>
      <c r="D9027" s="86"/>
      <c r="E9027" s="86"/>
      <c r="F9027" s="86"/>
    </row>
    <row r="9028" spans="3:6" x14ac:dyDescent="0.25">
      <c r="C9028" s="86"/>
      <c r="D9028" s="86"/>
      <c r="E9028" s="86"/>
      <c r="F9028" s="86"/>
    </row>
    <row r="9029" spans="3:6" x14ac:dyDescent="0.25">
      <c r="C9029" s="86"/>
      <c r="D9029" s="86"/>
      <c r="E9029" s="86"/>
      <c r="F9029" s="86"/>
    </row>
    <row r="9030" spans="3:6" x14ac:dyDescent="0.25">
      <c r="C9030" s="86"/>
      <c r="D9030" s="86"/>
      <c r="E9030" s="86"/>
      <c r="F9030" s="86"/>
    </row>
    <row r="9031" spans="3:6" x14ac:dyDescent="0.25">
      <c r="C9031" s="86"/>
      <c r="D9031" s="86"/>
      <c r="E9031" s="86"/>
      <c r="F9031" s="86"/>
    </row>
    <row r="9032" spans="3:6" x14ac:dyDescent="0.25">
      <c r="C9032" s="86"/>
      <c r="D9032" s="86"/>
      <c r="E9032" s="86"/>
      <c r="F9032" s="86"/>
    </row>
    <row r="9033" spans="3:6" x14ac:dyDescent="0.25">
      <c r="C9033" s="86"/>
      <c r="D9033" s="86"/>
      <c r="E9033" s="86"/>
      <c r="F9033" s="86"/>
    </row>
    <row r="9034" spans="3:6" x14ac:dyDescent="0.25">
      <c r="C9034" s="86"/>
      <c r="D9034" s="86"/>
      <c r="E9034" s="86"/>
      <c r="F9034" s="86"/>
    </row>
    <row r="9035" spans="3:6" x14ac:dyDescent="0.25">
      <c r="C9035" s="86"/>
      <c r="D9035" s="86"/>
      <c r="E9035" s="86"/>
      <c r="F9035" s="86"/>
    </row>
    <row r="9036" spans="3:6" x14ac:dyDescent="0.25">
      <c r="C9036" s="86"/>
      <c r="D9036" s="86"/>
      <c r="E9036" s="86"/>
      <c r="F9036" s="86"/>
    </row>
    <row r="9037" spans="3:6" x14ac:dyDescent="0.25">
      <c r="C9037" s="86"/>
      <c r="D9037" s="86"/>
      <c r="E9037" s="86"/>
      <c r="F9037" s="86"/>
    </row>
    <row r="9038" spans="3:6" x14ac:dyDescent="0.25">
      <c r="C9038" s="86"/>
      <c r="D9038" s="86"/>
      <c r="E9038" s="86"/>
      <c r="F9038" s="86"/>
    </row>
    <row r="9039" spans="3:6" x14ac:dyDescent="0.25">
      <c r="C9039" s="86"/>
      <c r="D9039" s="86"/>
      <c r="E9039" s="86"/>
      <c r="F9039" s="86"/>
    </row>
    <row r="9040" spans="3:6" x14ac:dyDescent="0.25">
      <c r="C9040" s="86"/>
      <c r="D9040" s="86"/>
      <c r="E9040" s="86"/>
      <c r="F9040" s="86"/>
    </row>
    <row r="9041" spans="3:6" x14ac:dyDescent="0.25">
      <c r="C9041" s="86"/>
      <c r="D9041" s="86"/>
      <c r="E9041" s="86"/>
      <c r="F9041" s="86"/>
    </row>
    <row r="9042" spans="3:6" x14ac:dyDescent="0.25">
      <c r="C9042" s="86"/>
      <c r="D9042" s="86"/>
      <c r="E9042" s="86"/>
      <c r="F9042" s="86"/>
    </row>
    <row r="9043" spans="3:6" x14ac:dyDescent="0.25">
      <c r="C9043" s="86"/>
      <c r="D9043" s="86"/>
      <c r="E9043" s="86"/>
      <c r="F9043" s="86"/>
    </row>
    <row r="9044" spans="3:6" x14ac:dyDescent="0.25">
      <c r="C9044" s="86"/>
      <c r="D9044" s="86"/>
      <c r="E9044" s="86"/>
      <c r="F9044" s="86"/>
    </row>
    <row r="9045" spans="3:6" x14ac:dyDescent="0.25">
      <c r="C9045" s="86"/>
      <c r="D9045" s="86"/>
      <c r="E9045" s="86"/>
      <c r="F9045" s="86"/>
    </row>
    <row r="9046" spans="3:6" x14ac:dyDescent="0.25">
      <c r="C9046" s="86"/>
      <c r="D9046" s="86"/>
      <c r="E9046" s="86"/>
      <c r="F9046" s="86"/>
    </row>
    <row r="9047" spans="3:6" x14ac:dyDescent="0.25">
      <c r="C9047" s="86"/>
      <c r="D9047" s="86"/>
      <c r="E9047" s="86"/>
      <c r="F9047" s="86"/>
    </row>
    <row r="9048" spans="3:6" x14ac:dyDescent="0.25">
      <c r="C9048" s="86"/>
      <c r="D9048" s="86"/>
      <c r="E9048" s="86"/>
      <c r="F9048" s="86"/>
    </row>
    <row r="9049" spans="3:6" x14ac:dyDescent="0.25">
      <c r="C9049" s="86"/>
      <c r="D9049" s="86"/>
      <c r="E9049" s="86"/>
      <c r="F9049" s="86"/>
    </row>
    <row r="9050" spans="3:6" x14ac:dyDescent="0.25">
      <c r="C9050" s="86"/>
      <c r="D9050" s="86"/>
      <c r="E9050" s="86"/>
      <c r="F9050" s="86"/>
    </row>
    <row r="9051" spans="3:6" x14ac:dyDescent="0.25">
      <c r="C9051" s="86"/>
      <c r="D9051" s="86"/>
      <c r="E9051" s="86"/>
      <c r="F9051" s="86"/>
    </row>
    <row r="9052" spans="3:6" x14ac:dyDescent="0.25">
      <c r="C9052" s="86"/>
      <c r="D9052" s="86"/>
      <c r="E9052" s="86"/>
      <c r="F9052" s="86"/>
    </row>
    <row r="9053" spans="3:6" x14ac:dyDescent="0.25">
      <c r="C9053" s="86"/>
      <c r="D9053" s="86"/>
      <c r="E9053" s="86"/>
      <c r="F9053" s="86"/>
    </row>
    <row r="9054" spans="3:6" x14ac:dyDescent="0.25">
      <c r="C9054" s="86"/>
      <c r="D9054" s="86"/>
      <c r="E9054" s="86"/>
      <c r="F9054" s="86"/>
    </row>
    <row r="9055" spans="3:6" x14ac:dyDescent="0.25">
      <c r="C9055" s="86"/>
      <c r="D9055" s="86"/>
      <c r="E9055" s="86"/>
      <c r="F9055" s="86"/>
    </row>
    <row r="9056" spans="3:6" x14ac:dyDescent="0.25">
      <c r="C9056" s="86"/>
      <c r="D9056" s="86"/>
      <c r="E9056" s="86"/>
      <c r="F9056" s="86"/>
    </row>
    <row r="9057" spans="3:6" x14ac:dyDescent="0.25">
      <c r="C9057" s="86"/>
      <c r="D9057" s="86"/>
      <c r="E9057" s="86"/>
      <c r="F9057" s="86"/>
    </row>
    <row r="9058" spans="3:6" x14ac:dyDescent="0.25">
      <c r="C9058" s="86"/>
      <c r="D9058" s="86"/>
      <c r="E9058" s="86"/>
      <c r="F9058" s="86"/>
    </row>
    <row r="9059" spans="3:6" x14ac:dyDescent="0.25">
      <c r="C9059" s="86"/>
      <c r="D9059" s="86"/>
      <c r="E9059" s="86"/>
      <c r="F9059" s="86"/>
    </row>
    <row r="9060" spans="3:6" x14ac:dyDescent="0.25">
      <c r="C9060" s="86"/>
      <c r="D9060" s="86"/>
      <c r="E9060" s="86"/>
      <c r="F9060" s="86"/>
    </row>
    <row r="9061" spans="3:6" x14ac:dyDescent="0.25">
      <c r="C9061" s="86"/>
      <c r="D9061" s="86"/>
      <c r="E9061" s="86"/>
      <c r="F9061" s="86"/>
    </row>
    <row r="9062" spans="3:6" x14ac:dyDescent="0.25">
      <c r="C9062" s="86"/>
      <c r="D9062" s="86"/>
      <c r="E9062" s="86"/>
      <c r="F9062" s="86"/>
    </row>
    <row r="9063" spans="3:6" x14ac:dyDescent="0.25">
      <c r="C9063" s="86"/>
      <c r="D9063" s="86"/>
      <c r="E9063" s="86"/>
      <c r="F9063" s="86"/>
    </row>
    <row r="9064" spans="3:6" x14ac:dyDescent="0.25">
      <c r="C9064" s="86"/>
      <c r="D9064" s="86"/>
      <c r="E9064" s="86"/>
      <c r="F9064" s="86"/>
    </row>
    <row r="9065" spans="3:6" x14ac:dyDescent="0.25">
      <c r="C9065" s="86"/>
      <c r="D9065" s="86"/>
      <c r="E9065" s="86"/>
      <c r="F9065" s="86"/>
    </row>
    <row r="9066" spans="3:6" x14ac:dyDescent="0.25">
      <c r="C9066" s="86"/>
      <c r="D9066" s="86"/>
      <c r="E9066" s="86"/>
      <c r="F9066" s="86"/>
    </row>
    <row r="9067" spans="3:6" x14ac:dyDescent="0.25">
      <c r="C9067" s="86"/>
      <c r="D9067" s="86"/>
      <c r="E9067" s="86"/>
      <c r="F9067" s="86"/>
    </row>
    <row r="9068" spans="3:6" x14ac:dyDescent="0.25">
      <c r="C9068" s="86"/>
      <c r="D9068" s="86"/>
      <c r="E9068" s="86"/>
      <c r="F9068" s="86"/>
    </row>
    <row r="9069" spans="3:6" x14ac:dyDescent="0.25">
      <c r="C9069" s="86"/>
      <c r="D9069" s="86"/>
      <c r="E9069" s="86"/>
      <c r="F9069" s="86"/>
    </row>
    <row r="9070" spans="3:6" x14ac:dyDescent="0.25">
      <c r="C9070" s="86"/>
      <c r="D9070" s="86"/>
      <c r="E9070" s="86"/>
      <c r="F9070" s="86"/>
    </row>
    <row r="9071" spans="3:6" x14ac:dyDescent="0.25">
      <c r="C9071" s="86"/>
      <c r="D9071" s="86"/>
      <c r="E9071" s="86"/>
      <c r="F9071" s="86"/>
    </row>
    <row r="9072" spans="3:6" x14ac:dyDescent="0.25">
      <c r="C9072" s="86"/>
      <c r="D9072" s="86"/>
      <c r="E9072" s="86"/>
      <c r="F9072" s="86"/>
    </row>
    <row r="9073" spans="3:6" x14ac:dyDescent="0.25">
      <c r="C9073" s="86"/>
      <c r="D9073" s="86"/>
      <c r="E9073" s="86"/>
      <c r="F9073" s="86"/>
    </row>
    <row r="9074" spans="3:6" x14ac:dyDescent="0.25">
      <c r="C9074" s="86"/>
      <c r="D9074" s="86"/>
      <c r="E9074" s="86"/>
      <c r="F9074" s="86"/>
    </row>
    <row r="9075" spans="3:6" x14ac:dyDescent="0.25">
      <c r="C9075" s="86"/>
      <c r="D9075" s="86"/>
      <c r="E9075" s="86"/>
      <c r="F9075" s="86"/>
    </row>
    <row r="9076" spans="3:6" x14ac:dyDescent="0.25">
      <c r="C9076" s="86"/>
      <c r="D9076" s="86"/>
      <c r="E9076" s="86"/>
      <c r="F9076" s="86"/>
    </row>
    <row r="9077" spans="3:6" x14ac:dyDescent="0.25">
      <c r="C9077" s="86"/>
      <c r="D9077" s="86"/>
      <c r="E9077" s="86"/>
      <c r="F9077" s="86"/>
    </row>
    <row r="9078" spans="3:6" x14ac:dyDescent="0.25">
      <c r="C9078" s="86"/>
      <c r="D9078" s="86"/>
      <c r="E9078" s="86"/>
      <c r="F9078" s="86"/>
    </row>
    <row r="9079" spans="3:6" x14ac:dyDescent="0.25">
      <c r="C9079" s="86"/>
      <c r="D9079" s="86"/>
      <c r="E9079" s="86"/>
      <c r="F9079" s="86"/>
    </row>
    <row r="9080" spans="3:6" x14ac:dyDescent="0.25">
      <c r="C9080" s="86"/>
      <c r="D9080" s="86"/>
      <c r="E9080" s="86"/>
      <c r="F9080" s="86"/>
    </row>
    <row r="9081" spans="3:6" x14ac:dyDescent="0.25">
      <c r="C9081" s="86"/>
      <c r="D9081" s="86"/>
      <c r="E9081" s="86"/>
      <c r="F9081" s="86"/>
    </row>
    <row r="9082" spans="3:6" x14ac:dyDescent="0.25">
      <c r="C9082" s="86"/>
      <c r="D9082" s="86"/>
      <c r="E9082" s="86"/>
      <c r="F9082" s="86"/>
    </row>
    <row r="9083" spans="3:6" x14ac:dyDescent="0.25">
      <c r="C9083" s="86"/>
      <c r="D9083" s="86"/>
      <c r="E9083" s="86"/>
      <c r="F9083" s="86"/>
    </row>
    <row r="9084" spans="3:6" x14ac:dyDescent="0.25">
      <c r="C9084" s="86"/>
      <c r="D9084" s="86"/>
      <c r="E9084" s="86"/>
      <c r="F9084" s="86"/>
    </row>
    <row r="9085" spans="3:6" x14ac:dyDescent="0.25">
      <c r="C9085" s="86"/>
      <c r="D9085" s="86"/>
      <c r="E9085" s="86"/>
      <c r="F9085" s="86"/>
    </row>
    <row r="9086" spans="3:6" x14ac:dyDescent="0.25">
      <c r="C9086" s="86"/>
      <c r="D9086" s="86"/>
      <c r="E9086" s="86"/>
      <c r="F9086" s="86"/>
    </row>
    <row r="9087" spans="3:6" x14ac:dyDescent="0.25">
      <c r="C9087" s="86"/>
      <c r="D9087" s="86"/>
      <c r="E9087" s="86"/>
      <c r="F9087" s="86"/>
    </row>
    <row r="9088" spans="3:6" x14ac:dyDescent="0.25">
      <c r="C9088" s="86"/>
      <c r="D9088" s="86"/>
      <c r="E9088" s="86"/>
      <c r="F9088" s="86"/>
    </row>
    <row r="9089" spans="3:6" x14ac:dyDescent="0.25">
      <c r="C9089" s="86"/>
      <c r="D9089" s="86"/>
      <c r="E9089" s="86"/>
      <c r="F9089" s="86"/>
    </row>
    <row r="9090" spans="3:6" x14ac:dyDescent="0.25">
      <c r="C9090" s="86"/>
      <c r="D9090" s="86"/>
      <c r="E9090" s="86"/>
      <c r="F9090" s="86"/>
    </row>
    <row r="9091" spans="3:6" x14ac:dyDescent="0.25">
      <c r="C9091" s="86"/>
      <c r="D9091" s="86"/>
      <c r="E9091" s="86"/>
      <c r="F9091" s="86"/>
    </row>
    <row r="9092" spans="3:6" x14ac:dyDescent="0.25">
      <c r="C9092" s="86"/>
      <c r="D9092" s="86"/>
      <c r="E9092" s="86"/>
      <c r="F9092" s="86"/>
    </row>
    <row r="9093" spans="3:6" x14ac:dyDescent="0.25">
      <c r="C9093" s="86"/>
      <c r="D9093" s="86"/>
      <c r="E9093" s="86"/>
      <c r="F9093" s="86"/>
    </row>
    <row r="9094" spans="3:6" x14ac:dyDescent="0.25">
      <c r="C9094" s="86"/>
      <c r="D9094" s="86"/>
      <c r="E9094" s="86"/>
      <c r="F9094" s="86"/>
    </row>
    <row r="9095" spans="3:6" x14ac:dyDescent="0.25">
      <c r="C9095" s="86"/>
      <c r="D9095" s="86"/>
      <c r="E9095" s="86"/>
      <c r="F9095" s="86"/>
    </row>
    <row r="9096" spans="3:6" x14ac:dyDescent="0.25">
      <c r="C9096" s="86"/>
      <c r="D9096" s="86"/>
      <c r="E9096" s="86"/>
      <c r="F9096" s="86"/>
    </row>
    <row r="9097" spans="3:6" x14ac:dyDescent="0.25">
      <c r="C9097" s="86"/>
      <c r="D9097" s="86"/>
      <c r="E9097" s="86"/>
      <c r="F9097" s="86"/>
    </row>
    <row r="9098" spans="3:6" x14ac:dyDescent="0.25">
      <c r="C9098" s="86"/>
      <c r="D9098" s="86"/>
      <c r="E9098" s="86"/>
      <c r="F9098" s="86"/>
    </row>
    <row r="9099" spans="3:6" x14ac:dyDescent="0.25">
      <c r="C9099" s="86"/>
      <c r="D9099" s="86"/>
      <c r="E9099" s="86"/>
      <c r="F9099" s="86"/>
    </row>
    <row r="9100" spans="3:6" x14ac:dyDescent="0.25">
      <c r="C9100" s="86"/>
      <c r="D9100" s="86"/>
      <c r="E9100" s="86"/>
      <c r="F9100" s="86"/>
    </row>
    <row r="9101" spans="3:6" x14ac:dyDescent="0.25">
      <c r="C9101" s="86"/>
      <c r="D9101" s="86"/>
      <c r="E9101" s="86"/>
      <c r="F9101" s="86"/>
    </row>
    <row r="9102" spans="3:6" x14ac:dyDescent="0.25">
      <c r="C9102" s="86"/>
      <c r="D9102" s="86"/>
      <c r="E9102" s="86"/>
      <c r="F9102" s="86"/>
    </row>
    <row r="9103" spans="3:6" x14ac:dyDescent="0.25">
      <c r="C9103" s="86"/>
      <c r="D9103" s="86"/>
      <c r="E9103" s="86"/>
      <c r="F9103" s="86"/>
    </row>
    <row r="9104" spans="3:6" x14ac:dyDescent="0.25">
      <c r="C9104" s="86"/>
      <c r="D9104" s="86"/>
      <c r="E9104" s="86"/>
      <c r="F9104" s="86"/>
    </row>
    <row r="9105" spans="3:6" x14ac:dyDescent="0.25">
      <c r="C9105" s="86"/>
      <c r="D9105" s="86"/>
      <c r="E9105" s="86"/>
      <c r="F9105" s="86"/>
    </row>
    <row r="9106" spans="3:6" x14ac:dyDescent="0.25">
      <c r="C9106" s="86"/>
      <c r="D9106" s="86"/>
      <c r="E9106" s="86"/>
      <c r="F9106" s="86"/>
    </row>
    <row r="9107" spans="3:6" x14ac:dyDescent="0.25">
      <c r="C9107" s="86"/>
      <c r="D9107" s="86"/>
      <c r="E9107" s="86"/>
      <c r="F9107" s="86"/>
    </row>
    <row r="9108" spans="3:6" x14ac:dyDescent="0.25">
      <c r="C9108" s="86"/>
      <c r="D9108" s="86"/>
      <c r="E9108" s="86"/>
      <c r="F9108" s="86"/>
    </row>
    <row r="9109" spans="3:6" x14ac:dyDescent="0.25">
      <c r="C9109" s="86"/>
      <c r="D9109" s="86"/>
      <c r="E9109" s="86"/>
      <c r="F9109" s="86"/>
    </row>
    <row r="9110" spans="3:6" x14ac:dyDescent="0.25">
      <c r="C9110" s="86"/>
      <c r="D9110" s="86"/>
      <c r="E9110" s="86"/>
      <c r="F9110" s="86"/>
    </row>
    <row r="9111" spans="3:6" x14ac:dyDescent="0.25">
      <c r="C9111" s="86"/>
      <c r="D9111" s="86"/>
      <c r="E9111" s="86"/>
      <c r="F9111" s="86"/>
    </row>
    <row r="9112" spans="3:6" x14ac:dyDescent="0.25">
      <c r="C9112" s="86"/>
      <c r="D9112" s="86"/>
      <c r="E9112" s="86"/>
      <c r="F9112" s="86"/>
    </row>
    <row r="9113" spans="3:6" x14ac:dyDescent="0.25">
      <c r="C9113" s="86"/>
      <c r="D9113" s="86"/>
      <c r="E9113" s="86"/>
      <c r="F9113" s="86"/>
    </row>
    <row r="9114" spans="3:6" x14ac:dyDescent="0.25">
      <c r="C9114" s="86"/>
      <c r="D9114" s="86"/>
      <c r="E9114" s="86"/>
      <c r="F9114" s="86"/>
    </row>
    <row r="9115" spans="3:6" x14ac:dyDescent="0.25">
      <c r="C9115" s="86"/>
      <c r="D9115" s="86"/>
      <c r="E9115" s="86"/>
      <c r="F9115" s="86"/>
    </row>
    <row r="9116" spans="3:6" x14ac:dyDescent="0.25">
      <c r="C9116" s="86"/>
      <c r="D9116" s="86"/>
      <c r="E9116" s="86"/>
      <c r="F9116" s="86"/>
    </row>
    <row r="9117" spans="3:6" x14ac:dyDescent="0.25">
      <c r="C9117" s="86"/>
      <c r="D9117" s="86"/>
      <c r="E9117" s="86"/>
      <c r="F9117" s="86"/>
    </row>
    <row r="9118" spans="3:6" x14ac:dyDescent="0.25">
      <c r="C9118" s="86"/>
      <c r="D9118" s="86"/>
      <c r="E9118" s="86"/>
      <c r="F9118" s="86"/>
    </row>
    <row r="9119" spans="3:6" x14ac:dyDescent="0.25">
      <c r="C9119" s="86"/>
      <c r="D9119" s="86"/>
      <c r="E9119" s="86"/>
      <c r="F9119" s="86"/>
    </row>
    <row r="9120" spans="3:6" x14ac:dyDescent="0.25">
      <c r="C9120" s="86"/>
      <c r="D9120" s="86"/>
      <c r="E9120" s="86"/>
      <c r="F9120" s="86"/>
    </row>
    <row r="9121" spans="3:6" x14ac:dyDescent="0.25">
      <c r="C9121" s="86"/>
      <c r="D9121" s="86"/>
      <c r="E9121" s="86"/>
      <c r="F9121" s="86"/>
    </row>
    <row r="9122" spans="3:6" x14ac:dyDescent="0.25">
      <c r="C9122" s="86"/>
      <c r="D9122" s="86"/>
      <c r="E9122" s="86"/>
      <c r="F9122" s="86"/>
    </row>
    <row r="9123" spans="3:6" x14ac:dyDescent="0.25">
      <c r="C9123" s="86"/>
      <c r="D9123" s="86"/>
      <c r="E9123" s="86"/>
      <c r="F9123" s="86"/>
    </row>
    <row r="9124" spans="3:6" x14ac:dyDescent="0.25">
      <c r="C9124" s="86"/>
      <c r="D9124" s="86"/>
      <c r="E9124" s="86"/>
      <c r="F9124" s="86"/>
    </row>
    <row r="9125" spans="3:6" x14ac:dyDescent="0.25">
      <c r="C9125" s="86"/>
      <c r="D9125" s="86"/>
      <c r="E9125" s="86"/>
      <c r="F9125" s="86"/>
    </row>
    <row r="9126" spans="3:6" x14ac:dyDescent="0.25">
      <c r="C9126" s="86"/>
      <c r="D9126" s="86"/>
      <c r="E9126" s="86"/>
      <c r="F9126" s="86"/>
    </row>
    <row r="9127" spans="3:6" x14ac:dyDescent="0.25">
      <c r="C9127" s="86"/>
      <c r="D9127" s="86"/>
      <c r="E9127" s="86"/>
      <c r="F9127" s="86"/>
    </row>
    <row r="9128" spans="3:6" x14ac:dyDescent="0.25">
      <c r="C9128" s="86"/>
      <c r="D9128" s="86"/>
      <c r="E9128" s="86"/>
      <c r="F9128" s="86"/>
    </row>
    <row r="9129" spans="3:6" x14ac:dyDescent="0.25">
      <c r="C9129" s="86"/>
      <c r="D9129" s="86"/>
      <c r="E9129" s="86"/>
      <c r="F9129" s="86"/>
    </row>
    <row r="9130" spans="3:6" x14ac:dyDescent="0.25">
      <c r="C9130" s="86"/>
      <c r="D9130" s="86"/>
      <c r="E9130" s="86"/>
      <c r="F9130" s="86"/>
    </row>
    <row r="9131" spans="3:6" x14ac:dyDescent="0.25">
      <c r="C9131" s="86"/>
      <c r="D9131" s="86"/>
      <c r="E9131" s="86"/>
      <c r="F9131" s="86"/>
    </row>
    <row r="9132" spans="3:6" x14ac:dyDescent="0.25">
      <c r="C9132" s="86"/>
      <c r="D9132" s="86"/>
      <c r="E9132" s="86"/>
      <c r="F9132" s="86"/>
    </row>
    <row r="9133" spans="3:6" x14ac:dyDescent="0.25">
      <c r="C9133" s="86"/>
      <c r="D9133" s="86"/>
      <c r="E9133" s="86"/>
      <c r="F9133" s="86"/>
    </row>
    <row r="9134" spans="3:6" x14ac:dyDescent="0.25">
      <c r="C9134" s="86"/>
      <c r="D9134" s="86"/>
      <c r="E9134" s="86"/>
      <c r="F9134" s="86"/>
    </row>
    <row r="9135" spans="3:6" x14ac:dyDescent="0.25">
      <c r="C9135" s="86"/>
      <c r="D9135" s="86"/>
      <c r="E9135" s="86"/>
      <c r="F9135" s="86"/>
    </row>
    <row r="9136" spans="3:6" x14ac:dyDescent="0.25">
      <c r="C9136" s="86"/>
      <c r="D9136" s="86"/>
      <c r="E9136" s="86"/>
      <c r="F9136" s="86"/>
    </row>
    <row r="9137" spans="3:6" x14ac:dyDescent="0.25">
      <c r="C9137" s="86"/>
      <c r="D9137" s="86"/>
      <c r="E9137" s="86"/>
      <c r="F9137" s="86"/>
    </row>
    <row r="9138" spans="3:6" x14ac:dyDescent="0.25">
      <c r="C9138" s="86"/>
      <c r="D9138" s="86"/>
      <c r="E9138" s="86"/>
      <c r="F9138" s="86"/>
    </row>
    <row r="9139" spans="3:6" x14ac:dyDescent="0.25">
      <c r="C9139" s="86"/>
      <c r="D9139" s="86"/>
      <c r="E9139" s="86"/>
      <c r="F9139" s="86"/>
    </row>
    <row r="9140" spans="3:6" x14ac:dyDescent="0.25">
      <c r="C9140" s="86"/>
      <c r="D9140" s="86"/>
      <c r="E9140" s="86"/>
      <c r="F9140" s="86"/>
    </row>
    <row r="9141" spans="3:6" x14ac:dyDescent="0.25">
      <c r="C9141" s="86"/>
      <c r="D9141" s="86"/>
      <c r="E9141" s="86"/>
      <c r="F9141" s="86"/>
    </row>
    <row r="9142" spans="3:6" x14ac:dyDescent="0.25">
      <c r="C9142" s="86"/>
      <c r="D9142" s="86"/>
      <c r="E9142" s="86"/>
      <c r="F9142" s="86"/>
    </row>
    <row r="9143" spans="3:6" x14ac:dyDescent="0.25">
      <c r="C9143" s="86"/>
      <c r="D9143" s="86"/>
      <c r="E9143" s="86"/>
      <c r="F9143" s="86"/>
    </row>
    <row r="9144" spans="3:6" x14ac:dyDescent="0.25">
      <c r="C9144" s="86"/>
      <c r="D9144" s="86"/>
      <c r="E9144" s="86"/>
      <c r="F9144" s="86"/>
    </row>
    <row r="9145" spans="3:6" x14ac:dyDescent="0.25">
      <c r="C9145" s="86"/>
      <c r="D9145" s="86"/>
      <c r="E9145" s="86"/>
      <c r="F9145" s="86"/>
    </row>
    <row r="9146" spans="3:6" x14ac:dyDescent="0.25">
      <c r="C9146" s="86"/>
      <c r="D9146" s="86"/>
      <c r="E9146" s="86"/>
      <c r="F9146" s="86"/>
    </row>
    <row r="9147" spans="3:6" x14ac:dyDescent="0.25">
      <c r="C9147" s="86"/>
      <c r="D9147" s="86"/>
      <c r="E9147" s="86"/>
      <c r="F9147" s="86"/>
    </row>
    <row r="9148" spans="3:6" x14ac:dyDescent="0.25">
      <c r="C9148" s="86"/>
      <c r="D9148" s="86"/>
      <c r="E9148" s="86"/>
      <c r="F9148" s="86"/>
    </row>
    <row r="9149" spans="3:6" x14ac:dyDescent="0.25">
      <c r="C9149" s="86"/>
      <c r="D9149" s="86"/>
      <c r="E9149" s="86"/>
      <c r="F9149" s="86"/>
    </row>
    <row r="9150" spans="3:6" x14ac:dyDescent="0.25">
      <c r="C9150" s="86"/>
      <c r="D9150" s="86"/>
      <c r="E9150" s="86"/>
      <c r="F9150" s="86"/>
    </row>
    <row r="9151" spans="3:6" x14ac:dyDescent="0.25">
      <c r="C9151" s="86"/>
      <c r="D9151" s="86"/>
      <c r="E9151" s="86"/>
      <c r="F9151" s="86"/>
    </row>
    <row r="9152" spans="3:6" x14ac:dyDescent="0.25">
      <c r="C9152" s="86"/>
      <c r="D9152" s="86"/>
      <c r="E9152" s="86"/>
      <c r="F9152" s="86"/>
    </row>
    <row r="9153" spans="3:6" x14ac:dyDescent="0.25">
      <c r="C9153" s="86"/>
      <c r="D9153" s="86"/>
      <c r="E9153" s="86"/>
      <c r="F9153" s="86"/>
    </row>
    <row r="9154" spans="3:6" x14ac:dyDescent="0.25">
      <c r="C9154" s="86"/>
      <c r="D9154" s="86"/>
      <c r="E9154" s="86"/>
      <c r="F9154" s="86"/>
    </row>
    <row r="9155" spans="3:6" x14ac:dyDescent="0.25">
      <c r="C9155" s="86"/>
      <c r="D9155" s="86"/>
      <c r="E9155" s="86"/>
      <c r="F9155" s="86"/>
    </row>
    <row r="9156" spans="3:6" x14ac:dyDescent="0.25">
      <c r="C9156" s="86"/>
      <c r="D9156" s="86"/>
      <c r="E9156" s="86"/>
      <c r="F9156" s="86"/>
    </row>
    <row r="9157" spans="3:6" x14ac:dyDescent="0.25">
      <c r="C9157" s="86"/>
      <c r="D9157" s="86"/>
      <c r="E9157" s="86"/>
      <c r="F9157" s="86"/>
    </row>
    <row r="9158" spans="3:6" x14ac:dyDescent="0.25">
      <c r="C9158" s="86"/>
      <c r="D9158" s="86"/>
      <c r="E9158" s="86"/>
      <c r="F9158" s="86"/>
    </row>
    <row r="9159" spans="3:6" x14ac:dyDescent="0.25">
      <c r="C9159" s="86"/>
      <c r="D9159" s="86"/>
      <c r="E9159" s="86"/>
      <c r="F9159" s="86"/>
    </row>
    <row r="9160" spans="3:6" x14ac:dyDescent="0.25">
      <c r="C9160" s="86"/>
      <c r="D9160" s="86"/>
      <c r="E9160" s="86"/>
      <c r="F9160" s="86"/>
    </row>
    <row r="9161" spans="3:6" x14ac:dyDescent="0.25">
      <c r="C9161" s="86"/>
      <c r="D9161" s="86"/>
      <c r="E9161" s="86"/>
      <c r="F9161" s="86"/>
    </row>
    <row r="9162" spans="3:6" x14ac:dyDescent="0.25">
      <c r="C9162" s="86"/>
      <c r="D9162" s="86"/>
      <c r="E9162" s="86"/>
      <c r="F9162" s="86"/>
    </row>
    <row r="9163" spans="3:6" x14ac:dyDescent="0.25">
      <c r="C9163" s="86"/>
      <c r="D9163" s="86"/>
      <c r="E9163" s="86"/>
      <c r="F9163" s="86"/>
    </row>
    <row r="9164" spans="3:6" x14ac:dyDescent="0.25">
      <c r="C9164" s="86"/>
      <c r="D9164" s="86"/>
      <c r="E9164" s="86"/>
      <c r="F9164" s="86"/>
    </row>
    <row r="9165" spans="3:6" x14ac:dyDescent="0.25">
      <c r="C9165" s="86"/>
      <c r="D9165" s="86"/>
      <c r="E9165" s="86"/>
      <c r="F9165" s="86"/>
    </row>
    <row r="9166" spans="3:6" x14ac:dyDescent="0.25">
      <c r="C9166" s="86"/>
      <c r="D9166" s="86"/>
      <c r="E9166" s="86"/>
      <c r="F9166" s="86"/>
    </row>
    <row r="9167" spans="3:6" x14ac:dyDescent="0.25">
      <c r="C9167" s="86"/>
      <c r="D9167" s="86"/>
      <c r="E9167" s="86"/>
      <c r="F9167" s="86"/>
    </row>
    <row r="9168" spans="3:6" x14ac:dyDescent="0.25">
      <c r="C9168" s="86"/>
      <c r="D9168" s="86"/>
      <c r="E9168" s="86"/>
      <c r="F9168" s="86"/>
    </row>
    <row r="9169" spans="3:6" x14ac:dyDescent="0.25">
      <c r="C9169" s="86"/>
      <c r="D9169" s="86"/>
      <c r="E9169" s="86"/>
      <c r="F9169" s="86"/>
    </row>
    <row r="9170" spans="3:6" x14ac:dyDescent="0.25">
      <c r="C9170" s="86"/>
      <c r="D9170" s="86"/>
      <c r="E9170" s="86"/>
      <c r="F9170" s="86"/>
    </row>
    <row r="9171" spans="3:6" x14ac:dyDescent="0.25">
      <c r="C9171" s="86"/>
      <c r="D9171" s="86"/>
      <c r="E9171" s="86"/>
      <c r="F9171" s="86"/>
    </row>
    <row r="9172" spans="3:6" x14ac:dyDescent="0.25">
      <c r="C9172" s="86"/>
      <c r="D9172" s="86"/>
      <c r="E9172" s="86"/>
      <c r="F9172" s="86"/>
    </row>
    <row r="9173" spans="3:6" x14ac:dyDescent="0.25">
      <c r="C9173" s="86"/>
      <c r="D9173" s="86"/>
      <c r="E9173" s="86"/>
      <c r="F9173" s="86"/>
    </row>
    <row r="9174" spans="3:6" x14ac:dyDescent="0.25">
      <c r="C9174" s="86"/>
      <c r="D9174" s="86"/>
      <c r="E9174" s="86"/>
      <c r="F9174" s="86"/>
    </row>
    <row r="9175" spans="3:6" x14ac:dyDescent="0.25">
      <c r="C9175" s="86"/>
      <c r="D9175" s="86"/>
      <c r="E9175" s="86"/>
      <c r="F9175" s="86"/>
    </row>
    <row r="9176" spans="3:6" x14ac:dyDescent="0.25">
      <c r="C9176" s="86"/>
      <c r="D9176" s="86"/>
      <c r="E9176" s="86"/>
      <c r="F9176" s="86"/>
    </row>
    <row r="9177" spans="3:6" x14ac:dyDescent="0.25">
      <c r="C9177" s="86"/>
      <c r="D9177" s="86"/>
      <c r="E9177" s="86"/>
      <c r="F9177" s="86"/>
    </row>
    <row r="9178" spans="3:6" x14ac:dyDescent="0.25">
      <c r="C9178" s="86"/>
      <c r="D9178" s="86"/>
      <c r="E9178" s="86"/>
      <c r="F9178" s="86"/>
    </row>
    <row r="9179" spans="3:6" x14ac:dyDescent="0.25">
      <c r="C9179" s="86"/>
      <c r="D9179" s="86"/>
      <c r="E9179" s="86"/>
      <c r="F9179" s="86"/>
    </row>
    <row r="9180" spans="3:6" x14ac:dyDescent="0.25">
      <c r="C9180" s="86"/>
      <c r="D9180" s="86"/>
      <c r="E9180" s="86"/>
      <c r="F9180" s="86"/>
    </row>
    <row r="9181" spans="3:6" x14ac:dyDescent="0.25">
      <c r="C9181" s="86"/>
      <c r="D9181" s="86"/>
      <c r="E9181" s="86"/>
      <c r="F9181" s="86"/>
    </row>
    <row r="9182" spans="3:6" x14ac:dyDescent="0.25">
      <c r="C9182" s="86"/>
      <c r="D9182" s="86"/>
      <c r="E9182" s="86"/>
      <c r="F9182" s="86"/>
    </row>
    <row r="9183" spans="3:6" x14ac:dyDescent="0.25">
      <c r="C9183" s="86"/>
      <c r="D9183" s="86"/>
      <c r="E9183" s="86"/>
      <c r="F9183" s="86"/>
    </row>
    <row r="9184" spans="3:6" x14ac:dyDescent="0.25">
      <c r="C9184" s="86"/>
      <c r="D9184" s="86"/>
      <c r="E9184" s="86"/>
      <c r="F9184" s="86"/>
    </row>
    <row r="9185" spans="3:6" x14ac:dyDescent="0.25">
      <c r="C9185" s="86"/>
      <c r="D9185" s="86"/>
      <c r="E9185" s="86"/>
      <c r="F9185" s="86"/>
    </row>
    <row r="9186" spans="3:6" x14ac:dyDescent="0.25">
      <c r="C9186" s="86"/>
      <c r="D9186" s="86"/>
      <c r="E9186" s="86"/>
      <c r="F9186" s="86"/>
    </row>
    <row r="9187" spans="3:6" x14ac:dyDescent="0.25">
      <c r="C9187" s="86"/>
      <c r="D9187" s="86"/>
      <c r="E9187" s="86"/>
      <c r="F9187" s="86"/>
    </row>
    <row r="9188" spans="3:6" x14ac:dyDescent="0.25">
      <c r="C9188" s="86"/>
      <c r="D9188" s="86"/>
      <c r="E9188" s="86"/>
      <c r="F9188" s="86"/>
    </row>
    <row r="9189" spans="3:6" x14ac:dyDescent="0.25">
      <c r="C9189" s="86"/>
      <c r="D9189" s="86"/>
      <c r="E9189" s="86"/>
      <c r="F9189" s="86"/>
    </row>
    <row r="9190" spans="3:6" x14ac:dyDescent="0.25">
      <c r="C9190" s="86"/>
      <c r="D9190" s="86"/>
      <c r="E9190" s="86"/>
      <c r="F9190" s="86"/>
    </row>
    <row r="9191" spans="3:6" x14ac:dyDescent="0.25">
      <c r="C9191" s="86"/>
      <c r="D9191" s="86"/>
      <c r="E9191" s="86"/>
      <c r="F9191" s="86"/>
    </row>
    <row r="9192" spans="3:6" x14ac:dyDescent="0.25">
      <c r="C9192" s="86"/>
      <c r="D9192" s="86"/>
      <c r="E9192" s="86"/>
      <c r="F9192" s="86"/>
    </row>
    <row r="9193" spans="3:6" x14ac:dyDescent="0.25">
      <c r="C9193" s="86"/>
      <c r="D9193" s="86"/>
      <c r="E9193" s="86"/>
      <c r="F9193" s="86"/>
    </row>
    <row r="9194" spans="3:6" x14ac:dyDescent="0.25">
      <c r="C9194" s="86"/>
      <c r="D9194" s="86"/>
      <c r="E9194" s="86"/>
      <c r="F9194" s="86"/>
    </row>
    <row r="9195" spans="3:6" x14ac:dyDescent="0.25">
      <c r="C9195" s="86"/>
      <c r="D9195" s="86"/>
      <c r="E9195" s="86"/>
      <c r="F9195" s="86"/>
    </row>
    <row r="9196" spans="3:6" x14ac:dyDescent="0.25">
      <c r="C9196" s="86"/>
      <c r="D9196" s="86"/>
      <c r="E9196" s="86"/>
      <c r="F9196" s="86"/>
    </row>
    <row r="9197" spans="3:6" x14ac:dyDescent="0.25">
      <c r="C9197" s="86"/>
      <c r="D9197" s="86"/>
      <c r="E9197" s="86"/>
      <c r="F9197" s="86"/>
    </row>
    <row r="9198" spans="3:6" x14ac:dyDescent="0.25">
      <c r="C9198" s="86"/>
      <c r="D9198" s="86"/>
      <c r="E9198" s="86"/>
      <c r="F9198" s="86"/>
    </row>
    <row r="9199" spans="3:6" x14ac:dyDescent="0.25">
      <c r="C9199" s="86"/>
      <c r="D9199" s="86"/>
      <c r="E9199" s="86"/>
      <c r="F9199" s="86"/>
    </row>
    <row r="9200" spans="3:6" x14ac:dyDescent="0.25">
      <c r="C9200" s="86"/>
      <c r="D9200" s="86"/>
      <c r="E9200" s="86"/>
      <c r="F9200" s="86"/>
    </row>
    <row r="9201" spans="3:6" x14ac:dyDescent="0.25">
      <c r="C9201" s="86"/>
      <c r="D9201" s="86"/>
      <c r="E9201" s="86"/>
      <c r="F9201" s="86"/>
    </row>
    <row r="9202" spans="3:6" x14ac:dyDescent="0.25">
      <c r="C9202" s="86"/>
      <c r="D9202" s="86"/>
      <c r="E9202" s="86"/>
      <c r="F9202" s="86"/>
    </row>
    <row r="9203" spans="3:6" x14ac:dyDescent="0.25">
      <c r="C9203" s="86"/>
      <c r="D9203" s="86"/>
      <c r="E9203" s="86"/>
      <c r="F9203" s="86"/>
    </row>
    <row r="9204" spans="3:6" x14ac:dyDescent="0.25">
      <c r="C9204" s="86"/>
      <c r="D9204" s="86"/>
      <c r="E9204" s="86"/>
      <c r="F9204" s="86"/>
    </row>
    <row r="9205" spans="3:6" x14ac:dyDescent="0.25">
      <c r="C9205" s="86"/>
      <c r="D9205" s="86"/>
      <c r="E9205" s="86"/>
      <c r="F9205" s="86"/>
    </row>
    <row r="9206" spans="3:6" x14ac:dyDescent="0.25">
      <c r="C9206" s="86"/>
      <c r="D9206" s="86"/>
      <c r="E9206" s="86"/>
      <c r="F9206" s="86"/>
    </row>
    <row r="9207" spans="3:6" x14ac:dyDescent="0.25">
      <c r="C9207" s="86"/>
      <c r="D9207" s="86"/>
      <c r="E9207" s="86"/>
      <c r="F9207" s="86"/>
    </row>
    <row r="9208" spans="3:6" x14ac:dyDescent="0.25">
      <c r="C9208" s="86"/>
      <c r="D9208" s="86"/>
      <c r="E9208" s="86"/>
      <c r="F9208" s="86"/>
    </row>
    <row r="9209" spans="3:6" x14ac:dyDescent="0.25">
      <c r="C9209" s="86"/>
      <c r="D9209" s="86"/>
      <c r="E9209" s="86"/>
      <c r="F9209" s="86"/>
    </row>
    <row r="9210" spans="3:6" x14ac:dyDescent="0.25">
      <c r="C9210" s="86"/>
      <c r="D9210" s="86"/>
      <c r="E9210" s="86"/>
      <c r="F9210" s="86"/>
    </row>
    <row r="9211" spans="3:6" x14ac:dyDescent="0.25">
      <c r="C9211" s="86"/>
      <c r="D9211" s="86"/>
      <c r="E9211" s="86"/>
      <c r="F9211" s="86"/>
    </row>
    <row r="9212" spans="3:6" x14ac:dyDescent="0.25">
      <c r="C9212" s="86"/>
      <c r="D9212" s="86"/>
      <c r="E9212" s="86"/>
      <c r="F9212" s="86"/>
    </row>
    <row r="9213" spans="3:6" x14ac:dyDescent="0.25">
      <c r="C9213" s="86"/>
      <c r="D9213" s="86"/>
      <c r="E9213" s="86"/>
      <c r="F9213" s="86"/>
    </row>
    <row r="9214" spans="3:6" x14ac:dyDescent="0.25">
      <c r="C9214" s="86"/>
      <c r="D9214" s="86"/>
      <c r="E9214" s="86"/>
      <c r="F9214" s="86"/>
    </row>
    <row r="9215" spans="3:6" x14ac:dyDescent="0.25">
      <c r="C9215" s="86"/>
      <c r="D9215" s="86"/>
      <c r="E9215" s="86"/>
      <c r="F9215" s="86"/>
    </row>
    <row r="9216" spans="3:6" x14ac:dyDescent="0.25">
      <c r="C9216" s="86"/>
      <c r="D9216" s="86"/>
      <c r="E9216" s="86"/>
      <c r="F9216" s="86"/>
    </row>
    <row r="9217" spans="3:6" x14ac:dyDescent="0.25">
      <c r="C9217" s="86"/>
      <c r="D9217" s="86"/>
      <c r="E9217" s="86"/>
      <c r="F9217" s="86"/>
    </row>
    <row r="9218" spans="3:6" x14ac:dyDescent="0.25">
      <c r="C9218" s="86"/>
      <c r="D9218" s="86"/>
      <c r="E9218" s="86"/>
      <c r="F9218" s="86"/>
    </row>
    <row r="9219" spans="3:6" x14ac:dyDescent="0.25">
      <c r="C9219" s="86"/>
      <c r="D9219" s="86"/>
      <c r="E9219" s="86"/>
      <c r="F9219" s="86"/>
    </row>
    <row r="9220" spans="3:6" x14ac:dyDescent="0.25">
      <c r="C9220" s="86"/>
      <c r="D9220" s="86"/>
      <c r="E9220" s="86"/>
      <c r="F9220" s="86"/>
    </row>
    <row r="9221" spans="3:6" x14ac:dyDescent="0.25">
      <c r="C9221" s="86"/>
      <c r="D9221" s="86"/>
      <c r="E9221" s="86"/>
      <c r="F9221" s="86"/>
    </row>
    <row r="9222" spans="3:6" x14ac:dyDescent="0.25">
      <c r="C9222" s="86"/>
      <c r="D9222" s="86"/>
      <c r="E9222" s="86"/>
      <c r="F9222" s="86"/>
    </row>
    <row r="9223" spans="3:6" x14ac:dyDescent="0.25">
      <c r="C9223" s="86"/>
      <c r="D9223" s="86"/>
      <c r="E9223" s="86"/>
      <c r="F9223" s="86"/>
    </row>
    <row r="9224" spans="3:6" x14ac:dyDescent="0.25">
      <c r="C9224" s="86"/>
      <c r="D9224" s="86"/>
      <c r="E9224" s="86"/>
      <c r="F9224" s="86"/>
    </row>
    <row r="9225" spans="3:6" x14ac:dyDescent="0.25">
      <c r="C9225" s="86"/>
      <c r="D9225" s="86"/>
      <c r="E9225" s="86"/>
      <c r="F9225" s="86"/>
    </row>
    <row r="9226" spans="3:6" x14ac:dyDescent="0.25">
      <c r="C9226" s="86"/>
      <c r="D9226" s="86"/>
      <c r="E9226" s="86"/>
      <c r="F9226" s="86"/>
    </row>
    <row r="9227" spans="3:6" x14ac:dyDescent="0.25">
      <c r="C9227" s="86"/>
      <c r="D9227" s="86"/>
      <c r="E9227" s="86"/>
      <c r="F9227" s="86"/>
    </row>
    <row r="9228" spans="3:6" x14ac:dyDescent="0.25">
      <c r="C9228" s="86"/>
      <c r="D9228" s="86"/>
      <c r="E9228" s="86"/>
      <c r="F9228" s="86"/>
    </row>
    <row r="9229" spans="3:6" x14ac:dyDescent="0.25">
      <c r="C9229" s="86"/>
      <c r="D9229" s="86"/>
      <c r="E9229" s="86"/>
      <c r="F9229" s="86"/>
    </row>
    <row r="9230" spans="3:6" x14ac:dyDescent="0.25">
      <c r="C9230" s="86"/>
      <c r="D9230" s="86"/>
      <c r="E9230" s="86"/>
      <c r="F9230" s="86"/>
    </row>
    <row r="9231" spans="3:6" x14ac:dyDescent="0.25">
      <c r="C9231" s="86"/>
      <c r="D9231" s="86"/>
      <c r="E9231" s="86"/>
      <c r="F9231" s="86"/>
    </row>
    <row r="9232" spans="3:6" x14ac:dyDescent="0.25">
      <c r="C9232" s="86"/>
      <c r="D9232" s="86"/>
      <c r="E9232" s="86"/>
      <c r="F9232" s="86"/>
    </row>
    <row r="9233" spans="3:6" x14ac:dyDescent="0.25">
      <c r="C9233" s="86"/>
      <c r="D9233" s="86"/>
      <c r="E9233" s="86"/>
      <c r="F9233" s="86"/>
    </row>
    <row r="9234" spans="3:6" x14ac:dyDescent="0.25">
      <c r="C9234" s="86"/>
      <c r="D9234" s="86"/>
      <c r="E9234" s="86"/>
      <c r="F9234" s="86"/>
    </row>
    <row r="9235" spans="3:6" x14ac:dyDescent="0.25">
      <c r="C9235" s="86"/>
      <c r="D9235" s="86"/>
      <c r="E9235" s="86"/>
      <c r="F9235" s="86"/>
    </row>
    <row r="9236" spans="3:6" x14ac:dyDescent="0.25">
      <c r="C9236" s="86"/>
      <c r="D9236" s="86"/>
      <c r="E9236" s="86"/>
      <c r="F9236" s="86"/>
    </row>
    <row r="9237" spans="3:6" x14ac:dyDescent="0.25">
      <c r="C9237" s="86"/>
      <c r="D9237" s="86"/>
      <c r="E9237" s="86"/>
      <c r="F9237" s="86"/>
    </row>
    <row r="9238" spans="3:6" x14ac:dyDescent="0.25">
      <c r="C9238" s="86"/>
      <c r="D9238" s="86"/>
      <c r="E9238" s="86"/>
      <c r="F9238" s="86"/>
    </row>
    <row r="9239" spans="3:6" x14ac:dyDescent="0.25">
      <c r="C9239" s="86"/>
      <c r="D9239" s="86"/>
      <c r="E9239" s="86"/>
      <c r="F9239" s="86"/>
    </row>
    <row r="9240" spans="3:6" x14ac:dyDescent="0.25">
      <c r="C9240" s="86"/>
      <c r="D9240" s="86"/>
      <c r="E9240" s="86"/>
      <c r="F9240" s="86"/>
    </row>
    <row r="9241" spans="3:6" x14ac:dyDescent="0.25">
      <c r="C9241" s="86"/>
      <c r="D9241" s="86"/>
      <c r="E9241" s="86"/>
      <c r="F9241" s="86"/>
    </row>
    <row r="9242" spans="3:6" x14ac:dyDescent="0.25">
      <c r="C9242" s="86"/>
      <c r="D9242" s="86"/>
      <c r="E9242" s="86"/>
      <c r="F9242" s="86"/>
    </row>
    <row r="9243" spans="3:6" x14ac:dyDescent="0.25">
      <c r="C9243" s="86"/>
      <c r="D9243" s="86"/>
      <c r="E9243" s="86"/>
      <c r="F9243" s="86"/>
    </row>
    <row r="9244" spans="3:6" x14ac:dyDescent="0.25">
      <c r="C9244" s="86"/>
      <c r="D9244" s="86"/>
      <c r="E9244" s="86"/>
      <c r="F9244" s="86"/>
    </row>
    <row r="9245" spans="3:6" x14ac:dyDescent="0.25">
      <c r="C9245" s="86"/>
      <c r="D9245" s="86"/>
      <c r="E9245" s="86"/>
      <c r="F9245" s="86"/>
    </row>
    <row r="9246" spans="3:6" x14ac:dyDescent="0.25">
      <c r="C9246" s="86"/>
      <c r="D9246" s="86"/>
      <c r="E9246" s="86"/>
      <c r="F9246" s="86"/>
    </row>
    <row r="9247" spans="3:6" x14ac:dyDescent="0.25">
      <c r="C9247" s="86"/>
      <c r="D9247" s="86"/>
      <c r="E9247" s="86"/>
      <c r="F9247" s="86"/>
    </row>
    <row r="9248" spans="3:6" x14ac:dyDescent="0.25">
      <c r="C9248" s="86"/>
      <c r="D9248" s="86"/>
      <c r="E9248" s="86"/>
      <c r="F9248" s="86"/>
    </row>
    <row r="9249" spans="3:6" x14ac:dyDescent="0.25">
      <c r="C9249" s="86"/>
      <c r="D9249" s="86"/>
      <c r="E9249" s="86"/>
      <c r="F9249" s="86"/>
    </row>
    <row r="9250" spans="3:6" x14ac:dyDescent="0.25">
      <c r="C9250" s="86"/>
      <c r="D9250" s="86"/>
      <c r="E9250" s="86"/>
      <c r="F9250" s="86"/>
    </row>
    <row r="9251" spans="3:6" x14ac:dyDescent="0.25">
      <c r="C9251" s="86"/>
      <c r="D9251" s="86"/>
      <c r="E9251" s="86"/>
      <c r="F9251" s="86"/>
    </row>
    <row r="9252" spans="3:6" x14ac:dyDescent="0.25">
      <c r="C9252" s="86"/>
      <c r="D9252" s="86"/>
      <c r="E9252" s="86"/>
      <c r="F9252" s="86"/>
    </row>
    <row r="9253" spans="3:6" x14ac:dyDescent="0.25">
      <c r="C9253" s="86"/>
      <c r="D9253" s="86"/>
      <c r="E9253" s="86"/>
      <c r="F9253" s="86"/>
    </row>
    <row r="9254" spans="3:6" x14ac:dyDescent="0.25">
      <c r="C9254" s="86"/>
      <c r="D9254" s="86"/>
      <c r="E9254" s="86"/>
      <c r="F9254" s="86"/>
    </row>
    <row r="9255" spans="3:6" x14ac:dyDescent="0.25">
      <c r="C9255" s="86"/>
      <c r="D9255" s="86"/>
      <c r="E9255" s="86"/>
      <c r="F9255" s="86"/>
    </row>
    <row r="9256" spans="3:6" x14ac:dyDescent="0.25">
      <c r="C9256" s="86"/>
      <c r="D9256" s="86"/>
      <c r="E9256" s="86"/>
      <c r="F9256" s="86"/>
    </row>
    <row r="9257" spans="3:6" x14ac:dyDescent="0.25">
      <c r="C9257" s="86"/>
      <c r="D9257" s="86"/>
      <c r="E9257" s="86"/>
      <c r="F9257" s="86"/>
    </row>
    <row r="9258" spans="3:6" x14ac:dyDescent="0.25">
      <c r="C9258" s="86"/>
      <c r="D9258" s="86"/>
      <c r="E9258" s="86"/>
      <c r="F9258" s="86"/>
    </row>
    <row r="9259" spans="3:6" x14ac:dyDescent="0.25">
      <c r="C9259" s="86"/>
      <c r="D9259" s="86"/>
      <c r="E9259" s="86"/>
      <c r="F9259" s="86"/>
    </row>
    <row r="9260" spans="3:6" x14ac:dyDescent="0.25">
      <c r="C9260" s="86"/>
      <c r="D9260" s="86"/>
      <c r="E9260" s="86"/>
      <c r="F9260" s="86"/>
    </row>
    <row r="9261" spans="3:6" x14ac:dyDescent="0.25">
      <c r="C9261" s="86"/>
      <c r="D9261" s="86"/>
      <c r="E9261" s="86"/>
      <c r="F9261" s="86"/>
    </row>
    <row r="9262" spans="3:6" x14ac:dyDescent="0.25">
      <c r="C9262" s="86"/>
      <c r="D9262" s="86"/>
      <c r="E9262" s="86"/>
      <c r="F9262" s="86"/>
    </row>
    <row r="9263" spans="3:6" x14ac:dyDescent="0.25">
      <c r="C9263" s="86"/>
      <c r="D9263" s="86"/>
      <c r="E9263" s="86"/>
      <c r="F9263" s="86"/>
    </row>
    <row r="9264" spans="3:6" x14ac:dyDescent="0.25">
      <c r="C9264" s="86"/>
      <c r="D9264" s="86"/>
      <c r="E9264" s="86"/>
      <c r="F9264" s="86"/>
    </row>
    <row r="9265" spans="3:6" x14ac:dyDescent="0.25">
      <c r="C9265" s="86"/>
      <c r="D9265" s="86"/>
      <c r="E9265" s="86"/>
      <c r="F9265" s="86"/>
    </row>
    <row r="9266" spans="3:6" x14ac:dyDescent="0.25">
      <c r="C9266" s="86"/>
      <c r="D9266" s="86"/>
      <c r="E9266" s="86"/>
      <c r="F9266" s="86"/>
    </row>
    <row r="9267" spans="3:6" x14ac:dyDescent="0.25">
      <c r="C9267" s="86"/>
      <c r="D9267" s="86"/>
      <c r="E9267" s="86"/>
      <c r="F9267" s="86"/>
    </row>
    <row r="9268" spans="3:6" x14ac:dyDescent="0.25">
      <c r="C9268" s="86"/>
      <c r="D9268" s="86"/>
      <c r="E9268" s="86"/>
      <c r="F9268" s="86"/>
    </row>
    <row r="9269" spans="3:6" x14ac:dyDescent="0.25">
      <c r="C9269" s="86"/>
      <c r="D9269" s="86"/>
      <c r="E9269" s="86"/>
      <c r="F9269" s="86"/>
    </row>
    <row r="9270" spans="3:6" x14ac:dyDescent="0.25">
      <c r="C9270" s="86"/>
      <c r="D9270" s="86"/>
      <c r="E9270" s="86"/>
      <c r="F9270" s="86"/>
    </row>
    <row r="9271" spans="3:6" x14ac:dyDescent="0.25">
      <c r="C9271" s="86"/>
      <c r="D9271" s="86"/>
      <c r="E9271" s="86"/>
      <c r="F9271" s="86"/>
    </row>
    <row r="9272" spans="3:6" x14ac:dyDescent="0.25">
      <c r="C9272" s="86"/>
      <c r="D9272" s="86"/>
      <c r="E9272" s="86"/>
      <c r="F9272" s="86"/>
    </row>
    <row r="9273" spans="3:6" x14ac:dyDescent="0.25">
      <c r="C9273" s="86"/>
      <c r="D9273" s="86"/>
      <c r="E9273" s="86"/>
      <c r="F9273" s="86"/>
    </row>
    <row r="9274" spans="3:6" x14ac:dyDescent="0.25">
      <c r="C9274" s="86"/>
      <c r="D9274" s="86"/>
      <c r="E9274" s="86"/>
      <c r="F9274" s="86"/>
    </row>
    <row r="9275" spans="3:6" x14ac:dyDescent="0.25">
      <c r="C9275" s="86"/>
      <c r="D9275" s="86"/>
      <c r="E9275" s="86"/>
      <c r="F9275" s="86"/>
    </row>
    <row r="9276" spans="3:6" x14ac:dyDescent="0.25">
      <c r="C9276" s="86"/>
      <c r="D9276" s="86"/>
      <c r="E9276" s="86"/>
      <c r="F9276" s="86"/>
    </row>
    <row r="9277" spans="3:6" x14ac:dyDescent="0.25">
      <c r="C9277" s="86"/>
      <c r="D9277" s="86"/>
      <c r="E9277" s="86"/>
      <c r="F9277" s="86"/>
    </row>
    <row r="9278" spans="3:6" x14ac:dyDescent="0.25">
      <c r="C9278" s="86"/>
      <c r="D9278" s="86"/>
      <c r="E9278" s="86"/>
      <c r="F9278" s="86"/>
    </row>
    <row r="9279" spans="3:6" x14ac:dyDescent="0.25">
      <c r="C9279" s="86"/>
      <c r="D9279" s="86"/>
      <c r="E9279" s="86"/>
      <c r="F9279" s="86"/>
    </row>
    <row r="9280" spans="3:6" x14ac:dyDescent="0.25">
      <c r="C9280" s="86"/>
      <c r="D9280" s="86"/>
      <c r="E9280" s="86"/>
      <c r="F9280" s="86"/>
    </row>
    <row r="9281" spans="3:6" x14ac:dyDescent="0.25">
      <c r="C9281" s="86"/>
      <c r="D9281" s="86"/>
      <c r="E9281" s="86"/>
      <c r="F9281" s="86"/>
    </row>
    <row r="9282" spans="3:6" x14ac:dyDescent="0.25">
      <c r="C9282" s="86"/>
      <c r="D9282" s="86"/>
      <c r="E9282" s="86"/>
      <c r="F9282" s="86"/>
    </row>
    <row r="9283" spans="3:6" x14ac:dyDescent="0.25">
      <c r="C9283" s="86"/>
      <c r="D9283" s="86"/>
      <c r="E9283" s="86"/>
      <c r="F9283" s="86"/>
    </row>
    <row r="9284" spans="3:6" x14ac:dyDescent="0.25">
      <c r="C9284" s="86"/>
      <c r="D9284" s="86"/>
      <c r="E9284" s="86"/>
      <c r="F9284" s="86"/>
    </row>
    <row r="9285" spans="3:6" x14ac:dyDescent="0.25">
      <c r="C9285" s="86"/>
      <c r="D9285" s="86"/>
      <c r="E9285" s="86"/>
      <c r="F9285" s="86"/>
    </row>
    <row r="9286" spans="3:6" x14ac:dyDescent="0.25">
      <c r="C9286" s="86"/>
      <c r="D9286" s="86"/>
      <c r="E9286" s="86"/>
      <c r="F9286" s="86"/>
    </row>
    <row r="9287" spans="3:6" x14ac:dyDescent="0.25">
      <c r="C9287" s="86"/>
      <c r="D9287" s="86"/>
      <c r="E9287" s="86"/>
      <c r="F9287" s="86"/>
    </row>
    <row r="9288" spans="3:6" x14ac:dyDescent="0.25">
      <c r="C9288" s="86"/>
      <c r="D9288" s="86"/>
      <c r="E9288" s="86"/>
      <c r="F9288" s="86"/>
    </row>
    <row r="9289" spans="3:6" x14ac:dyDescent="0.25">
      <c r="C9289" s="86"/>
      <c r="D9289" s="86"/>
      <c r="E9289" s="86"/>
      <c r="F9289" s="86"/>
    </row>
    <row r="9290" spans="3:6" x14ac:dyDescent="0.25">
      <c r="C9290" s="86"/>
      <c r="D9290" s="86"/>
      <c r="E9290" s="86"/>
      <c r="F9290" s="86"/>
    </row>
    <row r="9291" spans="3:6" x14ac:dyDescent="0.25">
      <c r="C9291" s="86"/>
      <c r="D9291" s="86"/>
      <c r="E9291" s="86"/>
      <c r="F9291" s="86"/>
    </row>
    <row r="9292" spans="3:6" x14ac:dyDescent="0.25">
      <c r="C9292" s="86"/>
      <c r="D9292" s="86"/>
      <c r="E9292" s="86"/>
      <c r="F9292" s="86"/>
    </row>
    <row r="9293" spans="3:6" x14ac:dyDescent="0.25">
      <c r="C9293" s="86"/>
      <c r="D9293" s="86"/>
      <c r="E9293" s="86"/>
      <c r="F9293" s="86"/>
    </row>
    <row r="9294" spans="3:6" x14ac:dyDescent="0.25">
      <c r="C9294" s="86"/>
      <c r="D9294" s="86"/>
      <c r="E9294" s="86"/>
      <c r="F9294" s="86"/>
    </row>
    <row r="9295" spans="3:6" x14ac:dyDescent="0.25">
      <c r="C9295" s="86"/>
      <c r="D9295" s="86"/>
      <c r="E9295" s="86"/>
      <c r="F9295" s="86"/>
    </row>
    <row r="9296" spans="3:6" x14ac:dyDescent="0.25">
      <c r="C9296" s="86"/>
      <c r="D9296" s="86"/>
      <c r="E9296" s="86"/>
      <c r="F9296" s="86"/>
    </row>
    <row r="9297" spans="3:6" x14ac:dyDescent="0.25">
      <c r="C9297" s="86"/>
      <c r="D9297" s="86"/>
      <c r="E9297" s="86"/>
      <c r="F9297" s="86"/>
    </row>
    <row r="9298" spans="3:6" x14ac:dyDescent="0.25">
      <c r="C9298" s="86"/>
      <c r="D9298" s="86"/>
      <c r="E9298" s="86"/>
      <c r="F9298" s="86"/>
    </row>
    <row r="9299" spans="3:6" x14ac:dyDescent="0.25">
      <c r="C9299" s="86"/>
      <c r="D9299" s="86"/>
      <c r="E9299" s="86"/>
      <c r="F9299" s="86"/>
    </row>
    <row r="9300" spans="3:6" x14ac:dyDescent="0.25">
      <c r="C9300" s="86"/>
      <c r="D9300" s="86"/>
      <c r="E9300" s="86"/>
      <c r="F9300" s="86"/>
    </row>
    <row r="9301" spans="3:6" x14ac:dyDescent="0.25">
      <c r="C9301" s="86"/>
      <c r="D9301" s="86"/>
      <c r="E9301" s="86"/>
      <c r="F9301" s="86"/>
    </row>
    <row r="9302" spans="3:6" x14ac:dyDescent="0.25">
      <c r="C9302" s="86"/>
      <c r="D9302" s="86"/>
      <c r="E9302" s="86"/>
      <c r="F9302" s="86"/>
    </row>
    <row r="9303" spans="3:6" x14ac:dyDescent="0.25">
      <c r="C9303" s="86"/>
      <c r="D9303" s="86"/>
      <c r="E9303" s="86"/>
      <c r="F9303" s="86"/>
    </row>
    <row r="9304" spans="3:6" x14ac:dyDescent="0.25">
      <c r="C9304" s="86"/>
      <c r="D9304" s="86"/>
      <c r="E9304" s="86"/>
      <c r="F9304" s="86"/>
    </row>
    <row r="9305" spans="3:6" x14ac:dyDescent="0.25">
      <c r="C9305" s="86"/>
      <c r="D9305" s="86"/>
      <c r="E9305" s="86"/>
      <c r="F9305" s="86"/>
    </row>
    <row r="9306" spans="3:6" x14ac:dyDescent="0.25">
      <c r="C9306" s="86"/>
      <c r="D9306" s="86"/>
      <c r="E9306" s="86"/>
      <c r="F9306" s="86"/>
    </row>
    <row r="9307" spans="3:6" x14ac:dyDescent="0.25">
      <c r="C9307" s="86"/>
      <c r="D9307" s="86"/>
      <c r="E9307" s="86"/>
      <c r="F9307" s="86"/>
    </row>
    <row r="9308" spans="3:6" x14ac:dyDescent="0.25">
      <c r="C9308" s="86"/>
      <c r="D9308" s="86"/>
      <c r="E9308" s="86"/>
      <c r="F9308" s="86"/>
    </row>
    <row r="9309" spans="3:6" x14ac:dyDescent="0.25">
      <c r="C9309" s="86"/>
      <c r="D9309" s="86"/>
      <c r="E9309" s="86"/>
      <c r="F9309" s="86"/>
    </row>
    <row r="9310" spans="3:6" x14ac:dyDescent="0.25">
      <c r="C9310" s="86"/>
      <c r="D9310" s="86"/>
      <c r="E9310" s="86"/>
      <c r="F9310" s="86"/>
    </row>
    <row r="9311" spans="3:6" x14ac:dyDescent="0.25">
      <c r="C9311" s="86"/>
      <c r="D9311" s="86"/>
      <c r="E9311" s="86"/>
      <c r="F9311" s="86"/>
    </row>
    <row r="9312" spans="3:6" x14ac:dyDescent="0.25">
      <c r="C9312" s="86"/>
      <c r="D9312" s="86"/>
      <c r="E9312" s="86"/>
      <c r="F9312" s="86"/>
    </row>
    <row r="9313" spans="3:6" x14ac:dyDescent="0.25">
      <c r="C9313" s="86"/>
      <c r="D9313" s="86"/>
      <c r="E9313" s="86"/>
      <c r="F9313" s="86"/>
    </row>
    <row r="9314" spans="3:6" x14ac:dyDescent="0.25">
      <c r="C9314" s="86"/>
      <c r="D9314" s="86"/>
      <c r="E9314" s="86"/>
      <c r="F9314" s="86"/>
    </row>
    <row r="9315" spans="3:6" x14ac:dyDescent="0.25">
      <c r="C9315" s="86"/>
      <c r="D9315" s="86"/>
      <c r="E9315" s="86"/>
      <c r="F9315" s="86"/>
    </row>
    <row r="9316" spans="3:6" x14ac:dyDescent="0.25">
      <c r="C9316" s="86"/>
      <c r="D9316" s="86"/>
      <c r="E9316" s="86"/>
      <c r="F9316" s="86"/>
    </row>
    <row r="9317" spans="3:6" x14ac:dyDescent="0.25">
      <c r="C9317" s="86"/>
      <c r="D9317" s="86"/>
      <c r="E9317" s="86"/>
      <c r="F9317" s="86"/>
    </row>
    <row r="9318" spans="3:6" x14ac:dyDescent="0.25">
      <c r="C9318" s="86"/>
      <c r="D9318" s="86"/>
      <c r="E9318" s="86"/>
      <c r="F9318" s="86"/>
    </row>
    <row r="9319" spans="3:6" x14ac:dyDescent="0.25">
      <c r="C9319" s="86"/>
      <c r="D9319" s="86"/>
      <c r="E9319" s="86"/>
      <c r="F9319" s="86"/>
    </row>
    <row r="9320" spans="3:6" x14ac:dyDescent="0.25">
      <c r="C9320" s="86"/>
      <c r="D9320" s="86"/>
      <c r="E9320" s="86"/>
      <c r="F9320" s="86"/>
    </row>
    <row r="9321" spans="3:6" x14ac:dyDescent="0.25">
      <c r="C9321" s="86"/>
      <c r="D9321" s="86"/>
      <c r="E9321" s="86"/>
      <c r="F9321" s="86"/>
    </row>
    <row r="9322" spans="3:6" x14ac:dyDescent="0.25">
      <c r="C9322" s="86"/>
      <c r="D9322" s="86"/>
      <c r="E9322" s="86"/>
      <c r="F9322" s="86"/>
    </row>
    <row r="9323" spans="3:6" x14ac:dyDescent="0.25">
      <c r="C9323" s="86"/>
      <c r="D9323" s="86"/>
      <c r="E9323" s="86"/>
      <c r="F9323" s="86"/>
    </row>
    <row r="9324" spans="3:6" x14ac:dyDescent="0.25">
      <c r="C9324" s="86"/>
      <c r="D9324" s="86"/>
      <c r="E9324" s="86"/>
      <c r="F9324" s="86"/>
    </row>
    <row r="9325" spans="3:6" x14ac:dyDescent="0.25">
      <c r="C9325" s="86"/>
      <c r="D9325" s="86"/>
      <c r="E9325" s="86"/>
      <c r="F9325" s="86"/>
    </row>
    <row r="9326" spans="3:6" x14ac:dyDescent="0.25">
      <c r="C9326" s="86"/>
      <c r="D9326" s="86"/>
      <c r="E9326" s="86"/>
      <c r="F9326" s="86"/>
    </row>
    <row r="9327" spans="3:6" x14ac:dyDescent="0.25">
      <c r="C9327" s="86"/>
      <c r="D9327" s="86"/>
      <c r="E9327" s="86"/>
      <c r="F9327" s="86"/>
    </row>
    <row r="9328" spans="3:6" x14ac:dyDescent="0.25">
      <c r="C9328" s="86"/>
      <c r="D9328" s="86"/>
      <c r="E9328" s="86"/>
      <c r="F9328" s="86"/>
    </row>
    <row r="9329" spans="3:6" x14ac:dyDescent="0.25">
      <c r="C9329" s="86"/>
      <c r="D9329" s="86"/>
      <c r="E9329" s="86"/>
      <c r="F9329" s="86"/>
    </row>
    <row r="9330" spans="3:6" x14ac:dyDescent="0.25">
      <c r="C9330" s="86"/>
      <c r="D9330" s="86"/>
      <c r="E9330" s="86"/>
      <c r="F9330" s="86"/>
    </row>
    <row r="9331" spans="3:6" x14ac:dyDescent="0.25">
      <c r="C9331" s="86"/>
      <c r="D9331" s="86"/>
      <c r="E9331" s="86"/>
      <c r="F9331" s="86"/>
    </row>
    <row r="9332" spans="3:6" x14ac:dyDescent="0.25">
      <c r="C9332" s="86"/>
      <c r="D9332" s="86"/>
      <c r="E9332" s="86"/>
      <c r="F9332" s="86"/>
    </row>
    <row r="9333" spans="3:6" x14ac:dyDescent="0.25">
      <c r="C9333" s="86"/>
      <c r="D9333" s="86"/>
      <c r="E9333" s="86"/>
      <c r="F9333" s="86"/>
    </row>
    <row r="9334" spans="3:6" x14ac:dyDescent="0.25">
      <c r="C9334" s="86"/>
      <c r="D9334" s="86"/>
      <c r="E9334" s="86"/>
      <c r="F9334" s="86"/>
    </row>
    <row r="9335" spans="3:6" x14ac:dyDescent="0.25">
      <c r="C9335" s="86"/>
      <c r="D9335" s="86"/>
      <c r="E9335" s="86"/>
      <c r="F9335" s="86"/>
    </row>
    <row r="9336" spans="3:6" x14ac:dyDescent="0.25">
      <c r="C9336" s="86"/>
      <c r="D9336" s="86"/>
      <c r="E9336" s="86"/>
      <c r="F9336" s="86"/>
    </row>
    <row r="9337" spans="3:6" x14ac:dyDescent="0.25">
      <c r="C9337" s="86"/>
      <c r="D9337" s="86"/>
      <c r="E9337" s="86"/>
      <c r="F9337" s="86"/>
    </row>
    <row r="9338" spans="3:6" x14ac:dyDescent="0.25">
      <c r="C9338" s="86"/>
      <c r="D9338" s="86"/>
      <c r="E9338" s="86"/>
      <c r="F9338" s="86"/>
    </row>
    <row r="9339" spans="3:6" x14ac:dyDescent="0.25">
      <c r="C9339" s="86"/>
      <c r="D9339" s="86"/>
      <c r="E9339" s="86"/>
      <c r="F9339" s="86"/>
    </row>
    <row r="9340" spans="3:6" x14ac:dyDescent="0.25">
      <c r="C9340" s="86"/>
      <c r="D9340" s="86"/>
      <c r="E9340" s="86"/>
      <c r="F9340" s="86"/>
    </row>
    <row r="9341" spans="3:6" x14ac:dyDescent="0.25">
      <c r="C9341" s="86"/>
      <c r="D9341" s="86"/>
      <c r="E9341" s="86"/>
      <c r="F9341" s="86"/>
    </row>
    <row r="9342" spans="3:6" x14ac:dyDescent="0.25">
      <c r="C9342" s="86"/>
      <c r="D9342" s="86"/>
      <c r="E9342" s="86"/>
      <c r="F9342" s="86"/>
    </row>
    <row r="9343" spans="3:6" x14ac:dyDescent="0.25">
      <c r="C9343" s="86"/>
      <c r="D9343" s="86"/>
      <c r="E9343" s="86"/>
      <c r="F9343" s="86"/>
    </row>
    <row r="9344" spans="3:6" x14ac:dyDescent="0.25">
      <c r="C9344" s="86"/>
      <c r="D9344" s="86"/>
      <c r="E9344" s="86"/>
      <c r="F9344" s="86"/>
    </row>
    <row r="9345" spans="3:6" x14ac:dyDescent="0.25">
      <c r="C9345" s="86"/>
      <c r="D9345" s="86"/>
      <c r="E9345" s="86"/>
      <c r="F9345" s="86"/>
    </row>
    <row r="9346" spans="3:6" x14ac:dyDescent="0.25">
      <c r="C9346" s="86"/>
      <c r="D9346" s="86"/>
      <c r="E9346" s="86"/>
      <c r="F9346" s="86"/>
    </row>
    <row r="9347" spans="3:6" x14ac:dyDescent="0.25">
      <c r="C9347" s="86"/>
      <c r="D9347" s="86"/>
      <c r="E9347" s="86"/>
      <c r="F9347" s="86"/>
    </row>
    <row r="9348" spans="3:6" x14ac:dyDescent="0.25">
      <c r="C9348" s="86"/>
      <c r="D9348" s="86"/>
      <c r="E9348" s="86"/>
      <c r="F9348" s="86"/>
    </row>
    <row r="9349" spans="3:6" x14ac:dyDescent="0.25">
      <c r="C9349" s="86"/>
      <c r="D9349" s="86"/>
      <c r="E9349" s="86"/>
      <c r="F9349" s="86"/>
    </row>
    <row r="9350" spans="3:6" x14ac:dyDescent="0.25">
      <c r="C9350" s="86"/>
      <c r="D9350" s="86"/>
      <c r="E9350" s="86"/>
      <c r="F9350" s="86"/>
    </row>
    <row r="9351" spans="3:6" x14ac:dyDescent="0.25">
      <c r="C9351" s="86"/>
      <c r="D9351" s="86"/>
      <c r="E9351" s="86"/>
      <c r="F9351" s="86"/>
    </row>
    <row r="9352" spans="3:6" x14ac:dyDescent="0.25">
      <c r="C9352" s="86"/>
      <c r="D9352" s="86"/>
      <c r="E9352" s="86"/>
      <c r="F9352" s="86"/>
    </row>
    <row r="9353" spans="3:6" x14ac:dyDescent="0.25">
      <c r="C9353" s="86"/>
      <c r="D9353" s="86"/>
      <c r="E9353" s="86"/>
      <c r="F9353" s="86"/>
    </row>
    <row r="9354" spans="3:6" x14ac:dyDescent="0.25">
      <c r="C9354" s="86"/>
      <c r="D9354" s="86"/>
      <c r="E9354" s="86"/>
      <c r="F9354" s="86"/>
    </row>
    <row r="9355" spans="3:6" x14ac:dyDescent="0.25">
      <c r="C9355" s="86"/>
      <c r="D9355" s="86"/>
      <c r="E9355" s="86"/>
      <c r="F9355" s="86"/>
    </row>
    <row r="9356" spans="3:6" x14ac:dyDescent="0.25">
      <c r="C9356" s="86"/>
      <c r="D9356" s="86"/>
      <c r="E9356" s="86"/>
      <c r="F9356" s="86"/>
    </row>
    <row r="9357" spans="3:6" x14ac:dyDescent="0.25">
      <c r="C9357" s="86"/>
      <c r="D9357" s="86"/>
      <c r="E9357" s="86"/>
      <c r="F9357" s="86"/>
    </row>
    <row r="9358" spans="3:6" x14ac:dyDescent="0.25">
      <c r="C9358" s="86"/>
      <c r="D9358" s="86"/>
      <c r="E9358" s="86"/>
      <c r="F9358" s="86"/>
    </row>
    <row r="9359" spans="3:6" x14ac:dyDescent="0.25">
      <c r="C9359" s="86"/>
      <c r="D9359" s="86"/>
      <c r="E9359" s="86"/>
      <c r="F9359" s="86"/>
    </row>
    <row r="9360" spans="3:6" x14ac:dyDescent="0.25">
      <c r="C9360" s="86"/>
      <c r="D9360" s="86"/>
      <c r="E9360" s="86"/>
      <c r="F9360" s="86"/>
    </row>
    <row r="9361" spans="3:6" x14ac:dyDescent="0.25">
      <c r="C9361" s="86"/>
      <c r="D9361" s="86"/>
      <c r="E9361" s="86"/>
      <c r="F9361" s="86"/>
    </row>
    <row r="9362" spans="3:6" x14ac:dyDescent="0.25">
      <c r="C9362" s="86"/>
      <c r="D9362" s="86"/>
      <c r="E9362" s="86"/>
      <c r="F9362" s="86"/>
    </row>
    <row r="9363" spans="3:6" x14ac:dyDescent="0.25">
      <c r="C9363" s="86"/>
      <c r="D9363" s="86"/>
      <c r="E9363" s="86"/>
      <c r="F9363" s="86"/>
    </row>
    <row r="9364" spans="3:6" x14ac:dyDescent="0.25">
      <c r="C9364" s="86"/>
      <c r="D9364" s="86"/>
      <c r="E9364" s="86"/>
      <c r="F9364" s="86"/>
    </row>
    <row r="9365" spans="3:6" x14ac:dyDescent="0.25">
      <c r="C9365" s="86"/>
      <c r="D9365" s="86"/>
      <c r="E9365" s="86"/>
      <c r="F9365" s="86"/>
    </row>
    <row r="9366" spans="3:6" x14ac:dyDescent="0.25">
      <c r="C9366" s="86"/>
      <c r="D9366" s="86"/>
      <c r="E9366" s="86"/>
      <c r="F9366" s="86"/>
    </row>
    <row r="9367" spans="3:6" x14ac:dyDescent="0.25">
      <c r="C9367" s="86"/>
      <c r="D9367" s="86"/>
      <c r="E9367" s="86"/>
      <c r="F9367" s="86"/>
    </row>
    <row r="9368" spans="3:6" x14ac:dyDescent="0.25">
      <c r="C9368" s="86"/>
      <c r="D9368" s="86"/>
      <c r="E9368" s="86"/>
      <c r="F9368" s="86"/>
    </row>
    <row r="9369" spans="3:6" x14ac:dyDescent="0.25">
      <c r="C9369" s="86"/>
      <c r="D9369" s="86"/>
      <c r="E9369" s="86"/>
      <c r="F9369" s="86"/>
    </row>
    <row r="9370" spans="3:6" x14ac:dyDescent="0.25">
      <c r="C9370" s="86"/>
      <c r="D9370" s="86"/>
      <c r="E9370" s="86"/>
      <c r="F9370" s="86"/>
    </row>
    <row r="9371" spans="3:6" x14ac:dyDescent="0.25">
      <c r="C9371" s="86"/>
      <c r="D9371" s="86"/>
      <c r="E9371" s="86"/>
      <c r="F9371" s="86"/>
    </row>
    <row r="9372" spans="3:6" x14ac:dyDescent="0.25">
      <c r="C9372" s="86"/>
      <c r="D9372" s="86"/>
      <c r="E9372" s="86"/>
      <c r="F9372" s="86"/>
    </row>
    <row r="9373" spans="3:6" x14ac:dyDescent="0.25">
      <c r="C9373" s="86"/>
      <c r="D9373" s="86"/>
      <c r="E9373" s="86"/>
      <c r="F9373" s="86"/>
    </row>
    <row r="9374" spans="3:6" x14ac:dyDescent="0.25">
      <c r="C9374" s="86"/>
      <c r="D9374" s="86"/>
      <c r="E9374" s="86"/>
      <c r="F9374" s="86"/>
    </row>
    <row r="9375" spans="3:6" x14ac:dyDescent="0.25">
      <c r="C9375" s="86"/>
      <c r="D9375" s="86"/>
      <c r="E9375" s="86"/>
      <c r="F9375" s="86"/>
    </row>
    <row r="9376" spans="3:6" x14ac:dyDescent="0.25">
      <c r="C9376" s="86"/>
      <c r="D9376" s="86"/>
      <c r="E9376" s="86"/>
      <c r="F9376" s="86"/>
    </row>
    <row r="9377" spans="3:6" x14ac:dyDescent="0.25">
      <c r="C9377" s="86"/>
      <c r="D9377" s="86"/>
      <c r="E9377" s="86"/>
      <c r="F9377" s="86"/>
    </row>
    <row r="9378" spans="3:6" x14ac:dyDescent="0.25">
      <c r="C9378" s="86"/>
      <c r="D9378" s="86"/>
      <c r="E9378" s="86"/>
      <c r="F9378" s="86"/>
    </row>
    <row r="9379" spans="3:6" x14ac:dyDescent="0.25">
      <c r="C9379" s="86"/>
      <c r="D9379" s="86"/>
      <c r="E9379" s="86"/>
      <c r="F9379" s="86"/>
    </row>
    <row r="9380" spans="3:6" x14ac:dyDescent="0.25">
      <c r="C9380" s="86"/>
      <c r="D9380" s="86"/>
      <c r="E9380" s="86"/>
      <c r="F9380" s="86"/>
    </row>
    <row r="9381" spans="3:6" x14ac:dyDescent="0.25">
      <c r="C9381" s="86"/>
      <c r="D9381" s="86"/>
      <c r="E9381" s="86"/>
      <c r="F9381" s="86"/>
    </row>
    <row r="9382" spans="3:6" x14ac:dyDescent="0.25">
      <c r="C9382" s="86"/>
      <c r="D9382" s="86"/>
      <c r="E9382" s="86"/>
      <c r="F9382" s="86"/>
    </row>
    <row r="9383" spans="3:6" x14ac:dyDescent="0.25">
      <c r="C9383" s="86"/>
      <c r="D9383" s="86"/>
      <c r="E9383" s="86"/>
      <c r="F9383" s="86"/>
    </row>
    <row r="9384" spans="3:6" x14ac:dyDescent="0.25">
      <c r="C9384" s="86"/>
      <c r="D9384" s="86"/>
      <c r="E9384" s="86"/>
      <c r="F9384" s="86"/>
    </row>
    <row r="9385" spans="3:6" x14ac:dyDescent="0.25">
      <c r="C9385" s="86"/>
      <c r="D9385" s="86"/>
      <c r="E9385" s="86"/>
      <c r="F9385" s="86"/>
    </row>
    <row r="9386" spans="3:6" x14ac:dyDescent="0.25">
      <c r="C9386" s="86"/>
      <c r="D9386" s="86"/>
      <c r="E9386" s="86"/>
      <c r="F9386" s="86"/>
    </row>
    <row r="9387" spans="3:6" x14ac:dyDescent="0.25">
      <c r="C9387" s="86"/>
      <c r="D9387" s="86"/>
      <c r="E9387" s="86"/>
      <c r="F9387" s="86"/>
    </row>
    <row r="9388" spans="3:6" x14ac:dyDescent="0.25">
      <c r="C9388" s="86"/>
      <c r="D9388" s="86"/>
      <c r="E9388" s="86"/>
      <c r="F9388" s="86"/>
    </row>
    <row r="9389" spans="3:6" x14ac:dyDescent="0.25">
      <c r="C9389" s="86"/>
      <c r="D9389" s="86"/>
      <c r="E9389" s="86"/>
      <c r="F9389" s="86"/>
    </row>
    <row r="9390" spans="3:6" x14ac:dyDescent="0.25">
      <c r="C9390" s="86"/>
      <c r="D9390" s="86"/>
      <c r="E9390" s="86"/>
      <c r="F9390" s="86"/>
    </row>
    <row r="9391" spans="3:6" x14ac:dyDescent="0.25">
      <c r="C9391" s="86"/>
      <c r="D9391" s="86"/>
      <c r="E9391" s="86"/>
      <c r="F9391" s="86"/>
    </row>
    <row r="9392" spans="3:6" x14ac:dyDescent="0.25">
      <c r="C9392" s="86"/>
      <c r="D9392" s="86"/>
      <c r="E9392" s="86"/>
      <c r="F9392" s="86"/>
    </row>
    <row r="9393" spans="3:6" x14ac:dyDescent="0.25">
      <c r="C9393" s="86"/>
      <c r="D9393" s="86"/>
      <c r="E9393" s="86"/>
      <c r="F9393" s="86"/>
    </row>
    <row r="9394" spans="3:6" x14ac:dyDescent="0.25">
      <c r="C9394" s="86"/>
      <c r="D9394" s="86"/>
      <c r="E9394" s="86"/>
      <c r="F9394" s="86"/>
    </row>
    <row r="9395" spans="3:6" x14ac:dyDescent="0.25">
      <c r="C9395" s="86"/>
      <c r="D9395" s="86"/>
      <c r="E9395" s="86"/>
      <c r="F9395" s="86"/>
    </row>
    <row r="9396" spans="3:6" x14ac:dyDescent="0.25">
      <c r="C9396" s="86"/>
      <c r="D9396" s="86"/>
      <c r="E9396" s="86"/>
      <c r="F9396" s="86"/>
    </row>
    <row r="9397" spans="3:6" x14ac:dyDescent="0.25">
      <c r="C9397" s="86"/>
      <c r="D9397" s="86"/>
      <c r="E9397" s="86"/>
      <c r="F9397" s="86"/>
    </row>
    <row r="9398" spans="3:6" x14ac:dyDescent="0.25">
      <c r="C9398" s="86"/>
      <c r="D9398" s="86"/>
      <c r="E9398" s="86"/>
      <c r="F9398" s="86"/>
    </row>
    <row r="9399" spans="3:6" x14ac:dyDescent="0.25">
      <c r="C9399" s="86"/>
      <c r="D9399" s="86"/>
      <c r="E9399" s="86"/>
      <c r="F9399" s="86"/>
    </row>
    <row r="9400" spans="3:6" x14ac:dyDescent="0.25">
      <c r="C9400" s="86"/>
      <c r="D9400" s="86"/>
      <c r="E9400" s="86"/>
      <c r="F9400" s="86"/>
    </row>
    <row r="9401" spans="3:6" x14ac:dyDescent="0.25">
      <c r="C9401" s="86"/>
      <c r="D9401" s="86"/>
      <c r="E9401" s="86"/>
      <c r="F9401" s="86"/>
    </row>
    <row r="9402" spans="3:6" x14ac:dyDescent="0.25">
      <c r="C9402" s="86"/>
      <c r="D9402" s="86"/>
      <c r="E9402" s="86"/>
      <c r="F9402" s="86"/>
    </row>
    <row r="9403" spans="3:6" x14ac:dyDescent="0.25">
      <c r="C9403" s="86"/>
      <c r="D9403" s="86"/>
      <c r="E9403" s="86"/>
      <c r="F9403" s="86"/>
    </row>
    <row r="9404" spans="3:6" x14ac:dyDescent="0.25">
      <c r="C9404" s="86"/>
      <c r="D9404" s="86"/>
      <c r="E9404" s="86"/>
      <c r="F9404" s="86"/>
    </row>
    <row r="9405" spans="3:6" x14ac:dyDescent="0.25">
      <c r="C9405" s="86"/>
      <c r="D9405" s="86"/>
      <c r="E9405" s="86"/>
      <c r="F9405" s="86"/>
    </row>
    <row r="9406" spans="3:6" x14ac:dyDescent="0.25">
      <c r="C9406" s="86"/>
      <c r="D9406" s="86"/>
      <c r="E9406" s="86"/>
      <c r="F9406" s="86"/>
    </row>
    <row r="9407" spans="3:6" x14ac:dyDescent="0.25">
      <c r="C9407" s="86"/>
      <c r="D9407" s="86"/>
      <c r="E9407" s="86"/>
      <c r="F9407" s="86"/>
    </row>
    <row r="9408" spans="3:6" x14ac:dyDescent="0.25">
      <c r="C9408" s="86"/>
      <c r="D9408" s="86"/>
      <c r="E9408" s="86"/>
      <c r="F9408" s="86"/>
    </row>
    <row r="9409" spans="3:6" x14ac:dyDescent="0.25">
      <c r="C9409" s="86"/>
      <c r="D9409" s="86"/>
      <c r="E9409" s="86"/>
      <c r="F9409" s="86"/>
    </row>
    <row r="9410" spans="3:6" x14ac:dyDescent="0.25">
      <c r="C9410" s="86"/>
      <c r="D9410" s="86"/>
      <c r="E9410" s="86"/>
      <c r="F9410" s="86"/>
    </row>
    <row r="9411" spans="3:6" x14ac:dyDescent="0.25">
      <c r="C9411" s="86"/>
      <c r="D9411" s="86"/>
      <c r="E9411" s="86"/>
      <c r="F9411" s="86"/>
    </row>
    <row r="9412" spans="3:6" x14ac:dyDescent="0.25">
      <c r="C9412" s="86"/>
      <c r="D9412" s="86"/>
      <c r="E9412" s="86"/>
      <c r="F9412" s="86"/>
    </row>
    <row r="9413" spans="3:6" x14ac:dyDescent="0.25">
      <c r="C9413" s="86"/>
      <c r="D9413" s="86"/>
      <c r="E9413" s="86"/>
      <c r="F9413" s="86"/>
    </row>
    <row r="9414" spans="3:6" x14ac:dyDescent="0.25">
      <c r="C9414" s="86"/>
      <c r="D9414" s="86"/>
      <c r="E9414" s="86"/>
      <c r="F9414" s="86"/>
    </row>
    <row r="9415" spans="3:6" x14ac:dyDescent="0.25">
      <c r="C9415" s="86"/>
      <c r="D9415" s="86"/>
      <c r="E9415" s="86"/>
      <c r="F9415" s="86"/>
    </row>
    <row r="9416" spans="3:6" x14ac:dyDescent="0.25">
      <c r="C9416" s="86"/>
      <c r="D9416" s="86"/>
      <c r="E9416" s="86"/>
      <c r="F9416" s="86"/>
    </row>
    <row r="9417" spans="3:6" x14ac:dyDescent="0.25">
      <c r="C9417" s="86"/>
      <c r="D9417" s="86"/>
      <c r="E9417" s="86"/>
      <c r="F9417" s="86"/>
    </row>
    <row r="9418" spans="3:6" x14ac:dyDescent="0.25">
      <c r="C9418" s="86"/>
      <c r="D9418" s="86"/>
      <c r="E9418" s="86"/>
      <c r="F9418" s="86"/>
    </row>
    <row r="9419" spans="3:6" x14ac:dyDescent="0.25">
      <c r="C9419" s="86"/>
      <c r="D9419" s="86"/>
      <c r="E9419" s="86"/>
      <c r="F9419" s="86"/>
    </row>
    <row r="9420" spans="3:6" x14ac:dyDescent="0.25">
      <c r="C9420" s="86"/>
      <c r="D9420" s="86"/>
      <c r="E9420" s="86"/>
      <c r="F9420" s="86"/>
    </row>
    <row r="9421" spans="3:6" x14ac:dyDescent="0.25">
      <c r="C9421" s="86"/>
      <c r="D9421" s="86"/>
      <c r="E9421" s="86"/>
      <c r="F9421" s="86"/>
    </row>
    <row r="9422" spans="3:6" x14ac:dyDescent="0.25">
      <c r="C9422" s="86"/>
      <c r="D9422" s="86"/>
      <c r="E9422" s="86"/>
      <c r="F9422" s="86"/>
    </row>
    <row r="9423" spans="3:6" x14ac:dyDescent="0.25">
      <c r="C9423" s="86"/>
      <c r="D9423" s="86"/>
      <c r="E9423" s="86"/>
      <c r="F9423" s="86"/>
    </row>
    <row r="9424" spans="3:6" x14ac:dyDescent="0.25">
      <c r="C9424" s="86"/>
      <c r="D9424" s="86"/>
      <c r="E9424" s="86"/>
      <c r="F9424" s="86"/>
    </row>
    <row r="9425" spans="3:6" x14ac:dyDescent="0.25">
      <c r="C9425" s="86"/>
      <c r="D9425" s="86"/>
      <c r="E9425" s="86"/>
      <c r="F9425" s="86"/>
    </row>
    <row r="9426" spans="3:6" x14ac:dyDescent="0.25">
      <c r="C9426" s="86"/>
      <c r="D9426" s="86"/>
      <c r="E9426" s="86"/>
      <c r="F9426" s="86"/>
    </row>
    <row r="9427" spans="3:6" x14ac:dyDescent="0.25">
      <c r="C9427" s="86"/>
      <c r="D9427" s="86"/>
      <c r="E9427" s="86"/>
      <c r="F9427" s="86"/>
    </row>
    <row r="9428" spans="3:6" x14ac:dyDescent="0.25">
      <c r="C9428" s="86"/>
      <c r="D9428" s="86"/>
      <c r="E9428" s="86"/>
      <c r="F9428" s="86"/>
    </row>
    <row r="9429" spans="3:6" x14ac:dyDescent="0.25">
      <c r="C9429" s="86"/>
      <c r="D9429" s="86"/>
      <c r="E9429" s="86"/>
      <c r="F9429" s="86"/>
    </row>
    <row r="9430" spans="3:6" x14ac:dyDescent="0.25">
      <c r="C9430" s="86"/>
      <c r="D9430" s="86"/>
      <c r="E9430" s="86"/>
      <c r="F9430" s="86"/>
    </row>
    <row r="9431" spans="3:6" x14ac:dyDescent="0.25">
      <c r="C9431" s="86"/>
      <c r="D9431" s="86"/>
      <c r="E9431" s="86"/>
      <c r="F9431" s="86"/>
    </row>
    <row r="9432" spans="3:6" x14ac:dyDescent="0.25">
      <c r="C9432" s="86"/>
      <c r="D9432" s="86"/>
      <c r="E9432" s="86"/>
      <c r="F9432" s="86"/>
    </row>
    <row r="9433" spans="3:6" x14ac:dyDescent="0.25">
      <c r="C9433" s="86"/>
      <c r="D9433" s="86"/>
      <c r="E9433" s="86"/>
      <c r="F9433" s="86"/>
    </row>
    <row r="9434" spans="3:6" x14ac:dyDescent="0.25">
      <c r="C9434" s="86"/>
      <c r="D9434" s="86"/>
      <c r="E9434" s="86"/>
      <c r="F9434" s="86"/>
    </row>
    <row r="9435" spans="3:6" x14ac:dyDescent="0.25">
      <c r="C9435" s="86"/>
      <c r="D9435" s="86"/>
      <c r="E9435" s="86"/>
      <c r="F9435" s="86"/>
    </row>
    <row r="9436" spans="3:6" x14ac:dyDescent="0.25">
      <c r="C9436" s="86"/>
      <c r="D9436" s="86"/>
      <c r="E9436" s="86"/>
      <c r="F9436" s="86"/>
    </row>
    <row r="9437" spans="3:6" x14ac:dyDescent="0.25">
      <c r="C9437" s="86"/>
      <c r="D9437" s="86"/>
      <c r="E9437" s="86"/>
      <c r="F9437" s="86"/>
    </row>
    <row r="9438" spans="3:6" x14ac:dyDescent="0.25">
      <c r="C9438" s="86"/>
      <c r="D9438" s="86"/>
      <c r="E9438" s="86"/>
      <c r="F9438" s="86"/>
    </row>
    <row r="9439" spans="3:6" x14ac:dyDescent="0.25">
      <c r="C9439" s="86"/>
      <c r="D9439" s="86"/>
      <c r="E9439" s="86"/>
      <c r="F9439" s="86"/>
    </row>
    <row r="9440" spans="3:6" x14ac:dyDescent="0.25">
      <c r="C9440" s="86"/>
      <c r="D9440" s="86"/>
      <c r="E9440" s="86"/>
      <c r="F9440" s="86"/>
    </row>
    <row r="9441" spans="3:6" x14ac:dyDescent="0.25">
      <c r="C9441" s="86"/>
      <c r="D9441" s="86"/>
      <c r="E9441" s="86"/>
      <c r="F9441" s="86"/>
    </row>
    <row r="9442" spans="3:6" x14ac:dyDescent="0.25">
      <c r="C9442" s="86"/>
      <c r="D9442" s="86"/>
      <c r="E9442" s="86"/>
      <c r="F9442" s="86"/>
    </row>
    <row r="9443" spans="3:6" x14ac:dyDescent="0.25">
      <c r="C9443" s="86"/>
      <c r="D9443" s="86"/>
      <c r="E9443" s="86"/>
      <c r="F9443" s="86"/>
    </row>
    <row r="9444" spans="3:6" x14ac:dyDescent="0.25">
      <c r="C9444" s="86"/>
      <c r="D9444" s="86"/>
      <c r="E9444" s="86"/>
      <c r="F9444" s="86"/>
    </row>
    <row r="9445" spans="3:6" x14ac:dyDescent="0.25">
      <c r="C9445" s="86"/>
      <c r="D9445" s="86"/>
      <c r="E9445" s="86"/>
      <c r="F9445" s="86"/>
    </row>
    <row r="9446" spans="3:6" x14ac:dyDescent="0.25">
      <c r="C9446" s="86"/>
      <c r="D9446" s="86"/>
      <c r="E9446" s="86"/>
      <c r="F9446" s="86"/>
    </row>
    <row r="9447" spans="3:6" x14ac:dyDescent="0.25">
      <c r="C9447" s="86"/>
      <c r="D9447" s="86"/>
      <c r="E9447" s="86"/>
      <c r="F9447" s="86"/>
    </row>
    <row r="9448" spans="3:6" x14ac:dyDescent="0.25">
      <c r="C9448" s="86"/>
      <c r="D9448" s="86"/>
      <c r="E9448" s="86"/>
      <c r="F9448" s="86"/>
    </row>
    <row r="9449" spans="3:6" x14ac:dyDescent="0.25">
      <c r="C9449" s="86"/>
      <c r="D9449" s="86"/>
      <c r="E9449" s="86"/>
      <c r="F9449" s="86"/>
    </row>
    <row r="9450" spans="3:6" x14ac:dyDescent="0.25">
      <c r="C9450" s="86"/>
      <c r="D9450" s="86"/>
      <c r="E9450" s="86"/>
      <c r="F9450" s="86"/>
    </row>
    <row r="9451" spans="3:6" x14ac:dyDescent="0.25">
      <c r="C9451" s="86"/>
      <c r="D9451" s="86"/>
      <c r="E9451" s="86"/>
      <c r="F9451" s="86"/>
    </row>
    <row r="9452" spans="3:6" x14ac:dyDescent="0.25">
      <c r="C9452" s="86"/>
      <c r="D9452" s="86"/>
      <c r="E9452" s="86"/>
      <c r="F9452" s="86"/>
    </row>
    <row r="9453" spans="3:6" x14ac:dyDescent="0.25">
      <c r="C9453" s="86"/>
      <c r="D9453" s="86"/>
      <c r="E9453" s="86"/>
      <c r="F9453" s="86"/>
    </row>
    <row r="9454" spans="3:6" x14ac:dyDescent="0.25">
      <c r="C9454" s="86"/>
      <c r="D9454" s="86"/>
      <c r="E9454" s="86"/>
      <c r="F9454" s="86"/>
    </row>
    <row r="9455" spans="3:6" x14ac:dyDescent="0.25">
      <c r="C9455" s="86"/>
      <c r="D9455" s="86"/>
      <c r="E9455" s="86"/>
      <c r="F9455" s="86"/>
    </row>
    <row r="9456" spans="3:6" x14ac:dyDescent="0.25">
      <c r="C9456" s="86"/>
      <c r="D9456" s="86"/>
      <c r="E9456" s="86"/>
      <c r="F9456" s="86"/>
    </row>
    <row r="9457" spans="3:6" x14ac:dyDescent="0.25">
      <c r="C9457" s="86"/>
      <c r="D9457" s="86"/>
      <c r="E9457" s="86"/>
      <c r="F9457" s="86"/>
    </row>
    <row r="9458" spans="3:6" x14ac:dyDescent="0.25">
      <c r="C9458" s="86"/>
      <c r="D9458" s="86"/>
      <c r="E9458" s="86"/>
      <c r="F9458" s="86"/>
    </row>
    <row r="9459" spans="3:6" x14ac:dyDescent="0.25">
      <c r="C9459" s="86"/>
      <c r="D9459" s="86"/>
      <c r="E9459" s="86"/>
      <c r="F9459" s="86"/>
    </row>
    <row r="9460" spans="3:6" x14ac:dyDescent="0.25">
      <c r="C9460" s="86"/>
      <c r="D9460" s="86"/>
      <c r="E9460" s="86"/>
      <c r="F9460" s="86"/>
    </row>
    <row r="9461" spans="3:6" x14ac:dyDescent="0.25">
      <c r="C9461" s="86"/>
      <c r="D9461" s="86"/>
      <c r="E9461" s="86"/>
      <c r="F9461" s="86"/>
    </row>
    <row r="9462" spans="3:6" x14ac:dyDescent="0.25">
      <c r="C9462" s="86"/>
      <c r="D9462" s="86"/>
      <c r="E9462" s="86"/>
      <c r="F9462" s="86"/>
    </row>
    <row r="9463" spans="3:6" x14ac:dyDescent="0.25">
      <c r="C9463" s="86"/>
      <c r="D9463" s="86"/>
      <c r="E9463" s="86"/>
      <c r="F9463" s="86"/>
    </row>
    <row r="9464" spans="3:6" x14ac:dyDescent="0.25">
      <c r="C9464" s="86"/>
      <c r="D9464" s="86"/>
      <c r="E9464" s="86"/>
      <c r="F9464" s="86"/>
    </row>
    <row r="9465" spans="3:6" x14ac:dyDescent="0.25">
      <c r="C9465" s="86"/>
      <c r="D9465" s="86"/>
      <c r="E9465" s="86"/>
      <c r="F9465" s="86"/>
    </row>
    <row r="9466" spans="3:6" x14ac:dyDescent="0.25">
      <c r="C9466" s="86"/>
      <c r="D9466" s="86"/>
      <c r="E9466" s="86"/>
      <c r="F9466" s="86"/>
    </row>
    <row r="9467" spans="3:6" x14ac:dyDescent="0.25">
      <c r="C9467" s="86"/>
      <c r="D9467" s="86"/>
      <c r="E9467" s="86"/>
      <c r="F9467" s="86"/>
    </row>
    <row r="9468" spans="3:6" x14ac:dyDescent="0.25">
      <c r="C9468" s="86"/>
      <c r="D9468" s="86"/>
      <c r="E9468" s="86"/>
      <c r="F9468" s="86"/>
    </row>
    <row r="9469" spans="3:6" x14ac:dyDescent="0.25">
      <c r="C9469" s="86"/>
      <c r="D9469" s="86"/>
      <c r="E9469" s="86"/>
      <c r="F9469" s="86"/>
    </row>
    <row r="9470" spans="3:6" x14ac:dyDescent="0.25">
      <c r="C9470" s="86"/>
      <c r="D9470" s="86"/>
      <c r="E9470" s="86"/>
      <c r="F9470" s="86"/>
    </row>
    <row r="9471" spans="3:6" x14ac:dyDescent="0.25">
      <c r="C9471" s="86"/>
      <c r="D9471" s="86"/>
      <c r="E9471" s="86"/>
      <c r="F9471" s="86"/>
    </row>
    <row r="9472" spans="3:6" x14ac:dyDescent="0.25">
      <c r="C9472" s="86"/>
      <c r="D9472" s="86"/>
      <c r="E9472" s="86"/>
      <c r="F9472" s="86"/>
    </row>
    <row r="9473" spans="3:6" x14ac:dyDescent="0.25">
      <c r="C9473" s="86"/>
      <c r="D9473" s="86"/>
      <c r="E9473" s="86"/>
      <c r="F9473" s="86"/>
    </row>
    <row r="9474" spans="3:6" x14ac:dyDescent="0.25">
      <c r="C9474" s="86"/>
      <c r="D9474" s="86"/>
      <c r="E9474" s="86"/>
      <c r="F9474" s="86"/>
    </row>
    <row r="9475" spans="3:6" x14ac:dyDescent="0.25">
      <c r="C9475" s="86"/>
      <c r="D9475" s="86"/>
      <c r="E9475" s="86"/>
      <c r="F9475" s="86"/>
    </row>
    <row r="9476" spans="3:6" x14ac:dyDescent="0.25">
      <c r="C9476" s="86"/>
      <c r="D9476" s="86"/>
      <c r="E9476" s="86"/>
      <c r="F9476" s="86"/>
    </row>
    <row r="9477" spans="3:6" x14ac:dyDescent="0.25">
      <c r="C9477" s="86"/>
      <c r="D9477" s="86"/>
      <c r="E9477" s="86"/>
      <c r="F9477" s="86"/>
    </row>
    <row r="9478" spans="3:6" x14ac:dyDescent="0.25">
      <c r="C9478" s="86"/>
      <c r="D9478" s="86"/>
      <c r="E9478" s="86"/>
      <c r="F9478" s="86"/>
    </row>
    <row r="9479" spans="3:6" x14ac:dyDescent="0.25">
      <c r="C9479" s="86"/>
      <c r="D9479" s="86"/>
      <c r="E9479" s="86"/>
      <c r="F9479" s="86"/>
    </row>
    <row r="9480" spans="3:6" x14ac:dyDescent="0.25">
      <c r="C9480" s="86"/>
      <c r="D9480" s="86"/>
      <c r="E9480" s="86"/>
      <c r="F9480" s="86"/>
    </row>
    <row r="9481" spans="3:6" x14ac:dyDescent="0.25">
      <c r="C9481" s="86"/>
      <c r="D9481" s="86"/>
      <c r="E9481" s="86"/>
      <c r="F9481" s="86"/>
    </row>
    <row r="9482" spans="3:6" x14ac:dyDescent="0.25">
      <c r="C9482" s="86"/>
      <c r="D9482" s="86"/>
      <c r="E9482" s="86"/>
      <c r="F9482" s="86"/>
    </row>
    <row r="9483" spans="3:6" x14ac:dyDescent="0.25">
      <c r="C9483" s="86"/>
      <c r="D9483" s="86"/>
      <c r="E9483" s="86"/>
      <c r="F9483" s="86"/>
    </row>
    <row r="9484" spans="3:6" x14ac:dyDescent="0.25">
      <c r="C9484" s="86"/>
      <c r="D9484" s="86"/>
      <c r="E9484" s="86"/>
      <c r="F9484" s="86"/>
    </row>
    <row r="9485" spans="3:6" x14ac:dyDescent="0.25">
      <c r="C9485" s="86"/>
      <c r="D9485" s="86"/>
      <c r="E9485" s="86"/>
      <c r="F9485" s="86"/>
    </row>
    <row r="9486" spans="3:6" x14ac:dyDescent="0.25">
      <c r="C9486" s="86"/>
      <c r="D9486" s="86"/>
      <c r="E9486" s="86"/>
      <c r="F9486" s="86"/>
    </row>
    <row r="9487" spans="3:6" x14ac:dyDescent="0.25">
      <c r="C9487" s="86"/>
      <c r="D9487" s="86"/>
      <c r="E9487" s="86"/>
      <c r="F9487" s="86"/>
    </row>
    <row r="9488" spans="3:6" x14ac:dyDescent="0.25">
      <c r="C9488" s="86"/>
      <c r="D9488" s="86"/>
      <c r="E9488" s="86"/>
      <c r="F9488" s="86"/>
    </row>
    <row r="9489" spans="3:6" x14ac:dyDescent="0.25">
      <c r="C9489" s="86"/>
      <c r="D9489" s="86"/>
      <c r="E9489" s="86"/>
      <c r="F9489" s="86"/>
    </row>
    <row r="9490" spans="3:6" x14ac:dyDescent="0.25">
      <c r="C9490" s="86"/>
      <c r="D9490" s="86"/>
      <c r="E9490" s="86"/>
      <c r="F9490" s="86"/>
    </row>
    <row r="9491" spans="3:6" x14ac:dyDescent="0.25">
      <c r="C9491" s="86"/>
      <c r="D9491" s="86"/>
      <c r="E9491" s="86"/>
      <c r="F9491" s="86"/>
    </row>
    <row r="9492" spans="3:6" x14ac:dyDescent="0.25">
      <c r="C9492" s="86"/>
      <c r="D9492" s="86"/>
      <c r="E9492" s="86"/>
      <c r="F9492" s="86"/>
    </row>
    <row r="9493" spans="3:6" x14ac:dyDescent="0.25">
      <c r="C9493" s="86"/>
      <c r="D9493" s="86"/>
      <c r="E9493" s="86"/>
      <c r="F9493" s="86"/>
    </row>
    <row r="9494" spans="3:6" x14ac:dyDescent="0.25">
      <c r="C9494" s="86"/>
      <c r="D9494" s="86"/>
      <c r="E9494" s="86"/>
      <c r="F9494" s="86"/>
    </row>
    <row r="9495" spans="3:6" x14ac:dyDescent="0.25">
      <c r="C9495" s="86"/>
      <c r="D9495" s="86"/>
      <c r="E9495" s="86"/>
      <c r="F9495" s="86"/>
    </row>
    <row r="9496" spans="3:6" x14ac:dyDescent="0.25">
      <c r="C9496" s="86"/>
      <c r="D9496" s="86"/>
      <c r="E9496" s="86"/>
      <c r="F9496" s="86"/>
    </row>
    <row r="9497" spans="3:6" x14ac:dyDescent="0.25">
      <c r="C9497" s="86"/>
      <c r="D9497" s="86"/>
      <c r="E9497" s="86"/>
      <c r="F9497" s="86"/>
    </row>
    <row r="9498" spans="3:6" x14ac:dyDescent="0.25">
      <c r="C9498" s="86"/>
      <c r="D9498" s="86"/>
      <c r="E9498" s="86"/>
      <c r="F9498" s="86"/>
    </row>
    <row r="9499" spans="3:6" x14ac:dyDescent="0.25">
      <c r="C9499" s="86"/>
      <c r="D9499" s="86"/>
      <c r="E9499" s="86"/>
      <c r="F9499" s="86"/>
    </row>
    <row r="9500" spans="3:6" x14ac:dyDescent="0.25">
      <c r="C9500" s="86"/>
      <c r="D9500" s="86"/>
      <c r="E9500" s="86"/>
      <c r="F9500" s="86"/>
    </row>
    <row r="9501" spans="3:6" x14ac:dyDescent="0.25">
      <c r="C9501" s="86"/>
      <c r="D9501" s="86"/>
      <c r="E9501" s="86"/>
      <c r="F9501" s="86"/>
    </row>
    <row r="9502" spans="3:6" x14ac:dyDescent="0.25">
      <c r="C9502" s="86"/>
      <c r="D9502" s="86"/>
      <c r="E9502" s="86"/>
      <c r="F9502" s="86"/>
    </row>
    <row r="9503" spans="3:6" x14ac:dyDescent="0.25">
      <c r="C9503" s="86"/>
      <c r="D9503" s="86"/>
      <c r="E9503" s="86"/>
      <c r="F9503" s="86"/>
    </row>
    <row r="9504" spans="3:6" x14ac:dyDescent="0.25">
      <c r="C9504" s="86"/>
      <c r="D9504" s="86"/>
      <c r="E9504" s="86"/>
      <c r="F9504" s="86"/>
    </row>
    <row r="9505" spans="3:6" x14ac:dyDescent="0.25">
      <c r="C9505" s="86"/>
      <c r="D9505" s="86"/>
      <c r="E9505" s="86"/>
      <c r="F9505" s="86"/>
    </row>
    <row r="9506" spans="3:6" x14ac:dyDescent="0.25">
      <c r="C9506" s="86"/>
      <c r="D9506" s="86"/>
      <c r="E9506" s="86"/>
      <c r="F9506" s="86"/>
    </row>
    <row r="9507" spans="3:6" x14ac:dyDescent="0.25">
      <c r="C9507" s="86"/>
      <c r="D9507" s="86"/>
      <c r="E9507" s="86"/>
      <c r="F9507" s="86"/>
    </row>
    <row r="9508" spans="3:6" x14ac:dyDescent="0.25">
      <c r="C9508" s="86"/>
      <c r="D9508" s="86"/>
      <c r="E9508" s="86"/>
      <c r="F9508" s="86"/>
    </row>
    <row r="9509" spans="3:6" x14ac:dyDescent="0.25">
      <c r="C9509" s="86"/>
      <c r="D9509" s="86"/>
      <c r="E9509" s="86"/>
      <c r="F9509" s="86"/>
    </row>
    <row r="9510" spans="3:6" x14ac:dyDescent="0.25">
      <c r="C9510" s="86"/>
      <c r="D9510" s="86"/>
      <c r="E9510" s="86"/>
      <c r="F9510" s="86"/>
    </row>
    <row r="9511" spans="3:6" x14ac:dyDescent="0.25">
      <c r="C9511" s="86"/>
      <c r="D9511" s="86"/>
      <c r="E9511" s="86"/>
      <c r="F9511" s="86"/>
    </row>
    <row r="9512" spans="3:6" x14ac:dyDescent="0.25">
      <c r="C9512" s="86"/>
      <c r="D9512" s="86"/>
      <c r="E9512" s="86"/>
      <c r="F9512" s="86"/>
    </row>
    <row r="9513" spans="3:6" x14ac:dyDescent="0.25">
      <c r="C9513" s="86"/>
      <c r="D9513" s="86"/>
      <c r="E9513" s="86"/>
      <c r="F9513" s="86"/>
    </row>
    <row r="9514" spans="3:6" x14ac:dyDescent="0.25">
      <c r="C9514" s="86"/>
      <c r="D9514" s="86"/>
      <c r="E9514" s="86"/>
      <c r="F9514" s="86"/>
    </row>
    <row r="9515" spans="3:6" x14ac:dyDescent="0.25">
      <c r="C9515" s="86"/>
      <c r="D9515" s="86"/>
      <c r="E9515" s="86"/>
      <c r="F9515" s="86"/>
    </row>
    <row r="9516" spans="3:6" x14ac:dyDescent="0.25">
      <c r="C9516" s="86"/>
      <c r="D9516" s="86"/>
      <c r="E9516" s="86"/>
      <c r="F9516" s="86"/>
    </row>
    <row r="9517" spans="3:6" x14ac:dyDescent="0.25">
      <c r="C9517" s="86"/>
      <c r="D9517" s="86"/>
      <c r="E9517" s="86"/>
      <c r="F9517" s="86"/>
    </row>
    <row r="9518" spans="3:6" x14ac:dyDescent="0.25">
      <c r="C9518" s="86"/>
      <c r="D9518" s="86"/>
      <c r="E9518" s="86"/>
      <c r="F9518" s="86"/>
    </row>
    <row r="9519" spans="3:6" x14ac:dyDescent="0.25">
      <c r="C9519" s="86"/>
      <c r="D9519" s="86"/>
      <c r="E9519" s="86"/>
      <c r="F9519" s="86"/>
    </row>
    <row r="9520" spans="3:6" x14ac:dyDescent="0.25">
      <c r="C9520" s="86"/>
      <c r="D9520" s="86"/>
      <c r="E9520" s="86"/>
      <c r="F9520" s="86"/>
    </row>
    <row r="9521" spans="3:6" x14ac:dyDescent="0.25">
      <c r="C9521" s="86"/>
      <c r="D9521" s="86"/>
      <c r="E9521" s="86"/>
      <c r="F9521" s="86"/>
    </row>
    <row r="9522" spans="3:6" x14ac:dyDescent="0.25">
      <c r="C9522" s="86"/>
      <c r="D9522" s="86"/>
      <c r="E9522" s="86"/>
      <c r="F9522" s="86"/>
    </row>
    <row r="9523" spans="3:6" x14ac:dyDescent="0.25">
      <c r="C9523" s="86"/>
      <c r="D9523" s="86"/>
      <c r="E9523" s="86"/>
      <c r="F9523" s="86"/>
    </row>
    <row r="9524" spans="3:6" x14ac:dyDescent="0.25">
      <c r="C9524" s="86"/>
      <c r="D9524" s="86"/>
      <c r="E9524" s="86"/>
      <c r="F9524" s="86"/>
    </row>
    <row r="9525" spans="3:6" x14ac:dyDescent="0.25">
      <c r="C9525" s="86"/>
      <c r="D9525" s="86"/>
      <c r="E9525" s="86"/>
      <c r="F9525" s="86"/>
    </row>
    <row r="9526" spans="3:6" x14ac:dyDescent="0.25">
      <c r="C9526" s="86"/>
      <c r="D9526" s="86"/>
      <c r="E9526" s="86"/>
      <c r="F9526" s="86"/>
    </row>
    <row r="9527" spans="3:6" x14ac:dyDescent="0.25">
      <c r="C9527" s="86"/>
      <c r="D9527" s="86"/>
      <c r="E9527" s="86"/>
      <c r="F9527" s="86"/>
    </row>
    <row r="9528" spans="3:6" x14ac:dyDescent="0.25">
      <c r="C9528" s="86"/>
      <c r="D9528" s="86"/>
      <c r="E9528" s="86"/>
      <c r="F9528" s="86"/>
    </row>
    <row r="9529" spans="3:6" x14ac:dyDescent="0.25">
      <c r="C9529" s="86"/>
      <c r="D9529" s="86"/>
      <c r="E9529" s="86"/>
      <c r="F9529" s="86"/>
    </row>
    <row r="9530" spans="3:6" x14ac:dyDescent="0.25">
      <c r="C9530" s="86"/>
      <c r="D9530" s="86"/>
      <c r="E9530" s="86"/>
      <c r="F9530" s="86"/>
    </row>
    <row r="9531" spans="3:6" x14ac:dyDescent="0.25">
      <c r="C9531" s="86"/>
      <c r="D9531" s="86"/>
      <c r="E9531" s="86"/>
      <c r="F9531" s="86"/>
    </row>
    <row r="9532" spans="3:6" x14ac:dyDescent="0.25">
      <c r="C9532" s="86"/>
      <c r="D9532" s="86"/>
      <c r="E9532" s="86"/>
      <c r="F9532" s="86"/>
    </row>
    <row r="9533" spans="3:6" x14ac:dyDescent="0.25">
      <c r="C9533" s="86"/>
      <c r="D9533" s="86"/>
      <c r="E9533" s="86"/>
      <c r="F9533" s="86"/>
    </row>
    <row r="9534" spans="3:6" x14ac:dyDescent="0.25">
      <c r="C9534" s="86"/>
      <c r="D9534" s="86"/>
      <c r="E9534" s="86"/>
      <c r="F9534" s="86"/>
    </row>
    <row r="9535" spans="3:6" x14ac:dyDescent="0.25">
      <c r="C9535" s="86"/>
      <c r="D9535" s="86"/>
      <c r="E9535" s="86"/>
      <c r="F9535" s="86"/>
    </row>
    <row r="9536" spans="3:6" x14ac:dyDescent="0.25">
      <c r="C9536" s="86"/>
      <c r="D9536" s="86"/>
      <c r="E9536" s="86"/>
      <c r="F9536" s="86"/>
    </row>
    <row r="9537" spans="3:6" x14ac:dyDescent="0.25">
      <c r="C9537" s="86"/>
      <c r="D9537" s="86"/>
      <c r="E9537" s="86"/>
      <c r="F9537" s="86"/>
    </row>
    <row r="9538" spans="3:6" x14ac:dyDescent="0.25">
      <c r="C9538" s="86"/>
      <c r="D9538" s="86"/>
      <c r="E9538" s="86"/>
      <c r="F9538" s="86"/>
    </row>
    <row r="9539" spans="3:6" x14ac:dyDescent="0.25">
      <c r="C9539" s="86"/>
      <c r="D9539" s="86"/>
      <c r="E9539" s="86"/>
      <c r="F9539" s="86"/>
    </row>
    <row r="9540" spans="3:6" x14ac:dyDescent="0.25">
      <c r="C9540" s="86"/>
      <c r="D9540" s="86"/>
      <c r="E9540" s="86"/>
      <c r="F9540" s="86"/>
    </row>
    <row r="9541" spans="3:6" x14ac:dyDescent="0.25">
      <c r="C9541" s="86"/>
      <c r="D9541" s="86"/>
      <c r="E9541" s="86"/>
      <c r="F9541" s="86"/>
    </row>
    <row r="9542" spans="3:6" x14ac:dyDescent="0.25">
      <c r="C9542" s="86"/>
      <c r="D9542" s="86"/>
      <c r="E9542" s="86"/>
      <c r="F9542" s="86"/>
    </row>
    <row r="9543" spans="3:6" x14ac:dyDescent="0.25">
      <c r="C9543" s="86"/>
      <c r="D9543" s="86"/>
      <c r="E9543" s="86"/>
      <c r="F9543" s="86"/>
    </row>
    <row r="9544" spans="3:6" x14ac:dyDescent="0.25">
      <c r="C9544" s="86"/>
      <c r="D9544" s="86"/>
      <c r="E9544" s="86"/>
      <c r="F9544" s="86"/>
    </row>
    <row r="9545" spans="3:6" x14ac:dyDescent="0.25">
      <c r="C9545" s="86"/>
      <c r="D9545" s="86"/>
      <c r="E9545" s="86"/>
      <c r="F9545" s="86"/>
    </row>
    <row r="9546" spans="3:6" x14ac:dyDescent="0.25">
      <c r="C9546" s="86"/>
      <c r="D9546" s="86"/>
      <c r="E9546" s="86"/>
      <c r="F9546" s="86"/>
    </row>
    <row r="9547" spans="3:6" x14ac:dyDescent="0.25">
      <c r="C9547" s="86"/>
      <c r="D9547" s="86"/>
      <c r="E9547" s="86"/>
      <c r="F9547" s="86"/>
    </row>
    <row r="9548" spans="3:6" x14ac:dyDescent="0.25">
      <c r="C9548" s="86"/>
      <c r="D9548" s="86"/>
      <c r="E9548" s="86"/>
      <c r="F9548" s="86"/>
    </row>
    <row r="9549" spans="3:6" x14ac:dyDescent="0.25">
      <c r="C9549" s="86"/>
      <c r="D9549" s="86"/>
      <c r="E9549" s="86"/>
      <c r="F9549" s="86"/>
    </row>
    <row r="9550" spans="3:6" x14ac:dyDescent="0.25">
      <c r="C9550" s="86"/>
      <c r="D9550" s="86"/>
      <c r="E9550" s="86"/>
      <c r="F9550" s="86"/>
    </row>
    <row r="9551" spans="3:6" x14ac:dyDescent="0.25">
      <c r="C9551" s="86"/>
      <c r="D9551" s="86"/>
      <c r="E9551" s="86"/>
      <c r="F9551" s="86"/>
    </row>
    <row r="9552" spans="3:6" x14ac:dyDescent="0.25">
      <c r="C9552" s="86"/>
      <c r="D9552" s="86"/>
      <c r="E9552" s="86"/>
      <c r="F9552" s="86"/>
    </row>
    <row r="9553" spans="3:6" x14ac:dyDescent="0.25">
      <c r="C9553" s="86"/>
      <c r="D9553" s="86"/>
      <c r="E9553" s="86"/>
      <c r="F9553" s="86"/>
    </row>
    <row r="9554" spans="3:6" x14ac:dyDescent="0.25">
      <c r="C9554" s="86"/>
      <c r="D9554" s="86"/>
      <c r="E9554" s="86"/>
      <c r="F9554" s="86"/>
    </row>
    <row r="9555" spans="3:6" x14ac:dyDescent="0.25">
      <c r="C9555" s="86"/>
      <c r="D9555" s="86"/>
      <c r="E9555" s="86"/>
      <c r="F9555" s="86"/>
    </row>
    <row r="9556" spans="3:6" x14ac:dyDescent="0.25">
      <c r="C9556" s="86"/>
      <c r="D9556" s="86"/>
      <c r="E9556" s="86"/>
      <c r="F9556" s="86"/>
    </row>
    <row r="9557" spans="3:6" x14ac:dyDescent="0.25">
      <c r="C9557" s="86"/>
      <c r="D9557" s="86"/>
      <c r="E9557" s="86"/>
      <c r="F9557" s="86"/>
    </row>
    <row r="9558" spans="3:6" x14ac:dyDescent="0.25">
      <c r="C9558" s="86"/>
      <c r="D9558" s="86"/>
      <c r="E9558" s="86"/>
      <c r="F9558" s="86"/>
    </row>
    <row r="9559" spans="3:6" x14ac:dyDescent="0.25">
      <c r="C9559" s="86"/>
      <c r="D9559" s="86"/>
      <c r="E9559" s="86"/>
      <c r="F9559" s="86"/>
    </row>
    <row r="9560" spans="3:6" x14ac:dyDescent="0.25">
      <c r="C9560" s="86"/>
      <c r="D9560" s="86"/>
      <c r="E9560" s="86"/>
      <c r="F9560" s="86"/>
    </row>
    <row r="9561" spans="3:6" x14ac:dyDescent="0.25">
      <c r="C9561" s="86"/>
      <c r="D9561" s="86"/>
      <c r="E9561" s="86"/>
      <c r="F9561" s="86"/>
    </row>
    <row r="9562" spans="3:6" x14ac:dyDescent="0.25">
      <c r="C9562" s="86"/>
      <c r="D9562" s="86"/>
      <c r="E9562" s="86"/>
      <c r="F9562" s="86"/>
    </row>
    <row r="9563" spans="3:6" x14ac:dyDescent="0.25">
      <c r="C9563" s="86"/>
      <c r="D9563" s="86"/>
      <c r="E9563" s="86"/>
      <c r="F9563" s="86"/>
    </row>
    <row r="9564" spans="3:6" x14ac:dyDescent="0.25">
      <c r="C9564" s="86"/>
      <c r="D9564" s="86"/>
      <c r="E9564" s="86"/>
      <c r="F9564" s="86"/>
    </row>
    <row r="9565" spans="3:6" x14ac:dyDescent="0.25">
      <c r="C9565" s="86"/>
      <c r="D9565" s="86"/>
      <c r="E9565" s="86"/>
      <c r="F9565" s="86"/>
    </row>
    <row r="9566" spans="3:6" x14ac:dyDescent="0.25">
      <c r="C9566" s="86"/>
      <c r="D9566" s="86"/>
      <c r="E9566" s="86"/>
      <c r="F9566" s="86"/>
    </row>
    <row r="9567" spans="3:6" x14ac:dyDescent="0.25">
      <c r="C9567" s="86"/>
      <c r="D9567" s="86"/>
      <c r="E9567" s="86"/>
      <c r="F9567" s="86"/>
    </row>
    <row r="9568" spans="3:6" x14ac:dyDescent="0.25">
      <c r="C9568" s="86"/>
      <c r="D9568" s="86"/>
      <c r="E9568" s="86"/>
      <c r="F9568" s="86"/>
    </row>
    <row r="9569" spans="3:6" x14ac:dyDescent="0.25">
      <c r="C9569" s="86"/>
      <c r="D9569" s="86"/>
      <c r="E9569" s="86"/>
      <c r="F9569" s="86"/>
    </row>
    <row r="9570" spans="3:6" x14ac:dyDescent="0.25">
      <c r="C9570" s="86"/>
      <c r="D9570" s="86"/>
      <c r="E9570" s="86"/>
      <c r="F9570" s="86"/>
    </row>
    <row r="9571" spans="3:6" x14ac:dyDescent="0.25">
      <c r="C9571" s="86"/>
      <c r="D9571" s="86"/>
      <c r="E9571" s="86"/>
      <c r="F9571" s="86"/>
    </row>
    <row r="9572" spans="3:6" x14ac:dyDescent="0.25">
      <c r="C9572" s="86"/>
      <c r="D9572" s="86"/>
      <c r="E9572" s="86"/>
      <c r="F9572" s="86"/>
    </row>
    <row r="9573" spans="3:6" x14ac:dyDescent="0.25">
      <c r="C9573" s="86"/>
      <c r="D9573" s="86"/>
      <c r="E9573" s="86"/>
      <c r="F9573" s="86"/>
    </row>
    <row r="9574" spans="3:6" x14ac:dyDescent="0.25">
      <c r="C9574" s="86"/>
      <c r="D9574" s="86"/>
      <c r="E9574" s="86"/>
      <c r="F9574" s="86"/>
    </row>
    <row r="9575" spans="3:6" x14ac:dyDescent="0.25">
      <c r="C9575" s="86"/>
      <c r="D9575" s="86"/>
      <c r="E9575" s="86"/>
      <c r="F9575" s="86"/>
    </row>
    <row r="9576" spans="3:6" x14ac:dyDescent="0.25">
      <c r="C9576" s="86"/>
      <c r="D9576" s="86"/>
      <c r="E9576" s="86"/>
      <c r="F9576" s="86"/>
    </row>
    <row r="9577" spans="3:6" x14ac:dyDescent="0.25">
      <c r="C9577" s="86"/>
      <c r="D9577" s="86"/>
      <c r="E9577" s="86"/>
      <c r="F9577" s="86"/>
    </row>
    <row r="9578" spans="3:6" x14ac:dyDescent="0.25">
      <c r="C9578" s="86"/>
      <c r="D9578" s="86"/>
      <c r="E9578" s="86"/>
      <c r="F9578" s="86"/>
    </row>
    <row r="9579" spans="3:6" x14ac:dyDescent="0.25">
      <c r="C9579" s="86"/>
      <c r="D9579" s="86"/>
      <c r="E9579" s="86"/>
      <c r="F9579" s="86"/>
    </row>
    <row r="9580" spans="3:6" x14ac:dyDescent="0.25">
      <c r="C9580" s="86"/>
      <c r="D9580" s="86"/>
      <c r="E9580" s="86"/>
      <c r="F9580" s="86"/>
    </row>
    <row r="9581" spans="3:6" x14ac:dyDescent="0.25">
      <c r="C9581" s="86"/>
      <c r="D9581" s="86"/>
      <c r="E9581" s="86"/>
      <c r="F9581" s="86"/>
    </row>
    <row r="9582" spans="3:6" x14ac:dyDescent="0.25">
      <c r="C9582" s="86"/>
      <c r="D9582" s="86"/>
      <c r="E9582" s="86"/>
      <c r="F9582" s="86"/>
    </row>
    <row r="9583" spans="3:6" x14ac:dyDescent="0.25">
      <c r="C9583" s="86"/>
      <c r="D9583" s="86"/>
      <c r="E9583" s="86"/>
      <c r="F9583" s="86"/>
    </row>
    <row r="9584" spans="3:6" x14ac:dyDescent="0.25">
      <c r="C9584" s="86"/>
      <c r="D9584" s="86"/>
      <c r="E9584" s="86"/>
      <c r="F9584" s="86"/>
    </row>
    <row r="9585" spans="3:6" x14ac:dyDescent="0.25">
      <c r="C9585" s="86"/>
      <c r="D9585" s="86"/>
      <c r="E9585" s="86"/>
      <c r="F9585" s="86"/>
    </row>
    <row r="9586" spans="3:6" x14ac:dyDescent="0.25">
      <c r="C9586" s="86"/>
      <c r="D9586" s="86"/>
      <c r="E9586" s="86"/>
      <c r="F9586" s="86"/>
    </row>
    <row r="9587" spans="3:6" x14ac:dyDescent="0.25">
      <c r="C9587" s="86"/>
      <c r="D9587" s="86"/>
      <c r="E9587" s="86"/>
      <c r="F9587" s="86"/>
    </row>
    <row r="9588" spans="3:6" x14ac:dyDescent="0.25">
      <c r="C9588" s="86"/>
      <c r="D9588" s="86"/>
      <c r="E9588" s="86"/>
      <c r="F9588" s="86"/>
    </row>
    <row r="9589" spans="3:6" x14ac:dyDescent="0.25">
      <c r="C9589" s="86"/>
      <c r="D9589" s="86"/>
      <c r="E9589" s="86"/>
      <c r="F9589" s="86"/>
    </row>
    <row r="9590" spans="3:6" x14ac:dyDescent="0.25">
      <c r="C9590" s="86"/>
      <c r="D9590" s="86"/>
      <c r="E9590" s="86"/>
      <c r="F9590" s="86"/>
    </row>
    <row r="9591" spans="3:6" x14ac:dyDescent="0.25">
      <c r="C9591" s="86"/>
      <c r="D9591" s="86"/>
      <c r="E9591" s="86"/>
      <c r="F9591" s="86"/>
    </row>
    <row r="9592" spans="3:6" x14ac:dyDescent="0.25">
      <c r="C9592" s="86"/>
      <c r="D9592" s="86"/>
      <c r="E9592" s="86"/>
      <c r="F9592" s="86"/>
    </row>
    <row r="9593" spans="3:6" x14ac:dyDescent="0.25">
      <c r="C9593" s="86"/>
      <c r="D9593" s="86"/>
      <c r="E9593" s="86"/>
      <c r="F9593" s="86"/>
    </row>
    <row r="9594" spans="3:6" x14ac:dyDescent="0.25">
      <c r="C9594" s="86"/>
      <c r="D9594" s="86"/>
      <c r="E9594" s="86"/>
      <c r="F9594" s="86"/>
    </row>
    <row r="9595" spans="3:6" x14ac:dyDescent="0.25">
      <c r="C9595" s="86"/>
      <c r="D9595" s="86"/>
      <c r="E9595" s="86"/>
      <c r="F9595" s="86"/>
    </row>
    <row r="9596" spans="3:6" x14ac:dyDescent="0.25">
      <c r="C9596" s="86"/>
      <c r="D9596" s="86"/>
      <c r="E9596" s="86"/>
      <c r="F9596" s="86"/>
    </row>
    <row r="9597" spans="3:6" x14ac:dyDescent="0.25">
      <c r="C9597" s="86"/>
      <c r="D9597" s="86"/>
      <c r="E9597" s="86"/>
      <c r="F9597" s="86"/>
    </row>
    <row r="9598" spans="3:6" x14ac:dyDescent="0.25">
      <c r="C9598" s="86"/>
      <c r="D9598" s="86"/>
      <c r="E9598" s="86"/>
      <c r="F9598" s="86"/>
    </row>
    <row r="9599" spans="3:6" x14ac:dyDescent="0.25">
      <c r="C9599" s="86"/>
      <c r="D9599" s="86"/>
      <c r="E9599" s="86"/>
      <c r="F9599" s="86"/>
    </row>
    <row r="9600" spans="3:6" x14ac:dyDescent="0.25">
      <c r="C9600" s="86"/>
      <c r="D9600" s="86"/>
      <c r="E9600" s="86"/>
      <c r="F9600" s="86"/>
    </row>
    <row r="9601" spans="3:6" x14ac:dyDescent="0.25">
      <c r="C9601" s="86"/>
      <c r="D9601" s="86"/>
      <c r="E9601" s="86"/>
      <c r="F9601" s="86"/>
    </row>
    <row r="9602" spans="3:6" x14ac:dyDescent="0.25">
      <c r="C9602" s="86"/>
      <c r="D9602" s="86"/>
      <c r="E9602" s="86"/>
      <c r="F9602" s="86"/>
    </row>
    <row r="9603" spans="3:6" x14ac:dyDescent="0.25">
      <c r="C9603" s="86"/>
      <c r="D9603" s="86"/>
      <c r="E9603" s="86"/>
      <c r="F9603" s="86"/>
    </row>
    <row r="9604" spans="3:6" x14ac:dyDescent="0.25">
      <c r="C9604" s="86"/>
      <c r="D9604" s="86"/>
      <c r="E9604" s="86"/>
      <c r="F9604" s="86"/>
    </row>
    <row r="9605" spans="3:6" x14ac:dyDescent="0.25">
      <c r="C9605" s="86"/>
      <c r="D9605" s="86"/>
      <c r="E9605" s="86"/>
      <c r="F9605" s="86"/>
    </row>
    <row r="9606" spans="3:6" x14ac:dyDescent="0.25">
      <c r="C9606" s="86"/>
      <c r="D9606" s="86"/>
      <c r="E9606" s="86"/>
      <c r="F9606" s="86"/>
    </row>
    <row r="9607" spans="3:6" x14ac:dyDescent="0.25">
      <c r="C9607" s="86"/>
      <c r="D9607" s="86"/>
      <c r="E9607" s="86"/>
      <c r="F9607" s="86"/>
    </row>
    <row r="9608" spans="3:6" x14ac:dyDescent="0.25">
      <c r="C9608" s="86"/>
      <c r="D9608" s="86"/>
      <c r="E9608" s="86"/>
      <c r="F9608" s="86"/>
    </row>
    <row r="9609" spans="3:6" x14ac:dyDescent="0.25">
      <c r="C9609" s="86"/>
      <c r="D9609" s="86"/>
      <c r="E9609" s="86"/>
      <c r="F9609" s="86"/>
    </row>
    <row r="9610" spans="3:6" x14ac:dyDescent="0.25">
      <c r="C9610" s="86"/>
      <c r="D9610" s="86"/>
      <c r="E9610" s="86"/>
      <c r="F9610" s="86"/>
    </row>
    <row r="9611" spans="3:6" x14ac:dyDescent="0.25">
      <c r="C9611" s="86"/>
      <c r="D9611" s="86"/>
      <c r="E9611" s="86"/>
      <c r="F9611" s="86"/>
    </row>
    <row r="9612" spans="3:6" x14ac:dyDescent="0.25">
      <c r="C9612" s="86"/>
      <c r="D9612" s="86"/>
      <c r="E9612" s="86"/>
      <c r="F9612" s="86"/>
    </row>
    <row r="9613" spans="3:6" x14ac:dyDescent="0.25">
      <c r="C9613" s="86"/>
      <c r="D9613" s="86"/>
      <c r="E9613" s="86"/>
      <c r="F9613" s="86"/>
    </row>
    <row r="9614" spans="3:6" x14ac:dyDescent="0.25">
      <c r="C9614" s="86"/>
      <c r="D9614" s="86"/>
      <c r="E9614" s="86"/>
      <c r="F9614" s="86"/>
    </row>
    <row r="9615" spans="3:6" x14ac:dyDescent="0.25">
      <c r="C9615" s="86"/>
      <c r="D9615" s="86"/>
      <c r="E9615" s="86"/>
      <c r="F9615" s="86"/>
    </row>
    <row r="9616" spans="3:6" x14ac:dyDescent="0.25">
      <c r="C9616" s="86"/>
      <c r="D9616" s="86"/>
      <c r="E9616" s="86"/>
      <c r="F9616" s="86"/>
    </row>
    <row r="9617" spans="3:6" x14ac:dyDescent="0.25">
      <c r="C9617" s="86"/>
      <c r="D9617" s="86"/>
      <c r="E9617" s="86"/>
      <c r="F9617" s="86"/>
    </row>
    <row r="9618" spans="3:6" x14ac:dyDescent="0.25">
      <c r="C9618" s="86"/>
      <c r="D9618" s="86"/>
      <c r="E9618" s="86"/>
      <c r="F9618" s="86"/>
    </row>
    <row r="9619" spans="3:6" x14ac:dyDescent="0.25">
      <c r="C9619" s="86"/>
      <c r="D9619" s="86"/>
      <c r="E9619" s="86"/>
      <c r="F9619" s="86"/>
    </row>
    <row r="9620" spans="3:6" x14ac:dyDescent="0.25">
      <c r="C9620" s="86"/>
      <c r="D9620" s="86"/>
      <c r="E9620" s="86"/>
      <c r="F9620" s="86"/>
    </row>
    <row r="9621" spans="3:6" x14ac:dyDescent="0.25">
      <c r="C9621" s="86"/>
      <c r="D9621" s="86"/>
      <c r="E9621" s="86"/>
      <c r="F9621" s="86"/>
    </row>
    <row r="9622" spans="3:6" x14ac:dyDescent="0.25">
      <c r="C9622" s="86"/>
      <c r="D9622" s="86"/>
      <c r="E9622" s="86"/>
      <c r="F9622" s="86"/>
    </row>
    <row r="9623" spans="3:6" x14ac:dyDescent="0.25">
      <c r="C9623" s="86"/>
      <c r="D9623" s="86"/>
      <c r="E9623" s="86"/>
      <c r="F9623" s="86"/>
    </row>
    <row r="9624" spans="3:6" x14ac:dyDescent="0.25">
      <c r="C9624" s="86"/>
      <c r="D9624" s="86"/>
      <c r="E9624" s="86"/>
      <c r="F9624" s="86"/>
    </row>
    <row r="9625" spans="3:6" x14ac:dyDescent="0.25">
      <c r="C9625" s="86"/>
      <c r="D9625" s="86"/>
      <c r="E9625" s="86"/>
      <c r="F9625" s="86"/>
    </row>
    <row r="9626" spans="3:6" x14ac:dyDescent="0.25">
      <c r="C9626" s="86"/>
      <c r="D9626" s="86"/>
      <c r="E9626" s="86"/>
      <c r="F9626" s="86"/>
    </row>
    <row r="9627" spans="3:6" x14ac:dyDescent="0.25">
      <c r="C9627" s="86"/>
      <c r="D9627" s="86"/>
      <c r="E9627" s="86"/>
      <c r="F9627" s="86"/>
    </row>
    <row r="9628" spans="3:6" x14ac:dyDescent="0.25">
      <c r="C9628" s="86"/>
      <c r="D9628" s="86"/>
      <c r="E9628" s="86"/>
      <c r="F9628" s="86"/>
    </row>
    <row r="9629" spans="3:6" x14ac:dyDescent="0.25">
      <c r="C9629" s="86"/>
      <c r="D9629" s="86"/>
      <c r="E9629" s="86"/>
      <c r="F9629" s="86"/>
    </row>
    <row r="9630" spans="3:6" x14ac:dyDescent="0.25">
      <c r="C9630" s="86"/>
      <c r="D9630" s="86"/>
      <c r="E9630" s="86"/>
      <c r="F9630" s="86"/>
    </row>
    <row r="9631" spans="3:6" x14ac:dyDescent="0.25">
      <c r="C9631" s="86"/>
      <c r="D9631" s="86"/>
      <c r="E9631" s="86"/>
      <c r="F9631" s="86"/>
    </row>
    <row r="9632" spans="3:6" x14ac:dyDescent="0.25">
      <c r="C9632" s="86"/>
      <c r="D9632" s="86"/>
      <c r="E9632" s="86"/>
      <c r="F9632" s="86"/>
    </row>
    <row r="9633" spans="3:6" x14ac:dyDescent="0.25">
      <c r="C9633" s="86"/>
      <c r="D9633" s="86"/>
      <c r="E9633" s="86"/>
      <c r="F9633" s="86"/>
    </row>
    <row r="9634" spans="3:6" x14ac:dyDescent="0.25">
      <c r="C9634" s="86"/>
      <c r="D9634" s="86"/>
      <c r="E9634" s="86"/>
      <c r="F9634" s="86"/>
    </row>
    <row r="9635" spans="3:6" x14ac:dyDescent="0.25">
      <c r="C9635" s="86"/>
      <c r="D9635" s="86"/>
      <c r="E9635" s="86"/>
      <c r="F9635" s="86"/>
    </row>
    <row r="9636" spans="3:6" x14ac:dyDescent="0.25">
      <c r="C9636" s="86"/>
      <c r="D9636" s="86"/>
      <c r="E9636" s="86"/>
      <c r="F9636" s="86"/>
    </row>
    <row r="9637" spans="3:6" x14ac:dyDescent="0.25">
      <c r="C9637" s="86"/>
      <c r="D9637" s="86"/>
      <c r="E9637" s="86"/>
      <c r="F9637" s="86"/>
    </row>
    <row r="9638" spans="3:6" x14ac:dyDescent="0.25">
      <c r="C9638" s="86"/>
      <c r="D9638" s="86"/>
      <c r="E9638" s="86"/>
      <c r="F9638" s="86"/>
    </row>
    <row r="9639" spans="3:6" x14ac:dyDescent="0.25">
      <c r="C9639" s="86"/>
      <c r="D9639" s="86"/>
      <c r="E9639" s="86"/>
      <c r="F9639" s="86"/>
    </row>
    <row r="9640" spans="3:6" x14ac:dyDescent="0.25">
      <c r="C9640" s="86"/>
      <c r="D9640" s="86"/>
      <c r="E9640" s="86"/>
      <c r="F9640" s="86"/>
    </row>
    <row r="9641" spans="3:6" x14ac:dyDescent="0.25">
      <c r="C9641" s="86"/>
      <c r="D9641" s="86"/>
      <c r="E9641" s="86"/>
      <c r="F9641" s="86"/>
    </row>
    <row r="9642" spans="3:6" x14ac:dyDescent="0.25">
      <c r="C9642" s="86"/>
      <c r="D9642" s="86"/>
      <c r="E9642" s="86"/>
      <c r="F9642" s="86"/>
    </row>
    <row r="9643" spans="3:6" x14ac:dyDescent="0.25">
      <c r="C9643" s="86"/>
      <c r="D9643" s="86"/>
      <c r="E9643" s="86"/>
      <c r="F9643" s="86"/>
    </row>
    <row r="9644" spans="3:6" x14ac:dyDescent="0.25">
      <c r="C9644" s="86"/>
      <c r="D9644" s="86"/>
      <c r="E9644" s="86"/>
      <c r="F9644" s="86"/>
    </row>
    <row r="9645" spans="3:6" x14ac:dyDescent="0.25">
      <c r="C9645" s="86"/>
      <c r="D9645" s="86"/>
      <c r="E9645" s="86"/>
      <c r="F9645" s="86"/>
    </row>
    <row r="9646" spans="3:6" x14ac:dyDescent="0.25">
      <c r="C9646" s="86"/>
      <c r="D9646" s="86"/>
      <c r="E9646" s="86"/>
      <c r="F9646" s="86"/>
    </row>
    <row r="9647" spans="3:6" x14ac:dyDescent="0.25">
      <c r="C9647" s="86"/>
      <c r="D9647" s="86"/>
      <c r="E9647" s="86"/>
      <c r="F9647" s="86"/>
    </row>
    <row r="9648" spans="3:6" x14ac:dyDescent="0.25">
      <c r="C9648" s="86"/>
      <c r="D9648" s="86"/>
      <c r="E9648" s="86"/>
      <c r="F9648" s="86"/>
    </row>
    <row r="9649" spans="3:6" x14ac:dyDescent="0.25">
      <c r="C9649" s="86"/>
      <c r="D9649" s="86"/>
      <c r="E9649" s="86"/>
      <c r="F9649" s="86"/>
    </row>
    <row r="9650" spans="3:6" x14ac:dyDescent="0.25">
      <c r="C9650" s="86"/>
      <c r="D9650" s="86"/>
      <c r="E9650" s="86"/>
      <c r="F9650" s="86"/>
    </row>
    <row r="9651" spans="3:6" x14ac:dyDescent="0.25">
      <c r="C9651" s="86"/>
      <c r="D9651" s="86"/>
      <c r="E9651" s="86"/>
      <c r="F9651" s="86"/>
    </row>
    <row r="9652" spans="3:6" x14ac:dyDescent="0.25">
      <c r="C9652" s="86"/>
      <c r="D9652" s="86"/>
      <c r="E9652" s="86"/>
      <c r="F9652" s="86"/>
    </row>
    <row r="9653" spans="3:6" x14ac:dyDescent="0.25">
      <c r="C9653" s="86"/>
      <c r="D9653" s="86"/>
      <c r="E9653" s="86"/>
      <c r="F9653" s="86"/>
    </row>
    <row r="9654" spans="3:6" x14ac:dyDescent="0.25">
      <c r="C9654" s="86"/>
      <c r="D9654" s="86"/>
      <c r="E9654" s="86"/>
      <c r="F9654" s="86"/>
    </row>
    <row r="9655" spans="3:6" x14ac:dyDescent="0.25">
      <c r="C9655" s="86"/>
      <c r="D9655" s="86"/>
      <c r="E9655" s="86"/>
      <c r="F9655" s="86"/>
    </row>
    <row r="9656" spans="3:6" x14ac:dyDescent="0.25">
      <c r="C9656" s="86"/>
      <c r="D9656" s="86"/>
      <c r="E9656" s="86"/>
      <c r="F9656" s="86"/>
    </row>
    <row r="9657" spans="3:6" x14ac:dyDescent="0.25">
      <c r="C9657" s="86"/>
      <c r="D9657" s="86"/>
      <c r="E9657" s="86"/>
      <c r="F9657" s="86"/>
    </row>
    <row r="9658" spans="3:6" x14ac:dyDescent="0.25">
      <c r="C9658" s="86"/>
      <c r="D9658" s="86"/>
      <c r="E9658" s="86"/>
      <c r="F9658" s="86"/>
    </row>
    <row r="9659" spans="3:6" x14ac:dyDescent="0.25">
      <c r="C9659" s="86"/>
      <c r="D9659" s="86"/>
      <c r="E9659" s="86"/>
      <c r="F9659" s="86"/>
    </row>
    <row r="9660" spans="3:6" x14ac:dyDescent="0.25">
      <c r="C9660" s="86"/>
      <c r="D9660" s="86"/>
      <c r="E9660" s="86"/>
      <c r="F9660" s="86"/>
    </row>
    <row r="9661" spans="3:6" x14ac:dyDescent="0.25">
      <c r="C9661" s="86"/>
      <c r="D9661" s="86"/>
      <c r="E9661" s="86"/>
      <c r="F9661" s="86"/>
    </row>
    <row r="9662" spans="3:6" x14ac:dyDescent="0.25">
      <c r="C9662" s="86"/>
      <c r="D9662" s="86"/>
      <c r="E9662" s="86"/>
      <c r="F9662" s="86"/>
    </row>
    <row r="9663" spans="3:6" x14ac:dyDescent="0.25">
      <c r="C9663" s="86"/>
      <c r="D9663" s="86"/>
      <c r="E9663" s="86"/>
      <c r="F9663" s="86"/>
    </row>
    <row r="9664" spans="3:6" x14ac:dyDescent="0.25">
      <c r="C9664" s="86"/>
      <c r="D9664" s="86"/>
      <c r="E9664" s="86"/>
      <c r="F9664" s="86"/>
    </row>
    <row r="9665" spans="3:6" x14ac:dyDescent="0.25">
      <c r="C9665" s="86"/>
      <c r="D9665" s="86"/>
      <c r="E9665" s="86"/>
      <c r="F9665" s="86"/>
    </row>
    <row r="9666" spans="3:6" x14ac:dyDescent="0.25">
      <c r="C9666" s="86"/>
      <c r="D9666" s="86"/>
      <c r="E9666" s="86"/>
      <c r="F9666" s="86"/>
    </row>
    <row r="9667" spans="3:6" x14ac:dyDescent="0.25">
      <c r="C9667" s="86"/>
      <c r="D9667" s="86"/>
      <c r="E9667" s="86"/>
      <c r="F9667" s="86"/>
    </row>
    <row r="9668" spans="3:6" x14ac:dyDescent="0.25">
      <c r="C9668" s="86"/>
      <c r="D9668" s="86"/>
      <c r="E9668" s="86"/>
      <c r="F9668" s="86"/>
    </row>
    <row r="9669" spans="3:6" x14ac:dyDescent="0.25">
      <c r="C9669" s="86"/>
      <c r="D9669" s="86"/>
      <c r="E9669" s="86"/>
      <c r="F9669" s="86"/>
    </row>
    <row r="9670" spans="3:6" x14ac:dyDescent="0.25">
      <c r="C9670" s="86"/>
      <c r="D9670" s="86"/>
      <c r="E9670" s="86"/>
      <c r="F9670" s="86"/>
    </row>
    <row r="9671" spans="3:6" x14ac:dyDescent="0.25">
      <c r="C9671" s="86"/>
      <c r="D9671" s="86"/>
      <c r="E9671" s="86"/>
      <c r="F9671" s="86"/>
    </row>
    <row r="9672" spans="3:6" x14ac:dyDescent="0.25">
      <c r="C9672" s="86"/>
      <c r="D9672" s="86"/>
      <c r="E9672" s="86"/>
      <c r="F9672" s="86"/>
    </row>
    <row r="9673" spans="3:6" x14ac:dyDescent="0.25">
      <c r="C9673" s="86"/>
      <c r="D9673" s="86"/>
      <c r="E9673" s="86"/>
      <c r="F9673" s="86"/>
    </row>
    <row r="9674" spans="3:6" x14ac:dyDescent="0.25">
      <c r="C9674" s="86"/>
      <c r="D9674" s="86"/>
      <c r="E9674" s="86"/>
      <c r="F9674" s="86"/>
    </row>
    <row r="9675" spans="3:6" x14ac:dyDescent="0.25">
      <c r="C9675" s="86"/>
      <c r="D9675" s="86"/>
      <c r="E9675" s="86"/>
      <c r="F9675" s="86"/>
    </row>
    <row r="9676" spans="3:6" x14ac:dyDescent="0.25">
      <c r="C9676" s="86"/>
      <c r="D9676" s="86"/>
      <c r="E9676" s="86"/>
      <c r="F9676" s="86"/>
    </row>
    <row r="9677" spans="3:6" x14ac:dyDescent="0.25">
      <c r="C9677" s="86"/>
      <c r="D9677" s="86"/>
      <c r="E9677" s="86"/>
      <c r="F9677" s="86"/>
    </row>
    <row r="9678" spans="3:6" x14ac:dyDescent="0.25">
      <c r="C9678" s="86"/>
      <c r="D9678" s="86"/>
      <c r="E9678" s="86"/>
      <c r="F9678" s="86"/>
    </row>
    <row r="9679" spans="3:6" x14ac:dyDescent="0.25">
      <c r="C9679" s="86"/>
      <c r="D9679" s="86"/>
      <c r="E9679" s="86"/>
      <c r="F9679" s="86"/>
    </row>
    <row r="9680" spans="3:6" x14ac:dyDescent="0.25">
      <c r="C9680" s="86"/>
      <c r="D9680" s="86"/>
      <c r="E9680" s="86"/>
      <c r="F9680" s="86"/>
    </row>
    <row r="9681" spans="3:6" x14ac:dyDescent="0.25">
      <c r="C9681" s="86"/>
      <c r="D9681" s="86"/>
      <c r="E9681" s="86"/>
      <c r="F9681" s="86"/>
    </row>
    <row r="9682" spans="3:6" x14ac:dyDescent="0.25">
      <c r="C9682" s="86"/>
      <c r="D9682" s="86"/>
      <c r="E9682" s="86"/>
      <c r="F9682" s="86"/>
    </row>
    <row r="9683" spans="3:6" x14ac:dyDescent="0.25">
      <c r="C9683" s="86"/>
      <c r="D9683" s="86"/>
      <c r="E9683" s="86"/>
      <c r="F9683" s="86"/>
    </row>
    <row r="9684" spans="3:6" x14ac:dyDescent="0.25">
      <c r="C9684" s="86"/>
      <c r="D9684" s="86"/>
      <c r="E9684" s="86"/>
      <c r="F9684" s="86"/>
    </row>
    <row r="9685" spans="3:6" x14ac:dyDescent="0.25">
      <c r="C9685" s="86"/>
      <c r="D9685" s="86"/>
      <c r="E9685" s="86"/>
      <c r="F9685" s="86"/>
    </row>
    <row r="9686" spans="3:6" x14ac:dyDescent="0.25">
      <c r="C9686" s="86"/>
      <c r="D9686" s="86"/>
      <c r="E9686" s="86"/>
      <c r="F9686" s="86"/>
    </row>
    <row r="9687" spans="3:6" x14ac:dyDescent="0.25">
      <c r="C9687" s="86"/>
      <c r="D9687" s="86"/>
      <c r="E9687" s="86"/>
      <c r="F9687" s="86"/>
    </row>
    <row r="9688" spans="3:6" x14ac:dyDescent="0.25">
      <c r="C9688" s="86"/>
      <c r="D9688" s="86"/>
      <c r="E9688" s="86"/>
      <c r="F9688" s="86"/>
    </row>
    <row r="9689" spans="3:6" x14ac:dyDescent="0.25">
      <c r="C9689" s="86"/>
      <c r="D9689" s="86"/>
      <c r="E9689" s="86"/>
      <c r="F9689" s="86"/>
    </row>
    <row r="9690" spans="3:6" x14ac:dyDescent="0.25">
      <c r="C9690" s="86"/>
      <c r="D9690" s="86"/>
      <c r="E9690" s="86"/>
      <c r="F9690" s="86"/>
    </row>
    <row r="9691" spans="3:6" x14ac:dyDescent="0.25">
      <c r="C9691" s="86"/>
      <c r="D9691" s="86"/>
      <c r="E9691" s="86"/>
      <c r="F9691" s="86"/>
    </row>
    <row r="9692" spans="3:6" x14ac:dyDescent="0.25">
      <c r="C9692" s="86"/>
      <c r="D9692" s="86"/>
      <c r="E9692" s="86"/>
      <c r="F9692" s="86"/>
    </row>
    <row r="9693" spans="3:6" x14ac:dyDescent="0.25">
      <c r="C9693" s="86"/>
      <c r="D9693" s="86"/>
      <c r="E9693" s="86"/>
      <c r="F9693" s="86"/>
    </row>
    <row r="9694" spans="3:6" x14ac:dyDescent="0.25">
      <c r="C9694" s="86"/>
      <c r="D9694" s="86"/>
      <c r="E9694" s="86"/>
      <c r="F9694" s="86"/>
    </row>
    <row r="9695" spans="3:6" x14ac:dyDescent="0.25">
      <c r="C9695" s="86"/>
      <c r="D9695" s="86"/>
      <c r="E9695" s="86"/>
      <c r="F9695" s="86"/>
    </row>
    <row r="9696" spans="3:6" x14ac:dyDescent="0.25">
      <c r="C9696" s="86"/>
      <c r="D9696" s="86"/>
      <c r="E9696" s="86"/>
      <c r="F9696" s="86"/>
    </row>
    <row r="9697" spans="3:6" x14ac:dyDescent="0.25">
      <c r="C9697" s="86"/>
      <c r="D9697" s="86"/>
      <c r="E9697" s="86"/>
      <c r="F9697" s="86"/>
    </row>
    <row r="9698" spans="3:6" x14ac:dyDescent="0.25">
      <c r="C9698" s="86"/>
      <c r="D9698" s="86"/>
      <c r="E9698" s="86"/>
      <c r="F9698" s="86"/>
    </row>
    <row r="9699" spans="3:6" x14ac:dyDescent="0.25">
      <c r="C9699" s="86"/>
      <c r="D9699" s="86"/>
      <c r="E9699" s="86"/>
      <c r="F9699" s="86"/>
    </row>
    <row r="9700" spans="3:6" x14ac:dyDescent="0.25">
      <c r="C9700" s="86"/>
      <c r="D9700" s="86"/>
      <c r="E9700" s="86"/>
      <c r="F9700" s="86"/>
    </row>
    <row r="9701" spans="3:6" x14ac:dyDescent="0.25">
      <c r="C9701" s="86"/>
      <c r="D9701" s="86"/>
      <c r="E9701" s="86"/>
      <c r="F9701" s="86"/>
    </row>
    <row r="9702" spans="3:6" x14ac:dyDescent="0.25">
      <c r="C9702" s="86"/>
      <c r="D9702" s="86"/>
      <c r="E9702" s="86"/>
      <c r="F9702" s="86"/>
    </row>
    <row r="9703" spans="3:6" x14ac:dyDescent="0.25">
      <c r="C9703" s="86"/>
      <c r="D9703" s="86"/>
      <c r="E9703" s="86"/>
      <c r="F9703" s="86"/>
    </row>
    <row r="9704" spans="3:6" x14ac:dyDescent="0.25">
      <c r="C9704" s="86"/>
      <c r="D9704" s="86"/>
      <c r="E9704" s="86"/>
      <c r="F9704" s="86"/>
    </row>
    <row r="9705" spans="3:6" x14ac:dyDescent="0.25">
      <c r="C9705" s="86"/>
      <c r="D9705" s="86"/>
      <c r="E9705" s="86"/>
      <c r="F9705" s="86"/>
    </row>
    <row r="9706" spans="3:6" x14ac:dyDescent="0.25">
      <c r="C9706" s="86"/>
      <c r="D9706" s="86"/>
      <c r="E9706" s="86"/>
      <c r="F9706" s="86"/>
    </row>
    <row r="9707" spans="3:6" x14ac:dyDescent="0.25">
      <c r="C9707" s="86"/>
      <c r="D9707" s="86"/>
      <c r="E9707" s="86"/>
      <c r="F9707" s="86"/>
    </row>
    <row r="9708" spans="3:6" x14ac:dyDescent="0.25">
      <c r="C9708" s="86"/>
      <c r="D9708" s="86"/>
      <c r="E9708" s="86"/>
      <c r="F9708" s="86"/>
    </row>
    <row r="9709" spans="3:6" x14ac:dyDescent="0.25">
      <c r="C9709" s="86"/>
      <c r="D9709" s="86"/>
      <c r="E9709" s="86"/>
      <c r="F9709" s="86"/>
    </row>
    <row r="9710" spans="3:6" x14ac:dyDescent="0.25">
      <c r="C9710" s="86"/>
      <c r="D9710" s="86"/>
      <c r="E9710" s="86"/>
      <c r="F9710" s="86"/>
    </row>
    <row r="9711" spans="3:6" x14ac:dyDescent="0.25">
      <c r="C9711" s="86"/>
      <c r="D9711" s="86"/>
      <c r="E9711" s="86"/>
      <c r="F9711" s="86"/>
    </row>
    <row r="9712" spans="3:6" x14ac:dyDescent="0.25">
      <c r="C9712" s="86"/>
      <c r="D9712" s="86"/>
      <c r="E9712" s="86"/>
      <c r="F9712" s="86"/>
    </row>
    <row r="9713" spans="3:6" x14ac:dyDescent="0.25">
      <c r="C9713" s="86"/>
      <c r="D9713" s="86"/>
      <c r="E9713" s="86"/>
      <c r="F9713" s="86"/>
    </row>
    <row r="9714" spans="3:6" x14ac:dyDescent="0.25">
      <c r="C9714" s="86"/>
      <c r="D9714" s="86"/>
      <c r="E9714" s="86"/>
      <c r="F9714" s="86"/>
    </row>
    <row r="9715" spans="3:6" x14ac:dyDescent="0.25">
      <c r="C9715" s="86"/>
      <c r="D9715" s="86"/>
      <c r="E9715" s="86"/>
      <c r="F9715" s="86"/>
    </row>
    <row r="9716" spans="3:6" x14ac:dyDescent="0.25">
      <c r="C9716" s="86"/>
      <c r="D9716" s="86"/>
      <c r="E9716" s="86"/>
      <c r="F9716" s="86"/>
    </row>
    <row r="9717" spans="3:6" x14ac:dyDescent="0.25">
      <c r="C9717" s="86"/>
      <c r="D9717" s="86"/>
      <c r="E9717" s="86"/>
      <c r="F9717" s="86"/>
    </row>
    <row r="9718" spans="3:6" x14ac:dyDescent="0.25">
      <c r="C9718" s="86"/>
      <c r="D9718" s="86"/>
      <c r="E9718" s="86"/>
      <c r="F9718" s="86"/>
    </row>
    <row r="9719" spans="3:6" x14ac:dyDescent="0.25">
      <c r="C9719" s="86"/>
      <c r="D9719" s="86"/>
      <c r="E9719" s="86"/>
      <c r="F9719" s="86"/>
    </row>
    <row r="9720" spans="3:6" x14ac:dyDescent="0.25">
      <c r="C9720" s="86"/>
      <c r="D9720" s="86"/>
      <c r="E9720" s="86"/>
      <c r="F9720" s="86"/>
    </row>
    <row r="9721" spans="3:6" x14ac:dyDescent="0.25">
      <c r="C9721" s="86"/>
      <c r="D9721" s="86"/>
      <c r="E9721" s="86"/>
      <c r="F9721" s="86"/>
    </row>
    <row r="9722" spans="3:6" x14ac:dyDescent="0.25">
      <c r="C9722" s="86"/>
      <c r="D9722" s="86"/>
      <c r="E9722" s="86"/>
      <c r="F9722" s="86"/>
    </row>
    <row r="9723" spans="3:6" x14ac:dyDescent="0.25">
      <c r="C9723" s="86"/>
      <c r="D9723" s="86"/>
      <c r="E9723" s="86"/>
      <c r="F9723" s="86"/>
    </row>
    <row r="9724" spans="3:6" x14ac:dyDescent="0.25">
      <c r="C9724" s="86"/>
      <c r="D9724" s="86"/>
      <c r="E9724" s="86"/>
      <c r="F9724" s="86"/>
    </row>
    <row r="9725" spans="3:6" x14ac:dyDescent="0.25">
      <c r="C9725" s="86"/>
      <c r="D9725" s="86"/>
      <c r="E9725" s="86"/>
      <c r="F9725" s="86"/>
    </row>
    <row r="9726" spans="3:6" x14ac:dyDescent="0.25">
      <c r="C9726" s="86"/>
      <c r="D9726" s="86"/>
      <c r="E9726" s="86"/>
      <c r="F9726" s="86"/>
    </row>
    <row r="9727" spans="3:6" x14ac:dyDescent="0.25">
      <c r="C9727" s="86"/>
      <c r="D9727" s="86"/>
      <c r="E9727" s="86"/>
      <c r="F9727" s="86"/>
    </row>
    <row r="9728" spans="3:6" x14ac:dyDescent="0.25">
      <c r="C9728" s="86"/>
      <c r="D9728" s="86"/>
      <c r="E9728" s="86"/>
      <c r="F9728" s="86"/>
    </row>
    <row r="9729" spans="3:6" x14ac:dyDescent="0.25">
      <c r="C9729" s="86"/>
      <c r="D9729" s="86"/>
      <c r="E9729" s="86"/>
      <c r="F9729" s="86"/>
    </row>
    <row r="9730" spans="3:6" x14ac:dyDescent="0.25">
      <c r="C9730" s="86"/>
      <c r="D9730" s="86"/>
      <c r="E9730" s="86"/>
      <c r="F9730" s="86"/>
    </row>
    <row r="9731" spans="3:6" x14ac:dyDescent="0.25">
      <c r="C9731" s="86"/>
      <c r="D9731" s="86"/>
      <c r="E9731" s="86"/>
      <c r="F9731" s="86"/>
    </row>
    <row r="9732" spans="3:6" x14ac:dyDescent="0.25">
      <c r="C9732" s="86"/>
      <c r="D9732" s="86"/>
      <c r="E9732" s="86"/>
      <c r="F9732" s="86"/>
    </row>
    <row r="9733" spans="3:6" x14ac:dyDescent="0.25">
      <c r="C9733" s="86"/>
      <c r="D9733" s="86"/>
      <c r="E9733" s="86"/>
      <c r="F9733" s="86"/>
    </row>
    <row r="9734" spans="3:6" x14ac:dyDescent="0.25">
      <c r="C9734" s="86"/>
      <c r="D9734" s="86"/>
      <c r="E9734" s="86"/>
      <c r="F9734" s="86"/>
    </row>
    <row r="9735" spans="3:6" x14ac:dyDescent="0.25">
      <c r="C9735" s="86"/>
      <c r="D9735" s="86"/>
      <c r="E9735" s="86"/>
      <c r="F9735" s="86"/>
    </row>
    <row r="9736" spans="3:6" x14ac:dyDescent="0.25">
      <c r="C9736" s="86"/>
      <c r="D9736" s="86"/>
      <c r="E9736" s="86"/>
      <c r="F9736" s="86"/>
    </row>
    <row r="9737" spans="3:6" x14ac:dyDescent="0.25">
      <c r="C9737" s="86"/>
      <c r="D9737" s="86"/>
      <c r="E9737" s="86"/>
      <c r="F9737" s="86"/>
    </row>
    <row r="9738" spans="3:6" x14ac:dyDescent="0.25">
      <c r="C9738" s="86"/>
      <c r="D9738" s="86"/>
      <c r="E9738" s="86"/>
      <c r="F9738" s="86"/>
    </row>
    <row r="9739" spans="3:6" x14ac:dyDescent="0.25">
      <c r="C9739" s="86"/>
      <c r="D9739" s="86"/>
      <c r="E9739" s="86"/>
      <c r="F9739" s="86"/>
    </row>
    <row r="9740" spans="3:6" x14ac:dyDescent="0.25">
      <c r="C9740" s="86"/>
      <c r="D9740" s="86"/>
      <c r="E9740" s="86"/>
      <c r="F9740" s="86"/>
    </row>
    <row r="9741" spans="3:6" x14ac:dyDescent="0.25">
      <c r="C9741" s="86"/>
      <c r="D9741" s="86"/>
      <c r="E9741" s="86"/>
      <c r="F9741" s="86"/>
    </row>
    <row r="9742" spans="3:6" x14ac:dyDescent="0.25">
      <c r="C9742" s="86"/>
      <c r="D9742" s="86"/>
      <c r="E9742" s="86"/>
      <c r="F9742" s="86"/>
    </row>
    <row r="9743" spans="3:6" x14ac:dyDescent="0.25">
      <c r="C9743" s="86"/>
      <c r="D9743" s="86"/>
      <c r="E9743" s="86"/>
      <c r="F9743" s="86"/>
    </row>
    <row r="9744" spans="3:6" x14ac:dyDescent="0.25">
      <c r="C9744" s="86"/>
      <c r="D9744" s="86"/>
      <c r="E9744" s="86"/>
      <c r="F9744" s="86"/>
    </row>
    <row r="9745" spans="3:6" x14ac:dyDescent="0.25">
      <c r="C9745" s="86"/>
      <c r="D9745" s="86"/>
      <c r="E9745" s="86"/>
      <c r="F9745" s="86"/>
    </row>
    <row r="9746" spans="3:6" x14ac:dyDescent="0.25">
      <c r="C9746" s="86"/>
      <c r="D9746" s="86"/>
      <c r="E9746" s="86"/>
      <c r="F9746" s="86"/>
    </row>
    <row r="9747" spans="3:6" x14ac:dyDescent="0.25">
      <c r="C9747" s="86"/>
      <c r="D9747" s="86"/>
      <c r="E9747" s="86"/>
      <c r="F9747" s="86"/>
    </row>
    <row r="9748" spans="3:6" x14ac:dyDescent="0.25">
      <c r="C9748" s="86"/>
      <c r="D9748" s="86"/>
      <c r="E9748" s="86"/>
      <c r="F9748" s="86"/>
    </row>
    <row r="9749" spans="3:6" x14ac:dyDescent="0.25">
      <c r="C9749" s="86"/>
      <c r="D9749" s="86"/>
      <c r="E9749" s="86"/>
      <c r="F9749" s="86"/>
    </row>
    <row r="9750" spans="3:6" x14ac:dyDescent="0.25">
      <c r="C9750" s="86"/>
      <c r="D9750" s="86"/>
      <c r="E9750" s="86"/>
      <c r="F9750" s="86"/>
    </row>
    <row r="9751" spans="3:6" x14ac:dyDescent="0.25">
      <c r="C9751" s="86"/>
      <c r="D9751" s="86"/>
      <c r="E9751" s="86"/>
      <c r="F9751" s="86"/>
    </row>
    <row r="9752" spans="3:6" x14ac:dyDescent="0.25">
      <c r="C9752" s="86"/>
      <c r="D9752" s="86"/>
      <c r="E9752" s="86"/>
      <c r="F9752" s="86"/>
    </row>
    <row r="9753" spans="3:6" x14ac:dyDescent="0.25">
      <c r="C9753" s="86"/>
      <c r="D9753" s="86"/>
      <c r="E9753" s="86"/>
      <c r="F9753" s="86"/>
    </row>
    <row r="9754" spans="3:6" x14ac:dyDescent="0.25">
      <c r="C9754" s="86"/>
      <c r="D9754" s="86"/>
      <c r="E9754" s="86"/>
      <c r="F9754" s="86"/>
    </row>
    <row r="9755" spans="3:6" x14ac:dyDescent="0.25">
      <c r="C9755" s="86"/>
      <c r="D9755" s="86"/>
      <c r="E9755" s="86"/>
      <c r="F9755" s="86"/>
    </row>
    <row r="9756" spans="3:6" x14ac:dyDescent="0.25">
      <c r="C9756" s="86"/>
      <c r="D9756" s="86"/>
      <c r="E9756" s="86"/>
      <c r="F9756" s="86"/>
    </row>
    <row r="9757" spans="3:6" x14ac:dyDescent="0.25">
      <c r="C9757" s="86"/>
      <c r="D9757" s="86"/>
      <c r="E9757" s="86"/>
      <c r="F9757" s="86"/>
    </row>
    <row r="9758" spans="3:6" x14ac:dyDescent="0.25">
      <c r="C9758" s="86"/>
      <c r="D9758" s="86"/>
      <c r="E9758" s="86"/>
      <c r="F9758" s="86"/>
    </row>
    <row r="9759" spans="3:6" x14ac:dyDescent="0.25">
      <c r="C9759" s="86"/>
      <c r="D9759" s="86"/>
      <c r="E9759" s="86"/>
      <c r="F9759" s="86"/>
    </row>
    <row r="9760" spans="3:6" x14ac:dyDescent="0.25">
      <c r="C9760" s="86"/>
      <c r="D9760" s="86"/>
      <c r="E9760" s="86"/>
      <c r="F9760" s="86"/>
    </row>
    <row r="9761" spans="3:6" x14ac:dyDescent="0.25">
      <c r="C9761" s="86"/>
      <c r="D9761" s="86"/>
      <c r="E9761" s="86"/>
      <c r="F9761" s="86"/>
    </row>
    <row r="9762" spans="3:6" x14ac:dyDescent="0.25">
      <c r="C9762" s="86"/>
      <c r="D9762" s="86"/>
      <c r="E9762" s="86"/>
      <c r="F9762" s="86"/>
    </row>
    <row r="9763" spans="3:6" x14ac:dyDescent="0.25">
      <c r="C9763" s="86"/>
      <c r="D9763" s="86"/>
      <c r="E9763" s="86"/>
      <c r="F9763" s="86"/>
    </row>
    <row r="9764" spans="3:6" x14ac:dyDescent="0.25">
      <c r="C9764" s="86"/>
      <c r="D9764" s="86"/>
      <c r="E9764" s="86"/>
      <c r="F9764" s="86"/>
    </row>
    <row r="9765" spans="3:6" x14ac:dyDescent="0.25">
      <c r="C9765" s="86"/>
      <c r="D9765" s="86"/>
      <c r="E9765" s="86"/>
      <c r="F9765" s="86"/>
    </row>
    <row r="9766" spans="3:6" x14ac:dyDescent="0.25">
      <c r="C9766" s="86"/>
      <c r="D9766" s="86"/>
      <c r="E9766" s="86"/>
      <c r="F9766" s="86"/>
    </row>
    <row r="9767" spans="3:6" x14ac:dyDescent="0.25">
      <c r="C9767" s="86"/>
      <c r="D9767" s="86"/>
      <c r="E9767" s="86"/>
      <c r="F9767" s="86"/>
    </row>
    <row r="9768" spans="3:6" x14ac:dyDescent="0.25">
      <c r="C9768" s="86"/>
      <c r="D9768" s="86"/>
      <c r="E9768" s="86"/>
      <c r="F9768" s="86"/>
    </row>
    <row r="9769" spans="3:6" x14ac:dyDescent="0.25">
      <c r="C9769" s="86"/>
      <c r="D9769" s="86"/>
      <c r="E9769" s="86"/>
      <c r="F9769" s="86"/>
    </row>
    <row r="9770" spans="3:6" x14ac:dyDescent="0.25">
      <c r="C9770" s="86"/>
      <c r="D9770" s="86"/>
      <c r="E9770" s="86"/>
      <c r="F9770" s="86"/>
    </row>
    <row r="9771" spans="3:6" x14ac:dyDescent="0.25">
      <c r="C9771" s="86"/>
      <c r="D9771" s="86"/>
      <c r="E9771" s="86"/>
      <c r="F9771" s="86"/>
    </row>
    <row r="9772" spans="3:6" x14ac:dyDescent="0.25">
      <c r="C9772" s="86"/>
      <c r="D9772" s="86"/>
      <c r="E9772" s="86"/>
      <c r="F9772" s="86"/>
    </row>
    <row r="9773" spans="3:6" x14ac:dyDescent="0.25">
      <c r="C9773" s="86"/>
      <c r="D9773" s="86"/>
      <c r="E9773" s="86"/>
      <c r="F9773" s="86"/>
    </row>
    <row r="9774" spans="3:6" x14ac:dyDescent="0.25">
      <c r="C9774" s="86"/>
      <c r="D9774" s="86"/>
      <c r="E9774" s="86"/>
      <c r="F9774" s="86"/>
    </row>
    <row r="9775" spans="3:6" x14ac:dyDescent="0.25">
      <c r="C9775" s="86"/>
      <c r="D9775" s="86"/>
      <c r="E9775" s="86"/>
      <c r="F9775" s="86"/>
    </row>
    <row r="9776" spans="3:6" x14ac:dyDescent="0.25">
      <c r="C9776" s="86"/>
      <c r="D9776" s="86"/>
      <c r="E9776" s="86"/>
      <c r="F9776" s="86"/>
    </row>
    <row r="9777" spans="3:6" x14ac:dyDescent="0.25">
      <c r="C9777" s="86"/>
      <c r="D9777" s="86"/>
      <c r="E9777" s="86"/>
      <c r="F9777" s="86"/>
    </row>
    <row r="9778" spans="3:6" x14ac:dyDescent="0.25">
      <c r="C9778" s="86"/>
      <c r="D9778" s="86"/>
      <c r="E9778" s="86"/>
      <c r="F9778" s="86"/>
    </row>
    <row r="9779" spans="3:6" x14ac:dyDescent="0.25">
      <c r="C9779" s="86"/>
      <c r="D9779" s="86"/>
      <c r="E9779" s="86"/>
      <c r="F9779" s="86"/>
    </row>
    <row r="9780" spans="3:6" x14ac:dyDescent="0.25">
      <c r="C9780" s="86"/>
      <c r="D9780" s="86"/>
      <c r="E9780" s="86"/>
      <c r="F9780" s="86"/>
    </row>
    <row r="9781" spans="3:6" x14ac:dyDescent="0.25">
      <c r="C9781" s="86"/>
      <c r="D9781" s="86"/>
      <c r="E9781" s="86"/>
      <c r="F9781" s="86"/>
    </row>
    <row r="9782" spans="3:6" x14ac:dyDescent="0.25">
      <c r="C9782" s="86"/>
      <c r="D9782" s="86"/>
      <c r="E9782" s="86"/>
      <c r="F9782" s="86"/>
    </row>
    <row r="9783" spans="3:6" x14ac:dyDescent="0.25">
      <c r="C9783" s="86"/>
      <c r="D9783" s="86"/>
      <c r="E9783" s="86"/>
      <c r="F9783" s="86"/>
    </row>
    <row r="9784" spans="3:6" x14ac:dyDescent="0.25">
      <c r="C9784" s="86"/>
      <c r="D9784" s="86"/>
      <c r="E9784" s="86"/>
      <c r="F9784" s="86"/>
    </row>
    <row r="9785" spans="3:6" x14ac:dyDescent="0.25">
      <c r="C9785" s="86"/>
      <c r="D9785" s="86"/>
      <c r="E9785" s="86"/>
      <c r="F9785" s="86"/>
    </row>
    <row r="9786" spans="3:6" x14ac:dyDescent="0.25">
      <c r="C9786" s="86"/>
      <c r="D9786" s="86"/>
      <c r="E9786" s="86"/>
      <c r="F9786" s="86"/>
    </row>
    <row r="9787" spans="3:6" x14ac:dyDescent="0.25">
      <c r="C9787" s="86"/>
      <c r="D9787" s="86"/>
      <c r="E9787" s="86"/>
      <c r="F9787" s="86"/>
    </row>
    <row r="9788" spans="3:6" x14ac:dyDescent="0.25">
      <c r="C9788" s="86"/>
      <c r="D9788" s="86"/>
      <c r="E9788" s="86"/>
      <c r="F9788" s="86"/>
    </row>
    <row r="9789" spans="3:6" x14ac:dyDescent="0.25">
      <c r="C9789" s="86"/>
      <c r="D9789" s="86"/>
      <c r="E9789" s="86"/>
      <c r="F9789" s="86"/>
    </row>
    <row r="9790" spans="3:6" x14ac:dyDescent="0.25">
      <c r="C9790" s="86"/>
      <c r="D9790" s="86"/>
      <c r="E9790" s="86"/>
      <c r="F9790" s="86"/>
    </row>
    <row r="9791" spans="3:6" x14ac:dyDescent="0.25">
      <c r="C9791" s="86"/>
      <c r="D9791" s="86"/>
      <c r="E9791" s="86"/>
      <c r="F9791" s="86"/>
    </row>
    <row r="9792" spans="3:6" x14ac:dyDescent="0.25">
      <c r="C9792" s="86"/>
      <c r="D9792" s="86"/>
      <c r="E9792" s="86"/>
      <c r="F9792" s="86"/>
    </row>
    <row r="9793" spans="3:6" x14ac:dyDescent="0.25">
      <c r="C9793" s="86"/>
      <c r="D9793" s="86"/>
      <c r="E9793" s="86"/>
      <c r="F9793" s="86"/>
    </row>
    <row r="9794" spans="3:6" x14ac:dyDescent="0.25">
      <c r="C9794" s="86"/>
      <c r="D9794" s="86"/>
      <c r="E9794" s="86"/>
      <c r="F9794" s="86"/>
    </row>
    <row r="9795" spans="3:6" x14ac:dyDescent="0.25">
      <c r="C9795" s="86"/>
      <c r="D9795" s="86"/>
      <c r="E9795" s="86"/>
      <c r="F9795" s="86"/>
    </row>
    <row r="9796" spans="3:6" x14ac:dyDescent="0.25">
      <c r="C9796" s="86"/>
      <c r="D9796" s="86"/>
      <c r="E9796" s="86"/>
      <c r="F9796" s="86"/>
    </row>
    <row r="9797" spans="3:6" x14ac:dyDescent="0.25">
      <c r="C9797" s="86"/>
      <c r="D9797" s="86"/>
      <c r="E9797" s="86"/>
      <c r="F9797" s="86"/>
    </row>
    <row r="9798" spans="3:6" x14ac:dyDescent="0.25">
      <c r="C9798" s="86"/>
      <c r="D9798" s="86"/>
      <c r="E9798" s="86"/>
      <c r="F9798" s="86"/>
    </row>
    <row r="9799" spans="3:6" x14ac:dyDescent="0.25">
      <c r="C9799" s="86"/>
      <c r="D9799" s="86"/>
      <c r="E9799" s="86"/>
      <c r="F9799" s="86"/>
    </row>
    <row r="9800" spans="3:6" x14ac:dyDescent="0.25">
      <c r="C9800" s="86"/>
      <c r="D9800" s="86"/>
      <c r="E9800" s="86"/>
      <c r="F9800" s="86"/>
    </row>
    <row r="9801" spans="3:6" x14ac:dyDescent="0.25">
      <c r="C9801" s="86"/>
      <c r="D9801" s="86"/>
      <c r="E9801" s="86"/>
      <c r="F9801" s="86"/>
    </row>
    <row r="9802" spans="3:6" x14ac:dyDescent="0.25">
      <c r="C9802" s="86"/>
      <c r="D9802" s="86"/>
      <c r="E9802" s="86"/>
      <c r="F9802" s="86"/>
    </row>
    <row r="9803" spans="3:6" x14ac:dyDescent="0.25">
      <c r="C9803" s="86"/>
      <c r="D9803" s="86"/>
      <c r="E9803" s="86"/>
      <c r="F9803" s="86"/>
    </row>
    <row r="9804" spans="3:6" x14ac:dyDescent="0.25">
      <c r="C9804" s="86"/>
      <c r="D9804" s="86"/>
      <c r="E9804" s="86"/>
      <c r="F9804" s="86"/>
    </row>
    <row r="9805" spans="3:6" x14ac:dyDescent="0.25">
      <c r="C9805" s="86"/>
      <c r="D9805" s="86"/>
      <c r="E9805" s="86"/>
      <c r="F9805" s="86"/>
    </row>
    <row r="9806" spans="3:6" x14ac:dyDescent="0.25">
      <c r="C9806" s="86"/>
      <c r="D9806" s="86"/>
      <c r="E9806" s="86"/>
      <c r="F9806" s="86"/>
    </row>
    <row r="9807" spans="3:6" x14ac:dyDescent="0.25">
      <c r="C9807" s="86"/>
      <c r="D9807" s="86"/>
      <c r="E9807" s="86"/>
      <c r="F9807" s="86"/>
    </row>
    <row r="9808" spans="3:6" x14ac:dyDescent="0.25">
      <c r="C9808" s="86"/>
      <c r="D9808" s="86"/>
      <c r="E9808" s="86"/>
      <c r="F9808" s="86"/>
    </row>
    <row r="9809" spans="3:6" x14ac:dyDescent="0.25">
      <c r="C9809" s="86"/>
      <c r="D9809" s="86"/>
      <c r="E9809" s="86"/>
      <c r="F9809" s="86"/>
    </row>
    <row r="9810" spans="3:6" x14ac:dyDescent="0.25">
      <c r="C9810" s="86"/>
      <c r="D9810" s="86"/>
      <c r="E9810" s="86"/>
      <c r="F9810" s="86"/>
    </row>
    <row r="9811" spans="3:6" x14ac:dyDescent="0.25">
      <c r="C9811" s="86"/>
      <c r="D9811" s="86"/>
      <c r="E9811" s="86"/>
      <c r="F9811" s="86"/>
    </row>
    <row r="9812" spans="3:6" x14ac:dyDescent="0.25">
      <c r="C9812" s="86"/>
      <c r="D9812" s="86"/>
      <c r="E9812" s="86"/>
      <c r="F9812" s="86"/>
    </row>
    <row r="9813" spans="3:6" x14ac:dyDescent="0.25">
      <c r="C9813" s="86"/>
      <c r="D9813" s="86"/>
      <c r="E9813" s="86"/>
      <c r="F9813" s="86"/>
    </row>
    <row r="9814" spans="3:6" x14ac:dyDescent="0.25">
      <c r="C9814" s="86"/>
      <c r="D9814" s="86"/>
      <c r="E9814" s="86"/>
      <c r="F9814" s="86"/>
    </row>
    <row r="9815" spans="3:6" x14ac:dyDescent="0.25">
      <c r="C9815" s="86"/>
      <c r="D9815" s="86"/>
      <c r="E9815" s="86"/>
      <c r="F9815" s="86"/>
    </row>
    <row r="9816" spans="3:6" x14ac:dyDescent="0.25">
      <c r="C9816" s="86"/>
      <c r="D9816" s="86"/>
      <c r="E9816" s="86"/>
      <c r="F9816" s="86"/>
    </row>
    <row r="9817" spans="3:6" x14ac:dyDescent="0.25">
      <c r="C9817" s="86"/>
      <c r="D9817" s="86"/>
      <c r="E9817" s="86"/>
      <c r="F9817" s="86"/>
    </row>
    <row r="9818" spans="3:6" x14ac:dyDescent="0.25">
      <c r="C9818" s="86"/>
      <c r="D9818" s="86"/>
      <c r="E9818" s="86"/>
      <c r="F9818" s="86"/>
    </row>
    <row r="9819" spans="3:6" x14ac:dyDescent="0.25">
      <c r="C9819" s="86"/>
      <c r="D9819" s="86"/>
      <c r="E9819" s="86"/>
      <c r="F9819" s="86"/>
    </row>
    <row r="9820" spans="3:6" x14ac:dyDescent="0.25">
      <c r="C9820" s="86"/>
      <c r="D9820" s="86"/>
      <c r="E9820" s="86"/>
      <c r="F9820" s="86"/>
    </row>
    <row r="9821" spans="3:6" x14ac:dyDescent="0.25">
      <c r="C9821" s="86"/>
      <c r="D9821" s="86"/>
      <c r="E9821" s="86"/>
      <c r="F9821" s="86"/>
    </row>
    <row r="9822" spans="3:6" x14ac:dyDescent="0.25">
      <c r="C9822" s="86"/>
      <c r="D9822" s="86"/>
      <c r="E9822" s="86"/>
      <c r="F9822" s="86"/>
    </row>
    <row r="9823" spans="3:6" x14ac:dyDescent="0.25">
      <c r="C9823" s="86"/>
      <c r="D9823" s="86"/>
      <c r="E9823" s="86"/>
      <c r="F9823" s="86"/>
    </row>
    <row r="9824" spans="3:6" x14ac:dyDescent="0.25">
      <c r="C9824" s="86"/>
      <c r="D9824" s="86"/>
      <c r="E9824" s="86"/>
      <c r="F9824" s="86"/>
    </row>
    <row r="9825" spans="3:6" x14ac:dyDescent="0.25">
      <c r="C9825" s="86"/>
      <c r="D9825" s="86"/>
      <c r="E9825" s="86"/>
      <c r="F9825" s="86"/>
    </row>
    <row r="9826" spans="3:6" x14ac:dyDescent="0.25">
      <c r="C9826" s="86"/>
      <c r="D9826" s="86"/>
      <c r="E9826" s="86"/>
      <c r="F9826" s="86"/>
    </row>
    <row r="9827" spans="3:6" x14ac:dyDescent="0.25">
      <c r="C9827" s="86"/>
      <c r="D9827" s="86"/>
      <c r="E9827" s="86"/>
      <c r="F9827" s="86"/>
    </row>
    <row r="9828" spans="3:6" x14ac:dyDescent="0.25">
      <c r="C9828" s="86"/>
      <c r="D9828" s="86"/>
      <c r="E9828" s="86"/>
      <c r="F9828" s="86"/>
    </row>
    <row r="9829" spans="3:6" x14ac:dyDescent="0.25">
      <c r="C9829" s="86"/>
      <c r="D9829" s="86"/>
      <c r="E9829" s="86"/>
      <c r="F9829" s="86"/>
    </row>
    <row r="9830" spans="3:6" x14ac:dyDescent="0.25">
      <c r="C9830" s="86"/>
      <c r="D9830" s="86"/>
      <c r="E9830" s="86"/>
      <c r="F9830" s="86"/>
    </row>
    <row r="9831" spans="3:6" x14ac:dyDescent="0.25">
      <c r="C9831" s="86"/>
      <c r="D9831" s="86"/>
      <c r="E9831" s="86"/>
      <c r="F9831" s="86"/>
    </row>
    <row r="9832" spans="3:6" x14ac:dyDescent="0.25">
      <c r="C9832" s="86"/>
      <c r="D9832" s="86"/>
      <c r="E9832" s="86"/>
      <c r="F9832" s="86"/>
    </row>
    <row r="9833" spans="3:6" x14ac:dyDescent="0.25">
      <c r="C9833" s="86"/>
      <c r="D9833" s="86"/>
      <c r="E9833" s="86"/>
      <c r="F9833" s="86"/>
    </row>
    <row r="9834" spans="3:6" x14ac:dyDescent="0.25">
      <c r="C9834" s="86"/>
      <c r="D9834" s="86"/>
      <c r="E9834" s="86"/>
      <c r="F9834" s="86"/>
    </row>
    <row r="9835" spans="3:6" x14ac:dyDescent="0.25">
      <c r="C9835" s="86"/>
      <c r="D9835" s="86"/>
      <c r="E9835" s="86"/>
      <c r="F9835" s="86"/>
    </row>
    <row r="9836" spans="3:6" x14ac:dyDescent="0.25">
      <c r="C9836" s="86"/>
      <c r="D9836" s="86"/>
      <c r="E9836" s="86"/>
      <c r="F9836" s="86"/>
    </row>
    <row r="9837" spans="3:6" x14ac:dyDescent="0.25">
      <c r="C9837" s="86"/>
      <c r="D9837" s="86"/>
      <c r="E9837" s="86"/>
      <c r="F9837" s="86"/>
    </row>
    <row r="9838" spans="3:6" x14ac:dyDescent="0.25">
      <c r="C9838" s="86"/>
      <c r="D9838" s="86"/>
      <c r="E9838" s="86"/>
      <c r="F9838" s="86"/>
    </row>
    <row r="9839" spans="3:6" x14ac:dyDescent="0.25">
      <c r="C9839" s="86"/>
      <c r="D9839" s="86"/>
      <c r="E9839" s="86"/>
      <c r="F9839" s="86"/>
    </row>
    <row r="9840" spans="3:6" x14ac:dyDescent="0.25">
      <c r="C9840" s="86"/>
      <c r="D9840" s="86"/>
      <c r="E9840" s="86"/>
      <c r="F9840" s="86"/>
    </row>
    <row r="9841" spans="3:6" x14ac:dyDescent="0.25">
      <c r="C9841" s="86"/>
      <c r="D9841" s="86"/>
      <c r="E9841" s="86"/>
      <c r="F9841" s="86"/>
    </row>
    <row r="9842" spans="3:6" x14ac:dyDescent="0.25">
      <c r="C9842" s="86"/>
      <c r="D9842" s="86"/>
      <c r="E9842" s="86"/>
      <c r="F9842" s="86"/>
    </row>
    <row r="9843" spans="3:6" x14ac:dyDescent="0.25">
      <c r="C9843" s="86"/>
      <c r="D9843" s="86"/>
      <c r="E9843" s="86"/>
      <c r="F9843" s="86"/>
    </row>
    <row r="9844" spans="3:6" x14ac:dyDescent="0.25">
      <c r="C9844" s="86"/>
      <c r="D9844" s="86"/>
      <c r="E9844" s="86"/>
      <c r="F9844" s="86"/>
    </row>
    <row r="9845" spans="3:6" x14ac:dyDescent="0.25">
      <c r="C9845" s="86"/>
      <c r="D9845" s="86"/>
      <c r="E9845" s="86"/>
      <c r="F9845" s="86"/>
    </row>
    <row r="9846" spans="3:6" x14ac:dyDescent="0.25">
      <c r="C9846" s="86"/>
      <c r="D9846" s="86"/>
      <c r="E9846" s="86"/>
      <c r="F9846" s="86"/>
    </row>
    <row r="9847" spans="3:6" x14ac:dyDescent="0.25">
      <c r="C9847" s="86"/>
      <c r="D9847" s="86"/>
      <c r="E9847" s="86"/>
      <c r="F9847" s="86"/>
    </row>
    <row r="9848" spans="3:6" x14ac:dyDescent="0.25">
      <c r="C9848" s="86"/>
      <c r="D9848" s="86"/>
      <c r="E9848" s="86"/>
      <c r="F9848" s="86"/>
    </row>
    <row r="9849" spans="3:6" x14ac:dyDescent="0.25">
      <c r="C9849" s="86"/>
      <c r="D9849" s="86"/>
      <c r="E9849" s="86"/>
      <c r="F9849" s="86"/>
    </row>
    <row r="9850" spans="3:6" x14ac:dyDescent="0.25">
      <c r="C9850" s="86"/>
      <c r="D9850" s="86"/>
      <c r="E9850" s="86"/>
      <c r="F9850" s="86"/>
    </row>
    <row r="9851" spans="3:6" x14ac:dyDescent="0.25">
      <c r="C9851" s="86"/>
      <c r="D9851" s="86"/>
      <c r="E9851" s="86"/>
      <c r="F9851" s="86"/>
    </row>
    <row r="9852" spans="3:6" x14ac:dyDescent="0.25">
      <c r="C9852" s="86"/>
      <c r="D9852" s="86"/>
      <c r="E9852" s="86"/>
      <c r="F9852" s="86"/>
    </row>
    <row r="9853" spans="3:6" x14ac:dyDescent="0.25">
      <c r="C9853" s="86"/>
      <c r="D9853" s="86"/>
      <c r="E9853" s="86"/>
      <c r="F9853" s="86"/>
    </row>
    <row r="9854" spans="3:6" x14ac:dyDescent="0.25">
      <c r="C9854" s="86"/>
      <c r="D9854" s="86"/>
      <c r="E9854" s="86"/>
      <c r="F9854" s="86"/>
    </row>
    <row r="9855" spans="3:6" x14ac:dyDescent="0.25">
      <c r="C9855" s="86"/>
      <c r="D9855" s="86"/>
      <c r="E9855" s="86"/>
      <c r="F9855" s="86"/>
    </row>
    <row r="9856" spans="3:6" x14ac:dyDescent="0.25">
      <c r="C9856" s="86"/>
      <c r="D9856" s="86"/>
      <c r="E9856" s="86"/>
      <c r="F9856" s="86"/>
    </row>
    <row r="9857" spans="3:6" x14ac:dyDescent="0.25">
      <c r="C9857" s="86"/>
      <c r="D9857" s="86"/>
      <c r="E9857" s="86"/>
      <c r="F9857" s="86"/>
    </row>
    <row r="9858" spans="3:6" x14ac:dyDescent="0.25">
      <c r="C9858" s="86"/>
      <c r="D9858" s="86"/>
      <c r="E9858" s="86"/>
      <c r="F9858" s="86"/>
    </row>
    <row r="9859" spans="3:6" x14ac:dyDescent="0.25">
      <c r="C9859" s="86"/>
      <c r="D9859" s="86"/>
      <c r="E9859" s="86"/>
      <c r="F9859" s="86"/>
    </row>
    <row r="9860" spans="3:6" x14ac:dyDescent="0.25">
      <c r="C9860" s="86"/>
      <c r="D9860" s="86"/>
      <c r="E9860" s="86"/>
      <c r="F9860" s="86"/>
    </row>
    <row r="9861" spans="3:6" x14ac:dyDescent="0.25">
      <c r="C9861" s="86"/>
      <c r="D9861" s="86"/>
      <c r="E9861" s="86"/>
      <c r="F9861" s="86"/>
    </row>
    <row r="9862" spans="3:6" x14ac:dyDescent="0.25">
      <c r="C9862" s="86"/>
      <c r="D9862" s="86"/>
      <c r="E9862" s="86"/>
      <c r="F9862" s="86"/>
    </row>
    <row r="9863" spans="3:6" x14ac:dyDescent="0.25">
      <c r="C9863" s="86"/>
      <c r="D9863" s="86"/>
      <c r="E9863" s="86"/>
      <c r="F9863" s="86"/>
    </row>
    <row r="9864" spans="3:6" x14ac:dyDescent="0.25">
      <c r="C9864" s="86"/>
      <c r="D9864" s="86"/>
      <c r="E9864" s="86"/>
      <c r="F9864" s="86"/>
    </row>
    <row r="9865" spans="3:6" x14ac:dyDescent="0.25">
      <c r="C9865" s="86"/>
      <c r="D9865" s="86"/>
      <c r="E9865" s="86"/>
      <c r="F9865" s="86"/>
    </row>
    <row r="9866" spans="3:6" x14ac:dyDescent="0.25">
      <c r="C9866" s="86"/>
      <c r="D9866" s="86"/>
      <c r="E9866" s="86"/>
      <c r="F9866" s="86"/>
    </row>
    <row r="9867" spans="3:6" x14ac:dyDescent="0.25">
      <c r="C9867" s="86"/>
      <c r="D9867" s="86"/>
      <c r="E9867" s="86"/>
      <c r="F9867" s="86"/>
    </row>
    <row r="9868" spans="3:6" x14ac:dyDescent="0.25">
      <c r="C9868" s="86"/>
      <c r="D9868" s="86"/>
      <c r="E9868" s="86"/>
      <c r="F9868" s="86"/>
    </row>
    <row r="9869" spans="3:6" x14ac:dyDescent="0.25">
      <c r="C9869" s="86"/>
      <c r="D9869" s="86"/>
      <c r="E9869" s="86"/>
      <c r="F9869" s="86"/>
    </row>
    <row r="9870" spans="3:6" x14ac:dyDescent="0.25">
      <c r="C9870" s="86"/>
      <c r="D9870" s="86"/>
      <c r="E9870" s="86"/>
      <c r="F9870" s="86"/>
    </row>
    <row r="9871" spans="3:6" x14ac:dyDescent="0.25">
      <c r="C9871" s="86"/>
      <c r="D9871" s="86"/>
      <c r="E9871" s="86"/>
      <c r="F9871" s="86"/>
    </row>
    <row r="9872" spans="3:6" x14ac:dyDescent="0.25">
      <c r="C9872" s="86"/>
      <c r="D9872" s="86"/>
      <c r="E9872" s="86"/>
      <c r="F9872" s="86"/>
    </row>
    <row r="9873" spans="3:6" x14ac:dyDescent="0.25">
      <c r="C9873" s="86"/>
      <c r="D9873" s="86"/>
      <c r="E9873" s="86"/>
      <c r="F9873" s="86"/>
    </row>
    <row r="9874" spans="3:6" x14ac:dyDescent="0.25">
      <c r="C9874" s="86"/>
      <c r="D9874" s="86"/>
      <c r="E9874" s="86"/>
      <c r="F9874" s="86"/>
    </row>
    <row r="9875" spans="3:6" x14ac:dyDescent="0.25">
      <c r="C9875" s="86"/>
      <c r="D9875" s="86"/>
      <c r="E9875" s="86"/>
      <c r="F9875" s="86"/>
    </row>
    <row r="9876" spans="3:6" x14ac:dyDescent="0.25">
      <c r="C9876" s="86"/>
      <c r="D9876" s="86"/>
      <c r="E9876" s="86"/>
      <c r="F9876" s="86"/>
    </row>
    <row r="9877" spans="3:6" x14ac:dyDescent="0.25">
      <c r="C9877" s="86"/>
      <c r="D9877" s="86"/>
      <c r="E9877" s="86"/>
      <c r="F9877" s="86"/>
    </row>
    <row r="9878" spans="3:6" x14ac:dyDescent="0.25">
      <c r="C9878" s="86"/>
      <c r="D9878" s="86"/>
      <c r="E9878" s="86"/>
      <c r="F9878" s="86"/>
    </row>
    <row r="9879" spans="3:6" x14ac:dyDescent="0.25">
      <c r="C9879" s="86"/>
      <c r="D9879" s="86"/>
      <c r="E9879" s="86"/>
      <c r="F9879" s="86"/>
    </row>
    <row r="9880" spans="3:6" x14ac:dyDescent="0.25">
      <c r="C9880" s="86"/>
      <c r="D9880" s="86"/>
      <c r="E9880" s="86"/>
      <c r="F9880" s="86"/>
    </row>
    <row r="9881" spans="3:6" x14ac:dyDescent="0.25">
      <c r="C9881" s="86"/>
      <c r="D9881" s="86"/>
      <c r="E9881" s="86"/>
      <c r="F9881" s="86"/>
    </row>
    <row r="9882" spans="3:6" x14ac:dyDescent="0.25">
      <c r="C9882" s="86"/>
      <c r="D9882" s="86"/>
      <c r="E9882" s="86"/>
      <c r="F9882" s="86"/>
    </row>
    <row r="9883" spans="3:6" x14ac:dyDescent="0.25">
      <c r="C9883" s="86"/>
      <c r="D9883" s="86"/>
      <c r="E9883" s="86"/>
      <c r="F9883" s="86"/>
    </row>
    <row r="9884" spans="3:6" x14ac:dyDescent="0.25">
      <c r="C9884" s="86"/>
      <c r="D9884" s="86"/>
      <c r="E9884" s="86"/>
      <c r="F9884" s="86"/>
    </row>
    <row r="9885" spans="3:6" x14ac:dyDescent="0.25">
      <c r="C9885" s="86"/>
      <c r="D9885" s="86"/>
      <c r="E9885" s="86"/>
      <c r="F9885" s="86"/>
    </row>
    <row r="9886" spans="3:6" x14ac:dyDescent="0.25">
      <c r="C9886" s="86"/>
      <c r="D9886" s="86"/>
      <c r="E9886" s="86"/>
      <c r="F9886" s="86"/>
    </row>
    <row r="9887" spans="3:6" x14ac:dyDescent="0.25">
      <c r="C9887" s="86"/>
      <c r="D9887" s="86"/>
      <c r="E9887" s="86"/>
      <c r="F9887" s="86"/>
    </row>
    <row r="9888" spans="3:6" x14ac:dyDescent="0.25">
      <c r="C9888" s="86"/>
      <c r="D9888" s="86"/>
      <c r="E9888" s="86"/>
      <c r="F9888" s="86"/>
    </row>
    <row r="9889" spans="3:6" x14ac:dyDescent="0.25">
      <c r="C9889" s="86"/>
      <c r="D9889" s="86"/>
      <c r="E9889" s="86"/>
      <c r="F9889" s="86"/>
    </row>
    <row r="9890" spans="3:6" x14ac:dyDescent="0.25">
      <c r="C9890" s="86"/>
      <c r="D9890" s="86"/>
      <c r="E9890" s="86"/>
      <c r="F9890" s="86"/>
    </row>
    <row r="9891" spans="3:6" x14ac:dyDescent="0.25">
      <c r="C9891" s="86"/>
      <c r="D9891" s="86"/>
      <c r="E9891" s="86"/>
      <c r="F9891" s="86"/>
    </row>
    <row r="9892" spans="3:6" x14ac:dyDescent="0.25">
      <c r="C9892" s="86"/>
      <c r="D9892" s="86"/>
      <c r="E9892" s="86"/>
      <c r="F9892" s="86"/>
    </row>
    <row r="9893" spans="3:6" x14ac:dyDescent="0.25">
      <c r="C9893" s="86"/>
      <c r="D9893" s="86"/>
      <c r="E9893" s="86"/>
      <c r="F9893" s="86"/>
    </row>
    <row r="9894" spans="3:6" x14ac:dyDescent="0.25">
      <c r="C9894" s="86"/>
      <c r="D9894" s="86"/>
      <c r="E9894" s="86"/>
      <c r="F9894" s="86"/>
    </row>
    <row r="9895" spans="3:6" x14ac:dyDescent="0.25">
      <c r="C9895" s="86"/>
      <c r="D9895" s="86"/>
      <c r="E9895" s="86"/>
      <c r="F9895" s="86"/>
    </row>
    <row r="9896" spans="3:6" x14ac:dyDescent="0.25">
      <c r="C9896" s="86"/>
      <c r="D9896" s="86"/>
      <c r="E9896" s="86"/>
      <c r="F9896" s="86"/>
    </row>
    <row r="9897" spans="3:6" x14ac:dyDescent="0.25">
      <c r="C9897" s="86"/>
      <c r="D9897" s="86"/>
      <c r="E9897" s="86"/>
      <c r="F9897" s="86"/>
    </row>
    <row r="9898" spans="3:6" x14ac:dyDescent="0.25">
      <c r="C9898" s="86"/>
      <c r="D9898" s="86"/>
      <c r="E9898" s="86"/>
      <c r="F9898" s="86"/>
    </row>
    <row r="9899" spans="3:6" x14ac:dyDescent="0.25">
      <c r="C9899" s="86"/>
      <c r="D9899" s="86"/>
      <c r="E9899" s="86"/>
      <c r="F9899" s="86"/>
    </row>
    <row r="9900" spans="3:6" x14ac:dyDescent="0.25">
      <c r="C9900" s="86"/>
      <c r="D9900" s="86"/>
      <c r="E9900" s="86"/>
      <c r="F9900" s="86"/>
    </row>
    <row r="9901" spans="3:6" x14ac:dyDescent="0.25">
      <c r="C9901" s="86"/>
      <c r="D9901" s="86"/>
      <c r="E9901" s="86"/>
      <c r="F9901" s="86"/>
    </row>
    <row r="9902" spans="3:6" x14ac:dyDescent="0.25">
      <c r="C9902" s="86"/>
      <c r="D9902" s="86"/>
      <c r="E9902" s="86"/>
      <c r="F9902" s="86"/>
    </row>
    <row r="9903" spans="3:6" x14ac:dyDescent="0.25">
      <c r="C9903" s="86"/>
      <c r="D9903" s="86"/>
      <c r="E9903" s="86"/>
      <c r="F9903" s="86"/>
    </row>
    <row r="9904" spans="3:6" x14ac:dyDescent="0.25">
      <c r="C9904" s="86"/>
      <c r="D9904" s="86"/>
      <c r="E9904" s="86"/>
      <c r="F9904" s="86"/>
    </row>
    <row r="9905" spans="3:6" x14ac:dyDescent="0.25">
      <c r="C9905" s="86"/>
      <c r="D9905" s="86"/>
      <c r="E9905" s="86"/>
      <c r="F9905" s="86"/>
    </row>
    <row r="9906" spans="3:6" x14ac:dyDescent="0.25">
      <c r="C9906" s="86"/>
      <c r="D9906" s="86"/>
      <c r="E9906" s="86"/>
      <c r="F9906" s="86"/>
    </row>
    <row r="9907" spans="3:6" x14ac:dyDescent="0.25">
      <c r="C9907" s="86"/>
      <c r="D9907" s="86"/>
      <c r="E9907" s="86"/>
      <c r="F9907" s="86"/>
    </row>
    <row r="9908" spans="3:6" x14ac:dyDescent="0.25">
      <c r="C9908" s="86"/>
      <c r="D9908" s="86"/>
      <c r="E9908" s="86"/>
      <c r="F9908" s="86"/>
    </row>
    <row r="9909" spans="3:6" x14ac:dyDescent="0.25">
      <c r="C9909" s="86"/>
      <c r="D9909" s="86"/>
      <c r="E9909" s="86"/>
      <c r="F9909" s="86"/>
    </row>
    <row r="9910" spans="3:6" x14ac:dyDescent="0.25">
      <c r="C9910" s="86"/>
      <c r="D9910" s="86"/>
      <c r="E9910" s="86"/>
      <c r="F9910" s="86"/>
    </row>
    <row r="9911" spans="3:6" x14ac:dyDescent="0.25">
      <c r="C9911" s="86"/>
      <c r="D9911" s="86"/>
      <c r="E9911" s="86"/>
      <c r="F9911" s="86"/>
    </row>
    <row r="9912" spans="3:6" x14ac:dyDescent="0.25">
      <c r="C9912" s="86"/>
      <c r="D9912" s="86"/>
      <c r="E9912" s="86"/>
      <c r="F9912" s="86"/>
    </row>
    <row r="9913" spans="3:6" x14ac:dyDescent="0.25">
      <c r="C9913" s="86"/>
      <c r="D9913" s="86"/>
      <c r="E9913" s="86"/>
      <c r="F9913" s="86"/>
    </row>
    <row r="9914" spans="3:6" x14ac:dyDescent="0.25">
      <c r="C9914" s="86"/>
      <c r="D9914" s="86"/>
      <c r="E9914" s="86"/>
      <c r="F9914" s="86"/>
    </row>
    <row r="9915" spans="3:6" x14ac:dyDescent="0.25">
      <c r="C9915" s="86"/>
      <c r="D9915" s="86"/>
      <c r="E9915" s="86"/>
      <c r="F9915" s="86"/>
    </row>
    <row r="9916" spans="3:6" x14ac:dyDescent="0.25">
      <c r="C9916" s="86"/>
      <c r="D9916" s="86"/>
      <c r="E9916" s="86"/>
      <c r="F9916" s="86"/>
    </row>
    <row r="9917" spans="3:6" x14ac:dyDescent="0.25">
      <c r="C9917" s="86"/>
      <c r="D9917" s="86"/>
      <c r="E9917" s="86"/>
      <c r="F9917" s="86"/>
    </row>
    <row r="9918" spans="3:6" x14ac:dyDescent="0.25">
      <c r="C9918" s="86"/>
      <c r="D9918" s="86"/>
      <c r="E9918" s="86"/>
      <c r="F9918" s="86"/>
    </row>
    <row r="9919" spans="3:6" x14ac:dyDescent="0.25">
      <c r="C9919" s="86"/>
      <c r="D9919" s="86"/>
      <c r="E9919" s="86"/>
      <c r="F9919" s="86"/>
    </row>
    <row r="9920" spans="3:6" x14ac:dyDescent="0.25">
      <c r="C9920" s="86"/>
      <c r="D9920" s="86"/>
      <c r="E9920" s="86"/>
      <c r="F9920" s="86"/>
    </row>
    <row r="9921" spans="3:6" x14ac:dyDescent="0.25">
      <c r="C9921" s="86"/>
      <c r="D9921" s="86"/>
      <c r="E9921" s="86"/>
      <c r="F9921" s="86"/>
    </row>
    <row r="9922" spans="3:6" x14ac:dyDescent="0.25">
      <c r="C9922" s="86"/>
      <c r="D9922" s="86"/>
      <c r="E9922" s="86"/>
      <c r="F9922" s="86"/>
    </row>
    <row r="9923" spans="3:6" x14ac:dyDescent="0.25">
      <c r="C9923" s="86"/>
      <c r="D9923" s="86"/>
      <c r="E9923" s="86"/>
      <c r="F9923" s="86"/>
    </row>
    <row r="9924" spans="3:6" x14ac:dyDescent="0.25">
      <c r="C9924" s="86"/>
      <c r="D9924" s="86"/>
      <c r="E9924" s="86"/>
      <c r="F9924" s="86"/>
    </row>
    <row r="9925" spans="3:6" x14ac:dyDescent="0.25">
      <c r="C9925" s="86"/>
      <c r="D9925" s="86"/>
      <c r="E9925" s="86"/>
      <c r="F9925" s="86"/>
    </row>
    <row r="9926" spans="3:6" x14ac:dyDescent="0.25">
      <c r="C9926" s="86"/>
      <c r="D9926" s="86"/>
      <c r="E9926" s="86"/>
      <c r="F9926" s="86"/>
    </row>
    <row r="9927" spans="3:6" x14ac:dyDescent="0.25">
      <c r="C9927" s="86"/>
      <c r="D9927" s="86"/>
      <c r="E9927" s="86"/>
      <c r="F9927" s="86"/>
    </row>
    <row r="9928" spans="3:6" x14ac:dyDescent="0.25">
      <c r="C9928" s="86"/>
      <c r="D9928" s="86"/>
      <c r="E9928" s="86"/>
      <c r="F9928" s="86"/>
    </row>
    <row r="9929" spans="3:6" x14ac:dyDescent="0.25">
      <c r="C9929" s="86"/>
      <c r="D9929" s="86"/>
      <c r="E9929" s="86"/>
      <c r="F9929" s="86"/>
    </row>
    <row r="9930" spans="3:6" x14ac:dyDescent="0.25">
      <c r="C9930" s="86"/>
      <c r="D9930" s="86"/>
      <c r="E9930" s="86"/>
      <c r="F9930" s="86"/>
    </row>
    <row r="9931" spans="3:6" x14ac:dyDescent="0.25">
      <c r="C9931" s="86"/>
      <c r="D9931" s="86"/>
      <c r="E9931" s="86"/>
      <c r="F9931" s="86"/>
    </row>
    <row r="9932" spans="3:6" x14ac:dyDescent="0.25">
      <c r="C9932" s="86"/>
      <c r="D9932" s="86"/>
      <c r="E9932" s="86"/>
      <c r="F9932" s="86"/>
    </row>
    <row r="9933" spans="3:6" x14ac:dyDescent="0.25">
      <c r="C9933" s="86"/>
      <c r="D9933" s="86"/>
      <c r="E9933" s="86"/>
      <c r="F9933" s="86"/>
    </row>
    <row r="9934" spans="3:6" x14ac:dyDescent="0.25">
      <c r="C9934" s="86"/>
      <c r="D9934" s="86"/>
      <c r="E9934" s="86"/>
      <c r="F9934" s="86"/>
    </row>
    <row r="9935" spans="3:6" x14ac:dyDescent="0.25">
      <c r="C9935" s="86"/>
      <c r="D9935" s="86"/>
      <c r="E9935" s="86"/>
      <c r="F9935" s="86"/>
    </row>
    <row r="9936" spans="3:6" x14ac:dyDescent="0.25">
      <c r="C9936" s="86"/>
      <c r="D9936" s="86"/>
      <c r="E9936" s="86"/>
      <c r="F9936" s="86"/>
    </row>
    <row r="9937" spans="3:6" x14ac:dyDescent="0.25">
      <c r="C9937" s="86"/>
      <c r="D9937" s="86"/>
      <c r="E9937" s="86"/>
      <c r="F9937" s="86"/>
    </row>
    <row r="9938" spans="3:6" x14ac:dyDescent="0.25">
      <c r="C9938" s="86"/>
      <c r="D9938" s="86"/>
      <c r="E9938" s="86"/>
      <c r="F9938" s="86"/>
    </row>
    <row r="9939" spans="3:6" x14ac:dyDescent="0.25">
      <c r="C9939" s="86"/>
      <c r="D9939" s="86"/>
      <c r="E9939" s="86"/>
      <c r="F9939" s="86"/>
    </row>
    <row r="9940" spans="3:6" x14ac:dyDescent="0.25">
      <c r="C9940" s="86"/>
      <c r="D9940" s="86"/>
      <c r="E9940" s="86"/>
      <c r="F9940" s="86"/>
    </row>
    <row r="9941" spans="3:6" x14ac:dyDescent="0.25">
      <c r="C9941" s="86"/>
      <c r="D9941" s="86"/>
      <c r="E9941" s="86"/>
      <c r="F9941" s="86"/>
    </row>
    <row r="9942" spans="3:6" x14ac:dyDescent="0.25">
      <c r="C9942" s="86"/>
      <c r="D9942" s="86"/>
      <c r="E9942" s="86"/>
      <c r="F9942" s="86"/>
    </row>
    <row r="9943" spans="3:6" x14ac:dyDescent="0.25">
      <c r="C9943" s="86"/>
      <c r="D9943" s="86"/>
      <c r="E9943" s="86"/>
      <c r="F9943" s="86"/>
    </row>
    <row r="9944" spans="3:6" x14ac:dyDescent="0.25">
      <c r="C9944" s="86"/>
      <c r="D9944" s="86"/>
      <c r="E9944" s="86"/>
      <c r="F9944" s="86"/>
    </row>
    <row r="9945" spans="3:6" x14ac:dyDescent="0.25">
      <c r="C9945" s="86"/>
      <c r="D9945" s="86"/>
      <c r="E9945" s="86"/>
      <c r="F9945" s="86"/>
    </row>
    <row r="9946" spans="3:6" x14ac:dyDescent="0.25">
      <c r="C9946" s="86"/>
      <c r="D9946" s="86"/>
      <c r="E9946" s="86"/>
      <c r="F9946" s="86"/>
    </row>
    <row r="9947" spans="3:6" x14ac:dyDescent="0.25">
      <c r="C9947" s="86"/>
      <c r="D9947" s="86"/>
      <c r="E9947" s="86"/>
      <c r="F9947" s="86"/>
    </row>
    <row r="9948" spans="3:6" x14ac:dyDescent="0.25">
      <c r="C9948" s="86"/>
      <c r="D9948" s="86"/>
      <c r="E9948" s="86"/>
      <c r="F9948" s="86"/>
    </row>
    <row r="9949" spans="3:6" x14ac:dyDescent="0.25">
      <c r="C9949" s="86"/>
      <c r="D9949" s="86"/>
      <c r="E9949" s="86"/>
      <c r="F9949" s="86"/>
    </row>
    <row r="9950" spans="3:6" x14ac:dyDescent="0.25">
      <c r="C9950" s="86"/>
      <c r="D9950" s="86"/>
      <c r="E9950" s="86"/>
      <c r="F9950" s="86"/>
    </row>
    <row r="9951" spans="3:6" x14ac:dyDescent="0.25">
      <c r="C9951" s="86"/>
      <c r="D9951" s="86"/>
      <c r="E9951" s="86"/>
      <c r="F9951" s="86"/>
    </row>
    <row r="9952" spans="3:6" x14ac:dyDescent="0.25">
      <c r="C9952" s="86"/>
      <c r="D9952" s="86"/>
      <c r="E9952" s="86"/>
      <c r="F9952" s="86"/>
    </row>
    <row r="9953" spans="3:6" x14ac:dyDescent="0.25">
      <c r="C9953" s="86"/>
      <c r="D9953" s="86"/>
      <c r="E9953" s="86"/>
      <c r="F9953" s="86"/>
    </row>
    <row r="9954" spans="3:6" x14ac:dyDescent="0.25">
      <c r="C9954" s="86"/>
      <c r="D9954" s="86"/>
      <c r="E9954" s="86"/>
      <c r="F9954" s="86"/>
    </row>
    <row r="9955" spans="3:6" x14ac:dyDescent="0.25">
      <c r="C9955" s="86"/>
      <c r="D9955" s="86"/>
      <c r="E9955" s="86"/>
      <c r="F9955" s="86"/>
    </row>
    <row r="9956" spans="3:6" x14ac:dyDescent="0.25">
      <c r="C9956" s="86"/>
      <c r="D9956" s="86"/>
      <c r="E9956" s="86"/>
      <c r="F9956" s="86"/>
    </row>
    <row r="9957" spans="3:6" x14ac:dyDescent="0.25">
      <c r="C9957" s="86"/>
      <c r="D9957" s="86"/>
      <c r="E9957" s="86"/>
      <c r="F9957" s="86"/>
    </row>
    <row r="9958" spans="3:6" x14ac:dyDescent="0.25">
      <c r="C9958" s="86"/>
      <c r="D9958" s="86"/>
      <c r="E9958" s="86"/>
      <c r="F9958" s="86"/>
    </row>
    <row r="9959" spans="3:6" x14ac:dyDescent="0.25">
      <c r="C9959" s="86"/>
      <c r="D9959" s="86"/>
      <c r="E9959" s="86"/>
      <c r="F9959" s="86"/>
    </row>
    <row r="9960" spans="3:6" x14ac:dyDescent="0.25">
      <c r="C9960" s="86"/>
      <c r="D9960" s="86"/>
      <c r="E9960" s="86"/>
      <c r="F9960" s="86"/>
    </row>
    <row r="9961" spans="3:6" x14ac:dyDescent="0.25">
      <c r="C9961" s="86"/>
      <c r="D9961" s="86"/>
      <c r="E9961" s="86"/>
      <c r="F9961" s="86"/>
    </row>
    <row r="9962" spans="3:6" x14ac:dyDescent="0.25">
      <c r="C9962" s="86"/>
      <c r="D9962" s="86"/>
      <c r="E9962" s="86"/>
      <c r="F9962" s="86"/>
    </row>
    <row r="9963" spans="3:6" x14ac:dyDescent="0.25">
      <c r="C9963" s="86"/>
      <c r="D9963" s="86"/>
      <c r="E9963" s="86"/>
      <c r="F9963" s="86"/>
    </row>
    <row r="9964" spans="3:6" x14ac:dyDescent="0.25">
      <c r="C9964" s="86"/>
      <c r="D9964" s="86"/>
      <c r="E9964" s="86"/>
      <c r="F9964" s="86"/>
    </row>
    <row r="9965" spans="3:6" x14ac:dyDescent="0.25">
      <c r="C9965" s="86"/>
      <c r="D9965" s="86"/>
      <c r="E9965" s="86"/>
      <c r="F9965" s="86"/>
    </row>
    <row r="9966" spans="3:6" x14ac:dyDescent="0.25">
      <c r="C9966" s="86"/>
      <c r="D9966" s="86"/>
      <c r="E9966" s="86"/>
      <c r="F9966" s="86"/>
    </row>
    <row r="9967" spans="3:6" x14ac:dyDescent="0.25">
      <c r="C9967" s="86"/>
      <c r="D9967" s="86"/>
      <c r="E9967" s="86"/>
      <c r="F9967" s="86"/>
    </row>
    <row r="9968" spans="3:6" x14ac:dyDescent="0.25">
      <c r="C9968" s="86"/>
      <c r="D9968" s="86"/>
      <c r="E9968" s="86"/>
      <c r="F9968" s="86"/>
    </row>
    <row r="9969" spans="3:6" x14ac:dyDescent="0.25">
      <c r="C9969" s="86"/>
      <c r="D9969" s="86"/>
      <c r="E9969" s="86"/>
      <c r="F9969" s="86"/>
    </row>
    <row r="9970" spans="3:6" x14ac:dyDescent="0.25">
      <c r="C9970" s="86"/>
      <c r="D9970" s="86"/>
      <c r="E9970" s="86"/>
      <c r="F9970" s="86"/>
    </row>
    <row r="9971" spans="3:6" x14ac:dyDescent="0.25">
      <c r="C9971" s="86"/>
      <c r="D9971" s="86"/>
      <c r="E9971" s="86"/>
      <c r="F9971" s="86"/>
    </row>
    <row r="9972" spans="3:6" x14ac:dyDescent="0.25">
      <c r="C9972" s="86"/>
      <c r="D9972" s="86"/>
      <c r="E9972" s="86"/>
      <c r="F9972" s="86"/>
    </row>
    <row r="9973" spans="3:6" x14ac:dyDescent="0.25">
      <c r="C9973" s="86"/>
      <c r="D9973" s="86"/>
      <c r="E9973" s="86"/>
      <c r="F9973" s="86"/>
    </row>
    <row r="9974" spans="3:6" x14ac:dyDescent="0.25">
      <c r="C9974" s="86"/>
      <c r="D9974" s="86"/>
      <c r="E9974" s="86"/>
      <c r="F9974" s="86"/>
    </row>
    <row r="9975" spans="3:6" x14ac:dyDescent="0.25">
      <c r="C9975" s="86"/>
      <c r="D9975" s="86"/>
      <c r="E9975" s="86"/>
      <c r="F9975" s="86"/>
    </row>
    <row r="9976" spans="3:6" x14ac:dyDescent="0.25">
      <c r="C9976" s="86"/>
      <c r="D9976" s="86"/>
      <c r="E9976" s="86"/>
      <c r="F9976" s="86"/>
    </row>
    <row r="9977" spans="3:6" x14ac:dyDescent="0.25">
      <c r="C9977" s="86"/>
      <c r="D9977" s="86"/>
      <c r="E9977" s="86"/>
      <c r="F9977" s="86"/>
    </row>
    <row r="9978" spans="3:6" x14ac:dyDescent="0.25">
      <c r="C9978" s="86"/>
      <c r="D9978" s="86"/>
      <c r="E9978" s="86"/>
      <c r="F9978" s="86"/>
    </row>
    <row r="9979" spans="3:6" x14ac:dyDescent="0.25">
      <c r="C9979" s="86"/>
      <c r="D9979" s="86"/>
      <c r="E9979" s="86"/>
      <c r="F9979" s="86"/>
    </row>
    <row r="9980" spans="3:6" x14ac:dyDescent="0.25">
      <c r="C9980" s="86"/>
      <c r="D9980" s="86"/>
      <c r="E9980" s="86"/>
      <c r="F9980" s="86"/>
    </row>
    <row r="9981" spans="3:6" x14ac:dyDescent="0.25">
      <c r="C9981" s="86"/>
      <c r="D9981" s="86"/>
      <c r="E9981" s="86"/>
      <c r="F9981" s="86"/>
    </row>
    <row r="9982" spans="3:6" x14ac:dyDescent="0.25">
      <c r="C9982" s="86"/>
      <c r="D9982" s="86"/>
      <c r="E9982" s="86"/>
      <c r="F9982" s="86"/>
    </row>
    <row r="9983" spans="3:6" x14ac:dyDescent="0.25">
      <c r="C9983" s="86"/>
      <c r="D9983" s="86"/>
      <c r="E9983" s="86"/>
      <c r="F9983" s="86"/>
    </row>
    <row r="9984" spans="3:6" x14ac:dyDescent="0.25">
      <c r="C9984" s="86"/>
      <c r="D9984" s="86"/>
      <c r="E9984" s="86"/>
      <c r="F9984" s="86"/>
    </row>
    <row r="9985" spans="3:6" x14ac:dyDescent="0.25">
      <c r="C9985" s="86"/>
      <c r="D9985" s="86"/>
      <c r="E9985" s="86"/>
      <c r="F9985" s="86"/>
    </row>
    <row r="9986" spans="3:6" x14ac:dyDescent="0.25">
      <c r="C9986" s="86"/>
      <c r="D9986" s="86"/>
      <c r="E9986" s="86"/>
      <c r="F9986" s="86"/>
    </row>
    <row r="9987" spans="3:6" x14ac:dyDescent="0.25">
      <c r="C9987" s="86"/>
      <c r="D9987" s="86"/>
      <c r="E9987" s="86"/>
      <c r="F9987" s="86"/>
    </row>
    <row r="9988" spans="3:6" x14ac:dyDescent="0.25">
      <c r="C9988" s="86"/>
      <c r="D9988" s="86"/>
      <c r="E9988" s="86"/>
      <c r="F9988" s="86"/>
    </row>
    <row r="9989" spans="3:6" x14ac:dyDescent="0.25">
      <c r="C9989" s="86"/>
      <c r="D9989" s="86"/>
      <c r="E9989" s="86"/>
      <c r="F9989" s="86"/>
    </row>
    <row r="9990" spans="3:6" x14ac:dyDescent="0.25">
      <c r="C9990" s="86"/>
      <c r="D9990" s="86"/>
      <c r="E9990" s="86"/>
      <c r="F9990" s="86"/>
    </row>
    <row r="9991" spans="3:6" x14ac:dyDescent="0.25">
      <c r="C9991" s="86"/>
      <c r="D9991" s="86"/>
      <c r="E9991" s="86"/>
      <c r="F9991" s="86"/>
    </row>
    <row r="9992" spans="3:6" x14ac:dyDescent="0.25">
      <c r="C9992" s="86"/>
      <c r="D9992" s="86"/>
      <c r="E9992" s="86"/>
      <c r="F9992" s="86"/>
    </row>
    <row r="9993" spans="3:6" x14ac:dyDescent="0.25">
      <c r="C9993" s="86"/>
      <c r="D9993" s="86"/>
      <c r="E9993" s="86"/>
      <c r="F9993" s="86"/>
    </row>
    <row r="9994" spans="3:6" x14ac:dyDescent="0.25">
      <c r="C9994" s="86"/>
      <c r="D9994" s="86"/>
      <c r="E9994" s="86"/>
      <c r="F9994" s="86"/>
    </row>
    <row r="9995" spans="3:6" x14ac:dyDescent="0.25">
      <c r="C9995" s="86"/>
      <c r="D9995" s="86"/>
      <c r="E9995" s="86"/>
      <c r="F9995" s="86"/>
    </row>
    <row r="9996" spans="3:6" x14ac:dyDescent="0.25">
      <c r="C9996" s="86"/>
      <c r="D9996" s="86"/>
      <c r="E9996" s="86"/>
      <c r="F9996" s="86"/>
    </row>
    <row r="9997" spans="3:6" x14ac:dyDescent="0.25">
      <c r="C9997" s="86"/>
      <c r="D9997" s="86"/>
      <c r="E9997" s="86"/>
      <c r="F9997" s="86"/>
    </row>
    <row r="9998" spans="3:6" x14ac:dyDescent="0.25">
      <c r="C9998" s="86"/>
      <c r="D9998" s="86"/>
      <c r="E9998" s="86"/>
      <c r="F9998" s="86"/>
    </row>
    <row r="9999" spans="3:6" x14ac:dyDescent="0.25">
      <c r="C9999" s="86"/>
      <c r="D9999" s="86"/>
      <c r="E9999" s="86"/>
      <c r="F9999" s="86"/>
    </row>
    <row r="10000" spans="3:6" x14ac:dyDescent="0.25">
      <c r="C10000" s="86"/>
      <c r="D10000" s="86"/>
      <c r="E10000" s="86"/>
      <c r="F10000" s="86"/>
    </row>
    <row r="10001" spans="3:6" x14ac:dyDescent="0.25">
      <c r="C10001" s="86"/>
      <c r="D10001" s="86"/>
      <c r="E10001" s="86"/>
      <c r="F10001" s="86"/>
    </row>
    <row r="10002" spans="3:6" x14ac:dyDescent="0.25">
      <c r="C10002" s="86"/>
      <c r="D10002" s="86"/>
      <c r="E10002" s="86"/>
      <c r="F10002" s="86"/>
    </row>
    <row r="10003" spans="3:6" x14ac:dyDescent="0.25">
      <c r="C10003" s="86"/>
      <c r="D10003" s="86"/>
      <c r="E10003" s="86"/>
      <c r="F10003" s="86"/>
    </row>
    <row r="10004" spans="3:6" x14ac:dyDescent="0.25">
      <c r="C10004" s="86"/>
      <c r="D10004" s="86"/>
      <c r="E10004" s="86"/>
      <c r="F10004" s="86"/>
    </row>
    <row r="10005" spans="3:6" x14ac:dyDescent="0.25">
      <c r="C10005" s="86"/>
      <c r="D10005" s="86"/>
      <c r="E10005" s="86"/>
      <c r="F10005" s="86"/>
    </row>
    <row r="10006" spans="3:6" x14ac:dyDescent="0.25">
      <c r="C10006" s="86"/>
      <c r="D10006" s="86"/>
      <c r="E10006" s="86"/>
      <c r="F10006" s="86"/>
    </row>
    <row r="10007" spans="3:6" x14ac:dyDescent="0.25">
      <c r="C10007" s="86"/>
      <c r="D10007" s="86"/>
      <c r="E10007" s="86"/>
      <c r="F10007" s="86"/>
    </row>
    <row r="10008" spans="3:6" x14ac:dyDescent="0.25">
      <c r="C10008" s="86"/>
      <c r="D10008" s="86"/>
      <c r="E10008" s="86"/>
      <c r="F10008" s="86"/>
    </row>
    <row r="10009" spans="3:6" x14ac:dyDescent="0.25">
      <c r="C10009" s="86"/>
      <c r="D10009" s="86"/>
      <c r="E10009" s="86"/>
      <c r="F10009" s="86"/>
    </row>
    <row r="10010" spans="3:6" x14ac:dyDescent="0.25">
      <c r="C10010" s="86"/>
      <c r="D10010" s="86"/>
      <c r="E10010" s="86"/>
      <c r="F10010" s="86"/>
    </row>
    <row r="10011" spans="3:6" x14ac:dyDescent="0.25">
      <c r="C10011" s="86"/>
      <c r="D10011" s="86"/>
      <c r="E10011" s="86"/>
      <c r="F10011" s="86"/>
    </row>
    <row r="10012" spans="3:6" x14ac:dyDescent="0.25">
      <c r="C10012" s="86"/>
      <c r="D10012" s="86"/>
      <c r="E10012" s="86"/>
      <c r="F10012" s="86"/>
    </row>
    <row r="10013" spans="3:6" x14ac:dyDescent="0.25">
      <c r="C10013" s="86"/>
      <c r="D10013" s="86"/>
      <c r="E10013" s="86"/>
      <c r="F10013" s="86"/>
    </row>
    <row r="10014" spans="3:6" x14ac:dyDescent="0.25">
      <c r="C10014" s="86"/>
      <c r="D10014" s="86"/>
      <c r="E10014" s="86"/>
      <c r="F10014" s="86"/>
    </row>
    <row r="10015" spans="3:6" x14ac:dyDescent="0.25">
      <c r="C10015" s="86"/>
      <c r="D10015" s="86"/>
      <c r="E10015" s="86"/>
      <c r="F10015" s="86"/>
    </row>
    <row r="10016" spans="3:6" x14ac:dyDescent="0.25">
      <c r="C10016" s="86"/>
      <c r="D10016" s="86"/>
      <c r="E10016" s="86"/>
      <c r="F10016" s="86"/>
    </row>
    <row r="10017" spans="3:6" x14ac:dyDescent="0.25">
      <c r="C10017" s="86"/>
      <c r="D10017" s="86"/>
      <c r="E10017" s="86"/>
      <c r="F10017" s="86"/>
    </row>
    <row r="10018" spans="3:6" x14ac:dyDescent="0.25">
      <c r="C10018" s="86"/>
      <c r="D10018" s="86"/>
      <c r="E10018" s="86"/>
      <c r="F10018" s="86"/>
    </row>
    <row r="10019" spans="3:6" x14ac:dyDescent="0.25">
      <c r="C10019" s="86"/>
      <c r="D10019" s="86"/>
      <c r="E10019" s="86"/>
      <c r="F10019" s="86"/>
    </row>
    <row r="10020" spans="3:6" x14ac:dyDescent="0.25">
      <c r="C10020" s="86"/>
      <c r="D10020" s="86"/>
      <c r="E10020" s="86"/>
      <c r="F10020" s="86"/>
    </row>
    <row r="10021" spans="3:6" x14ac:dyDescent="0.25">
      <c r="C10021" s="86"/>
      <c r="D10021" s="86"/>
      <c r="E10021" s="86"/>
      <c r="F10021" s="86"/>
    </row>
    <row r="10022" spans="3:6" x14ac:dyDescent="0.25">
      <c r="C10022" s="86"/>
      <c r="D10022" s="86"/>
      <c r="E10022" s="86"/>
      <c r="F10022" s="86"/>
    </row>
    <row r="10023" spans="3:6" x14ac:dyDescent="0.25">
      <c r="C10023" s="86"/>
      <c r="D10023" s="86"/>
      <c r="E10023" s="86"/>
      <c r="F10023" s="86"/>
    </row>
    <row r="10024" spans="3:6" x14ac:dyDescent="0.25">
      <c r="C10024" s="86"/>
      <c r="D10024" s="86"/>
      <c r="E10024" s="86"/>
      <c r="F10024" s="86"/>
    </row>
    <row r="10025" spans="3:6" x14ac:dyDescent="0.25">
      <c r="C10025" s="86"/>
      <c r="D10025" s="86"/>
      <c r="E10025" s="86"/>
      <c r="F10025" s="86"/>
    </row>
    <row r="10026" spans="3:6" x14ac:dyDescent="0.25">
      <c r="C10026" s="86"/>
      <c r="D10026" s="86"/>
      <c r="E10026" s="86"/>
      <c r="F10026" s="86"/>
    </row>
    <row r="10027" spans="3:6" x14ac:dyDescent="0.25">
      <c r="C10027" s="86"/>
      <c r="D10027" s="86"/>
      <c r="E10027" s="86"/>
      <c r="F10027" s="86"/>
    </row>
    <row r="10028" spans="3:6" x14ac:dyDescent="0.25">
      <c r="C10028" s="86"/>
      <c r="D10028" s="86"/>
      <c r="E10028" s="86"/>
      <c r="F10028" s="86"/>
    </row>
    <row r="10029" spans="3:6" x14ac:dyDescent="0.25">
      <c r="C10029" s="86"/>
      <c r="D10029" s="86"/>
      <c r="E10029" s="86"/>
      <c r="F10029" s="86"/>
    </row>
    <row r="10030" spans="3:6" x14ac:dyDescent="0.25">
      <c r="C10030" s="86"/>
      <c r="D10030" s="86"/>
      <c r="E10030" s="86"/>
      <c r="F10030" s="86"/>
    </row>
    <row r="10031" spans="3:6" x14ac:dyDescent="0.25">
      <c r="C10031" s="86"/>
      <c r="D10031" s="86"/>
      <c r="E10031" s="86"/>
      <c r="F10031" s="86"/>
    </row>
    <row r="10032" spans="3:6" x14ac:dyDescent="0.25">
      <c r="C10032" s="86"/>
      <c r="D10032" s="86"/>
      <c r="E10032" s="86"/>
      <c r="F10032" s="86"/>
    </row>
    <row r="10033" spans="3:6" x14ac:dyDescent="0.25">
      <c r="C10033" s="86"/>
      <c r="D10033" s="86"/>
      <c r="E10033" s="86"/>
      <c r="F10033" s="86"/>
    </row>
    <row r="10034" spans="3:6" x14ac:dyDescent="0.25">
      <c r="C10034" s="86"/>
      <c r="D10034" s="86"/>
      <c r="E10034" s="86"/>
      <c r="F10034" s="86"/>
    </row>
    <row r="10035" spans="3:6" x14ac:dyDescent="0.25">
      <c r="C10035" s="86"/>
      <c r="D10035" s="86"/>
      <c r="E10035" s="86"/>
      <c r="F10035" s="86"/>
    </row>
    <row r="10036" spans="3:6" x14ac:dyDescent="0.25">
      <c r="C10036" s="86"/>
      <c r="D10036" s="86"/>
      <c r="E10036" s="86"/>
      <c r="F10036" s="86"/>
    </row>
    <row r="10037" spans="3:6" x14ac:dyDescent="0.25">
      <c r="C10037" s="86"/>
      <c r="D10037" s="86"/>
      <c r="E10037" s="86"/>
      <c r="F10037" s="86"/>
    </row>
    <row r="10038" spans="3:6" x14ac:dyDescent="0.25">
      <c r="C10038" s="86"/>
      <c r="D10038" s="86"/>
      <c r="E10038" s="86"/>
      <c r="F10038" s="86"/>
    </row>
    <row r="10039" spans="3:6" x14ac:dyDescent="0.25">
      <c r="C10039" s="86"/>
      <c r="D10039" s="86"/>
      <c r="E10039" s="86"/>
      <c r="F10039" s="86"/>
    </row>
    <row r="10040" spans="3:6" x14ac:dyDescent="0.25">
      <c r="C10040" s="86"/>
      <c r="D10040" s="86"/>
      <c r="E10040" s="86"/>
      <c r="F10040" s="86"/>
    </row>
    <row r="10041" spans="3:6" x14ac:dyDescent="0.25">
      <c r="C10041" s="86"/>
      <c r="D10041" s="86"/>
      <c r="E10041" s="86"/>
      <c r="F10041" s="86"/>
    </row>
    <row r="10042" spans="3:6" x14ac:dyDescent="0.25">
      <c r="C10042" s="86"/>
      <c r="D10042" s="86"/>
      <c r="E10042" s="86"/>
      <c r="F10042" s="86"/>
    </row>
    <row r="10043" spans="3:6" x14ac:dyDescent="0.25">
      <c r="C10043" s="86"/>
      <c r="D10043" s="86"/>
      <c r="E10043" s="86"/>
      <c r="F10043" s="86"/>
    </row>
    <row r="10044" spans="3:6" x14ac:dyDescent="0.25">
      <c r="C10044" s="86"/>
      <c r="D10044" s="86"/>
      <c r="E10044" s="86"/>
      <c r="F10044" s="86"/>
    </row>
    <row r="10045" spans="3:6" x14ac:dyDescent="0.25">
      <c r="C10045" s="86"/>
      <c r="D10045" s="86"/>
      <c r="E10045" s="86"/>
      <c r="F10045" s="86"/>
    </row>
    <row r="10046" spans="3:6" x14ac:dyDescent="0.25">
      <c r="C10046" s="86"/>
      <c r="D10046" s="86"/>
      <c r="E10046" s="86"/>
      <c r="F10046" s="86"/>
    </row>
    <row r="10047" spans="3:6" x14ac:dyDescent="0.25">
      <c r="C10047" s="86"/>
      <c r="D10047" s="86"/>
      <c r="E10047" s="86"/>
      <c r="F10047" s="86"/>
    </row>
    <row r="10048" spans="3:6" x14ac:dyDescent="0.25">
      <c r="C10048" s="86"/>
      <c r="D10048" s="86"/>
      <c r="E10048" s="86"/>
      <c r="F10048" s="86"/>
    </row>
    <row r="10049" spans="3:6" x14ac:dyDescent="0.25">
      <c r="C10049" s="86"/>
      <c r="D10049" s="86"/>
      <c r="E10049" s="86"/>
      <c r="F10049" s="86"/>
    </row>
    <row r="10050" spans="3:6" x14ac:dyDescent="0.25">
      <c r="C10050" s="86"/>
      <c r="D10050" s="86"/>
      <c r="E10050" s="86"/>
      <c r="F10050" s="86"/>
    </row>
    <row r="10051" spans="3:6" x14ac:dyDescent="0.25">
      <c r="C10051" s="86"/>
      <c r="D10051" s="86"/>
      <c r="E10051" s="86"/>
      <c r="F10051" s="86"/>
    </row>
    <row r="10052" spans="3:6" x14ac:dyDescent="0.25">
      <c r="C10052" s="86"/>
      <c r="D10052" s="86"/>
      <c r="E10052" s="86"/>
      <c r="F10052" s="86"/>
    </row>
    <row r="10053" spans="3:6" x14ac:dyDescent="0.25">
      <c r="C10053" s="86"/>
      <c r="D10053" s="86"/>
      <c r="E10053" s="86"/>
      <c r="F10053" s="86"/>
    </row>
    <row r="10054" spans="3:6" x14ac:dyDescent="0.25">
      <c r="C10054" s="86"/>
      <c r="D10054" s="86"/>
      <c r="E10054" s="86"/>
      <c r="F10054" s="86"/>
    </row>
    <row r="10055" spans="3:6" x14ac:dyDescent="0.25">
      <c r="C10055" s="86"/>
      <c r="D10055" s="86"/>
      <c r="E10055" s="86"/>
      <c r="F10055" s="86"/>
    </row>
    <row r="10056" spans="3:6" x14ac:dyDescent="0.25">
      <c r="C10056" s="86"/>
      <c r="D10056" s="86"/>
      <c r="E10056" s="86"/>
      <c r="F10056" s="86"/>
    </row>
    <row r="10057" spans="3:6" x14ac:dyDescent="0.25">
      <c r="C10057" s="86"/>
      <c r="D10057" s="86"/>
      <c r="E10057" s="86"/>
      <c r="F10057" s="86"/>
    </row>
    <row r="10058" spans="3:6" x14ac:dyDescent="0.25">
      <c r="C10058" s="86"/>
      <c r="D10058" s="86"/>
      <c r="E10058" s="86"/>
      <c r="F10058" s="86"/>
    </row>
    <row r="10059" spans="3:6" x14ac:dyDescent="0.25">
      <c r="C10059" s="86"/>
      <c r="D10059" s="86"/>
      <c r="E10059" s="86"/>
      <c r="F10059" s="86"/>
    </row>
    <row r="10060" spans="3:6" x14ac:dyDescent="0.25">
      <c r="C10060" s="86"/>
      <c r="D10060" s="86"/>
      <c r="E10060" s="86"/>
      <c r="F10060" s="86"/>
    </row>
    <row r="10061" spans="3:6" x14ac:dyDescent="0.25">
      <c r="C10061" s="86"/>
      <c r="D10061" s="86"/>
      <c r="E10061" s="86"/>
      <c r="F10061" s="86"/>
    </row>
    <row r="10062" spans="3:6" x14ac:dyDescent="0.25">
      <c r="C10062" s="86"/>
      <c r="D10062" s="86"/>
      <c r="E10062" s="86"/>
      <c r="F10062" s="86"/>
    </row>
    <row r="10063" spans="3:6" x14ac:dyDescent="0.25">
      <c r="C10063" s="86"/>
      <c r="D10063" s="86"/>
      <c r="E10063" s="86"/>
      <c r="F10063" s="86"/>
    </row>
    <row r="10064" spans="3:6" x14ac:dyDescent="0.25">
      <c r="C10064" s="86"/>
      <c r="D10064" s="86"/>
      <c r="E10064" s="86"/>
      <c r="F10064" s="86"/>
    </row>
    <row r="10065" spans="3:6" x14ac:dyDescent="0.25">
      <c r="C10065" s="86"/>
      <c r="D10065" s="86"/>
      <c r="E10065" s="86"/>
      <c r="F10065" s="86"/>
    </row>
    <row r="10066" spans="3:6" x14ac:dyDescent="0.25">
      <c r="C10066" s="86"/>
      <c r="D10066" s="86"/>
      <c r="E10066" s="86"/>
      <c r="F10066" s="86"/>
    </row>
    <row r="10067" spans="3:6" x14ac:dyDescent="0.25">
      <c r="C10067" s="86"/>
      <c r="D10067" s="86"/>
      <c r="E10067" s="86"/>
      <c r="F10067" s="86"/>
    </row>
    <row r="10068" spans="3:6" x14ac:dyDescent="0.25">
      <c r="C10068" s="86"/>
      <c r="D10068" s="86"/>
      <c r="E10068" s="86"/>
      <c r="F10068" s="86"/>
    </row>
    <row r="10069" spans="3:6" x14ac:dyDescent="0.25">
      <c r="C10069" s="86"/>
      <c r="D10069" s="86"/>
      <c r="E10069" s="86"/>
      <c r="F10069" s="86"/>
    </row>
    <row r="10070" spans="3:6" x14ac:dyDescent="0.25">
      <c r="C10070" s="86"/>
      <c r="D10070" s="86"/>
      <c r="E10070" s="86"/>
      <c r="F10070" s="86"/>
    </row>
    <row r="10071" spans="3:6" x14ac:dyDescent="0.25">
      <c r="C10071" s="86"/>
      <c r="D10071" s="86"/>
      <c r="E10071" s="86"/>
      <c r="F10071" s="86"/>
    </row>
    <row r="10072" spans="3:6" x14ac:dyDescent="0.25">
      <c r="C10072" s="86"/>
      <c r="D10072" s="86"/>
      <c r="E10072" s="86"/>
      <c r="F10072" s="86"/>
    </row>
    <row r="10073" spans="3:6" x14ac:dyDescent="0.25">
      <c r="C10073" s="86"/>
      <c r="D10073" s="86"/>
      <c r="E10073" s="86"/>
      <c r="F10073" s="86"/>
    </row>
    <row r="10074" spans="3:6" x14ac:dyDescent="0.25">
      <c r="C10074" s="86"/>
      <c r="D10074" s="86"/>
      <c r="E10074" s="86"/>
      <c r="F10074" s="86"/>
    </row>
    <row r="10075" spans="3:6" x14ac:dyDescent="0.25">
      <c r="C10075" s="86"/>
      <c r="D10075" s="86"/>
      <c r="E10075" s="86"/>
      <c r="F10075" s="86"/>
    </row>
    <row r="10076" spans="3:6" x14ac:dyDescent="0.25">
      <c r="C10076" s="86"/>
      <c r="D10076" s="86"/>
      <c r="E10076" s="86"/>
      <c r="F10076" s="86"/>
    </row>
    <row r="10077" spans="3:6" x14ac:dyDescent="0.25">
      <c r="C10077" s="86"/>
      <c r="D10077" s="86"/>
      <c r="E10077" s="86"/>
      <c r="F10077" s="86"/>
    </row>
    <row r="10078" spans="3:6" x14ac:dyDescent="0.25">
      <c r="C10078" s="86"/>
      <c r="D10078" s="86"/>
      <c r="E10078" s="86"/>
      <c r="F10078" s="86"/>
    </row>
    <row r="10079" spans="3:6" x14ac:dyDescent="0.25">
      <c r="C10079" s="86"/>
      <c r="D10079" s="86"/>
      <c r="E10079" s="86"/>
      <c r="F10079" s="86"/>
    </row>
    <row r="10080" spans="3:6" x14ac:dyDescent="0.25">
      <c r="C10080" s="86"/>
      <c r="D10080" s="86"/>
      <c r="E10080" s="86"/>
      <c r="F10080" s="86"/>
    </row>
    <row r="10081" spans="3:6" x14ac:dyDescent="0.25">
      <c r="C10081" s="86"/>
      <c r="D10081" s="86"/>
      <c r="E10081" s="86"/>
      <c r="F10081" s="86"/>
    </row>
    <row r="10082" spans="3:6" x14ac:dyDescent="0.25">
      <c r="C10082" s="86"/>
      <c r="D10082" s="86"/>
      <c r="E10082" s="86"/>
      <c r="F10082" s="86"/>
    </row>
    <row r="10083" spans="3:6" x14ac:dyDescent="0.25">
      <c r="C10083" s="86"/>
      <c r="D10083" s="86"/>
      <c r="E10083" s="86"/>
      <c r="F10083" s="86"/>
    </row>
    <row r="10084" spans="3:6" x14ac:dyDescent="0.25">
      <c r="C10084" s="86"/>
      <c r="D10084" s="86"/>
      <c r="E10084" s="86"/>
      <c r="F10084" s="86"/>
    </row>
    <row r="10085" spans="3:6" x14ac:dyDescent="0.25">
      <c r="C10085" s="86"/>
      <c r="D10085" s="86"/>
      <c r="E10085" s="86"/>
      <c r="F10085" s="86"/>
    </row>
    <row r="10086" spans="3:6" x14ac:dyDescent="0.25">
      <c r="C10086" s="86"/>
      <c r="D10086" s="86"/>
      <c r="E10086" s="86"/>
      <c r="F10086" s="86"/>
    </row>
    <row r="10087" spans="3:6" x14ac:dyDescent="0.25">
      <c r="C10087" s="86"/>
      <c r="D10087" s="86"/>
      <c r="E10087" s="86"/>
      <c r="F10087" s="86"/>
    </row>
    <row r="10088" spans="3:6" x14ac:dyDescent="0.25">
      <c r="C10088" s="86"/>
      <c r="D10088" s="86"/>
      <c r="E10088" s="86"/>
      <c r="F10088" s="86"/>
    </row>
    <row r="10089" spans="3:6" x14ac:dyDescent="0.25">
      <c r="C10089" s="86"/>
      <c r="D10089" s="86"/>
      <c r="E10089" s="86"/>
      <c r="F10089" s="86"/>
    </row>
    <row r="10090" spans="3:6" x14ac:dyDescent="0.25">
      <c r="C10090" s="86"/>
      <c r="D10090" s="86"/>
      <c r="E10090" s="86"/>
      <c r="F10090" s="86"/>
    </row>
    <row r="10091" spans="3:6" x14ac:dyDescent="0.25">
      <c r="C10091" s="86"/>
      <c r="D10091" s="86"/>
      <c r="E10091" s="86"/>
      <c r="F10091" s="86"/>
    </row>
    <row r="10092" spans="3:6" x14ac:dyDescent="0.25">
      <c r="C10092" s="86"/>
      <c r="D10092" s="86"/>
      <c r="E10092" s="86"/>
      <c r="F10092" s="86"/>
    </row>
    <row r="10093" spans="3:6" x14ac:dyDescent="0.25">
      <c r="C10093" s="86"/>
      <c r="D10093" s="86"/>
      <c r="E10093" s="86"/>
      <c r="F10093" s="86"/>
    </row>
    <row r="10094" spans="3:6" x14ac:dyDescent="0.25">
      <c r="C10094" s="86"/>
      <c r="D10094" s="86"/>
      <c r="E10094" s="86"/>
      <c r="F10094" s="86"/>
    </row>
    <row r="10095" spans="3:6" x14ac:dyDescent="0.25">
      <c r="C10095" s="86"/>
      <c r="D10095" s="86"/>
      <c r="E10095" s="86"/>
      <c r="F10095" s="86"/>
    </row>
    <row r="10096" spans="3:6" x14ac:dyDescent="0.25">
      <c r="C10096" s="86"/>
      <c r="D10096" s="86"/>
      <c r="E10096" s="86"/>
      <c r="F10096" s="86"/>
    </row>
    <row r="10097" spans="3:6" x14ac:dyDescent="0.25">
      <c r="C10097" s="86"/>
      <c r="D10097" s="86"/>
      <c r="E10097" s="86"/>
      <c r="F10097" s="86"/>
    </row>
    <row r="10098" spans="3:6" x14ac:dyDescent="0.25">
      <c r="C10098" s="86"/>
      <c r="D10098" s="86"/>
      <c r="E10098" s="86"/>
      <c r="F10098" s="86"/>
    </row>
    <row r="10099" spans="3:6" x14ac:dyDescent="0.25">
      <c r="C10099" s="86"/>
      <c r="D10099" s="86"/>
      <c r="E10099" s="86"/>
      <c r="F10099" s="86"/>
    </row>
    <row r="10100" spans="3:6" x14ac:dyDescent="0.25">
      <c r="C10100" s="86"/>
      <c r="D10100" s="86"/>
      <c r="E10100" s="86"/>
      <c r="F10100" s="86"/>
    </row>
    <row r="10101" spans="3:6" x14ac:dyDescent="0.25">
      <c r="C10101" s="86"/>
      <c r="D10101" s="86"/>
      <c r="E10101" s="86"/>
      <c r="F10101" s="86"/>
    </row>
    <row r="10102" spans="3:6" x14ac:dyDescent="0.25">
      <c r="C10102" s="86"/>
      <c r="D10102" s="86"/>
      <c r="E10102" s="86"/>
      <c r="F10102" s="86"/>
    </row>
    <row r="10103" spans="3:6" x14ac:dyDescent="0.25">
      <c r="C10103" s="86"/>
      <c r="D10103" s="86"/>
      <c r="E10103" s="86"/>
      <c r="F10103" s="86"/>
    </row>
    <row r="10104" spans="3:6" x14ac:dyDescent="0.25">
      <c r="C10104" s="86"/>
      <c r="D10104" s="86"/>
      <c r="E10104" s="86"/>
      <c r="F10104" s="86"/>
    </row>
    <row r="10105" spans="3:6" x14ac:dyDescent="0.25">
      <c r="C10105" s="86"/>
      <c r="D10105" s="86"/>
      <c r="E10105" s="86"/>
      <c r="F10105" s="86"/>
    </row>
    <row r="10106" spans="3:6" x14ac:dyDescent="0.25">
      <c r="C10106" s="86"/>
      <c r="D10106" s="86"/>
      <c r="E10106" s="86"/>
      <c r="F10106" s="86"/>
    </row>
    <row r="10107" spans="3:6" x14ac:dyDescent="0.25">
      <c r="C10107" s="86"/>
      <c r="D10107" s="86"/>
      <c r="E10107" s="86"/>
      <c r="F10107" s="86"/>
    </row>
    <row r="10108" spans="3:6" x14ac:dyDescent="0.25">
      <c r="C10108" s="86"/>
      <c r="D10108" s="86"/>
      <c r="E10108" s="86"/>
      <c r="F10108" s="86"/>
    </row>
    <row r="10109" spans="3:6" x14ac:dyDescent="0.25">
      <c r="C10109" s="86"/>
      <c r="D10109" s="86"/>
      <c r="E10109" s="86"/>
      <c r="F10109" s="86"/>
    </row>
    <row r="10110" spans="3:6" x14ac:dyDescent="0.25">
      <c r="C10110" s="86"/>
      <c r="D10110" s="86"/>
      <c r="E10110" s="86"/>
      <c r="F10110" s="86"/>
    </row>
    <row r="10111" spans="3:6" x14ac:dyDescent="0.25">
      <c r="C10111" s="86"/>
      <c r="D10111" s="86"/>
      <c r="E10111" s="86"/>
      <c r="F10111" s="86"/>
    </row>
    <row r="10112" spans="3:6" x14ac:dyDescent="0.25">
      <c r="C10112" s="86"/>
      <c r="D10112" s="86"/>
      <c r="E10112" s="86"/>
      <c r="F10112" s="86"/>
    </row>
    <row r="10113" spans="3:6" x14ac:dyDescent="0.25">
      <c r="C10113" s="86"/>
      <c r="D10113" s="86"/>
      <c r="E10113" s="86"/>
      <c r="F10113" s="86"/>
    </row>
    <row r="10114" spans="3:6" x14ac:dyDescent="0.25">
      <c r="C10114" s="86"/>
      <c r="D10114" s="86"/>
      <c r="E10114" s="86"/>
      <c r="F10114" s="86"/>
    </row>
    <row r="10115" spans="3:6" x14ac:dyDescent="0.25">
      <c r="C10115" s="86"/>
      <c r="D10115" s="86"/>
      <c r="E10115" s="86"/>
      <c r="F10115" s="86"/>
    </row>
    <row r="10116" spans="3:6" x14ac:dyDescent="0.25">
      <c r="C10116" s="86"/>
      <c r="D10116" s="86"/>
      <c r="E10116" s="86"/>
      <c r="F10116" s="86"/>
    </row>
    <row r="10117" spans="3:6" x14ac:dyDescent="0.25">
      <c r="C10117" s="86"/>
      <c r="D10117" s="86"/>
      <c r="E10117" s="86"/>
      <c r="F10117" s="86"/>
    </row>
    <row r="10118" spans="3:6" x14ac:dyDescent="0.25">
      <c r="C10118" s="86"/>
      <c r="D10118" s="86"/>
      <c r="E10118" s="86"/>
      <c r="F10118" s="86"/>
    </row>
    <row r="10119" spans="3:6" x14ac:dyDescent="0.25">
      <c r="C10119" s="86"/>
      <c r="D10119" s="86"/>
      <c r="E10119" s="86"/>
      <c r="F10119" s="86"/>
    </row>
    <row r="10120" spans="3:6" x14ac:dyDescent="0.25">
      <c r="C10120" s="86"/>
      <c r="D10120" s="86"/>
      <c r="E10120" s="86"/>
      <c r="F10120" s="86"/>
    </row>
    <row r="10121" spans="3:6" x14ac:dyDescent="0.25">
      <c r="C10121" s="86"/>
      <c r="D10121" s="86"/>
      <c r="E10121" s="86"/>
      <c r="F10121" s="86"/>
    </row>
    <row r="10122" spans="3:6" x14ac:dyDescent="0.25">
      <c r="C10122" s="86"/>
      <c r="D10122" s="86"/>
      <c r="E10122" s="86"/>
      <c r="F10122" s="86"/>
    </row>
    <row r="10123" spans="3:6" x14ac:dyDescent="0.25">
      <c r="C10123" s="86"/>
      <c r="D10123" s="86"/>
      <c r="E10123" s="86"/>
      <c r="F10123" s="86"/>
    </row>
    <row r="10124" spans="3:6" x14ac:dyDescent="0.25">
      <c r="C10124" s="86"/>
      <c r="D10124" s="86"/>
      <c r="E10124" s="86"/>
      <c r="F10124" s="86"/>
    </row>
    <row r="10125" spans="3:6" x14ac:dyDescent="0.25">
      <c r="C10125" s="86"/>
      <c r="D10125" s="86"/>
      <c r="E10125" s="86"/>
      <c r="F10125" s="86"/>
    </row>
    <row r="10126" spans="3:6" x14ac:dyDescent="0.25">
      <c r="C10126" s="86"/>
      <c r="D10126" s="86"/>
      <c r="E10126" s="86"/>
      <c r="F10126" s="86"/>
    </row>
    <row r="10127" spans="3:6" x14ac:dyDescent="0.25">
      <c r="C10127" s="86"/>
      <c r="D10127" s="86"/>
      <c r="E10127" s="86"/>
      <c r="F10127" s="86"/>
    </row>
    <row r="10128" spans="3:6" x14ac:dyDescent="0.25">
      <c r="C10128" s="86"/>
      <c r="D10128" s="86"/>
      <c r="E10128" s="86"/>
      <c r="F10128" s="86"/>
    </row>
    <row r="10129" spans="3:6" x14ac:dyDescent="0.25">
      <c r="C10129" s="86"/>
      <c r="D10129" s="86"/>
      <c r="E10129" s="86"/>
      <c r="F10129" s="86"/>
    </row>
    <row r="10130" spans="3:6" x14ac:dyDescent="0.25">
      <c r="C10130" s="86"/>
      <c r="D10130" s="86"/>
      <c r="E10130" s="86"/>
      <c r="F10130" s="86"/>
    </row>
    <row r="10131" spans="3:6" x14ac:dyDescent="0.25">
      <c r="C10131" s="86"/>
      <c r="D10131" s="86"/>
      <c r="E10131" s="86"/>
      <c r="F10131" s="86"/>
    </row>
    <row r="10132" spans="3:6" x14ac:dyDescent="0.25">
      <c r="C10132" s="86"/>
      <c r="D10132" s="86"/>
      <c r="E10132" s="86"/>
      <c r="F10132" s="86"/>
    </row>
    <row r="10133" spans="3:6" x14ac:dyDescent="0.25">
      <c r="C10133" s="86"/>
      <c r="D10133" s="86"/>
      <c r="E10133" s="86"/>
      <c r="F10133" s="86"/>
    </row>
    <row r="10134" spans="3:6" x14ac:dyDescent="0.25">
      <c r="C10134" s="86"/>
      <c r="D10134" s="86"/>
      <c r="E10134" s="86"/>
      <c r="F10134" s="86"/>
    </row>
    <row r="10135" spans="3:6" x14ac:dyDescent="0.25">
      <c r="C10135" s="86"/>
      <c r="D10135" s="86"/>
      <c r="E10135" s="86"/>
      <c r="F10135" s="86"/>
    </row>
    <row r="10136" spans="3:6" x14ac:dyDescent="0.25">
      <c r="C10136" s="86"/>
      <c r="D10136" s="86"/>
      <c r="E10136" s="86"/>
      <c r="F10136" s="86"/>
    </row>
    <row r="10137" spans="3:6" x14ac:dyDescent="0.25">
      <c r="C10137" s="86"/>
      <c r="D10137" s="86"/>
      <c r="E10137" s="86"/>
      <c r="F10137" s="86"/>
    </row>
    <row r="10138" spans="3:6" x14ac:dyDescent="0.25">
      <c r="C10138" s="86"/>
      <c r="D10138" s="86"/>
      <c r="E10138" s="86"/>
      <c r="F10138" s="86"/>
    </row>
    <row r="10139" spans="3:6" x14ac:dyDescent="0.25">
      <c r="C10139" s="86"/>
      <c r="D10139" s="86"/>
      <c r="E10139" s="86"/>
      <c r="F10139" s="86"/>
    </row>
    <row r="10140" spans="3:6" x14ac:dyDescent="0.25">
      <c r="C10140" s="86"/>
      <c r="D10140" s="86"/>
      <c r="E10140" s="86"/>
      <c r="F10140" s="86"/>
    </row>
    <row r="10141" spans="3:6" x14ac:dyDescent="0.25">
      <c r="C10141" s="86"/>
      <c r="D10141" s="86"/>
      <c r="E10141" s="86"/>
      <c r="F10141" s="86"/>
    </row>
    <row r="10142" spans="3:6" x14ac:dyDescent="0.25">
      <c r="C10142" s="86"/>
      <c r="D10142" s="86"/>
      <c r="E10142" s="86"/>
      <c r="F10142" s="86"/>
    </row>
    <row r="10143" spans="3:6" x14ac:dyDescent="0.25">
      <c r="C10143" s="86"/>
      <c r="D10143" s="86"/>
      <c r="E10143" s="86"/>
      <c r="F10143" s="86"/>
    </row>
    <row r="10144" spans="3:6" x14ac:dyDescent="0.25">
      <c r="C10144" s="86"/>
      <c r="D10144" s="86"/>
      <c r="E10144" s="86"/>
      <c r="F10144" s="86"/>
    </row>
    <row r="10145" spans="3:6" x14ac:dyDescent="0.25">
      <c r="C10145" s="86"/>
      <c r="D10145" s="86"/>
      <c r="E10145" s="86"/>
      <c r="F10145" s="86"/>
    </row>
    <row r="10146" spans="3:6" x14ac:dyDescent="0.25">
      <c r="C10146" s="86"/>
      <c r="D10146" s="86"/>
      <c r="E10146" s="86"/>
      <c r="F10146" s="86"/>
    </row>
    <row r="10147" spans="3:6" x14ac:dyDescent="0.25">
      <c r="C10147" s="86"/>
      <c r="D10147" s="86"/>
      <c r="E10147" s="86"/>
      <c r="F10147" s="86"/>
    </row>
    <row r="10148" spans="3:6" x14ac:dyDescent="0.25">
      <c r="C10148" s="86"/>
      <c r="D10148" s="86"/>
      <c r="E10148" s="86"/>
      <c r="F10148" s="86"/>
    </row>
    <row r="10149" spans="3:6" x14ac:dyDescent="0.25">
      <c r="C10149" s="86"/>
      <c r="D10149" s="86"/>
      <c r="E10149" s="86"/>
      <c r="F10149" s="86"/>
    </row>
    <row r="10150" spans="3:6" x14ac:dyDescent="0.25">
      <c r="C10150" s="86"/>
      <c r="D10150" s="86"/>
      <c r="E10150" s="86"/>
      <c r="F10150" s="86"/>
    </row>
    <row r="10151" spans="3:6" x14ac:dyDescent="0.25">
      <c r="C10151" s="86"/>
      <c r="D10151" s="86"/>
      <c r="E10151" s="86"/>
      <c r="F10151" s="86"/>
    </row>
    <row r="10152" spans="3:6" x14ac:dyDescent="0.25">
      <c r="C10152" s="86"/>
      <c r="D10152" s="86"/>
      <c r="E10152" s="86"/>
      <c r="F10152" s="86"/>
    </row>
    <row r="10153" spans="3:6" x14ac:dyDescent="0.25">
      <c r="C10153" s="86"/>
      <c r="D10153" s="86"/>
      <c r="E10153" s="86"/>
      <c r="F10153" s="86"/>
    </row>
    <row r="10154" spans="3:6" x14ac:dyDescent="0.25">
      <c r="C10154" s="86"/>
      <c r="D10154" s="86"/>
      <c r="E10154" s="86"/>
      <c r="F10154" s="86"/>
    </row>
    <row r="10155" spans="3:6" x14ac:dyDescent="0.25">
      <c r="C10155" s="86"/>
      <c r="D10155" s="86"/>
      <c r="E10155" s="86"/>
      <c r="F10155" s="86"/>
    </row>
    <row r="10156" spans="3:6" x14ac:dyDescent="0.25">
      <c r="C10156" s="86"/>
      <c r="D10156" s="86"/>
      <c r="E10156" s="86"/>
      <c r="F10156" s="86"/>
    </row>
    <row r="10157" spans="3:6" x14ac:dyDescent="0.25">
      <c r="C10157" s="86"/>
      <c r="D10157" s="86"/>
      <c r="E10157" s="86"/>
      <c r="F10157" s="86"/>
    </row>
    <row r="10158" spans="3:6" x14ac:dyDescent="0.25">
      <c r="C10158" s="86"/>
      <c r="D10158" s="86"/>
      <c r="E10158" s="86"/>
      <c r="F10158" s="86"/>
    </row>
    <row r="10159" spans="3:6" x14ac:dyDescent="0.25">
      <c r="C10159" s="86"/>
      <c r="D10159" s="86"/>
      <c r="E10159" s="86"/>
      <c r="F10159" s="86"/>
    </row>
    <row r="10160" spans="3:6" x14ac:dyDescent="0.25">
      <c r="C10160" s="86"/>
      <c r="D10160" s="86"/>
      <c r="E10160" s="86"/>
      <c r="F10160" s="86"/>
    </row>
    <row r="10161" spans="3:6" x14ac:dyDescent="0.25">
      <c r="C10161" s="86"/>
      <c r="D10161" s="86"/>
      <c r="E10161" s="86"/>
      <c r="F10161" s="86"/>
    </row>
    <row r="10162" spans="3:6" x14ac:dyDescent="0.25">
      <c r="C10162" s="86"/>
      <c r="D10162" s="86"/>
      <c r="E10162" s="86"/>
      <c r="F10162" s="86"/>
    </row>
    <row r="10163" spans="3:6" x14ac:dyDescent="0.25">
      <c r="C10163" s="86"/>
      <c r="D10163" s="86"/>
      <c r="E10163" s="86"/>
      <c r="F10163" s="86"/>
    </row>
    <row r="10164" spans="3:6" x14ac:dyDescent="0.25">
      <c r="C10164" s="86"/>
      <c r="D10164" s="86"/>
      <c r="E10164" s="86"/>
      <c r="F10164" s="86"/>
    </row>
    <row r="10165" spans="3:6" x14ac:dyDescent="0.25">
      <c r="C10165" s="86"/>
      <c r="D10165" s="86"/>
      <c r="E10165" s="86"/>
      <c r="F10165" s="86"/>
    </row>
    <row r="10166" spans="3:6" x14ac:dyDescent="0.25">
      <c r="C10166" s="86"/>
      <c r="D10166" s="86"/>
      <c r="E10166" s="86"/>
      <c r="F10166" s="86"/>
    </row>
    <row r="10167" spans="3:6" x14ac:dyDescent="0.25">
      <c r="C10167" s="86"/>
      <c r="D10167" s="86"/>
      <c r="E10167" s="86"/>
      <c r="F10167" s="86"/>
    </row>
    <row r="10168" spans="3:6" x14ac:dyDescent="0.25">
      <c r="C10168" s="86"/>
      <c r="D10168" s="86"/>
      <c r="E10168" s="86"/>
      <c r="F10168" s="86"/>
    </row>
    <row r="10169" spans="3:6" x14ac:dyDescent="0.25">
      <c r="C10169" s="86"/>
      <c r="D10169" s="86"/>
      <c r="E10169" s="86"/>
      <c r="F10169" s="86"/>
    </row>
    <row r="10170" spans="3:6" x14ac:dyDescent="0.25">
      <c r="C10170" s="86"/>
      <c r="D10170" s="86"/>
      <c r="E10170" s="86"/>
      <c r="F10170" s="86"/>
    </row>
    <row r="10171" spans="3:6" x14ac:dyDescent="0.25">
      <c r="C10171" s="86"/>
      <c r="D10171" s="86"/>
      <c r="E10171" s="86"/>
      <c r="F10171" s="86"/>
    </row>
    <row r="10172" spans="3:6" x14ac:dyDescent="0.25">
      <c r="C10172" s="86"/>
      <c r="D10172" s="86"/>
      <c r="E10172" s="86"/>
      <c r="F10172" s="86"/>
    </row>
    <row r="10173" spans="3:6" x14ac:dyDescent="0.25">
      <c r="C10173" s="86"/>
      <c r="D10173" s="86"/>
      <c r="E10173" s="86"/>
      <c r="F10173" s="86"/>
    </row>
    <row r="10174" spans="3:6" x14ac:dyDescent="0.25">
      <c r="C10174" s="86"/>
      <c r="D10174" s="86"/>
      <c r="E10174" s="86"/>
      <c r="F10174" s="86"/>
    </row>
    <row r="10175" spans="3:6" x14ac:dyDescent="0.25">
      <c r="C10175" s="86"/>
      <c r="D10175" s="86"/>
      <c r="E10175" s="86"/>
      <c r="F10175" s="86"/>
    </row>
    <row r="10176" spans="3:6" x14ac:dyDescent="0.25">
      <c r="C10176" s="86"/>
      <c r="D10176" s="86"/>
      <c r="E10176" s="86"/>
      <c r="F10176" s="86"/>
    </row>
    <row r="10177" spans="3:6" x14ac:dyDescent="0.25">
      <c r="C10177" s="86"/>
      <c r="D10177" s="86"/>
      <c r="E10177" s="86"/>
      <c r="F10177" s="86"/>
    </row>
    <row r="10178" spans="3:6" x14ac:dyDescent="0.25">
      <c r="C10178" s="86"/>
      <c r="D10178" s="86"/>
      <c r="E10178" s="86"/>
      <c r="F10178" s="86"/>
    </row>
    <row r="10179" spans="3:6" x14ac:dyDescent="0.25">
      <c r="C10179" s="86"/>
      <c r="D10179" s="86"/>
      <c r="E10179" s="86"/>
      <c r="F10179" s="86"/>
    </row>
    <row r="10180" spans="3:6" x14ac:dyDescent="0.25">
      <c r="C10180" s="86"/>
      <c r="D10180" s="86"/>
      <c r="E10180" s="86"/>
      <c r="F10180" s="86"/>
    </row>
    <row r="10181" spans="3:6" x14ac:dyDescent="0.25">
      <c r="C10181" s="86"/>
      <c r="D10181" s="86"/>
      <c r="E10181" s="86"/>
      <c r="F10181" s="86"/>
    </row>
    <row r="10182" spans="3:6" x14ac:dyDescent="0.25">
      <c r="C10182" s="86"/>
      <c r="D10182" s="86"/>
      <c r="E10182" s="86"/>
      <c r="F10182" s="86"/>
    </row>
    <row r="10183" spans="3:6" x14ac:dyDescent="0.25">
      <c r="C10183" s="86"/>
      <c r="D10183" s="86"/>
      <c r="E10183" s="86"/>
      <c r="F10183" s="86"/>
    </row>
    <row r="10184" spans="3:6" x14ac:dyDescent="0.25">
      <c r="C10184" s="86"/>
      <c r="D10184" s="86"/>
      <c r="E10184" s="86"/>
      <c r="F10184" s="86"/>
    </row>
    <row r="10185" spans="3:6" x14ac:dyDescent="0.25">
      <c r="C10185" s="86"/>
      <c r="D10185" s="86"/>
      <c r="E10185" s="86"/>
      <c r="F10185" s="86"/>
    </row>
    <row r="10186" spans="3:6" x14ac:dyDescent="0.25">
      <c r="C10186" s="86"/>
      <c r="D10186" s="86"/>
      <c r="E10186" s="86"/>
      <c r="F10186" s="86"/>
    </row>
    <row r="10187" spans="3:6" x14ac:dyDescent="0.25">
      <c r="C10187" s="86"/>
      <c r="D10187" s="86"/>
      <c r="E10187" s="86"/>
      <c r="F10187" s="86"/>
    </row>
    <row r="10188" spans="3:6" x14ac:dyDescent="0.25">
      <c r="C10188" s="86"/>
      <c r="D10188" s="86"/>
      <c r="E10188" s="86"/>
      <c r="F10188" s="86"/>
    </row>
    <row r="10189" spans="3:6" x14ac:dyDescent="0.25">
      <c r="C10189" s="86"/>
      <c r="D10189" s="86"/>
      <c r="E10189" s="86"/>
      <c r="F10189" s="86"/>
    </row>
    <row r="10190" spans="3:6" x14ac:dyDescent="0.25">
      <c r="C10190" s="86"/>
      <c r="D10190" s="86"/>
      <c r="E10190" s="86"/>
      <c r="F10190" s="86"/>
    </row>
    <row r="10191" spans="3:6" x14ac:dyDescent="0.25">
      <c r="C10191" s="86"/>
      <c r="D10191" s="86"/>
      <c r="E10191" s="86"/>
      <c r="F10191" s="86"/>
    </row>
    <row r="10192" spans="3:6" x14ac:dyDescent="0.25">
      <c r="C10192" s="86"/>
      <c r="D10192" s="86"/>
      <c r="E10192" s="86"/>
      <c r="F10192" s="86"/>
    </row>
    <row r="10193" spans="3:6" x14ac:dyDescent="0.25">
      <c r="C10193" s="86"/>
      <c r="D10193" s="86"/>
      <c r="E10193" s="86"/>
      <c r="F10193" s="86"/>
    </row>
    <row r="10194" spans="3:6" x14ac:dyDescent="0.25">
      <c r="C10194" s="86"/>
      <c r="D10194" s="86"/>
      <c r="E10194" s="86"/>
      <c r="F10194" s="86"/>
    </row>
    <row r="10195" spans="3:6" x14ac:dyDescent="0.25">
      <c r="C10195" s="86"/>
      <c r="D10195" s="86"/>
      <c r="E10195" s="86"/>
      <c r="F10195" s="86"/>
    </row>
    <row r="10196" spans="3:6" x14ac:dyDescent="0.25">
      <c r="C10196" s="86"/>
      <c r="D10196" s="86"/>
      <c r="E10196" s="86"/>
      <c r="F10196" s="86"/>
    </row>
    <row r="10197" spans="3:6" x14ac:dyDescent="0.25">
      <c r="C10197" s="86"/>
      <c r="D10197" s="86"/>
      <c r="E10197" s="86"/>
      <c r="F10197" s="86"/>
    </row>
    <row r="10198" spans="3:6" x14ac:dyDescent="0.25">
      <c r="C10198" s="86"/>
      <c r="D10198" s="86"/>
      <c r="E10198" s="86"/>
      <c r="F10198" s="86"/>
    </row>
    <row r="10199" spans="3:6" x14ac:dyDescent="0.25">
      <c r="C10199" s="86"/>
      <c r="D10199" s="86"/>
      <c r="E10199" s="86"/>
      <c r="F10199" s="86"/>
    </row>
    <row r="10200" spans="3:6" x14ac:dyDescent="0.25">
      <c r="C10200" s="86"/>
      <c r="D10200" s="86"/>
      <c r="E10200" s="86"/>
      <c r="F10200" s="86"/>
    </row>
    <row r="10201" spans="3:6" x14ac:dyDescent="0.25">
      <c r="C10201" s="86"/>
      <c r="D10201" s="86"/>
      <c r="E10201" s="86"/>
      <c r="F10201" s="86"/>
    </row>
    <row r="10202" spans="3:6" x14ac:dyDescent="0.25">
      <c r="C10202" s="86"/>
      <c r="D10202" s="86"/>
      <c r="E10202" s="86"/>
      <c r="F10202" s="86"/>
    </row>
    <row r="10203" spans="3:6" x14ac:dyDescent="0.25">
      <c r="C10203" s="86"/>
      <c r="D10203" s="86"/>
      <c r="E10203" s="86"/>
      <c r="F10203" s="86"/>
    </row>
    <row r="10204" spans="3:6" x14ac:dyDescent="0.25">
      <c r="C10204" s="86"/>
      <c r="D10204" s="86"/>
      <c r="E10204" s="86"/>
      <c r="F10204" s="86"/>
    </row>
    <row r="10205" spans="3:6" x14ac:dyDescent="0.25">
      <c r="C10205" s="86"/>
      <c r="D10205" s="86"/>
      <c r="E10205" s="86"/>
      <c r="F10205" s="86"/>
    </row>
    <row r="10206" spans="3:6" x14ac:dyDescent="0.25">
      <c r="C10206" s="86"/>
      <c r="D10206" s="86"/>
      <c r="E10206" s="86"/>
      <c r="F10206" s="86"/>
    </row>
    <row r="10207" spans="3:6" x14ac:dyDescent="0.25">
      <c r="C10207" s="86"/>
      <c r="D10207" s="86"/>
      <c r="E10207" s="86"/>
      <c r="F10207" s="86"/>
    </row>
    <row r="10208" spans="3:6" x14ac:dyDescent="0.25">
      <c r="C10208" s="86"/>
      <c r="D10208" s="86"/>
      <c r="E10208" s="86"/>
      <c r="F10208" s="86"/>
    </row>
    <row r="10209" spans="3:6" x14ac:dyDescent="0.25">
      <c r="C10209" s="86"/>
      <c r="D10209" s="86"/>
      <c r="E10209" s="86"/>
      <c r="F10209" s="86"/>
    </row>
    <row r="10210" spans="3:6" x14ac:dyDescent="0.25">
      <c r="C10210" s="86"/>
      <c r="D10210" s="86"/>
      <c r="E10210" s="86"/>
      <c r="F10210" s="86"/>
    </row>
    <row r="10211" spans="3:6" x14ac:dyDescent="0.25">
      <c r="C10211" s="86"/>
      <c r="D10211" s="86"/>
      <c r="E10211" s="86"/>
      <c r="F10211" s="86"/>
    </row>
    <row r="10212" spans="3:6" x14ac:dyDescent="0.25">
      <c r="C10212" s="86"/>
      <c r="D10212" s="86"/>
      <c r="E10212" s="86"/>
      <c r="F10212" s="86"/>
    </row>
    <row r="10213" spans="3:6" x14ac:dyDescent="0.25">
      <c r="C10213" s="86"/>
      <c r="D10213" s="86"/>
      <c r="E10213" s="86"/>
      <c r="F10213" s="86"/>
    </row>
    <row r="10214" spans="3:6" x14ac:dyDescent="0.25">
      <c r="C10214" s="86"/>
      <c r="D10214" s="86"/>
      <c r="E10214" s="86"/>
      <c r="F10214" s="86"/>
    </row>
    <row r="10215" spans="3:6" x14ac:dyDescent="0.25">
      <c r="C10215" s="86"/>
      <c r="D10215" s="86"/>
      <c r="E10215" s="86"/>
      <c r="F10215" s="86"/>
    </row>
    <row r="10216" spans="3:6" x14ac:dyDescent="0.25">
      <c r="C10216" s="86"/>
      <c r="D10216" s="86"/>
      <c r="E10216" s="86"/>
      <c r="F10216" s="86"/>
    </row>
    <row r="10217" spans="3:6" x14ac:dyDescent="0.25">
      <c r="C10217" s="86"/>
      <c r="D10217" s="86"/>
      <c r="E10217" s="86"/>
      <c r="F10217" s="86"/>
    </row>
    <row r="10218" spans="3:6" x14ac:dyDescent="0.25">
      <c r="C10218" s="86"/>
      <c r="D10218" s="86"/>
      <c r="E10218" s="86"/>
      <c r="F10218" s="86"/>
    </row>
    <row r="10219" spans="3:6" x14ac:dyDescent="0.25">
      <c r="C10219" s="86"/>
      <c r="D10219" s="86"/>
      <c r="E10219" s="86"/>
      <c r="F10219" s="86"/>
    </row>
    <row r="10220" spans="3:6" x14ac:dyDescent="0.25">
      <c r="C10220" s="86"/>
      <c r="D10220" s="86"/>
      <c r="E10220" s="86"/>
      <c r="F10220" s="86"/>
    </row>
    <row r="10221" spans="3:6" x14ac:dyDescent="0.25">
      <c r="C10221" s="86"/>
      <c r="D10221" s="86"/>
      <c r="E10221" s="86"/>
      <c r="F10221" s="86"/>
    </row>
    <row r="10222" spans="3:6" x14ac:dyDescent="0.25">
      <c r="C10222" s="86"/>
      <c r="D10222" s="86"/>
      <c r="E10222" s="86"/>
      <c r="F10222" s="86"/>
    </row>
    <row r="10223" spans="3:6" x14ac:dyDescent="0.25">
      <c r="C10223" s="86"/>
      <c r="D10223" s="86"/>
      <c r="E10223" s="86"/>
      <c r="F10223" s="86"/>
    </row>
    <row r="10224" spans="3:6" x14ac:dyDescent="0.25">
      <c r="C10224" s="86"/>
      <c r="D10224" s="86"/>
      <c r="E10224" s="86"/>
      <c r="F10224" s="86"/>
    </row>
    <row r="10225" spans="3:6" x14ac:dyDescent="0.25">
      <c r="C10225" s="86"/>
      <c r="D10225" s="86"/>
      <c r="E10225" s="86"/>
      <c r="F10225" s="86"/>
    </row>
    <row r="10226" spans="3:6" x14ac:dyDescent="0.25">
      <c r="C10226" s="86"/>
      <c r="D10226" s="86"/>
      <c r="E10226" s="86"/>
      <c r="F10226" s="86"/>
    </row>
    <row r="10227" spans="3:6" x14ac:dyDescent="0.25">
      <c r="C10227" s="86"/>
      <c r="D10227" s="86"/>
      <c r="E10227" s="86"/>
      <c r="F10227" s="86"/>
    </row>
    <row r="10228" spans="3:6" x14ac:dyDescent="0.25">
      <c r="C10228" s="86"/>
      <c r="D10228" s="86"/>
      <c r="E10228" s="86"/>
      <c r="F10228" s="86"/>
    </row>
    <row r="10229" spans="3:6" x14ac:dyDescent="0.25">
      <c r="C10229" s="86"/>
      <c r="D10229" s="86"/>
      <c r="E10229" s="86"/>
      <c r="F10229" s="86"/>
    </row>
    <row r="10230" spans="3:6" x14ac:dyDescent="0.25">
      <c r="C10230" s="86"/>
      <c r="D10230" s="86"/>
      <c r="E10230" s="86"/>
      <c r="F10230" s="86"/>
    </row>
    <row r="10231" spans="3:6" x14ac:dyDescent="0.25">
      <c r="C10231" s="86"/>
      <c r="D10231" s="86"/>
      <c r="E10231" s="86"/>
      <c r="F10231" s="86"/>
    </row>
    <row r="10232" spans="3:6" x14ac:dyDescent="0.25">
      <c r="C10232" s="86"/>
      <c r="D10232" s="86"/>
      <c r="E10232" s="86"/>
      <c r="F10232" s="86"/>
    </row>
    <row r="10233" spans="3:6" x14ac:dyDescent="0.25">
      <c r="C10233" s="86"/>
      <c r="D10233" s="86"/>
      <c r="E10233" s="86"/>
      <c r="F10233" s="86"/>
    </row>
    <row r="10234" spans="3:6" x14ac:dyDescent="0.25">
      <c r="C10234" s="86"/>
      <c r="D10234" s="86"/>
      <c r="E10234" s="86"/>
      <c r="F10234" s="86"/>
    </row>
    <row r="10235" spans="3:6" x14ac:dyDescent="0.25">
      <c r="C10235" s="86"/>
      <c r="D10235" s="86"/>
      <c r="E10235" s="86"/>
      <c r="F10235" s="86"/>
    </row>
    <row r="10236" spans="3:6" x14ac:dyDescent="0.25">
      <c r="C10236" s="86"/>
      <c r="D10236" s="86"/>
      <c r="E10236" s="86"/>
      <c r="F10236" s="86"/>
    </row>
    <row r="10237" spans="3:6" x14ac:dyDescent="0.25">
      <c r="C10237" s="86"/>
      <c r="D10237" s="86"/>
      <c r="E10237" s="86"/>
      <c r="F10237" s="86"/>
    </row>
    <row r="10238" spans="3:6" x14ac:dyDescent="0.25">
      <c r="C10238" s="86"/>
      <c r="D10238" s="86"/>
      <c r="E10238" s="86"/>
      <c r="F10238" s="86"/>
    </row>
    <row r="10239" spans="3:6" x14ac:dyDescent="0.25">
      <c r="C10239" s="86"/>
      <c r="D10239" s="86"/>
      <c r="E10239" s="86"/>
      <c r="F10239" s="86"/>
    </row>
    <row r="10240" spans="3:6" x14ac:dyDescent="0.25">
      <c r="C10240" s="86"/>
      <c r="D10240" s="86"/>
      <c r="E10240" s="86"/>
      <c r="F10240" s="86"/>
    </row>
    <row r="10241" spans="3:6" x14ac:dyDescent="0.25">
      <c r="C10241" s="86"/>
      <c r="D10241" s="86"/>
      <c r="E10241" s="86"/>
      <c r="F10241" s="86"/>
    </row>
    <row r="10242" spans="3:6" x14ac:dyDescent="0.25">
      <c r="C10242" s="86"/>
      <c r="D10242" s="86"/>
      <c r="E10242" s="86"/>
      <c r="F10242" s="86"/>
    </row>
    <row r="10243" spans="3:6" x14ac:dyDescent="0.25">
      <c r="C10243" s="86"/>
      <c r="D10243" s="86"/>
      <c r="E10243" s="86"/>
      <c r="F10243" s="86"/>
    </row>
    <row r="10244" spans="3:6" x14ac:dyDescent="0.25">
      <c r="C10244" s="86"/>
      <c r="D10244" s="86"/>
      <c r="E10244" s="86"/>
      <c r="F10244" s="86"/>
    </row>
    <row r="10245" spans="3:6" x14ac:dyDescent="0.25">
      <c r="C10245" s="86"/>
      <c r="D10245" s="86"/>
      <c r="E10245" s="86"/>
      <c r="F10245" s="86"/>
    </row>
    <row r="10246" spans="3:6" x14ac:dyDescent="0.25">
      <c r="C10246" s="86"/>
      <c r="D10246" s="86"/>
      <c r="E10246" s="86"/>
      <c r="F10246" s="86"/>
    </row>
    <row r="10247" spans="3:6" x14ac:dyDescent="0.25">
      <c r="C10247" s="86"/>
      <c r="D10247" s="86"/>
      <c r="E10247" s="86"/>
      <c r="F10247" s="86"/>
    </row>
    <row r="10248" spans="3:6" x14ac:dyDescent="0.25">
      <c r="C10248" s="86"/>
      <c r="D10248" s="86"/>
      <c r="E10248" s="86"/>
      <c r="F10248" s="86"/>
    </row>
    <row r="10249" spans="3:6" x14ac:dyDescent="0.25">
      <c r="C10249" s="86"/>
      <c r="D10249" s="86"/>
      <c r="E10249" s="86"/>
      <c r="F10249" s="86"/>
    </row>
    <row r="10250" spans="3:6" x14ac:dyDescent="0.25">
      <c r="C10250" s="86"/>
      <c r="D10250" s="86"/>
      <c r="E10250" s="86"/>
      <c r="F10250" s="86"/>
    </row>
    <row r="10251" spans="3:6" x14ac:dyDescent="0.25">
      <c r="C10251" s="86"/>
      <c r="D10251" s="86"/>
      <c r="E10251" s="86"/>
      <c r="F10251" s="86"/>
    </row>
    <row r="10252" spans="3:6" x14ac:dyDescent="0.25">
      <c r="C10252" s="86"/>
      <c r="D10252" s="86"/>
      <c r="E10252" s="86"/>
      <c r="F10252" s="86"/>
    </row>
    <row r="10253" spans="3:6" x14ac:dyDescent="0.25">
      <c r="C10253" s="86"/>
      <c r="D10253" s="86"/>
      <c r="E10253" s="86"/>
      <c r="F10253" s="86"/>
    </row>
    <row r="10254" spans="3:6" x14ac:dyDescent="0.25">
      <c r="C10254" s="86"/>
      <c r="D10254" s="86"/>
      <c r="E10254" s="86"/>
      <c r="F10254" s="86"/>
    </row>
    <row r="10255" spans="3:6" x14ac:dyDescent="0.25">
      <c r="C10255" s="86"/>
      <c r="D10255" s="86"/>
      <c r="E10255" s="86"/>
      <c r="F10255" s="86"/>
    </row>
    <row r="10256" spans="3:6" x14ac:dyDescent="0.25">
      <c r="C10256" s="86"/>
      <c r="D10256" s="86"/>
      <c r="E10256" s="86"/>
      <c r="F10256" s="86"/>
    </row>
    <row r="10257" spans="3:6" x14ac:dyDescent="0.25">
      <c r="C10257" s="86"/>
      <c r="D10257" s="86"/>
      <c r="E10257" s="86"/>
      <c r="F10257" s="86"/>
    </row>
    <row r="10258" spans="3:6" x14ac:dyDescent="0.25">
      <c r="C10258" s="86"/>
      <c r="D10258" s="86"/>
      <c r="E10258" s="86"/>
      <c r="F10258" s="86"/>
    </row>
    <row r="10259" spans="3:6" x14ac:dyDescent="0.25">
      <c r="C10259" s="86"/>
      <c r="D10259" s="86"/>
      <c r="E10259" s="86"/>
      <c r="F10259" s="86"/>
    </row>
    <row r="10260" spans="3:6" x14ac:dyDescent="0.25">
      <c r="C10260" s="86"/>
      <c r="D10260" s="86"/>
      <c r="E10260" s="86"/>
      <c r="F10260" s="86"/>
    </row>
    <row r="10261" spans="3:6" x14ac:dyDescent="0.25">
      <c r="C10261" s="86"/>
      <c r="D10261" s="86"/>
      <c r="E10261" s="86"/>
      <c r="F10261" s="86"/>
    </row>
    <row r="10262" spans="3:6" x14ac:dyDescent="0.25">
      <c r="C10262" s="86"/>
      <c r="D10262" s="86"/>
      <c r="E10262" s="86"/>
      <c r="F10262" s="86"/>
    </row>
    <row r="10263" spans="3:6" x14ac:dyDescent="0.25">
      <c r="C10263" s="86"/>
      <c r="D10263" s="86"/>
      <c r="E10263" s="86"/>
      <c r="F10263" s="86"/>
    </row>
    <row r="10264" spans="3:6" x14ac:dyDescent="0.25">
      <c r="C10264" s="86"/>
      <c r="D10264" s="86"/>
      <c r="E10264" s="86"/>
      <c r="F10264" s="86"/>
    </row>
    <row r="10265" spans="3:6" x14ac:dyDescent="0.25">
      <c r="C10265" s="86"/>
      <c r="D10265" s="86"/>
      <c r="E10265" s="86"/>
      <c r="F10265" s="86"/>
    </row>
    <row r="10266" spans="3:6" x14ac:dyDescent="0.25">
      <c r="C10266" s="86"/>
      <c r="D10266" s="86"/>
      <c r="E10266" s="86"/>
      <c r="F10266" s="86"/>
    </row>
    <row r="10267" spans="3:6" x14ac:dyDescent="0.25">
      <c r="C10267" s="86"/>
      <c r="D10267" s="86"/>
      <c r="E10267" s="86"/>
      <c r="F10267" s="86"/>
    </row>
    <row r="10268" spans="3:6" x14ac:dyDescent="0.25">
      <c r="C10268" s="86"/>
      <c r="D10268" s="86"/>
      <c r="E10268" s="86"/>
      <c r="F10268" s="86"/>
    </row>
    <row r="10269" spans="3:6" x14ac:dyDescent="0.25">
      <c r="C10269" s="86"/>
      <c r="D10269" s="86"/>
      <c r="E10269" s="86"/>
      <c r="F10269" s="86"/>
    </row>
    <row r="10270" spans="3:6" x14ac:dyDescent="0.25">
      <c r="C10270" s="86"/>
      <c r="D10270" s="86"/>
      <c r="E10270" s="86"/>
      <c r="F10270" s="86"/>
    </row>
    <row r="10271" spans="3:6" x14ac:dyDescent="0.25">
      <c r="C10271" s="86"/>
      <c r="D10271" s="86"/>
      <c r="E10271" s="86"/>
      <c r="F10271" s="86"/>
    </row>
    <row r="10272" spans="3:6" x14ac:dyDescent="0.25">
      <c r="C10272" s="86"/>
      <c r="D10272" s="86"/>
      <c r="E10272" s="86"/>
      <c r="F10272" s="86"/>
    </row>
    <row r="10273" spans="3:6" x14ac:dyDescent="0.25">
      <c r="C10273" s="86"/>
      <c r="D10273" s="86"/>
      <c r="E10273" s="86"/>
      <c r="F10273" s="86"/>
    </row>
    <row r="10274" spans="3:6" x14ac:dyDescent="0.25">
      <c r="C10274" s="86"/>
      <c r="D10274" s="86"/>
      <c r="E10274" s="86"/>
      <c r="F10274" s="86"/>
    </row>
    <row r="10275" spans="3:6" x14ac:dyDescent="0.25">
      <c r="C10275" s="86"/>
      <c r="D10275" s="86"/>
      <c r="E10275" s="86"/>
      <c r="F10275" s="86"/>
    </row>
    <row r="10276" spans="3:6" x14ac:dyDescent="0.25">
      <c r="C10276" s="86"/>
      <c r="D10276" s="86"/>
      <c r="E10276" s="86"/>
      <c r="F10276" s="86"/>
    </row>
    <row r="10277" spans="3:6" x14ac:dyDescent="0.25">
      <c r="C10277" s="86"/>
      <c r="D10277" s="86"/>
      <c r="E10277" s="86"/>
      <c r="F10277" s="86"/>
    </row>
    <row r="10278" spans="3:6" x14ac:dyDescent="0.25">
      <c r="C10278" s="86"/>
      <c r="D10278" s="86"/>
      <c r="E10278" s="86"/>
      <c r="F10278" s="86"/>
    </row>
    <row r="10279" spans="3:6" x14ac:dyDescent="0.25">
      <c r="C10279" s="86"/>
      <c r="D10279" s="86"/>
      <c r="E10279" s="86"/>
      <c r="F10279" s="86"/>
    </row>
    <row r="10280" spans="3:6" x14ac:dyDescent="0.25">
      <c r="C10280" s="86"/>
      <c r="D10280" s="86"/>
      <c r="E10280" s="86"/>
      <c r="F10280" s="86"/>
    </row>
    <row r="10281" spans="3:6" x14ac:dyDescent="0.25">
      <c r="C10281" s="86"/>
      <c r="D10281" s="86"/>
      <c r="E10281" s="86"/>
      <c r="F10281" s="86"/>
    </row>
    <row r="10282" spans="3:6" x14ac:dyDescent="0.25">
      <c r="C10282" s="86"/>
      <c r="D10282" s="86"/>
      <c r="E10282" s="86"/>
      <c r="F10282" s="86"/>
    </row>
    <row r="10283" spans="3:6" x14ac:dyDescent="0.25">
      <c r="C10283" s="86"/>
      <c r="D10283" s="86"/>
      <c r="E10283" s="86"/>
      <c r="F10283" s="86"/>
    </row>
    <row r="10284" spans="3:6" x14ac:dyDescent="0.25">
      <c r="C10284" s="86"/>
      <c r="D10284" s="86"/>
      <c r="E10284" s="86"/>
      <c r="F10284" s="86"/>
    </row>
    <row r="10285" spans="3:6" x14ac:dyDescent="0.25">
      <c r="C10285" s="86"/>
      <c r="D10285" s="86"/>
      <c r="E10285" s="86"/>
      <c r="F10285" s="86"/>
    </row>
    <row r="10286" spans="3:6" x14ac:dyDescent="0.25">
      <c r="C10286" s="86"/>
      <c r="D10286" s="86"/>
      <c r="E10286" s="86"/>
      <c r="F10286" s="86"/>
    </row>
    <row r="10287" spans="3:6" x14ac:dyDescent="0.25">
      <c r="C10287" s="86"/>
      <c r="D10287" s="86"/>
      <c r="E10287" s="86"/>
      <c r="F10287" s="86"/>
    </row>
    <row r="10288" spans="3:6" x14ac:dyDescent="0.25">
      <c r="C10288" s="86"/>
      <c r="D10288" s="86"/>
      <c r="E10288" s="86"/>
      <c r="F10288" s="86"/>
    </row>
    <row r="10289" spans="3:6" x14ac:dyDescent="0.25">
      <c r="C10289" s="86"/>
      <c r="D10289" s="86"/>
      <c r="E10289" s="86"/>
      <c r="F10289" s="86"/>
    </row>
    <row r="10290" spans="3:6" x14ac:dyDescent="0.25">
      <c r="C10290" s="86"/>
      <c r="D10290" s="86"/>
      <c r="E10290" s="86"/>
      <c r="F10290" s="86"/>
    </row>
    <row r="10291" spans="3:6" x14ac:dyDescent="0.25">
      <c r="C10291" s="86"/>
      <c r="D10291" s="86"/>
      <c r="E10291" s="86"/>
      <c r="F10291" s="86"/>
    </row>
    <row r="10292" spans="3:6" x14ac:dyDescent="0.25">
      <c r="C10292" s="86"/>
      <c r="D10292" s="86"/>
      <c r="E10292" s="86"/>
      <c r="F10292" s="86"/>
    </row>
    <row r="10293" spans="3:6" x14ac:dyDescent="0.25">
      <c r="C10293" s="86"/>
      <c r="D10293" s="86"/>
      <c r="E10293" s="86"/>
      <c r="F10293" s="86"/>
    </row>
    <row r="10294" spans="3:6" x14ac:dyDescent="0.25">
      <c r="C10294" s="86"/>
      <c r="D10294" s="86"/>
      <c r="E10294" s="86"/>
      <c r="F10294" s="86"/>
    </row>
    <row r="10295" spans="3:6" x14ac:dyDescent="0.25">
      <c r="C10295" s="86"/>
      <c r="D10295" s="86"/>
      <c r="E10295" s="86"/>
      <c r="F10295" s="86"/>
    </row>
    <row r="10296" spans="3:6" x14ac:dyDescent="0.25">
      <c r="C10296" s="86"/>
      <c r="D10296" s="86"/>
      <c r="E10296" s="86"/>
      <c r="F10296" s="86"/>
    </row>
    <row r="10297" spans="3:6" x14ac:dyDescent="0.25">
      <c r="C10297" s="86"/>
      <c r="D10297" s="86"/>
      <c r="E10297" s="86"/>
      <c r="F10297" s="86"/>
    </row>
    <row r="10298" spans="3:6" x14ac:dyDescent="0.25">
      <c r="C10298" s="86"/>
      <c r="D10298" s="86"/>
      <c r="E10298" s="86"/>
      <c r="F10298" s="86"/>
    </row>
    <row r="10299" spans="3:6" x14ac:dyDescent="0.25">
      <c r="C10299" s="86"/>
      <c r="D10299" s="86"/>
      <c r="E10299" s="86"/>
      <c r="F10299" s="86"/>
    </row>
    <row r="10300" spans="3:6" x14ac:dyDescent="0.25">
      <c r="C10300" s="86"/>
      <c r="D10300" s="86"/>
      <c r="E10300" s="86"/>
      <c r="F10300" s="86"/>
    </row>
    <row r="10301" spans="3:6" x14ac:dyDescent="0.25">
      <c r="C10301" s="86"/>
      <c r="D10301" s="86"/>
      <c r="E10301" s="86"/>
      <c r="F10301" s="86"/>
    </row>
    <row r="10302" spans="3:6" x14ac:dyDescent="0.25">
      <c r="C10302" s="86"/>
      <c r="D10302" s="86"/>
      <c r="E10302" s="86"/>
      <c r="F10302" s="86"/>
    </row>
    <row r="10303" spans="3:6" x14ac:dyDescent="0.25">
      <c r="C10303" s="86"/>
      <c r="D10303" s="86"/>
      <c r="E10303" s="86"/>
      <c r="F10303" s="86"/>
    </row>
    <row r="10304" spans="3:6" x14ac:dyDescent="0.25">
      <c r="C10304" s="86"/>
      <c r="D10304" s="86"/>
      <c r="E10304" s="86"/>
      <c r="F10304" s="86"/>
    </row>
    <row r="10305" spans="3:6" x14ac:dyDescent="0.25">
      <c r="C10305" s="86"/>
      <c r="D10305" s="86"/>
      <c r="E10305" s="86"/>
      <c r="F10305" s="86"/>
    </row>
    <row r="10306" spans="3:6" x14ac:dyDescent="0.25">
      <c r="C10306" s="86"/>
      <c r="D10306" s="86"/>
      <c r="E10306" s="86"/>
      <c r="F10306" s="86"/>
    </row>
    <row r="10307" spans="3:6" x14ac:dyDescent="0.25">
      <c r="C10307" s="86"/>
      <c r="D10307" s="86"/>
      <c r="E10307" s="86"/>
      <c r="F10307" s="86"/>
    </row>
    <row r="10308" spans="3:6" x14ac:dyDescent="0.25">
      <c r="C10308" s="86"/>
      <c r="D10308" s="86"/>
      <c r="E10308" s="86"/>
      <c r="F10308" s="86"/>
    </row>
    <row r="10309" spans="3:6" x14ac:dyDescent="0.25">
      <c r="C10309" s="86"/>
      <c r="D10309" s="86"/>
      <c r="E10309" s="86"/>
      <c r="F10309" s="86"/>
    </row>
    <row r="10310" spans="3:6" x14ac:dyDescent="0.25">
      <c r="C10310" s="86"/>
      <c r="D10310" s="86"/>
      <c r="E10310" s="86"/>
      <c r="F10310" s="86"/>
    </row>
    <row r="10311" spans="3:6" x14ac:dyDescent="0.25">
      <c r="C10311" s="86"/>
      <c r="D10311" s="86"/>
      <c r="E10311" s="86"/>
      <c r="F10311" s="86"/>
    </row>
    <row r="10312" spans="3:6" x14ac:dyDescent="0.25">
      <c r="C10312" s="86"/>
      <c r="D10312" s="86"/>
      <c r="E10312" s="86"/>
      <c r="F10312" s="86"/>
    </row>
    <row r="10313" spans="3:6" x14ac:dyDescent="0.25">
      <c r="C10313" s="86"/>
      <c r="D10313" s="86"/>
      <c r="E10313" s="86"/>
      <c r="F10313" s="86"/>
    </row>
    <row r="10314" spans="3:6" x14ac:dyDescent="0.25">
      <c r="C10314" s="86"/>
      <c r="D10314" s="86"/>
      <c r="E10314" s="86"/>
      <c r="F10314" s="86"/>
    </row>
    <row r="10315" spans="3:6" x14ac:dyDescent="0.25">
      <c r="C10315" s="86"/>
      <c r="D10315" s="86"/>
      <c r="E10315" s="86"/>
      <c r="F10315" s="86"/>
    </row>
    <row r="10316" spans="3:6" x14ac:dyDescent="0.25">
      <c r="C10316" s="86"/>
      <c r="D10316" s="86"/>
      <c r="E10316" s="86"/>
      <c r="F10316" s="86"/>
    </row>
    <row r="10317" spans="3:6" x14ac:dyDescent="0.25">
      <c r="C10317" s="86"/>
      <c r="D10317" s="86"/>
      <c r="E10317" s="86"/>
      <c r="F10317" s="86"/>
    </row>
    <row r="10318" spans="3:6" x14ac:dyDescent="0.25">
      <c r="C10318" s="86"/>
      <c r="D10318" s="86"/>
      <c r="E10318" s="86"/>
      <c r="F10318" s="86"/>
    </row>
    <row r="10319" spans="3:6" x14ac:dyDescent="0.25">
      <c r="C10319" s="86"/>
      <c r="D10319" s="86"/>
      <c r="E10319" s="86"/>
      <c r="F10319" s="86"/>
    </row>
    <row r="10320" spans="3:6" x14ac:dyDescent="0.25">
      <c r="C10320" s="86"/>
      <c r="D10320" s="86"/>
      <c r="E10320" s="86"/>
      <c r="F10320" s="86"/>
    </row>
    <row r="10321" spans="3:6" x14ac:dyDescent="0.25">
      <c r="C10321" s="86"/>
      <c r="D10321" s="86"/>
      <c r="E10321" s="86"/>
      <c r="F10321" s="86"/>
    </row>
    <row r="10322" spans="3:6" x14ac:dyDescent="0.25">
      <c r="C10322" s="86"/>
      <c r="D10322" s="86"/>
      <c r="E10322" s="86"/>
      <c r="F10322" s="86"/>
    </row>
    <row r="10323" spans="3:6" x14ac:dyDescent="0.25">
      <c r="C10323" s="86"/>
      <c r="D10323" s="86"/>
      <c r="E10323" s="86"/>
      <c r="F10323" s="86"/>
    </row>
    <row r="10324" spans="3:6" x14ac:dyDescent="0.25">
      <c r="C10324" s="86"/>
      <c r="D10324" s="86"/>
      <c r="E10324" s="86"/>
      <c r="F10324" s="86"/>
    </row>
    <row r="10325" spans="3:6" x14ac:dyDescent="0.25">
      <c r="C10325" s="86"/>
      <c r="D10325" s="86"/>
      <c r="E10325" s="86"/>
      <c r="F10325" s="86"/>
    </row>
    <row r="10326" spans="3:6" x14ac:dyDescent="0.25">
      <c r="C10326" s="86"/>
      <c r="D10326" s="86"/>
      <c r="E10326" s="86"/>
      <c r="F10326" s="86"/>
    </row>
    <row r="10327" spans="3:6" x14ac:dyDescent="0.25">
      <c r="C10327" s="86"/>
      <c r="D10327" s="86"/>
      <c r="E10327" s="86"/>
      <c r="F10327" s="86"/>
    </row>
    <row r="10328" spans="3:6" x14ac:dyDescent="0.25">
      <c r="C10328" s="86"/>
      <c r="D10328" s="86"/>
      <c r="E10328" s="86"/>
      <c r="F10328" s="86"/>
    </row>
    <row r="10329" spans="3:6" x14ac:dyDescent="0.25">
      <c r="C10329" s="86"/>
      <c r="D10329" s="86"/>
      <c r="E10329" s="86"/>
      <c r="F10329" s="86"/>
    </row>
    <row r="10330" spans="3:6" x14ac:dyDescent="0.25">
      <c r="C10330" s="86"/>
      <c r="D10330" s="86"/>
      <c r="E10330" s="86"/>
      <c r="F10330" s="86"/>
    </row>
    <row r="10331" spans="3:6" x14ac:dyDescent="0.25">
      <c r="C10331" s="86"/>
      <c r="D10331" s="86"/>
      <c r="E10331" s="86"/>
      <c r="F10331" s="86"/>
    </row>
    <row r="10332" spans="3:6" x14ac:dyDescent="0.25">
      <c r="C10332" s="86"/>
      <c r="D10332" s="86"/>
      <c r="E10332" s="86"/>
      <c r="F10332" s="86"/>
    </row>
    <row r="10333" spans="3:6" x14ac:dyDescent="0.25">
      <c r="C10333" s="86"/>
      <c r="D10333" s="86"/>
      <c r="E10333" s="86"/>
      <c r="F10333" s="86"/>
    </row>
    <row r="10334" spans="3:6" x14ac:dyDescent="0.25">
      <c r="C10334" s="86"/>
      <c r="D10334" s="86"/>
      <c r="E10334" s="86"/>
      <c r="F10334" s="86"/>
    </row>
    <row r="10335" spans="3:6" x14ac:dyDescent="0.25">
      <c r="C10335" s="86"/>
      <c r="D10335" s="86"/>
      <c r="E10335" s="86"/>
      <c r="F10335" s="86"/>
    </row>
    <row r="10336" spans="3:6" x14ac:dyDescent="0.25">
      <c r="C10336" s="86"/>
      <c r="D10336" s="86"/>
      <c r="E10336" s="86"/>
      <c r="F10336" s="86"/>
    </row>
    <row r="10337" spans="3:6" x14ac:dyDescent="0.25">
      <c r="C10337" s="86"/>
      <c r="D10337" s="86"/>
      <c r="E10337" s="86"/>
      <c r="F10337" s="86"/>
    </row>
    <row r="10338" spans="3:6" x14ac:dyDescent="0.25">
      <c r="C10338" s="86"/>
      <c r="D10338" s="86"/>
      <c r="E10338" s="86"/>
      <c r="F10338" s="86"/>
    </row>
    <row r="10339" spans="3:6" x14ac:dyDescent="0.25">
      <c r="C10339" s="86"/>
      <c r="D10339" s="86"/>
      <c r="E10339" s="86"/>
      <c r="F10339" s="86"/>
    </row>
    <row r="10340" spans="3:6" x14ac:dyDescent="0.25">
      <c r="C10340" s="86"/>
      <c r="D10340" s="86"/>
      <c r="E10340" s="86"/>
      <c r="F10340" s="86"/>
    </row>
    <row r="10341" spans="3:6" x14ac:dyDescent="0.25">
      <c r="C10341" s="86"/>
      <c r="D10341" s="86"/>
      <c r="E10341" s="86"/>
      <c r="F10341" s="86"/>
    </row>
    <row r="10342" spans="3:6" x14ac:dyDescent="0.25">
      <c r="C10342" s="86"/>
      <c r="D10342" s="86"/>
      <c r="E10342" s="86"/>
      <c r="F10342" s="86"/>
    </row>
    <row r="10343" spans="3:6" x14ac:dyDescent="0.25">
      <c r="C10343" s="86"/>
      <c r="D10343" s="86"/>
      <c r="E10343" s="86"/>
      <c r="F10343" s="86"/>
    </row>
    <row r="10344" spans="3:6" x14ac:dyDescent="0.25">
      <c r="C10344" s="86"/>
      <c r="D10344" s="86"/>
      <c r="E10344" s="86"/>
      <c r="F10344" s="86"/>
    </row>
    <row r="10345" spans="3:6" x14ac:dyDescent="0.25">
      <c r="C10345" s="86"/>
      <c r="D10345" s="86"/>
      <c r="E10345" s="86"/>
      <c r="F10345" s="86"/>
    </row>
    <row r="10346" spans="3:6" x14ac:dyDescent="0.25">
      <c r="C10346" s="86"/>
      <c r="D10346" s="86"/>
      <c r="E10346" s="86"/>
      <c r="F10346" s="86"/>
    </row>
    <row r="10347" spans="3:6" x14ac:dyDescent="0.25">
      <c r="C10347" s="86"/>
      <c r="D10347" s="86"/>
      <c r="E10347" s="86"/>
      <c r="F10347" s="86"/>
    </row>
    <row r="10348" spans="3:6" x14ac:dyDescent="0.25">
      <c r="C10348" s="86"/>
      <c r="D10348" s="86"/>
      <c r="E10348" s="86"/>
      <c r="F10348" s="86"/>
    </row>
    <row r="10349" spans="3:6" x14ac:dyDescent="0.25">
      <c r="C10349" s="86"/>
      <c r="D10349" s="86"/>
      <c r="E10349" s="86"/>
      <c r="F10349" s="86"/>
    </row>
    <row r="10350" spans="3:6" x14ac:dyDescent="0.25">
      <c r="C10350" s="86"/>
      <c r="D10350" s="86"/>
      <c r="E10350" s="86"/>
      <c r="F10350" s="86"/>
    </row>
    <row r="10351" spans="3:6" x14ac:dyDescent="0.25">
      <c r="C10351" s="86"/>
      <c r="D10351" s="86"/>
      <c r="E10351" s="86"/>
      <c r="F10351" s="86"/>
    </row>
    <row r="10352" spans="3:6" x14ac:dyDescent="0.25">
      <c r="C10352" s="86"/>
      <c r="D10352" s="86"/>
      <c r="E10352" s="86"/>
      <c r="F10352" s="86"/>
    </row>
    <row r="10353" spans="3:6" x14ac:dyDescent="0.25">
      <c r="C10353" s="86"/>
      <c r="D10353" s="86"/>
      <c r="E10353" s="86"/>
      <c r="F10353" s="86"/>
    </row>
    <row r="10354" spans="3:6" x14ac:dyDescent="0.25">
      <c r="C10354" s="86"/>
      <c r="D10354" s="86"/>
      <c r="E10354" s="86"/>
      <c r="F10354" s="86"/>
    </row>
    <row r="10355" spans="3:6" x14ac:dyDescent="0.25">
      <c r="C10355" s="86"/>
      <c r="D10355" s="86"/>
      <c r="E10355" s="86"/>
      <c r="F10355" s="86"/>
    </row>
    <row r="10356" spans="3:6" x14ac:dyDescent="0.25">
      <c r="C10356" s="86"/>
      <c r="D10356" s="86"/>
      <c r="E10356" s="86"/>
      <c r="F10356" s="86"/>
    </row>
    <row r="10357" spans="3:6" x14ac:dyDescent="0.25">
      <c r="C10357" s="86"/>
      <c r="D10357" s="86"/>
      <c r="E10357" s="86"/>
      <c r="F10357" s="86"/>
    </row>
    <row r="10358" spans="3:6" x14ac:dyDescent="0.25">
      <c r="C10358" s="86"/>
      <c r="D10358" s="86"/>
      <c r="E10358" s="86"/>
      <c r="F10358" s="86"/>
    </row>
    <row r="10359" spans="3:6" x14ac:dyDescent="0.25">
      <c r="C10359" s="86"/>
      <c r="D10359" s="86"/>
      <c r="E10359" s="86"/>
      <c r="F10359" s="86"/>
    </row>
    <row r="10360" spans="3:6" x14ac:dyDescent="0.25">
      <c r="C10360" s="86"/>
      <c r="D10360" s="86"/>
      <c r="E10360" s="86"/>
      <c r="F10360" s="86"/>
    </row>
    <row r="10361" spans="3:6" x14ac:dyDescent="0.25">
      <c r="C10361" s="86"/>
      <c r="D10361" s="86"/>
      <c r="E10361" s="86"/>
      <c r="F10361" s="86"/>
    </row>
    <row r="10362" spans="3:6" x14ac:dyDescent="0.25">
      <c r="C10362" s="86"/>
      <c r="D10362" s="86"/>
      <c r="E10362" s="86"/>
      <c r="F10362" s="86"/>
    </row>
    <row r="10363" spans="3:6" x14ac:dyDescent="0.25">
      <c r="C10363" s="86"/>
      <c r="D10363" s="86"/>
      <c r="E10363" s="86"/>
      <c r="F10363" s="86"/>
    </row>
    <row r="10364" spans="3:6" x14ac:dyDescent="0.25">
      <c r="C10364" s="86"/>
      <c r="D10364" s="86"/>
      <c r="E10364" s="86"/>
      <c r="F10364" s="86"/>
    </row>
    <row r="10365" spans="3:6" x14ac:dyDescent="0.25">
      <c r="C10365" s="86"/>
      <c r="D10365" s="86"/>
      <c r="E10365" s="86"/>
      <c r="F10365" s="86"/>
    </row>
    <row r="10366" spans="3:6" x14ac:dyDescent="0.25">
      <c r="C10366" s="86"/>
      <c r="D10366" s="86"/>
      <c r="E10366" s="86"/>
      <c r="F10366" s="86"/>
    </row>
    <row r="10367" spans="3:6" x14ac:dyDescent="0.25">
      <c r="C10367" s="86"/>
      <c r="D10367" s="86"/>
      <c r="E10367" s="86"/>
      <c r="F10367" s="86"/>
    </row>
    <row r="10368" spans="3:6" x14ac:dyDescent="0.25">
      <c r="C10368" s="86"/>
      <c r="D10368" s="86"/>
      <c r="E10368" s="86"/>
      <c r="F10368" s="86"/>
    </row>
    <row r="10369" spans="3:6" x14ac:dyDescent="0.25">
      <c r="C10369" s="86"/>
      <c r="D10369" s="86"/>
      <c r="E10369" s="86"/>
      <c r="F10369" s="86"/>
    </row>
    <row r="10370" spans="3:6" x14ac:dyDescent="0.25">
      <c r="C10370" s="86"/>
      <c r="D10370" s="86"/>
      <c r="E10370" s="86"/>
      <c r="F10370" s="86"/>
    </row>
    <row r="10371" spans="3:6" x14ac:dyDescent="0.25">
      <c r="C10371" s="86"/>
      <c r="D10371" s="86"/>
      <c r="E10371" s="86"/>
      <c r="F10371" s="86"/>
    </row>
    <row r="10372" spans="3:6" x14ac:dyDescent="0.25">
      <c r="C10372" s="86"/>
      <c r="D10372" s="86"/>
      <c r="E10372" s="86"/>
      <c r="F10372" s="86"/>
    </row>
    <row r="10373" spans="3:6" x14ac:dyDescent="0.25">
      <c r="C10373" s="86"/>
      <c r="D10373" s="86"/>
      <c r="E10373" s="86"/>
      <c r="F10373" s="86"/>
    </row>
    <row r="10374" spans="3:6" x14ac:dyDescent="0.25">
      <c r="C10374" s="86"/>
      <c r="D10374" s="86"/>
      <c r="E10374" s="86"/>
      <c r="F10374" s="86"/>
    </row>
    <row r="10375" spans="3:6" x14ac:dyDescent="0.25">
      <c r="C10375" s="86"/>
      <c r="D10375" s="86"/>
      <c r="E10375" s="86"/>
      <c r="F10375" s="86"/>
    </row>
    <row r="10376" spans="3:6" x14ac:dyDescent="0.25">
      <c r="C10376" s="86"/>
      <c r="D10376" s="86"/>
      <c r="E10376" s="86"/>
      <c r="F10376" s="86"/>
    </row>
    <row r="10377" spans="3:6" x14ac:dyDescent="0.25">
      <c r="C10377" s="86"/>
      <c r="D10377" s="86"/>
      <c r="E10377" s="86"/>
      <c r="F10377" s="86"/>
    </row>
    <row r="10378" spans="3:6" x14ac:dyDescent="0.25">
      <c r="C10378" s="86"/>
      <c r="D10378" s="86"/>
      <c r="E10378" s="86"/>
      <c r="F10378" s="86"/>
    </row>
    <row r="10379" spans="3:6" x14ac:dyDescent="0.25">
      <c r="C10379" s="86"/>
      <c r="D10379" s="86"/>
      <c r="E10379" s="86"/>
      <c r="F10379" s="86"/>
    </row>
    <row r="10380" spans="3:6" x14ac:dyDescent="0.25">
      <c r="C10380" s="86"/>
      <c r="D10380" s="86"/>
      <c r="E10380" s="86"/>
      <c r="F10380" s="86"/>
    </row>
    <row r="10381" spans="3:6" x14ac:dyDescent="0.25">
      <c r="C10381" s="86"/>
      <c r="D10381" s="86"/>
      <c r="E10381" s="86"/>
      <c r="F10381" s="86"/>
    </row>
    <row r="10382" spans="3:6" x14ac:dyDescent="0.25">
      <c r="C10382" s="86"/>
      <c r="D10382" s="86"/>
      <c r="E10382" s="86"/>
      <c r="F10382" s="86"/>
    </row>
    <row r="10383" spans="3:6" x14ac:dyDescent="0.25">
      <c r="C10383" s="86"/>
      <c r="D10383" s="86"/>
      <c r="E10383" s="86"/>
      <c r="F10383" s="86"/>
    </row>
    <row r="10384" spans="3:6" x14ac:dyDescent="0.25">
      <c r="C10384" s="86"/>
      <c r="D10384" s="86"/>
      <c r="E10384" s="86"/>
      <c r="F10384" s="86"/>
    </row>
    <row r="10385" spans="3:6" x14ac:dyDescent="0.25">
      <c r="C10385" s="86"/>
      <c r="D10385" s="86"/>
      <c r="E10385" s="86"/>
      <c r="F10385" s="86"/>
    </row>
    <row r="10386" spans="3:6" x14ac:dyDescent="0.25">
      <c r="C10386" s="86"/>
      <c r="D10386" s="86"/>
      <c r="E10386" s="86"/>
      <c r="F10386" s="86"/>
    </row>
    <row r="10387" spans="3:6" x14ac:dyDescent="0.25">
      <c r="C10387" s="86"/>
      <c r="D10387" s="86"/>
      <c r="E10387" s="86"/>
      <c r="F10387" s="86"/>
    </row>
    <row r="10388" spans="3:6" x14ac:dyDescent="0.25">
      <c r="C10388" s="86"/>
      <c r="D10388" s="86"/>
      <c r="E10388" s="86"/>
      <c r="F10388" s="86"/>
    </row>
    <row r="10389" spans="3:6" x14ac:dyDescent="0.25">
      <c r="C10389" s="86"/>
      <c r="D10389" s="86"/>
      <c r="E10389" s="86"/>
      <c r="F10389" s="86"/>
    </row>
    <row r="10390" spans="3:6" x14ac:dyDescent="0.25">
      <c r="C10390" s="86"/>
      <c r="D10390" s="86"/>
      <c r="E10390" s="86"/>
      <c r="F10390" s="86"/>
    </row>
    <row r="10391" spans="3:6" x14ac:dyDescent="0.25">
      <c r="C10391" s="86"/>
      <c r="D10391" s="86"/>
      <c r="E10391" s="86"/>
      <c r="F10391" s="86"/>
    </row>
    <row r="10392" spans="3:6" x14ac:dyDescent="0.25">
      <c r="C10392" s="86"/>
      <c r="D10392" s="86"/>
      <c r="E10392" s="86"/>
      <c r="F10392" s="86"/>
    </row>
    <row r="10393" spans="3:6" x14ac:dyDescent="0.25">
      <c r="C10393" s="86"/>
      <c r="D10393" s="86"/>
      <c r="E10393" s="86"/>
      <c r="F10393" s="86"/>
    </row>
    <row r="10394" spans="3:6" x14ac:dyDescent="0.25">
      <c r="C10394" s="86"/>
      <c r="D10394" s="86"/>
      <c r="E10394" s="86"/>
      <c r="F10394" s="86"/>
    </row>
    <row r="10395" spans="3:6" x14ac:dyDescent="0.25">
      <c r="C10395" s="86"/>
      <c r="D10395" s="86"/>
      <c r="E10395" s="86"/>
      <c r="F10395" s="86"/>
    </row>
    <row r="10396" spans="3:6" x14ac:dyDescent="0.25">
      <c r="C10396" s="86"/>
      <c r="D10396" s="86"/>
      <c r="E10396" s="86"/>
      <c r="F10396" s="86"/>
    </row>
    <row r="10397" spans="3:6" x14ac:dyDescent="0.25">
      <c r="C10397" s="86"/>
      <c r="D10397" s="86"/>
      <c r="E10397" s="86"/>
      <c r="F10397" s="86"/>
    </row>
    <row r="10398" spans="3:6" x14ac:dyDescent="0.25">
      <c r="C10398" s="86"/>
      <c r="D10398" s="86"/>
      <c r="E10398" s="86"/>
      <c r="F10398" s="86"/>
    </row>
    <row r="10399" spans="3:6" x14ac:dyDescent="0.25">
      <c r="C10399" s="86"/>
      <c r="D10399" s="86"/>
      <c r="E10399" s="86"/>
      <c r="F10399" s="86"/>
    </row>
    <row r="10400" spans="3:6" x14ac:dyDescent="0.25">
      <c r="C10400" s="86"/>
      <c r="D10400" s="86"/>
      <c r="E10400" s="86"/>
      <c r="F10400" s="86"/>
    </row>
    <row r="10401" spans="3:6" x14ac:dyDescent="0.25">
      <c r="C10401" s="86"/>
      <c r="D10401" s="86"/>
      <c r="E10401" s="86"/>
      <c r="F10401" s="86"/>
    </row>
    <row r="10402" spans="3:6" x14ac:dyDescent="0.25">
      <c r="C10402" s="86"/>
      <c r="D10402" s="86"/>
      <c r="E10402" s="86"/>
      <c r="F10402" s="86"/>
    </row>
    <row r="10403" spans="3:6" x14ac:dyDescent="0.25">
      <c r="C10403" s="86"/>
      <c r="D10403" s="86"/>
      <c r="E10403" s="86"/>
      <c r="F10403" s="86"/>
    </row>
    <row r="10404" spans="3:6" x14ac:dyDescent="0.25">
      <c r="C10404" s="86"/>
      <c r="D10404" s="86"/>
      <c r="E10404" s="86"/>
      <c r="F10404" s="86"/>
    </row>
    <row r="10405" spans="3:6" x14ac:dyDescent="0.25">
      <c r="C10405" s="86"/>
      <c r="D10405" s="86"/>
      <c r="E10405" s="86"/>
      <c r="F10405" s="86"/>
    </row>
    <row r="10406" spans="3:6" x14ac:dyDescent="0.25">
      <c r="C10406" s="86"/>
      <c r="D10406" s="86"/>
      <c r="E10406" s="86"/>
      <c r="F10406" s="86"/>
    </row>
    <row r="10407" spans="3:6" x14ac:dyDescent="0.25">
      <c r="C10407" s="86"/>
      <c r="D10407" s="86"/>
      <c r="E10407" s="86"/>
      <c r="F10407" s="86"/>
    </row>
    <row r="10408" spans="3:6" x14ac:dyDescent="0.25">
      <c r="C10408" s="86"/>
      <c r="D10408" s="86"/>
      <c r="E10408" s="86"/>
      <c r="F10408" s="86"/>
    </row>
    <row r="10409" spans="3:6" x14ac:dyDescent="0.25">
      <c r="C10409" s="86"/>
      <c r="D10409" s="86"/>
      <c r="E10409" s="86"/>
      <c r="F10409" s="86"/>
    </row>
    <row r="10410" spans="3:6" x14ac:dyDescent="0.25">
      <c r="C10410" s="86"/>
      <c r="D10410" s="86"/>
      <c r="E10410" s="86"/>
      <c r="F10410" s="86"/>
    </row>
    <row r="10411" spans="3:6" x14ac:dyDescent="0.25">
      <c r="C10411" s="86"/>
      <c r="D10411" s="86"/>
      <c r="E10411" s="86"/>
      <c r="F10411" s="86"/>
    </row>
    <row r="10412" spans="3:6" x14ac:dyDescent="0.25">
      <c r="C10412" s="86"/>
      <c r="D10412" s="86"/>
      <c r="E10412" s="86"/>
      <c r="F10412" s="86"/>
    </row>
    <row r="10413" spans="3:6" x14ac:dyDescent="0.25">
      <c r="C10413" s="86"/>
      <c r="D10413" s="86"/>
      <c r="E10413" s="86"/>
      <c r="F10413" s="86"/>
    </row>
    <row r="10414" spans="3:6" x14ac:dyDescent="0.25">
      <c r="C10414" s="86"/>
      <c r="D10414" s="86"/>
      <c r="E10414" s="86"/>
      <c r="F10414" s="86"/>
    </row>
    <row r="10415" spans="3:6" x14ac:dyDescent="0.25">
      <c r="C10415" s="86"/>
      <c r="D10415" s="86"/>
      <c r="E10415" s="86"/>
      <c r="F10415" s="86"/>
    </row>
    <row r="10416" spans="3:6" x14ac:dyDescent="0.25">
      <c r="C10416" s="86"/>
      <c r="D10416" s="86"/>
      <c r="E10416" s="86"/>
      <c r="F10416" s="86"/>
    </row>
    <row r="10417" spans="3:6" x14ac:dyDescent="0.25">
      <c r="C10417" s="86"/>
      <c r="D10417" s="86"/>
      <c r="E10417" s="86"/>
      <c r="F10417" s="86"/>
    </row>
    <row r="10418" spans="3:6" x14ac:dyDescent="0.25">
      <c r="C10418" s="86"/>
      <c r="D10418" s="86"/>
      <c r="E10418" s="86"/>
      <c r="F10418" s="86"/>
    </row>
    <row r="10419" spans="3:6" x14ac:dyDescent="0.25">
      <c r="C10419" s="86"/>
      <c r="D10419" s="86"/>
      <c r="E10419" s="86"/>
      <c r="F10419" s="86"/>
    </row>
    <row r="10420" spans="3:6" x14ac:dyDescent="0.25">
      <c r="C10420" s="86"/>
      <c r="D10420" s="86"/>
      <c r="E10420" s="86"/>
      <c r="F10420" s="86"/>
    </row>
    <row r="10421" spans="3:6" x14ac:dyDescent="0.25">
      <c r="C10421" s="86"/>
      <c r="D10421" s="86"/>
      <c r="E10421" s="86"/>
      <c r="F10421" s="86"/>
    </row>
    <row r="10422" spans="3:6" x14ac:dyDescent="0.25">
      <c r="C10422" s="86"/>
      <c r="D10422" s="86"/>
      <c r="E10422" s="86"/>
      <c r="F10422" s="86"/>
    </row>
    <row r="10423" spans="3:6" x14ac:dyDescent="0.25">
      <c r="C10423" s="86"/>
      <c r="D10423" s="86"/>
      <c r="E10423" s="86"/>
      <c r="F10423" s="86"/>
    </row>
    <row r="10424" spans="3:6" x14ac:dyDescent="0.25">
      <c r="C10424" s="86"/>
      <c r="D10424" s="86"/>
      <c r="E10424" s="86"/>
      <c r="F10424" s="86"/>
    </row>
    <row r="10425" spans="3:6" x14ac:dyDescent="0.25">
      <c r="C10425" s="86"/>
      <c r="D10425" s="86"/>
      <c r="E10425" s="86"/>
      <c r="F10425" s="86"/>
    </row>
    <row r="10426" spans="3:6" x14ac:dyDescent="0.25">
      <c r="C10426" s="86"/>
      <c r="D10426" s="86"/>
      <c r="E10426" s="86"/>
      <c r="F10426" s="86"/>
    </row>
    <row r="10427" spans="3:6" x14ac:dyDescent="0.25">
      <c r="C10427" s="86"/>
      <c r="D10427" s="86"/>
      <c r="E10427" s="86"/>
      <c r="F10427" s="86"/>
    </row>
    <row r="10428" spans="3:6" x14ac:dyDescent="0.25">
      <c r="C10428" s="86"/>
      <c r="D10428" s="86"/>
      <c r="E10428" s="86"/>
      <c r="F10428" s="86"/>
    </row>
    <row r="10429" spans="3:6" x14ac:dyDescent="0.25">
      <c r="C10429" s="86"/>
      <c r="D10429" s="86"/>
      <c r="E10429" s="86"/>
      <c r="F10429" s="86"/>
    </row>
    <row r="10430" spans="3:6" x14ac:dyDescent="0.25">
      <c r="C10430" s="86"/>
      <c r="D10430" s="86"/>
      <c r="E10430" s="86"/>
      <c r="F10430" s="86"/>
    </row>
    <row r="10431" spans="3:6" x14ac:dyDescent="0.25">
      <c r="C10431" s="86"/>
      <c r="D10431" s="86"/>
      <c r="E10431" s="86"/>
      <c r="F10431" s="86"/>
    </row>
    <row r="10432" spans="3:6" x14ac:dyDescent="0.25">
      <c r="C10432" s="86"/>
      <c r="D10432" s="86"/>
      <c r="E10432" s="86"/>
      <c r="F10432" s="86"/>
    </row>
    <row r="10433" spans="3:6" x14ac:dyDescent="0.25">
      <c r="C10433" s="86"/>
      <c r="D10433" s="86"/>
      <c r="E10433" s="86"/>
      <c r="F10433" s="86"/>
    </row>
    <row r="10434" spans="3:6" x14ac:dyDescent="0.25">
      <c r="C10434" s="86"/>
      <c r="D10434" s="86"/>
      <c r="E10434" s="86"/>
      <c r="F10434" s="86"/>
    </row>
    <row r="10435" spans="3:6" x14ac:dyDescent="0.25">
      <c r="C10435" s="86"/>
      <c r="D10435" s="86"/>
      <c r="E10435" s="86"/>
      <c r="F10435" s="86"/>
    </row>
    <row r="10436" spans="3:6" x14ac:dyDescent="0.25">
      <c r="C10436" s="86"/>
      <c r="D10436" s="86"/>
      <c r="E10436" s="86"/>
      <c r="F10436" s="86"/>
    </row>
    <row r="10437" spans="3:6" x14ac:dyDescent="0.25">
      <c r="C10437" s="86"/>
      <c r="D10437" s="86"/>
      <c r="E10437" s="86"/>
      <c r="F10437" s="86"/>
    </row>
    <row r="10438" spans="3:6" x14ac:dyDescent="0.25">
      <c r="C10438" s="86"/>
      <c r="D10438" s="86"/>
      <c r="E10438" s="86"/>
      <c r="F10438" s="86"/>
    </row>
    <row r="10439" spans="3:6" x14ac:dyDescent="0.25">
      <c r="C10439" s="86"/>
      <c r="D10439" s="86"/>
      <c r="E10439" s="86"/>
      <c r="F10439" s="86"/>
    </row>
    <row r="10440" spans="3:6" x14ac:dyDescent="0.25">
      <c r="C10440" s="86"/>
      <c r="D10440" s="86"/>
      <c r="E10440" s="86"/>
      <c r="F10440" s="86"/>
    </row>
    <row r="10441" spans="3:6" x14ac:dyDescent="0.25">
      <c r="C10441" s="86"/>
      <c r="D10441" s="86"/>
      <c r="E10441" s="86"/>
      <c r="F10441" s="86"/>
    </row>
    <row r="10442" spans="3:6" x14ac:dyDescent="0.25">
      <c r="C10442" s="86"/>
      <c r="D10442" s="86"/>
      <c r="E10442" s="86"/>
      <c r="F10442" s="86"/>
    </row>
    <row r="10443" spans="3:6" x14ac:dyDescent="0.25">
      <c r="C10443" s="86"/>
      <c r="D10443" s="86"/>
      <c r="E10443" s="86"/>
      <c r="F10443" s="86"/>
    </row>
    <row r="10444" spans="3:6" x14ac:dyDescent="0.25">
      <c r="C10444" s="86"/>
      <c r="D10444" s="86"/>
      <c r="E10444" s="86"/>
      <c r="F10444" s="86"/>
    </row>
    <row r="10445" spans="3:6" x14ac:dyDescent="0.25">
      <c r="C10445" s="86"/>
      <c r="D10445" s="86"/>
      <c r="E10445" s="86"/>
      <c r="F10445" s="86"/>
    </row>
    <row r="10446" spans="3:6" x14ac:dyDescent="0.25">
      <c r="C10446" s="86"/>
      <c r="D10446" s="86"/>
      <c r="E10446" s="86"/>
      <c r="F10446" s="86"/>
    </row>
    <row r="10447" spans="3:6" x14ac:dyDescent="0.25">
      <c r="C10447" s="86"/>
      <c r="D10447" s="86"/>
      <c r="E10447" s="86"/>
      <c r="F10447" s="86"/>
    </row>
    <row r="10448" spans="3:6" x14ac:dyDescent="0.25">
      <c r="C10448" s="86"/>
      <c r="D10448" s="86"/>
      <c r="E10448" s="86"/>
      <c r="F10448" s="86"/>
    </row>
    <row r="10449" spans="3:6" x14ac:dyDescent="0.25">
      <c r="C10449" s="86"/>
      <c r="D10449" s="86"/>
      <c r="E10449" s="86"/>
      <c r="F10449" s="86"/>
    </row>
    <row r="10450" spans="3:6" x14ac:dyDescent="0.25">
      <c r="C10450" s="86"/>
      <c r="D10450" s="86"/>
      <c r="E10450" s="86"/>
      <c r="F10450" s="86"/>
    </row>
    <row r="10451" spans="3:6" x14ac:dyDescent="0.25">
      <c r="C10451" s="86"/>
      <c r="D10451" s="86"/>
      <c r="E10451" s="86"/>
      <c r="F10451" s="86"/>
    </row>
    <row r="10452" spans="3:6" x14ac:dyDescent="0.25">
      <c r="C10452" s="86"/>
      <c r="D10452" s="86"/>
      <c r="E10452" s="86"/>
      <c r="F10452" s="86"/>
    </row>
    <row r="10453" spans="3:6" x14ac:dyDescent="0.25">
      <c r="C10453" s="86"/>
      <c r="D10453" s="86"/>
      <c r="E10453" s="86"/>
      <c r="F10453" s="86"/>
    </row>
    <row r="10454" spans="3:6" x14ac:dyDescent="0.25">
      <c r="C10454" s="86"/>
      <c r="D10454" s="86"/>
      <c r="E10454" s="86"/>
      <c r="F10454" s="86"/>
    </row>
    <row r="10455" spans="3:6" x14ac:dyDescent="0.25">
      <c r="C10455" s="86"/>
      <c r="D10455" s="86"/>
      <c r="E10455" s="86"/>
      <c r="F10455" s="86"/>
    </row>
    <row r="10456" spans="3:6" x14ac:dyDescent="0.25">
      <c r="C10456" s="86"/>
      <c r="D10456" s="86"/>
      <c r="E10456" s="86"/>
      <c r="F10456" s="86"/>
    </row>
    <row r="10457" spans="3:6" x14ac:dyDescent="0.25">
      <c r="C10457" s="86"/>
      <c r="D10457" s="86"/>
      <c r="E10457" s="86"/>
      <c r="F10457" s="86"/>
    </row>
    <row r="10458" spans="3:6" x14ac:dyDescent="0.25">
      <c r="C10458" s="86"/>
      <c r="D10458" s="86"/>
      <c r="E10458" s="86"/>
      <c r="F10458" s="86"/>
    </row>
    <row r="10459" spans="3:6" x14ac:dyDescent="0.25">
      <c r="C10459" s="86"/>
      <c r="D10459" s="86"/>
      <c r="E10459" s="86"/>
      <c r="F10459" s="86"/>
    </row>
    <row r="10460" spans="3:6" x14ac:dyDescent="0.25">
      <c r="C10460" s="86"/>
      <c r="D10460" s="86"/>
      <c r="E10460" s="86"/>
      <c r="F10460" s="86"/>
    </row>
    <row r="10461" spans="3:6" x14ac:dyDescent="0.25">
      <c r="C10461" s="86"/>
      <c r="D10461" s="86"/>
      <c r="E10461" s="86"/>
      <c r="F10461" s="86"/>
    </row>
    <row r="10462" spans="3:6" x14ac:dyDescent="0.25">
      <c r="C10462" s="86"/>
      <c r="D10462" s="86"/>
      <c r="E10462" s="86"/>
      <c r="F10462" s="86"/>
    </row>
    <row r="10463" spans="3:6" x14ac:dyDescent="0.25">
      <c r="C10463" s="86"/>
      <c r="D10463" s="86"/>
      <c r="E10463" s="86"/>
      <c r="F10463" s="86"/>
    </row>
    <row r="10464" spans="3:6" x14ac:dyDescent="0.25">
      <c r="C10464" s="86"/>
      <c r="D10464" s="86"/>
      <c r="E10464" s="86"/>
      <c r="F10464" s="86"/>
    </row>
    <row r="10465" spans="3:6" x14ac:dyDescent="0.25">
      <c r="C10465" s="86"/>
      <c r="D10465" s="86"/>
      <c r="E10465" s="86"/>
      <c r="F10465" s="86"/>
    </row>
    <row r="10466" spans="3:6" x14ac:dyDescent="0.25">
      <c r="C10466" s="86"/>
      <c r="D10466" s="86"/>
      <c r="E10466" s="86"/>
      <c r="F10466" s="86"/>
    </row>
    <row r="10467" spans="3:6" x14ac:dyDescent="0.25">
      <c r="C10467" s="86"/>
      <c r="D10467" s="86"/>
      <c r="E10467" s="86"/>
      <c r="F10467" s="86"/>
    </row>
    <row r="10468" spans="3:6" x14ac:dyDescent="0.25">
      <c r="C10468" s="86"/>
      <c r="D10468" s="86"/>
      <c r="E10468" s="86"/>
      <c r="F10468" s="86"/>
    </row>
    <row r="10469" spans="3:6" x14ac:dyDescent="0.25">
      <c r="C10469" s="86"/>
      <c r="D10469" s="86"/>
      <c r="E10469" s="86"/>
      <c r="F10469" s="86"/>
    </row>
    <row r="10470" spans="3:6" x14ac:dyDescent="0.25">
      <c r="C10470" s="86"/>
      <c r="D10470" s="86"/>
      <c r="E10470" s="86"/>
      <c r="F10470" s="86"/>
    </row>
    <row r="10471" spans="3:6" x14ac:dyDescent="0.25">
      <c r="C10471" s="86"/>
      <c r="D10471" s="86"/>
      <c r="E10471" s="86"/>
      <c r="F10471" s="86"/>
    </row>
    <row r="10472" spans="3:6" x14ac:dyDescent="0.25">
      <c r="C10472" s="86"/>
      <c r="D10472" s="86"/>
      <c r="E10472" s="86"/>
      <c r="F10472" s="86"/>
    </row>
    <row r="10473" spans="3:6" x14ac:dyDescent="0.25">
      <c r="C10473" s="86"/>
      <c r="D10473" s="86"/>
      <c r="E10473" s="86"/>
      <c r="F10473" s="86"/>
    </row>
    <row r="10474" spans="3:6" x14ac:dyDescent="0.25">
      <c r="C10474" s="86"/>
      <c r="D10474" s="86"/>
      <c r="E10474" s="86"/>
      <c r="F10474" s="86"/>
    </row>
    <row r="10475" spans="3:6" x14ac:dyDescent="0.25">
      <c r="C10475" s="86"/>
      <c r="D10475" s="86"/>
      <c r="E10475" s="86"/>
      <c r="F10475" s="86"/>
    </row>
    <row r="10476" spans="3:6" x14ac:dyDescent="0.25">
      <c r="C10476" s="86"/>
      <c r="D10476" s="86"/>
      <c r="E10476" s="86"/>
      <c r="F10476" s="86"/>
    </row>
    <row r="10477" spans="3:6" x14ac:dyDescent="0.25">
      <c r="C10477" s="86"/>
      <c r="D10477" s="86"/>
      <c r="E10477" s="86"/>
      <c r="F10477" s="86"/>
    </row>
    <row r="10478" spans="3:6" x14ac:dyDescent="0.25">
      <c r="C10478" s="86"/>
      <c r="D10478" s="86"/>
      <c r="E10478" s="86"/>
      <c r="F10478" s="86"/>
    </row>
    <row r="10479" spans="3:6" x14ac:dyDescent="0.25">
      <c r="C10479" s="86"/>
      <c r="D10479" s="86"/>
      <c r="E10479" s="86"/>
      <c r="F10479" s="86"/>
    </row>
    <row r="10480" spans="3:6" x14ac:dyDescent="0.25">
      <c r="C10480" s="86"/>
      <c r="D10480" s="86"/>
      <c r="E10480" s="86"/>
      <c r="F10480" s="86"/>
    </row>
    <row r="10481" spans="3:6" x14ac:dyDescent="0.25">
      <c r="C10481" s="86"/>
      <c r="D10481" s="86"/>
      <c r="E10481" s="86"/>
      <c r="F10481" s="86"/>
    </row>
    <row r="10482" spans="3:6" x14ac:dyDescent="0.25">
      <c r="C10482" s="86"/>
      <c r="D10482" s="86"/>
      <c r="E10482" s="86"/>
      <c r="F10482" s="86"/>
    </row>
    <row r="10483" spans="3:6" x14ac:dyDescent="0.25">
      <c r="C10483" s="86"/>
      <c r="D10483" s="86"/>
      <c r="E10483" s="86"/>
      <c r="F10483" s="86"/>
    </row>
    <row r="10484" spans="3:6" x14ac:dyDescent="0.25">
      <c r="C10484" s="86"/>
      <c r="D10484" s="86"/>
      <c r="E10484" s="86"/>
      <c r="F10484" s="86"/>
    </row>
    <row r="10485" spans="3:6" x14ac:dyDescent="0.25">
      <c r="C10485" s="86"/>
      <c r="D10485" s="86"/>
      <c r="E10485" s="86"/>
      <c r="F10485" s="86"/>
    </row>
    <row r="10486" spans="3:6" x14ac:dyDescent="0.25">
      <c r="C10486" s="86"/>
      <c r="D10486" s="86"/>
      <c r="E10486" s="86"/>
      <c r="F10486" s="86"/>
    </row>
    <row r="10487" spans="3:6" x14ac:dyDescent="0.25">
      <c r="C10487" s="86"/>
      <c r="D10487" s="86"/>
      <c r="E10487" s="86"/>
      <c r="F10487" s="86"/>
    </row>
    <row r="10488" spans="3:6" x14ac:dyDescent="0.25">
      <c r="C10488" s="86"/>
      <c r="D10488" s="86"/>
      <c r="E10488" s="86"/>
      <c r="F10488" s="86"/>
    </row>
    <row r="10489" spans="3:6" x14ac:dyDescent="0.25">
      <c r="C10489" s="86"/>
      <c r="D10489" s="86"/>
      <c r="E10489" s="86"/>
      <c r="F10489" s="86"/>
    </row>
    <row r="10490" spans="3:6" x14ac:dyDescent="0.25">
      <c r="C10490" s="86"/>
      <c r="D10490" s="86"/>
      <c r="E10490" s="86"/>
      <c r="F10490" s="86"/>
    </row>
    <row r="10491" spans="3:6" x14ac:dyDescent="0.25">
      <c r="C10491" s="86"/>
      <c r="D10491" s="86"/>
      <c r="E10491" s="86"/>
      <c r="F10491" s="86"/>
    </row>
    <row r="10492" spans="3:6" x14ac:dyDescent="0.25">
      <c r="C10492" s="86"/>
      <c r="D10492" s="86"/>
      <c r="E10492" s="86"/>
      <c r="F10492" s="86"/>
    </row>
    <row r="10493" spans="3:6" x14ac:dyDescent="0.25">
      <c r="C10493" s="86"/>
      <c r="D10493" s="86"/>
      <c r="E10493" s="86"/>
      <c r="F10493" s="86"/>
    </row>
    <row r="10494" spans="3:6" x14ac:dyDescent="0.25">
      <c r="C10494" s="86"/>
      <c r="D10494" s="86"/>
      <c r="E10494" s="86"/>
      <c r="F10494" s="86"/>
    </row>
    <row r="10495" spans="3:6" x14ac:dyDescent="0.25">
      <c r="C10495" s="86"/>
      <c r="D10495" s="86"/>
      <c r="E10495" s="86"/>
      <c r="F10495" s="86"/>
    </row>
    <row r="10496" spans="3:6" x14ac:dyDescent="0.25">
      <c r="C10496" s="86"/>
      <c r="D10496" s="86"/>
      <c r="E10496" s="86"/>
      <c r="F10496" s="86"/>
    </row>
    <row r="10497" spans="3:6" x14ac:dyDescent="0.25">
      <c r="C10497" s="86"/>
      <c r="D10497" s="86"/>
      <c r="E10497" s="86"/>
      <c r="F10497" s="86"/>
    </row>
    <row r="10498" spans="3:6" x14ac:dyDescent="0.25">
      <c r="C10498" s="86"/>
      <c r="D10498" s="86"/>
      <c r="E10498" s="86"/>
      <c r="F10498" s="86"/>
    </row>
    <row r="10499" spans="3:6" x14ac:dyDescent="0.25">
      <c r="C10499" s="86"/>
      <c r="D10499" s="86"/>
      <c r="E10499" s="86"/>
      <c r="F10499" s="86"/>
    </row>
    <row r="10500" spans="3:6" x14ac:dyDescent="0.25">
      <c r="C10500" s="86"/>
      <c r="D10500" s="86"/>
      <c r="E10500" s="86"/>
      <c r="F10500" s="86"/>
    </row>
    <row r="10501" spans="3:6" x14ac:dyDescent="0.25">
      <c r="C10501" s="86"/>
      <c r="D10501" s="86"/>
      <c r="E10501" s="86"/>
      <c r="F10501" s="86"/>
    </row>
    <row r="10502" spans="3:6" x14ac:dyDescent="0.25">
      <c r="C10502" s="86"/>
      <c r="D10502" s="86"/>
      <c r="E10502" s="86"/>
      <c r="F10502" s="86"/>
    </row>
    <row r="10503" spans="3:6" x14ac:dyDescent="0.25">
      <c r="C10503" s="86"/>
      <c r="D10503" s="86"/>
      <c r="E10503" s="86"/>
      <c r="F10503" s="86"/>
    </row>
    <row r="10504" spans="3:6" x14ac:dyDescent="0.25">
      <c r="C10504" s="86"/>
      <c r="D10504" s="86"/>
      <c r="E10504" s="86"/>
      <c r="F10504" s="86"/>
    </row>
    <row r="10505" spans="3:6" x14ac:dyDescent="0.25">
      <c r="C10505" s="86"/>
      <c r="D10505" s="86"/>
      <c r="E10505" s="86"/>
      <c r="F10505" s="86"/>
    </row>
    <row r="10506" spans="3:6" x14ac:dyDescent="0.25">
      <c r="C10506" s="86"/>
      <c r="D10506" s="86"/>
      <c r="E10506" s="86"/>
      <c r="F10506" s="86"/>
    </row>
    <row r="10507" spans="3:6" x14ac:dyDescent="0.25">
      <c r="C10507" s="86"/>
      <c r="D10507" s="86"/>
      <c r="E10507" s="86"/>
      <c r="F10507" s="86"/>
    </row>
    <row r="10508" spans="3:6" x14ac:dyDescent="0.25">
      <c r="C10508" s="86"/>
      <c r="D10508" s="86"/>
      <c r="E10508" s="86"/>
      <c r="F10508" s="86"/>
    </row>
    <row r="10509" spans="3:6" x14ac:dyDescent="0.25">
      <c r="C10509" s="86"/>
      <c r="D10509" s="86"/>
      <c r="E10509" s="86"/>
      <c r="F10509" s="86"/>
    </row>
    <row r="10510" spans="3:6" x14ac:dyDescent="0.25">
      <c r="C10510" s="86"/>
      <c r="D10510" s="86"/>
      <c r="E10510" s="86"/>
      <c r="F10510" s="86"/>
    </row>
    <row r="10511" spans="3:6" x14ac:dyDescent="0.25">
      <c r="C10511" s="86"/>
      <c r="D10511" s="86"/>
      <c r="E10511" s="86"/>
      <c r="F10511" s="86"/>
    </row>
    <row r="10512" spans="3:6" x14ac:dyDescent="0.25">
      <c r="C10512" s="86"/>
      <c r="D10512" s="86"/>
      <c r="E10512" s="86"/>
      <c r="F10512" s="86"/>
    </row>
    <row r="10513" spans="3:6" x14ac:dyDescent="0.25">
      <c r="C10513" s="86"/>
      <c r="D10513" s="86"/>
      <c r="E10513" s="86"/>
      <c r="F10513" s="86"/>
    </row>
    <row r="10514" spans="3:6" x14ac:dyDescent="0.25">
      <c r="C10514" s="86"/>
      <c r="D10514" s="86"/>
      <c r="E10514" s="86"/>
      <c r="F10514" s="86"/>
    </row>
    <row r="10515" spans="3:6" x14ac:dyDescent="0.25">
      <c r="C10515" s="86"/>
      <c r="D10515" s="86"/>
      <c r="E10515" s="86"/>
      <c r="F10515" s="86"/>
    </row>
    <row r="10516" spans="3:6" x14ac:dyDescent="0.25">
      <c r="C10516" s="86"/>
      <c r="D10516" s="86"/>
      <c r="E10516" s="86"/>
      <c r="F10516" s="86"/>
    </row>
    <row r="10517" spans="3:6" x14ac:dyDescent="0.25">
      <c r="C10517" s="86"/>
      <c r="D10517" s="86"/>
      <c r="E10517" s="86"/>
      <c r="F10517" s="86"/>
    </row>
    <row r="10518" spans="3:6" x14ac:dyDescent="0.25">
      <c r="C10518" s="86"/>
      <c r="D10518" s="86"/>
      <c r="E10518" s="86"/>
      <c r="F10518" s="86"/>
    </row>
    <row r="10519" spans="3:6" x14ac:dyDescent="0.25">
      <c r="C10519" s="86"/>
      <c r="D10519" s="86"/>
      <c r="E10519" s="86"/>
      <c r="F10519" s="86"/>
    </row>
    <row r="10520" spans="3:6" x14ac:dyDescent="0.25">
      <c r="C10520" s="86"/>
      <c r="D10520" s="86"/>
      <c r="E10520" s="86"/>
      <c r="F10520" s="86"/>
    </row>
    <row r="10521" spans="3:6" x14ac:dyDescent="0.25">
      <c r="C10521" s="86"/>
      <c r="D10521" s="86"/>
      <c r="E10521" s="86"/>
      <c r="F10521" s="86"/>
    </row>
    <row r="10522" spans="3:6" x14ac:dyDescent="0.25">
      <c r="C10522" s="86"/>
      <c r="D10522" s="86"/>
      <c r="E10522" s="86"/>
      <c r="F10522" s="86"/>
    </row>
    <row r="10523" spans="3:6" x14ac:dyDescent="0.25">
      <c r="C10523" s="86"/>
      <c r="D10523" s="86"/>
      <c r="E10523" s="86"/>
      <c r="F10523" s="86"/>
    </row>
    <row r="10524" spans="3:6" x14ac:dyDescent="0.25">
      <c r="C10524" s="86"/>
      <c r="D10524" s="86"/>
      <c r="E10524" s="86"/>
      <c r="F10524" s="86"/>
    </row>
    <row r="10525" spans="3:6" x14ac:dyDescent="0.25">
      <c r="C10525" s="86"/>
      <c r="D10525" s="86"/>
      <c r="E10525" s="86"/>
      <c r="F10525" s="86"/>
    </row>
    <row r="10526" spans="3:6" x14ac:dyDescent="0.25">
      <c r="C10526" s="86"/>
      <c r="D10526" s="86"/>
      <c r="E10526" s="86"/>
      <c r="F10526" s="86"/>
    </row>
    <row r="10527" spans="3:6" x14ac:dyDescent="0.25">
      <c r="C10527" s="86"/>
      <c r="D10527" s="86"/>
      <c r="E10527" s="86"/>
      <c r="F10527" s="86"/>
    </row>
    <row r="10528" spans="3:6" x14ac:dyDescent="0.25">
      <c r="C10528" s="86"/>
      <c r="D10528" s="86"/>
      <c r="E10528" s="86"/>
      <c r="F10528" s="86"/>
    </row>
    <row r="10529" spans="3:6" x14ac:dyDescent="0.25">
      <c r="C10529" s="86"/>
      <c r="D10529" s="86"/>
      <c r="E10529" s="86"/>
      <c r="F10529" s="86"/>
    </row>
    <row r="10530" spans="3:6" x14ac:dyDescent="0.25">
      <c r="C10530" s="86"/>
      <c r="D10530" s="86"/>
      <c r="E10530" s="86"/>
      <c r="F10530" s="86"/>
    </row>
    <row r="10531" spans="3:6" x14ac:dyDescent="0.25">
      <c r="C10531" s="86"/>
      <c r="D10531" s="86"/>
      <c r="E10531" s="86"/>
      <c r="F10531" s="86"/>
    </row>
    <row r="10532" spans="3:6" x14ac:dyDescent="0.25">
      <c r="C10532" s="86"/>
      <c r="D10532" s="86"/>
      <c r="E10532" s="86"/>
      <c r="F10532" s="86"/>
    </row>
    <row r="10533" spans="3:6" x14ac:dyDescent="0.25">
      <c r="C10533" s="86"/>
      <c r="D10533" s="86"/>
      <c r="E10533" s="86"/>
      <c r="F10533" s="86"/>
    </row>
    <row r="10534" spans="3:6" x14ac:dyDescent="0.25">
      <c r="C10534" s="86"/>
      <c r="D10534" s="86"/>
      <c r="E10534" s="86"/>
      <c r="F10534" s="86"/>
    </row>
    <row r="10535" spans="3:6" x14ac:dyDescent="0.25">
      <c r="C10535" s="86"/>
      <c r="D10535" s="86"/>
      <c r="E10535" s="86"/>
      <c r="F10535" s="86"/>
    </row>
    <row r="10536" spans="3:6" x14ac:dyDescent="0.25">
      <c r="C10536" s="86"/>
      <c r="D10536" s="86"/>
      <c r="E10536" s="86"/>
      <c r="F10536" s="86"/>
    </row>
    <row r="10537" spans="3:6" x14ac:dyDescent="0.25">
      <c r="C10537" s="86"/>
      <c r="D10537" s="86"/>
      <c r="E10537" s="86"/>
      <c r="F10537" s="86"/>
    </row>
    <row r="10538" spans="3:6" x14ac:dyDescent="0.25">
      <c r="C10538" s="86"/>
      <c r="D10538" s="86"/>
      <c r="E10538" s="86"/>
      <c r="F10538" s="86"/>
    </row>
    <row r="10539" spans="3:6" x14ac:dyDescent="0.25">
      <c r="C10539" s="86"/>
      <c r="D10539" s="86"/>
      <c r="E10539" s="86"/>
      <c r="F10539" s="86"/>
    </row>
    <row r="10540" spans="3:6" x14ac:dyDescent="0.25">
      <c r="C10540" s="86"/>
      <c r="D10540" s="86"/>
      <c r="E10540" s="86"/>
      <c r="F10540" s="86"/>
    </row>
    <row r="10541" spans="3:6" x14ac:dyDescent="0.25">
      <c r="C10541" s="86"/>
      <c r="D10541" s="86"/>
      <c r="E10541" s="86"/>
      <c r="F10541" s="86"/>
    </row>
    <row r="10542" spans="3:6" x14ac:dyDescent="0.25">
      <c r="C10542" s="86"/>
      <c r="D10542" s="86"/>
      <c r="E10542" s="86"/>
      <c r="F10542" s="86"/>
    </row>
    <row r="10543" spans="3:6" x14ac:dyDescent="0.25">
      <c r="C10543" s="86"/>
      <c r="D10543" s="86"/>
      <c r="E10543" s="86"/>
      <c r="F10543" s="86"/>
    </row>
    <row r="10544" spans="3:6" x14ac:dyDescent="0.25">
      <c r="C10544" s="86"/>
      <c r="D10544" s="86"/>
      <c r="E10544" s="86"/>
      <c r="F10544" s="86"/>
    </row>
    <row r="10545" spans="3:6" x14ac:dyDescent="0.25">
      <c r="C10545" s="86"/>
      <c r="D10545" s="86"/>
      <c r="E10545" s="86"/>
      <c r="F10545" s="86"/>
    </row>
    <row r="10546" spans="3:6" x14ac:dyDescent="0.25">
      <c r="C10546" s="86"/>
      <c r="D10546" s="86"/>
      <c r="E10546" s="86"/>
      <c r="F10546" s="86"/>
    </row>
    <row r="10547" spans="3:6" x14ac:dyDescent="0.25">
      <c r="C10547" s="86"/>
      <c r="D10547" s="86"/>
      <c r="E10547" s="86"/>
      <c r="F10547" s="86"/>
    </row>
    <row r="10548" spans="3:6" x14ac:dyDescent="0.25">
      <c r="C10548" s="86"/>
      <c r="D10548" s="86"/>
      <c r="E10548" s="86"/>
      <c r="F10548" s="86"/>
    </row>
    <row r="10549" spans="3:6" x14ac:dyDescent="0.25">
      <c r="C10549" s="86"/>
      <c r="D10549" s="86"/>
      <c r="E10549" s="86"/>
      <c r="F10549" s="86"/>
    </row>
    <row r="10550" spans="3:6" x14ac:dyDescent="0.25">
      <c r="C10550" s="86"/>
      <c r="D10550" s="86"/>
      <c r="E10550" s="86"/>
      <c r="F10550" s="86"/>
    </row>
    <row r="10551" spans="3:6" x14ac:dyDescent="0.25">
      <c r="C10551" s="86"/>
      <c r="D10551" s="86"/>
      <c r="E10551" s="86"/>
      <c r="F10551" s="86"/>
    </row>
    <row r="10552" spans="3:6" x14ac:dyDescent="0.25">
      <c r="C10552" s="86"/>
      <c r="D10552" s="86"/>
      <c r="E10552" s="86"/>
      <c r="F10552" s="86"/>
    </row>
    <row r="10553" spans="3:6" x14ac:dyDescent="0.25">
      <c r="C10553" s="86"/>
      <c r="D10553" s="86"/>
      <c r="E10553" s="86"/>
      <c r="F10553" s="86"/>
    </row>
    <row r="10554" spans="3:6" x14ac:dyDescent="0.25">
      <c r="C10554" s="86"/>
      <c r="D10554" s="86"/>
      <c r="E10554" s="86"/>
      <c r="F10554" s="86"/>
    </row>
    <row r="10555" spans="3:6" x14ac:dyDescent="0.25">
      <c r="C10555" s="86"/>
      <c r="D10555" s="86"/>
      <c r="E10555" s="86"/>
      <c r="F10555" s="86"/>
    </row>
    <row r="10556" spans="3:6" x14ac:dyDescent="0.25">
      <c r="C10556" s="86"/>
      <c r="D10556" s="86"/>
      <c r="E10556" s="86"/>
      <c r="F10556" s="86"/>
    </row>
    <row r="10557" spans="3:6" x14ac:dyDescent="0.25">
      <c r="C10557" s="86"/>
      <c r="D10557" s="86"/>
      <c r="E10557" s="86"/>
      <c r="F10557" s="86"/>
    </row>
    <row r="10558" spans="3:6" x14ac:dyDescent="0.25">
      <c r="C10558" s="86"/>
      <c r="D10558" s="86"/>
      <c r="E10558" s="86"/>
      <c r="F10558" s="86"/>
    </row>
    <row r="10559" spans="3:6" x14ac:dyDescent="0.25">
      <c r="C10559" s="86"/>
      <c r="D10559" s="86"/>
      <c r="E10559" s="86"/>
      <c r="F10559" s="86"/>
    </row>
    <row r="10560" spans="3:6" x14ac:dyDescent="0.25">
      <c r="C10560" s="86"/>
      <c r="D10560" s="86"/>
      <c r="E10560" s="86"/>
      <c r="F10560" s="86"/>
    </row>
    <row r="10561" spans="3:6" x14ac:dyDescent="0.25">
      <c r="C10561" s="86"/>
      <c r="D10561" s="86"/>
      <c r="E10561" s="86"/>
      <c r="F10561" s="86"/>
    </row>
    <row r="10562" spans="3:6" x14ac:dyDescent="0.25">
      <c r="C10562" s="86"/>
      <c r="D10562" s="86"/>
      <c r="E10562" s="86"/>
      <c r="F10562" s="86"/>
    </row>
    <row r="10563" spans="3:6" x14ac:dyDescent="0.25">
      <c r="C10563" s="86"/>
      <c r="D10563" s="86"/>
      <c r="E10563" s="86"/>
      <c r="F10563" s="86"/>
    </row>
    <row r="10564" spans="3:6" x14ac:dyDescent="0.25">
      <c r="C10564" s="86"/>
      <c r="D10564" s="86"/>
      <c r="E10564" s="86"/>
      <c r="F10564" s="86"/>
    </row>
    <row r="10565" spans="3:6" x14ac:dyDescent="0.25">
      <c r="C10565" s="86"/>
      <c r="D10565" s="86"/>
      <c r="E10565" s="86"/>
      <c r="F10565" s="86"/>
    </row>
    <row r="10566" spans="3:6" x14ac:dyDescent="0.25">
      <c r="C10566" s="86"/>
      <c r="D10566" s="86"/>
      <c r="E10566" s="86"/>
      <c r="F10566" s="86"/>
    </row>
    <row r="10567" spans="3:6" x14ac:dyDescent="0.25">
      <c r="C10567" s="86"/>
      <c r="D10567" s="86"/>
      <c r="E10567" s="86"/>
      <c r="F10567" s="86"/>
    </row>
    <row r="10568" spans="3:6" x14ac:dyDescent="0.25">
      <c r="C10568" s="86"/>
      <c r="D10568" s="86"/>
      <c r="E10568" s="86"/>
      <c r="F10568" s="86"/>
    </row>
    <row r="10569" spans="3:6" x14ac:dyDescent="0.25">
      <c r="C10569" s="86"/>
      <c r="D10569" s="86"/>
      <c r="E10569" s="86"/>
      <c r="F10569" s="86"/>
    </row>
    <row r="10570" spans="3:6" x14ac:dyDescent="0.25">
      <c r="C10570" s="86"/>
      <c r="D10570" s="86"/>
      <c r="E10570" s="86"/>
      <c r="F10570" s="86"/>
    </row>
    <row r="10571" spans="3:6" x14ac:dyDescent="0.25">
      <c r="C10571" s="86"/>
      <c r="D10571" s="86"/>
      <c r="E10571" s="86"/>
      <c r="F10571" s="86"/>
    </row>
    <row r="10572" spans="3:6" x14ac:dyDescent="0.25">
      <c r="C10572" s="86"/>
      <c r="D10572" s="86"/>
      <c r="E10572" s="86"/>
      <c r="F10572" s="86"/>
    </row>
    <row r="10573" spans="3:6" x14ac:dyDescent="0.25">
      <c r="C10573" s="86"/>
      <c r="D10573" s="86"/>
      <c r="E10573" s="86"/>
      <c r="F10573" s="86"/>
    </row>
    <row r="10574" spans="3:6" x14ac:dyDescent="0.25">
      <c r="C10574" s="86"/>
      <c r="D10574" s="86"/>
      <c r="E10574" s="86"/>
      <c r="F10574" s="86"/>
    </row>
    <row r="10575" spans="3:6" x14ac:dyDescent="0.25">
      <c r="C10575" s="86"/>
      <c r="D10575" s="86"/>
      <c r="E10575" s="86"/>
      <c r="F10575" s="86"/>
    </row>
    <row r="10576" spans="3:6" x14ac:dyDescent="0.25">
      <c r="C10576" s="86"/>
      <c r="D10576" s="86"/>
      <c r="E10576" s="86"/>
      <c r="F10576" s="86"/>
    </row>
    <row r="10577" spans="3:6" x14ac:dyDescent="0.25">
      <c r="C10577" s="86"/>
      <c r="D10577" s="86"/>
      <c r="E10577" s="86"/>
      <c r="F10577" s="86"/>
    </row>
    <row r="10578" spans="3:6" x14ac:dyDescent="0.25">
      <c r="C10578" s="86"/>
      <c r="D10578" s="86"/>
      <c r="E10578" s="86"/>
      <c r="F10578" s="86"/>
    </row>
    <row r="10579" spans="3:6" x14ac:dyDescent="0.25">
      <c r="C10579" s="86"/>
      <c r="D10579" s="86"/>
      <c r="E10579" s="86"/>
      <c r="F10579" s="86"/>
    </row>
    <row r="10580" spans="3:6" x14ac:dyDescent="0.25">
      <c r="C10580" s="86"/>
      <c r="D10580" s="86"/>
      <c r="E10580" s="86"/>
      <c r="F10580" s="86"/>
    </row>
    <row r="10581" spans="3:6" x14ac:dyDescent="0.25">
      <c r="C10581" s="86"/>
      <c r="D10581" s="86"/>
      <c r="E10581" s="86"/>
      <c r="F10581" s="86"/>
    </row>
    <row r="10582" spans="3:6" x14ac:dyDescent="0.25">
      <c r="C10582" s="86"/>
      <c r="D10582" s="86"/>
      <c r="E10582" s="86"/>
      <c r="F10582" s="86"/>
    </row>
    <row r="10583" spans="3:6" x14ac:dyDescent="0.25">
      <c r="C10583" s="86"/>
      <c r="D10583" s="86"/>
      <c r="E10583" s="86"/>
      <c r="F10583" s="86"/>
    </row>
    <row r="10584" spans="3:6" x14ac:dyDescent="0.25">
      <c r="C10584" s="86"/>
      <c r="D10584" s="86"/>
      <c r="E10584" s="86"/>
      <c r="F10584" s="86"/>
    </row>
    <row r="10585" spans="3:6" x14ac:dyDescent="0.25">
      <c r="C10585" s="86"/>
      <c r="D10585" s="86"/>
      <c r="E10585" s="86"/>
      <c r="F10585" s="86"/>
    </row>
    <row r="10586" spans="3:6" x14ac:dyDescent="0.25">
      <c r="C10586" s="86"/>
      <c r="D10586" s="86"/>
      <c r="E10586" s="86"/>
      <c r="F10586" s="86"/>
    </row>
    <row r="10587" spans="3:6" x14ac:dyDescent="0.25">
      <c r="C10587" s="86"/>
      <c r="D10587" s="86"/>
      <c r="E10587" s="86"/>
      <c r="F10587" s="86"/>
    </row>
    <row r="10588" spans="3:6" x14ac:dyDescent="0.25">
      <c r="C10588" s="86"/>
      <c r="D10588" s="86"/>
      <c r="E10588" s="86"/>
      <c r="F10588" s="86"/>
    </row>
    <row r="10589" spans="3:6" x14ac:dyDescent="0.25">
      <c r="C10589" s="86"/>
      <c r="D10589" s="86"/>
      <c r="E10589" s="86"/>
      <c r="F10589" s="86"/>
    </row>
    <row r="10590" spans="3:6" x14ac:dyDescent="0.25">
      <c r="C10590" s="86"/>
      <c r="D10590" s="86"/>
      <c r="E10590" s="86"/>
      <c r="F10590" s="86"/>
    </row>
    <row r="10591" spans="3:6" x14ac:dyDescent="0.25">
      <c r="C10591" s="86"/>
      <c r="D10591" s="86"/>
      <c r="E10591" s="86"/>
      <c r="F10591" s="86"/>
    </row>
    <row r="10592" spans="3:6" x14ac:dyDescent="0.25">
      <c r="C10592" s="86"/>
      <c r="D10592" s="86"/>
      <c r="E10592" s="86"/>
      <c r="F10592" s="86"/>
    </row>
    <row r="10593" spans="3:6" x14ac:dyDescent="0.25">
      <c r="C10593" s="86"/>
      <c r="D10593" s="86"/>
      <c r="E10593" s="86"/>
      <c r="F10593" s="86"/>
    </row>
    <row r="10594" spans="3:6" x14ac:dyDescent="0.25">
      <c r="C10594" s="86"/>
      <c r="D10594" s="86"/>
      <c r="E10594" s="86"/>
      <c r="F10594" s="86"/>
    </row>
    <row r="10595" spans="3:6" x14ac:dyDescent="0.25">
      <c r="C10595" s="86"/>
      <c r="D10595" s="86"/>
      <c r="E10595" s="86"/>
      <c r="F10595" s="86"/>
    </row>
    <row r="10596" spans="3:6" x14ac:dyDescent="0.25">
      <c r="C10596" s="86"/>
      <c r="D10596" s="86"/>
      <c r="E10596" s="86"/>
      <c r="F10596" s="86"/>
    </row>
    <row r="10597" spans="3:6" x14ac:dyDescent="0.25">
      <c r="C10597" s="86"/>
      <c r="D10597" s="86"/>
      <c r="E10597" s="86"/>
      <c r="F10597" s="86"/>
    </row>
    <row r="10598" spans="3:6" x14ac:dyDescent="0.25">
      <c r="C10598" s="86"/>
      <c r="D10598" s="86"/>
      <c r="E10598" s="86"/>
      <c r="F10598" s="86"/>
    </row>
    <row r="10599" spans="3:6" x14ac:dyDescent="0.25">
      <c r="C10599" s="86"/>
      <c r="D10599" s="86"/>
      <c r="E10599" s="86"/>
      <c r="F10599" s="86"/>
    </row>
    <row r="10600" spans="3:6" x14ac:dyDescent="0.25">
      <c r="C10600" s="86"/>
      <c r="D10600" s="86"/>
      <c r="E10600" s="86"/>
      <c r="F10600" s="86"/>
    </row>
    <row r="10601" spans="3:6" x14ac:dyDescent="0.25">
      <c r="C10601" s="86"/>
      <c r="D10601" s="86"/>
      <c r="E10601" s="86"/>
      <c r="F10601" s="86"/>
    </row>
    <row r="10602" spans="3:6" x14ac:dyDescent="0.25">
      <c r="C10602" s="86"/>
      <c r="D10602" s="86"/>
      <c r="E10602" s="86"/>
      <c r="F10602" s="86"/>
    </row>
    <row r="10603" spans="3:6" x14ac:dyDescent="0.25">
      <c r="C10603" s="86"/>
      <c r="D10603" s="86"/>
      <c r="E10603" s="86"/>
      <c r="F10603" s="86"/>
    </row>
    <row r="10604" spans="3:6" x14ac:dyDescent="0.25">
      <c r="C10604" s="86"/>
      <c r="D10604" s="86"/>
      <c r="E10604" s="86"/>
      <c r="F10604" s="86"/>
    </row>
    <row r="10605" spans="3:6" x14ac:dyDescent="0.25">
      <c r="C10605" s="86"/>
      <c r="D10605" s="86"/>
      <c r="E10605" s="86"/>
      <c r="F10605" s="86"/>
    </row>
    <row r="10606" spans="3:6" x14ac:dyDescent="0.25">
      <c r="C10606" s="86"/>
      <c r="D10606" s="86"/>
      <c r="E10606" s="86"/>
      <c r="F10606" s="86"/>
    </row>
    <row r="10607" spans="3:6" x14ac:dyDescent="0.25">
      <c r="C10607" s="86"/>
      <c r="D10607" s="86"/>
      <c r="E10607" s="86"/>
      <c r="F10607" s="86"/>
    </row>
    <row r="10608" spans="3:6" x14ac:dyDescent="0.25">
      <c r="C10608" s="86"/>
      <c r="D10608" s="86"/>
      <c r="E10608" s="86"/>
      <c r="F10608" s="86"/>
    </row>
    <row r="10609" spans="3:6" x14ac:dyDescent="0.25">
      <c r="C10609" s="86"/>
      <c r="D10609" s="86"/>
      <c r="E10609" s="86"/>
      <c r="F10609" s="86"/>
    </row>
    <row r="10610" spans="3:6" x14ac:dyDescent="0.25">
      <c r="C10610" s="86"/>
      <c r="D10610" s="86"/>
      <c r="E10610" s="86"/>
      <c r="F10610" s="86"/>
    </row>
    <row r="10611" spans="3:6" x14ac:dyDescent="0.25">
      <c r="C10611" s="86"/>
      <c r="D10611" s="86"/>
      <c r="E10611" s="86"/>
      <c r="F10611" s="86"/>
    </row>
    <row r="10612" spans="3:6" x14ac:dyDescent="0.25">
      <c r="C10612" s="86"/>
      <c r="D10612" s="86"/>
      <c r="E10612" s="86"/>
      <c r="F10612" s="86"/>
    </row>
    <row r="10613" spans="3:6" x14ac:dyDescent="0.25">
      <c r="C10613" s="86"/>
      <c r="D10613" s="86"/>
      <c r="E10613" s="86"/>
      <c r="F10613" s="86"/>
    </row>
    <row r="10614" spans="3:6" x14ac:dyDescent="0.25">
      <c r="C10614" s="86"/>
      <c r="D10614" s="86"/>
      <c r="E10614" s="86"/>
      <c r="F10614" s="86"/>
    </row>
    <row r="10615" spans="3:6" x14ac:dyDescent="0.25">
      <c r="C10615" s="86"/>
      <c r="D10615" s="86"/>
      <c r="E10615" s="86"/>
      <c r="F10615" s="86"/>
    </row>
    <row r="10616" spans="3:6" x14ac:dyDescent="0.25">
      <c r="C10616" s="86"/>
      <c r="D10616" s="86"/>
      <c r="E10616" s="86"/>
      <c r="F10616" s="86"/>
    </row>
    <row r="10617" spans="3:6" x14ac:dyDescent="0.25">
      <c r="C10617" s="86"/>
      <c r="D10617" s="86"/>
      <c r="E10617" s="86"/>
      <c r="F10617" s="86"/>
    </row>
    <row r="10618" spans="3:6" x14ac:dyDescent="0.25">
      <c r="C10618" s="86"/>
      <c r="D10618" s="86"/>
      <c r="E10618" s="86"/>
      <c r="F10618" s="86"/>
    </row>
    <row r="10619" spans="3:6" x14ac:dyDescent="0.25">
      <c r="C10619" s="86"/>
      <c r="D10619" s="86"/>
      <c r="E10619" s="86"/>
      <c r="F10619" s="86"/>
    </row>
    <row r="10620" spans="3:6" x14ac:dyDescent="0.25">
      <c r="C10620" s="86"/>
      <c r="D10620" s="86"/>
      <c r="E10620" s="86"/>
      <c r="F10620" s="86"/>
    </row>
    <row r="10621" spans="3:6" x14ac:dyDescent="0.25">
      <c r="C10621" s="86"/>
      <c r="D10621" s="86"/>
      <c r="E10621" s="86"/>
      <c r="F10621" s="86"/>
    </row>
    <row r="10622" spans="3:6" x14ac:dyDescent="0.25">
      <c r="C10622" s="86"/>
      <c r="D10622" s="86"/>
      <c r="E10622" s="86"/>
      <c r="F10622" s="86"/>
    </row>
    <row r="10623" spans="3:6" x14ac:dyDescent="0.25">
      <c r="C10623" s="86"/>
      <c r="D10623" s="86"/>
      <c r="E10623" s="86"/>
      <c r="F10623" s="86"/>
    </row>
    <row r="10624" spans="3:6" x14ac:dyDescent="0.25">
      <c r="C10624" s="86"/>
      <c r="D10624" s="86"/>
      <c r="E10624" s="86"/>
      <c r="F10624" s="86"/>
    </row>
    <row r="10625" spans="3:6" x14ac:dyDescent="0.25">
      <c r="C10625" s="86"/>
      <c r="D10625" s="86"/>
      <c r="E10625" s="86"/>
      <c r="F10625" s="86"/>
    </row>
    <row r="10626" spans="3:6" x14ac:dyDescent="0.25">
      <c r="C10626" s="86"/>
      <c r="D10626" s="86"/>
      <c r="E10626" s="86"/>
      <c r="F10626" s="86"/>
    </row>
    <row r="10627" spans="3:6" x14ac:dyDescent="0.25">
      <c r="C10627" s="86"/>
      <c r="D10627" s="86"/>
      <c r="E10627" s="86"/>
      <c r="F10627" s="86"/>
    </row>
    <row r="10628" spans="3:6" x14ac:dyDescent="0.25">
      <c r="C10628" s="86"/>
      <c r="D10628" s="86"/>
      <c r="E10628" s="86"/>
      <c r="F10628" s="86"/>
    </row>
    <row r="10629" spans="3:6" x14ac:dyDescent="0.25">
      <c r="C10629" s="86"/>
      <c r="D10629" s="86"/>
      <c r="E10629" s="86"/>
      <c r="F10629" s="86"/>
    </row>
    <row r="10630" spans="3:6" x14ac:dyDescent="0.25">
      <c r="C10630" s="86"/>
      <c r="D10630" s="86"/>
      <c r="E10630" s="86"/>
      <c r="F10630" s="86"/>
    </row>
    <row r="10631" spans="3:6" x14ac:dyDescent="0.25">
      <c r="C10631" s="86"/>
      <c r="D10631" s="86"/>
      <c r="E10631" s="86"/>
      <c r="F10631" s="86"/>
    </row>
    <row r="10632" spans="3:6" x14ac:dyDescent="0.25">
      <c r="C10632" s="86"/>
      <c r="D10632" s="86"/>
      <c r="E10632" s="86"/>
      <c r="F10632" s="86"/>
    </row>
    <row r="10633" spans="3:6" x14ac:dyDescent="0.25">
      <c r="C10633" s="86"/>
      <c r="D10633" s="86"/>
      <c r="E10633" s="86"/>
      <c r="F10633" s="86"/>
    </row>
    <row r="10634" spans="3:6" x14ac:dyDescent="0.25">
      <c r="C10634" s="86"/>
      <c r="D10634" s="86"/>
      <c r="E10634" s="86"/>
      <c r="F10634" s="86"/>
    </row>
    <row r="10635" spans="3:6" x14ac:dyDescent="0.25">
      <c r="C10635" s="86"/>
      <c r="D10635" s="86"/>
      <c r="E10635" s="86"/>
      <c r="F10635" s="86"/>
    </row>
    <row r="10636" spans="3:6" x14ac:dyDescent="0.25">
      <c r="C10636" s="86"/>
      <c r="D10636" s="86"/>
      <c r="E10636" s="86"/>
      <c r="F10636" s="86"/>
    </row>
    <row r="10637" spans="3:6" x14ac:dyDescent="0.25">
      <c r="C10637" s="86"/>
      <c r="D10637" s="86"/>
      <c r="E10637" s="86"/>
      <c r="F10637" s="86"/>
    </row>
    <row r="10638" spans="3:6" x14ac:dyDescent="0.25">
      <c r="C10638" s="86"/>
      <c r="D10638" s="86"/>
      <c r="E10638" s="86"/>
      <c r="F10638" s="86"/>
    </row>
    <row r="10639" spans="3:6" x14ac:dyDescent="0.25">
      <c r="C10639" s="86"/>
      <c r="D10639" s="86"/>
      <c r="E10639" s="86"/>
      <c r="F10639" s="86"/>
    </row>
    <row r="10640" spans="3:6" x14ac:dyDescent="0.25">
      <c r="C10640" s="86"/>
      <c r="D10640" s="86"/>
      <c r="E10640" s="86"/>
      <c r="F10640" s="86"/>
    </row>
    <row r="10641" spans="3:6" x14ac:dyDescent="0.25">
      <c r="C10641" s="86"/>
      <c r="D10641" s="86"/>
      <c r="E10641" s="86"/>
      <c r="F10641" s="86"/>
    </row>
    <row r="10642" spans="3:6" x14ac:dyDescent="0.25">
      <c r="C10642" s="86"/>
      <c r="D10642" s="86"/>
      <c r="E10642" s="86"/>
      <c r="F10642" s="86"/>
    </row>
    <row r="10643" spans="3:6" x14ac:dyDescent="0.25">
      <c r="C10643" s="86"/>
      <c r="D10643" s="86"/>
      <c r="E10643" s="86"/>
      <c r="F10643" s="86"/>
    </row>
    <row r="10644" spans="3:6" x14ac:dyDescent="0.25">
      <c r="C10644" s="86"/>
      <c r="D10644" s="86"/>
      <c r="E10644" s="86"/>
      <c r="F10644" s="86"/>
    </row>
    <row r="10645" spans="3:6" x14ac:dyDescent="0.25">
      <c r="C10645" s="86"/>
      <c r="D10645" s="86"/>
      <c r="E10645" s="86"/>
      <c r="F10645" s="86"/>
    </row>
    <row r="10646" spans="3:6" x14ac:dyDescent="0.25">
      <c r="C10646" s="86"/>
      <c r="D10646" s="86"/>
      <c r="E10646" s="86"/>
      <c r="F10646" s="86"/>
    </row>
    <row r="10647" spans="3:6" x14ac:dyDescent="0.25">
      <c r="C10647" s="86"/>
      <c r="D10647" s="86"/>
      <c r="E10647" s="86"/>
      <c r="F10647" s="86"/>
    </row>
    <row r="10648" spans="3:6" x14ac:dyDescent="0.25">
      <c r="C10648" s="86"/>
      <c r="D10648" s="86"/>
      <c r="E10648" s="86"/>
      <c r="F10648" s="86"/>
    </row>
    <row r="10649" spans="3:6" x14ac:dyDescent="0.25">
      <c r="C10649" s="86"/>
      <c r="D10649" s="86"/>
      <c r="E10649" s="86"/>
      <c r="F10649" s="86"/>
    </row>
    <row r="10650" spans="3:6" x14ac:dyDescent="0.25">
      <c r="C10650" s="86"/>
      <c r="D10650" s="86"/>
      <c r="E10650" s="86"/>
      <c r="F10650" s="86"/>
    </row>
    <row r="10651" spans="3:6" x14ac:dyDescent="0.25">
      <c r="C10651" s="86"/>
      <c r="D10651" s="86"/>
      <c r="E10651" s="86"/>
      <c r="F10651" s="86"/>
    </row>
    <row r="10652" spans="3:6" x14ac:dyDescent="0.25">
      <c r="C10652" s="86"/>
      <c r="D10652" s="86"/>
      <c r="E10652" s="86"/>
      <c r="F10652" s="86"/>
    </row>
    <row r="10653" spans="3:6" x14ac:dyDescent="0.25">
      <c r="C10653" s="86"/>
      <c r="D10653" s="86"/>
      <c r="E10653" s="86"/>
      <c r="F10653" s="86"/>
    </row>
    <row r="10654" spans="3:6" x14ac:dyDescent="0.25">
      <c r="C10654" s="86"/>
      <c r="D10654" s="86"/>
      <c r="E10654" s="86"/>
      <c r="F10654" s="86"/>
    </row>
    <row r="10655" spans="3:6" x14ac:dyDescent="0.25">
      <c r="C10655" s="86"/>
      <c r="D10655" s="86"/>
      <c r="E10655" s="86"/>
      <c r="F10655" s="86"/>
    </row>
    <row r="10656" spans="3:6" x14ac:dyDescent="0.25">
      <c r="C10656" s="86"/>
      <c r="D10656" s="86"/>
      <c r="E10656" s="86"/>
      <c r="F10656" s="86"/>
    </row>
    <row r="10657" spans="3:6" x14ac:dyDescent="0.25">
      <c r="C10657" s="86"/>
      <c r="D10657" s="86"/>
      <c r="E10657" s="86"/>
      <c r="F10657" s="86"/>
    </row>
    <row r="10658" spans="3:6" x14ac:dyDescent="0.25">
      <c r="C10658" s="86"/>
      <c r="D10658" s="86"/>
      <c r="E10658" s="86"/>
      <c r="F10658" s="86"/>
    </row>
    <row r="10659" spans="3:6" x14ac:dyDescent="0.25">
      <c r="C10659" s="86"/>
      <c r="D10659" s="86"/>
      <c r="E10659" s="86"/>
      <c r="F10659" s="86"/>
    </row>
    <row r="10660" spans="3:6" x14ac:dyDescent="0.25">
      <c r="C10660" s="86"/>
      <c r="D10660" s="86"/>
      <c r="E10660" s="86"/>
      <c r="F10660" s="86"/>
    </row>
    <row r="10661" spans="3:6" x14ac:dyDescent="0.25">
      <c r="C10661" s="86"/>
      <c r="D10661" s="86"/>
      <c r="E10661" s="86"/>
      <c r="F10661" s="86"/>
    </row>
    <row r="10662" spans="3:6" x14ac:dyDescent="0.25">
      <c r="C10662" s="86"/>
      <c r="D10662" s="86"/>
      <c r="E10662" s="86"/>
      <c r="F10662" s="86"/>
    </row>
    <row r="10663" spans="3:6" x14ac:dyDescent="0.25">
      <c r="C10663" s="86"/>
      <c r="D10663" s="86"/>
      <c r="E10663" s="86"/>
      <c r="F10663" s="86"/>
    </row>
    <row r="10664" spans="3:6" x14ac:dyDescent="0.25">
      <c r="C10664" s="86"/>
      <c r="D10664" s="86"/>
      <c r="E10664" s="86"/>
      <c r="F10664" s="86"/>
    </row>
    <row r="10665" spans="3:6" x14ac:dyDescent="0.25">
      <c r="C10665" s="86"/>
      <c r="D10665" s="86"/>
      <c r="E10665" s="86"/>
      <c r="F10665" s="86"/>
    </row>
    <row r="10666" spans="3:6" x14ac:dyDescent="0.25">
      <c r="C10666" s="86"/>
      <c r="D10666" s="86"/>
      <c r="E10666" s="86"/>
      <c r="F10666" s="86"/>
    </row>
    <row r="10667" spans="3:6" x14ac:dyDescent="0.25">
      <c r="C10667" s="86"/>
      <c r="D10667" s="86"/>
      <c r="E10667" s="86"/>
      <c r="F10667" s="86"/>
    </row>
    <row r="10668" spans="3:6" x14ac:dyDescent="0.25">
      <c r="C10668" s="86"/>
      <c r="D10668" s="86"/>
      <c r="E10668" s="86"/>
      <c r="F10668" s="86"/>
    </row>
    <row r="10669" spans="3:6" x14ac:dyDescent="0.25">
      <c r="C10669" s="86"/>
      <c r="D10669" s="86"/>
      <c r="E10669" s="86"/>
      <c r="F10669" s="86"/>
    </row>
    <row r="10670" spans="3:6" x14ac:dyDescent="0.25">
      <c r="C10670" s="86"/>
      <c r="D10670" s="86"/>
      <c r="E10670" s="86"/>
      <c r="F10670" s="86"/>
    </row>
    <row r="10671" spans="3:6" x14ac:dyDescent="0.25">
      <c r="C10671" s="86"/>
      <c r="D10671" s="86"/>
      <c r="E10671" s="86"/>
      <c r="F10671" s="86"/>
    </row>
    <row r="10672" spans="3:6" x14ac:dyDescent="0.25">
      <c r="C10672" s="86"/>
      <c r="D10672" s="86"/>
      <c r="E10672" s="86"/>
      <c r="F10672" s="86"/>
    </row>
    <row r="10673" spans="3:6" x14ac:dyDescent="0.25">
      <c r="C10673" s="86"/>
      <c r="D10673" s="86"/>
      <c r="E10673" s="86"/>
      <c r="F10673" s="86"/>
    </row>
    <row r="10674" spans="3:6" x14ac:dyDescent="0.25">
      <c r="C10674" s="86"/>
      <c r="D10674" s="86"/>
      <c r="E10674" s="86"/>
      <c r="F10674" s="86"/>
    </row>
    <row r="10675" spans="3:6" x14ac:dyDescent="0.25">
      <c r="C10675" s="86"/>
      <c r="D10675" s="86"/>
      <c r="E10675" s="86"/>
      <c r="F10675" s="86"/>
    </row>
    <row r="10676" spans="3:6" x14ac:dyDescent="0.25">
      <c r="C10676" s="86"/>
      <c r="D10676" s="86"/>
      <c r="E10676" s="86"/>
      <c r="F10676" s="86"/>
    </row>
    <row r="10677" spans="3:6" x14ac:dyDescent="0.25">
      <c r="C10677" s="86"/>
      <c r="D10677" s="86"/>
      <c r="E10677" s="86"/>
      <c r="F10677" s="86"/>
    </row>
    <row r="10678" spans="3:6" x14ac:dyDescent="0.25">
      <c r="C10678" s="86"/>
      <c r="D10678" s="86"/>
      <c r="E10678" s="86"/>
      <c r="F10678" s="86"/>
    </row>
    <row r="10679" spans="3:6" x14ac:dyDescent="0.25">
      <c r="C10679" s="86"/>
      <c r="D10679" s="86"/>
      <c r="E10679" s="86"/>
      <c r="F10679" s="86"/>
    </row>
    <row r="10680" spans="3:6" x14ac:dyDescent="0.25">
      <c r="C10680" s="86"/>
      <c r="D10680" s="86"/>
      <c r="E10680" s="86"/>
      <c r="F10680" s="86"/>
    </row>
    <row r="10681" spans="3:6" x14ac:dyDescent="0.25">
      <c r="C10681" s="86"/>
      <c r="D10681" s="86"/>
      <c r="E10681" s="86"/>
      <c r="F10681" s="86"/>
    </row>
    <row r="10682" spans="3:6" x14ac:dyDescent="0.25">
      <c r="C10682" s="86"/>
      <c r="D10682" s="86"/>
      <c r="E10682" s="86"/>
      <c r="F10682" s="86"/>
    </row>
    <row r="10683" spans="3:6" x14ac:dyDescent="0.25">
      <c r="C10683" s="86"/>
      <c r="D10683" s="86"/>
      <c r="E10683" s="86"/>
      <c r="F10683" s="86"/>
    </row>
    <row r="10684" spans="3:6" x14ac:dyDescent="0.25">
      <c r="C10684" s="86"/>
      <c r="D10684" s="86"/>
      <c r="E10684" s="86"/>
      <c r="F10684" s="86"/>
    </row>
    <row r="10685" spans="3:6" x14ac:dyDescent="0.25">
      <c r="C10685" s="86"/>
      <c r="D10685" s="86"/>
      <c r="E10685" s="86"/>
      <c r="F10685" s="86"/>
    </row>
    <row r="10686" spans="3:6" x14ac:dyDescent="0.25">
      <c r="C10686" s="86"/>
      <c r="D10686" s="86"/>
      <c r="E10686" s="86"/>
      <c r="F10686" s="86"/>
    </row>
    <row r="10687" spans="3:6" x14ac:dyDescent="0.25">
      <c r="C10687" s="86"/>
      <c r="D10687" s="86"/>
      <c r="E10687" s="86"/>
      <c r="F10687" s="86"/>
    </row>
    <row r="10688" spans="3:6" x14ac:dyDescent="0.25">
      <c r="C10688" s="86"/>
      <c r="D10688" s="86"/>
      <c r="E10688" s="86"/>
      <c r="F10688" s="86"/>
    </row>
    <row r="10689" spans="3:6" x14ac:dyDescent="0.25">
      <c r="C10689" s="86"/>
      <c r="D10689" s="86"/>
      <c r="E10689" s="86"/>
      <c r="F10689" s="86"/>
    </row>
    <row r="10690" spans="3:6" x14ac:dyDescent="0.25">
      <c r="C10690" s="86"/>
      <c r="D10690" s="86"/>
      <c r="E10690" s="86"/>
      <c r="F10690" s="86"/>
    </row>
    <row r="10691" spans="3:6" x14ac:dyDescent="0.25">
      <c r="C10691" s="86"/>
      <c r="D10691" s="86"/>
      <c r="E10691" s="86"/>
      <c r="F10691" s="86"/>
    </row>
    <row r="10692" spans="3:6" x14ac:dyDescent="0.25">
      <c r="C10692" s="86"/>
      <c r="D10692" s="86"/>
      <c r="E10692" s="86"/>
      <c r="F10692" s="86"/>
    </row>
    <row r="10693" spans="3:6" x14ac:dyDescent="0.25">
      <c r="C10693" s="86"/>
      <c r="D10693" s="86"/>
      <c r="E10693" s="86"/>
      <c r="F10693" s="86"/>
    </row>
    <row r="10694" spans="3:6" x14ac:dyDescent="0.25">
      <c r="C10694" s="86"/>
      <c r="D10694" s="86"/>
      <c r="E10694" s="86"/>
      <c r="F10694" s="86"/>
    </row>
    <row r="10695" spans="3:6" x14ac:dyDescent="0.25">
      <c r="C10695" s="86"/>
      <c r="D10695" s="86"/>
      <c r="E10695" s="86"/>
      <c r="F10695" s="86"/>
    </row>
    <row r="10696" spans="3:6" x14ac:dyDescent="0.25">
      <c r="C10696" s="86"/>
      <c r="D10696" s="86"/>
      <c r="E10696" s="86"/>
      <c r="F10696" s="86"/>
    </row>
    <row r="10697" spans="3:6" x14ac:dyDescent="0.25">
      <c r="C10697" s="86"/>
      <c r="D10697" s="86"/>
      <c r="E10697" s="86"/>
      <c r="F10697" s="86"/>
    </row>
    <row r="10698" spans="3:6" x14ac:dyDescent="0.25">
      <c r="C10698" s="86"/>
      <c r="D10698" s="86"/>
      <c r="E10698" s="86"/>
      <c r="F10698" s="86"/>
    </row>
    <row r="10699" spans="3:6" x14ac:dyDescent="0.25">
      <c r="C10699" s="86"/>
      <c r="D10699" s="86"/>
      <c r="E10699" s="86"/>
      <c r="F10699" s="86"/>
    </row>
    <row r="10700" spans="3:6" x14ac:dyDescent="0.25">
      <c r="C10700" s="86"/>
      <c r="D10700" s="86"/>
      <c r="E10700" s="86"/>
      <c r="F10700" s="86"/>
    </row>
    <row r="10701" spans="3:6" x14ac:dyDescent="0.25">
      <c r="C10701" s="86"/>
      <c r="D10701" s="86"/>
      <c r="E10701" s="86"/>
      <c r="F10701" s="86"/>
    </row>
    <row r="10702" spans="3:6" x14ac:dyDescent="0.25">
      <c r="C10702" s="86"/>
      <c r="D10702" s="86"/>
      <c r="E10702" s="86"/>
      <c r="F10702" s="86"/>
    </row>
    <row r="10703" spans="3:6" x14ac:dyDescent="0.25">
      <c r="C10703" s="86"/>
      <c r="D10703" s="86"/>
      <c r="E10703" s="86"/>
      <c r="F10703" s="86"/>
    </row>
    <row r="10704" spans="3:6" x14ac:dyDescent="0.25">
      <c r="C10704" s="86"/>
      <c r="D10704" s="86"/>
      <c r="E10704" s="86"/>
      <c r="F10704" s="86"/>
    </row>
    <row r="10705" spans="3:6" x14ac:dyDescent="0.25">
      <c r="C10705" s="86"/>
      <c r="D10705" s="86"/>
      <c r="E10705" s="86"/>
      <c r="F10705" s="86"/>
    </row>
    <row r="10706" spans="3:6" x14ac:dyDescent="0.25">
      <c r="C10706" s="86"/>
      <c r="D10706" s="86"/>
      <c r="E10706" s="86"/>
      <c r="F10706" s="86"/>
    </row>
    <row r="10707" spans="3:6" x14ac:dyDescent="0.25">
      <c r="C10707" s="86"/>
      <c r="D10707" s="86"/>
      <c r="E10707" s="86"/>
      <c r="F10707" s="86"/>
    </row>
    <row r="10708" spans="3:6" x14ac:dyDescent="0.25">
      <c r="C10708" s="86"/>
      <c r="D10708" s="86"/>
      <c r="E10708" s="86"/>
      <c r="F10708" s="86"/>
    </row>
    <row r="10709" spans="3:6" x14ac:dyDescent="0.25">
      <c r="C10709" s="86"/>
      <c r="D10709" s="86"/>
      <c r="E10709" s="86"/>
      <c r="F10709" s="86"/>
    </row>
    <row r="10710" spans="3:6" x14ac:dyDescent="0.25">
      <c r="C10710" s="86"/>
      <c r="D10710" s="86"/>
      <c r="E10710" s="86"/>
      <c r="F10710" s="86"/>
    </row>
    <row r="10711" spans="3:6" x14ac:dyDescent="0.25">
      <c r="C10711" s="86"/>
      <c r="D10711" s="86"/>
      <c r="E10711" s="86"/>
      <c r="F10711" s="86"/>
    </row>
    <row r="10712" spans="3:6" x14ac:dyDescent="0.25">
      <c r="C10712" s="86"/>
      <c r="D10712" s="86"/>
      <c r="E10712" s="86"/>
      <c r="F10712" s="86"/>
    </row>
    <row r="10713" spans="3:6" x14ac:dyDescent="0.25">
      <c r="C10713" s="86"/>
      <c r="D10713" s="86"/>
      <c r="E10713" s="86"/>
      <c r="F10713" s="86"/>
    </row>
    <row r="10714" spans="3:6" x14ac:dyDescent="0.25">
      <c r="C10714" s="86"/>
      <c r="D10714" s="86"/>
      <c r="E10714" s="86"/>
      <c r="F10714" s="86"/>
    </row>
    <row r="10715" spans="3:6" x14ac:dyDescent="0.25">
      <c r="C10715" s="86"/>
      <c r="D10715" s="86"/>
      <c r="E10715" s="86"/>
      <c r="F10715" s="86"/>
    </row>
    <row r="10716" spans="3:6" x14ac:dyDescent="0.25">
      <c r="C10716" s="86"/>
      <c r="D10716" s="86"/>
      <c r="E10716" s="86"/>
      <c r="F10716" s="86"/>
    </row>
    <row r="10717" spans="3:6" x14ac:dyDescent="0.25">
      <c r="C10717" s="86"/>
      <c r="D10717" s="86"/>
      <c r="E10717" s="86"/>
      <c r="F10717" s="86"/>
    </row>
    <row r="10718" spans="3:6" x14ac:dyDescent="0.25">
      <c r="C10718" s="86"/>
      <c r="D10718" s="86"/>
      <c r="E10718" s="86"/>
      <c r="F10718" s="86"/>
    </row>
    <row r="10719" spans="3:6" x14ac:dyDescent="0.25">
      <c r="C10719" s="86"/>
      <c r="D10719" s="86"/>
      <c r="E10719" s="86"/>
      <c r="F10719" s="86"/>
    </row>
    <row r="10720" spans="3:6" x14ac:dyDescent="0.25">
      <c r="C10720" s="86"/>
      <c r="D10720" s="86"/>
      <c r="E10720" s="86"/>
      <c r="F10720" s="86"/>
    </row>
    <row r="10721" spans="3:6" x14ac:dyDescent="0.25">
      <c r="C10721" s="86"/>
      <c r="D10721" s="86"/>
      <c r="E10721" s="86"/>
      <c r="F10721" s="86"/>
    </row>
    <row r="10722" spans="3:6" x14ac:dyDescent="0.25">
      <c r="C10722" s="86"/>
      <c r="D10722" s="86"/>
      <c r="E10722" s="86"/>
      <c r="F10722" s="86"/>
    </row>
    <row r="10723" spans="3:6" x14ac:dyDescent="0.25">
      <c r="C10723" s="86"/>
      <c r="D10723" s="86"/>
      <c r="E10723" s="86"/>
      <c r="F10723" s="86"/>
    </row>
    <row r="10724" spans="3:6" x14ac:dyDescent="0.25">
      <c r="C10724" s="86"/>
      <c r="D10724" s="86"/>
      <c r="E10724" s="86"/>
      <c r="F10724" s="86"/>
    </row>
    <row r="10725" spans="3:6" x14ac:dyDescent="0.25">
      <c r="C10725" s="86"/>
      <c r="D10725" s="86"/>
      <c r="E10725" s="86"/>
      <c r="F10725" s="86"/>
    </row>
    <row r="10726" spans="3:6" x14ac:dyDescent="0.25">
      <c r="C10726" s="86"/>
      <c r="D10726" s="86"/>
      <c r="E10726" s="86"/>
      <c r="F10726" s="86"/>
    </row>
    <row r="10727" spans="3:6" x14ac:dyDescent="0.25">
      <c r="C10727" s="86"/>
      <c r="D10727" s="86"/>
      <c r="E10727" s="86"/>
      <c r="F10727" s="86"/>
    </row>
    <row r="10728" spans="3:6" x14ac:dyDescent="0.25">
      <c r="C10728" s="86"/>
      <c r="D10728" s="86"/>
      <c r="E10728" s="86"/>
      <c r="F10728" s="86"/>
    </row>
    <row r="10729" spans="3:6" x14ac:dyDescent="0.25">
      <c r="C10729" s="86"/>
      <c r="D10729" s="86"/>
      <c r="E10729" s="86"/>
      <c r="F10729" s="86"/>
    </row>
    <row r="10730" spans="3:6" x14ac:dyDescent="0.25">
      <c r="C10730" s="86"/>
      <c r="D10730" s="86"/>
      <c r="E10730" s="86"/>
      <c r="F10730" s="86"/>
    </row>
    <row r="10731" spans="3:6" x14ac:dyDescent="0.25">
      <c r="C10731" s="86"/>
      <c r="D10731" s="86"/>
      <c r="E10731" s="86"/>
      <c r="F10731" s="86"/>
    </row>
    <row r="10732" spans="3:6" x14ac:dyDescent="0.25">
      <c r="C10732" s="86"/>
      <c r="D10732" s="86"/>
      <c r="E10732" s="86"/>
      <c r="F10732" s="86"/>
    </row>
    <row r="10733" spans="3:6" x14ac:dyDescent="0.25">
      <c r="C10733" s="86"/>
      <c r="D10733" s="86"/>
      <c r="E10733" s="86"/>
      <c r="F10733" s="86"/>
    </row>
    <row r="10734" spans="3:6" x14ac:dyDescent="0.25">
      <c r="C10734" s="86"/>
      <c r="D10734" s="86"/>
      <c r="E10734" s="86"/>
      <c r="F10734" s="86"/>
    </row>
    <row r="10735" spans="3:6" x14ac:dyDescent="0.25">
      <c r="C10735" s="86"/>
      <c r="D10735" s="86"/>
      <c r="E10735" s="86"/>
      <c r="F10735" s="86"/>
    </row>
    <row r="10736" spans="3:6" x14ac:dyDescent="0.25">
      <c r="C10736" s="86"/>
      <c r="D10736" s="86"/>
      <c r="E10736" s="86"/>
      <c r="F10736" s="86"/>
    </row>
    <row r="10737" spans="3:6" x14ac:dyDescent="0.25">
      <c r="C10737" s="86"/>
      <c r="D10737" s="86"/>
      <c r="E10737" s="86"/>
      <c r="F10737" s="86"/>
    </row>
    <row r="10738" spans="3:6" x14ac:dyDescent="0.25">
      <c r="C10738" s="86"/>
      <c r="D10738" s="86"/>
      <c r="E10738" s="86"/>
      <c r="F10738" s="86"/>
    </row>
    <row r="10739" spans="3:6" x14ac:dyDescent="0.25">
      <c r="C10739" s="86"/>
      <c r="D10739" s="86"/>
      <c r="E10739" s="86"/>
      <c r="F10739" s="86"/>
    </row>
    <row r="10740" spans="3:6" x14ac:dyDescent="0.25">
      <c r="C10740" s="86"/>
      <c r="D10740" s="86"/>
      <c r="E10740" s="86"/>
      <c r="F10740" s="86"/>
    </row>
    <row r="10741" spans="3:6" x14ac:dyDescent="0.25">
      <c r="C10741" s="86"/>
      <c r="D10741" s="86"/>
      <c r="E10741" s="86"/>
      <c r="F10741" s="86"/>
    </row>
    <row r="10742" spans="3:6" x14ac:dyDescent="0.25">
      <c r="C10742" s="86"/>
      <c r="D10742" s="86"/>
      <c r="E10742" s="86"/>
      <c r="F10742" s="86"/>
    </row>
    <row r="10743" spans="3:6" x14ac:dyDescent="0.25">
      <c r="C10743" s="86"/>
      <c r="D10743" s="86"/>
      <c r="E10743" s="86"/>
      <c r="F10743" s="86"/>
    </row>
    <row r="10744" spans="3:6" x14ac:dyDescent="0.25">
      <c r="C10744" s="86"/>
      <c r="D10744" s="86"/>
      <c r="E10744" s="86"/>
      <c r="F10744" s="86"/>
    </row>
    <row r="10745" spans="3:6" x14ac:dyDescent="0.25">
      <c r="C10745" s="86"/>
      <c r="D10745" s="86"/>
      <c r="E10745" s="86"/>
      <c r="F10745" s="86"/>
    </row>
    <row r="10746" spans="3:6" x14ac:dyDescent="0.25">
      <c r="C10746" s="86"/>
      <c r="D10746" s="86"/>
      <c r="E10746" s="86"/>
      <c r="F10746" s="86"/>
    </row>
    <row r="10747" spans="3:6" x14ac:dyDescent="0.25">
      <c r="C10747" s="86"/>
      <c r="D10747" s="86"/>
      <c r="E10747" s="86"/>
      <c r="F10747" s="86"/>
    </row>
    <row r="10748" spans="3:6" x14ac:dyDescent="0.25">
      <c r="C10748" s="86"/>
      <c r="D10748" s="86"/>
      <c r="E10748" s="86"/>
      <c r="F10748" s="86"/>
    </row>
    <row r="10749" spans="3:6" x14ac:dyDescent="0.25">
      <c r="C10749" s="86"/>
      <c r="D10749" s="86"/>
      <c r="E10749" s="86"/>
      <c r="F10749" s="86"/>
    </row>
    <row r="10750" spans="3:6" x14ac:dyDescent="0.25">
      <c r="C10750" s="86"/>
      <c r="D10750" s="86"/>
      <c r="E10750" s="86"/>
      <c r="F10750" s="86"/>
    </row>
    <row r="10751" spans="3:6" x14ac:dyDescent="0.25">
      <c r="C10751" s="86"/>
      <c r="D10751" s="86"/>
      <c r="E10751" s="86"/>
      <c r="F10751" s="86"/>
    </row>
    <row r="10752" spans="3:6" x14ac:dyDescent="0.25">
      <c r="C10752" s="86"/>
      <c r="D10752" s="86"/>
      <c r="E10752" s="86"/>
      <c r="F10752" s="86"/>
    </row>
    <row r="10753" spans="3:6" x14ac:dyDescent="0.25">
      <c r="C10753" s="86"/>
      <c r="D10753" s="86"/>
      <c r="E10753" s="86"/>
      <c r="F10753" s="86"/>
    </row>
    <row r="10754" spans="3:6" x14ac:dyDescent="0.25">
      <c r="C10754" s="86"/>
      <c r="D10754" s="86"/>
      <c r="E10754" s="86"/>
      <c r="F10754" s="86"/>
    </row>
    <row r="10755" spans="3:6" x14ac:dyDescent="0.25">
      <c r="C10755" s="86"/>
      <c r="D10755" s="86"/>
      <c r="E10755" s="86"/>
      <c r="F10755" s="86"/>
    </row>
    <row r="10756" spans="3:6" x14ac:dyDescent="0.25">
      <c r="C10756" s="86"/>
      <c r="D10756" s="86"/>
      <c r="E10756" s="86"/>
      <c r="F10756" s="86"/>
    </row>
    <row r="10757" spans="3:6" x14ac:dyDescent="0.25">
      <c r="C10757" s="86"/>
      <c r="D10757" s="86"/>
      <c r="E10757" s="86"/>
      <c r="F10757" s="86"/>
    </row>
    <row r="10758" spans="3:6" x14ac:dyDescent="0.25">
      <c r="C10758" s="86"/>
      <c r="D10758" s="86"/>
      <c r="E10758" s="86"/>
      <c r="F10758" s="86"/>
    </row>
    <row r="10759" spans="3:6" x14ac:dyDescent="0.25">
      <c r="C10759" s="86"/>
      <c r="D10759" s="86"/>
      <c r="E10759" s="86"/>
      <c r="F10759" s="86"/>
    </row>
    <row r="10760" spans="3:6" x14ac:dyDescent="0.25">
      <c r="C10760" s="86"/>
      <c r="D10760" s="86"/>
      <c r="E10760" s="86"/>
      <c r="F10760" s="86"/>
    </row>
    <row r="10761" spans="3:6" x14ac:dyDescent="0.25">
      <c r="C10761" s="86"/>
      <c r="D10761" s="86"/>
      <c r="E10761" s="86"/>
      <c r="F10761" s="86"/>
    </row>
    <row r="10762" spans="3:6" x14ac:dyDescent="0.25">
      <c r="C10762" s="86"/>
      <c r="D10762" s="86"/>
      <c r="E10762" s="86"/>
      <c r="F10762" s="86"/>
    </row>
    <row r="10763" spans="3:6" x14ac:dyDescent="0.25">
      <c r="C10763" s="86"/>
      <c r="D10763" s="86"/>
      <c r="E10763" s="86"/>
      <c r="F10763" s="86"/>
    </row>
    <row r="10764" spans="3:6" x14ac:dyDescent="0.25">
      <c r="C10764" s="86"/>
      <c r="D10764" s="86"/>
      <c r="E10764" s="86"/>
      <c r="F10764" s="86"/>
    </row>
    <row r="10765" spans="3:6" x14ac:dyDescent="0.25">
      <c r="C10765" s="86"/>
      <c r="D10765" s="86"/>
      <c r="E10765" s="86"/>
      <c r="F10765" s="86"/>
    </row>
    <row r="10766" spans="3:6" x14ac:dyDescent="0.25">
      <c r="C10766" s="86"/>
      <c r="D10766" s="86"/>
      <c r="E10766" s="86"/>
      <c r="F10766" s="86"/>
    </row>
    <row r="10767" spans="3:6" x14ac:dyDescent="0.25">
      <c r="C10767" s="86"/>
      <c r="D10767" s="86"/>
      <c r="E10767" s="86"/>
      <c r="F10767" s="86"/>
    </row>
    <row r="10768" spans="3:6" x14ac:dyDescent="0.25">
      <c r="C10768" s="86"/>
      <c r="D10768" s="86"/>
      <c r="E10768" s="86"/>
      <c r="F10768" s="86"/>
    </row>
    <row r="10769" spans="3:6" x14ac:dyDescent="0.25">
      <c r="C10769" s="86"/>
      <c r="D10769" s="86"/>
      <c r="E10769" s="86"/>
      <c r="F10769" s="86"/>
    </row>
    <row r="10770" spans="3:6" x14ac:dyDescent="0.25">
      <c r="C10770" s="86"/>
      <c r="D10770" s="86"/>
      <c r="E10770" s="86"/>
      <c r="F10770" s="86"/>
    </row>
    <row r="10771" spans="3:6" x14ac:dyDescent="0.25">
      <c r="C10771" s="86"/>
      <c r="D10771" s="86"/>
      <c r="E10771" s="86"/>
      <c r="F10771" s="86"/>
    </row>
    <row r="10772" spans="3:6" x14ac:dyDescent="0.25">
      <c r="C10772" s="86"/>
      <c r="D10772" s="86"/>
      <c r="E10772" s="86"/>
      <c r="F10772" s="86"/>
    </row>
    <row r="10773" spans="3:6" x14ac:dyDescent="0.25">
      <c r="C10773" s="86"/>
      <c r="D10773" s="86"/>
      <c r="E10773" s="86"/>
      <c r="F10773" s="86"/>
    </row>
    <row r="10774" spans="3:6" x14ac:dyDescent="0.25">
      <c r="C10774" s="86"/>
      <c r="D10774" s="86"/>
      <c r="E10774" s="86"/>
      <c r="F10774" s="86"/>
    </row>
    <row r="10775" spans="3:6" x14ac:dyDescent="0.25">
      <c r="C10775" s="86"/>
      <c r="D10775" s="86"/>
      <c r="E10775" s="86"/>
      <c r="F10775" s="86"/>
    </row>
    <row r="10776" spans="3:6" x14ac:dyDescent="0.25">
      <c r="C10776" s="86"/>
      <c r="D10776" s="86"/>
      <c r="E10776" s="86"/>
      <c r="F10776" s="86"/>
    </row>
    <row r="10777" spans="3:6" x14ac:dyDescent="0.25">
      <c r="C10777" s="86"/>
      <c r="D10777" s="86"/>
      <c r="E10777" s="86"/>
      <c r="F10777" s="86"/>
    </row>
    <row r="10778" spans="3:6" x14ac:dyDescent="0.25">
      <c r="C10778" s="86"/>
      <c r="D10778" s="86"/>
      <c r="E10778" s="86"/>
      <c r="F10778" s="86"/>
    </row>
    <row r="10779" spans="3:6" x14ac:dyDescent="0.25">
      <c r="C10779" s="86"/>
      <c r="D10779" s="86"/>
      <c r="E10779" s="86"/>
      <c r="F10779" s="86"/>
    </row>
    <row r="10780" spans="3:6" x14ac:dyDescent="0.25">
      <c r="C10780" s="86"/>
      <c r="D10780" s="86"/>
      <c r="E10780" s="86"/>
      <c r="F10780" s="86"/>
    </row>
    <row r="10781" spans="3:6" x14ac:dyDescent="0.25">
      <c r="C10781" s="86"/>
      <c r="D10781" s="86"/>
      <c r="E10781" s="86"/>
      <c r="F10781" s="86"/>
    </row>
    <row r="10782" spans="3:6" x14ac:dyDescent="0.25">
      <c r="C10782" s="86"/>
      <c r="D10782" s="86"/>
      <c r="E10782" s="86"/>
      <c r="F10782" s="86"/>
    </row>
    <row r="10783" spans="3:6" x14ac:dyDescent="0.25">
      <c r="C10783" s="86"/>
      <c r="D10783" s="86"/>
      <c r="E10783" s="86"/>
      <c r="F10783" s="86"/>
    </row>
    <row r="10784" spans="3:6" x14ac:dyDescent="0.25">
      <c r="C10784" s="86"/>
      <c r="D10784" s="86"/>
      <c r="E10784" s="86"/>
      <c r="F10784" s="86"/>
    </row>
    <row r="10785" spans="3:6" x14ac:dyDescent="0.25">
      <c r="C10785" s="86"/>
      <c r="D10785" s="86"/>
      <c r="E10785" s="86"/>
      <c r="F10785" s="86"/>
    </row>
    <row r="10786" spans="3:6" x14ac:dyDescent="0.25">
      <c r="C10786" s="86"/>
      <c r="D10786" s="86"/>
      <c r="E10786" s="86"/>
      <c r="F10786" s="86"/>
    </row>
    <row r="10787" spans="3:6" x14ac:dyDescent="0.25">
      <c r="C10787" s="86"/>
      <c r="D10787" s="86"/>
      <c r="E10787" s="86"/>
      <c r="F10787" s="86"/>
    </row>
    <row r="10788" spans="3:6" x14ac:dyDescent="0.25">
      <c r="C10788" s="86"/>
      <c r="D10788" s="86"/>
      <c r="E10788" s="86"/>
      <c r="F10788" s="86"/>
    </row>
    <row r="10789" spans="3:6" x14ac:dyDescent="0.25">
      <c r="C10789" s="86"/>
      <c r="D10789" s="86"/>
      <c r="E10789" s="86"/>
      <c r="F10789" s="86"/>
    </row>
    <row r="10790" spans="3:6" x14ac:dyDescent="0.25">
      <c r="C10790" s="86"/>
      <c r="D10790" s="86"/>
      <c r="E10790" s="86"/>
      <c r="F10790" s="86"/>
    </row>
    <row r="10791" spans="3:6" x14ac:dyDescent="0.25">
      <c r="C10791" s="86"/>
      <c r="D10791" s="86"/>
      <c r="E10791" s="86"/>
      <c r="F10791" s="86"/>
    </row>
    <row r="10792" spans="3:6" x14ac:dyDescent="0.25">
      <c r="C10792" s="86"/>
      <c r="D10792" s="86"/>
      <c r="E10792" s="86"/>
      <c r="F10792" s="86"/>
    </row>
    <row r="10793" spans="3:6" x14ac:dyDescent="0.25">
      <c r="C10793" s="86"/>
      <c r="D10793" s="86"/>
      <c r="E10793" s="86"/>
      <c r="F10793" s="86"/>
    </row>
    <row r="10794" spans="3:6" x14ac:dyDescent="0.25">
      <c r="C10794" s="86"/>
      <c r="D10794" s="86"/>
      <c r="E10794" s="86"/>
      <c r="F10794" s="86"/>
    </row>
    <row r="10795" spans="3:6" x14ac:dyDescent="0.25">
      <c r="C10795" s="86"/>
      <c r="D10795" s="86"/>
      <c r="E10795" s="86"/>
      <c r="F10795" s="86"/>
    </row>
    <row r="10796" spans="3:6" x14ac:dyDescent="0.25">
      <c r="C10796" s="86"/>
      <c r="D10796" s="86"/>
      <c r="E10796" s="86"/>
      <c r="F10796" s="86"/>
    </row>
    <row r="10797" spans="3:6" x14ac:dyDescent="0.25">
      <c r="C10797" s="86"/>
      <c r="D10797" s="86"/>
      <c r="E10797" s="86"/>
      <c r="F10797" s="86"/>
    </row>
    <row r="10798" spans="3:6" x14ac:dyDescent="0.25">
      <c r="C10798" s="86"/>
      <c r="D10798" s="86"/>
      <c r="E10798" s="86"/>
      <c r="F10798" s="86"/>
    </row>
    <row r="10799" spans="3:6" x14ac:dyDescent="0.25">
      <c r="C10799" s="86"/>
      <c r="D10799" s="86"/>
      <c r="E10799" s="86"/>
      <c r="F10799" s="86"/>
    </row>
    <row r="10800" spans="3:6" x14ac:dyDescent="0.25">
      <c r="C10800" s="86"/>
      <c r="D10800" s="86"/>
      <c r="E10800" s="86"/>
      <c r="F10800" s="86"/>
    </row>
    <row r="10801" spans="3:6" x14ac:dyDescent="0.25">
      <c r="C10801" s="86"/>
      <c r="D10801" s="86"/>
      <c r="E10801" s="86"/>
      <c r="F10801" s="86"/>
    </row>
    <row r="10802" spans="3:6" x14ac:dyDescent="0.25">
      <c r="C10802" s="86"/>
      <c r="D10802" s="86"/>
      <c r="E10802" s="86"/>
      <c r="F10802" s="86"/>
    </row>
    <row r="10803" spans="3:6" x14ac:dyDescent="0.25">
      <c r="C10803" s="86"/>
      <c r="D10803" s="86"/>
      <c r="E10803" s="86"/>
      <c r="F10803" s="86"/>
    </row>
    <row r="10804" spans="3:6" x14ac:dyDescent="0.25">
      <c r="C10804" s="86"/>
      <c r="D10804" s="86"/>
      <c r="E10804" s="86"/>
      <c r="F10804" s="86"/>
    </row>
    <row r="10805" spans="3:6" x14ac:dyDescent="0.25">
      <c r="C10805" s="86"/>
      <c r="D10805" s="86"/>
      <c r="E10805" s="86"/>
      <c r="F10805" s="86"/>
    </row>
    <row r="10806" spans="3:6" x14ac:dyDescent="0.25">
      <c r="C10806" s="86"/>
      <c r="D10806" s="86"/>
      <c r="E10806" s="86"/>
      <c r="F10806" s="86"/>
    </row>
    <row r="10807" spans="3:6" x14ac:dyDescent="0.25">
      <c r="C10807" s="86"/>
      <c r="D10807" s="86"/>
      <c r="E10807" s="86"/>
      <c r="F10807" s="86"/>
    </row>
    <row r="10808" spans="3:6" x14ac:dyDescent="0.25">
      <c r="C10808" s="86"/>
      <c r="D10808" s="86"/>
      <c r="E10808" s="86"/>
      <c r="F10808" s="86"/>
    </row>
    <row r="10809" spans="3:6" x14ac:dyDescent="0.25">
      <c r="C10809" s="86"/>
      <c r="D10809" s="86"/>
      <c r="E10809" s="86"/>
      <c r="F10809" s="86"/>
    </row>
    <row r="10810" spans="3:6" x14ac:dyDescent="0.25">
      <c r="C10810" s="86"/>
      <c r="D10810" s="86"/>
      <c r="E10810" s="86"/>
      <c r="F10810" s="86"/>
    </row>
    <row r="10811" spans="3:6" x14ac:dyDescent="0.25">
      <c r="C10811" s="86"/>
      <c r="D10811" s="86"/>
      <c r="E10811" s="86"/>
      <c r="F10811" s="86"/>
    </row>
    <row r="10812" spans="3:6" x14ac:dyDescent="0.25">
      <c r="C10812" s="86"/>
      <c r="D10812" s="86"/>
      <c r="E10812" s="86"/>
      <c r="F10812" s="86"/>
    </row>
    <row r="10813" spans="3:6" x14ac:dyDescent="0.25">
      <c r="C10813" s="86"/>
      <c r="D10813" s="86"/>
      <c r="E10813" s="86"/>
      <c r="F10813" s="86"/>
    </row>
    <row r="10814" spans="3:6" x14ac:dyDescent="0.25">
      <c r="C10814" s="86"/>
      <c r="D10814" s="86"/>
      <c r="E10814" s="86"/>
      <c r="F10814" s="86"/>
    </row>
    <row r="10815" spans="3:6" x14ac:dyDescent="0.25">
      <c r="C10815" s="86"/>
      <c r="D10815" s="86"/>
      <c r="E10815" s="86"/>
      <c r="F10815" s="86"/>
    </row>
    <row r="10816" spans="3:6" x14ac:dyDescent="0.25">
      <c r="C10816" s="86"/>
      <c r="D10816" s="86"/>
      <c r="E10816" s="86"/>
      <c r="F10816" s="86"/>
    </row>
    <row r="10817" spans="3:6" x14ac:dyDescent="0.25">
      <c r="C10817" s="86"/>
      <c r="D10817" s="86"/>
      <c r="E10817" s="86"/>
      <c r="F10817" s="86"/>
    </row>
    <row r="10818" spans="3:6" x14ac:dyDescent="0.25">
      <c r="C10818" s="86"/>
      <c r="D10818" s="86"/>
      <c r="E10818" s="86"/>
      <c r="F10818" s="86"/>
    </row>
    <row r="10819" spans="3:6" x14ac:dyDescent="0.25">
      <c r="C10819" s="86"/>
      <c r="D10819" s="86"/>
      <c r="E10819" s="86"/>
      <c r="F10819" s="86"/>
    </row>
    <row r="10820" spans="3:6" x14ac:dyDescent="0.25">
      <c r="C10820" s="86"/>
      <c r="D10820" s="86"/>
      <c r="E10820" s="86"/>
      <c r="F10820" s="86"/>
    </row>
    <row r="10821" spans="3:6" x14ac:dyDescent="0.25">
      <c r="C10821" s="86"/>
      <c r="D10821" s="86"/>
      <c r="E10821" s="86"/>
      <c r="F10821" s="86"/>
    </row>
    <row r="10822" spans="3:6" x14ac:dyDescent="0.25">
      <c r="C10822" s="86"/>
      <c r="D10822" s="86"/>
      <c r="E10822" s="86"/>
      <c r="F10822" s="86"/>
    </row>
    <row r="10823" spans="3:6" x14ac:dyDescent="0.25">
      <c r="C10823" s="86"/>
      <c r="D10823" s="86"/>
      <c r="E10823" s="86"/>
      <c r="F10823" s="86"/>
    </row>
    <row r="10824" spans="3:6" x14ac:dyDescent="0.25">
      <c r="C10824" s="86"/>
      <c r="D10824" s="86"/>
      <c r="E10824" s="86"/>
      <c r="F10824" s="86"/>
    </row>
    <row r="10825" spans="3:6" x14ac:dyDescent="0.25">
      <c r="C10825" s="86"/>
      <c r="D10825" s="86"/>
      <c r="E10825" s="86"/>
      <c r="F10825" s="86"/>
    </row>
    <row r="10826" spans="3:6" x14ac:dyDescent="0.25">
      <c r="C10826" s="86"/>
      <c r="D10826" s="86"/>
      <c r="E10826" s="86"/>
      <c r="F10826" s="86"/>
    </row>
    <row r="10827" spans="3:6" x14ac:dyDescent="0.25">
      <c r="C10827" s="86"/>
      <c r="D10827" s="86"/>
      <c r="E10827" s="86"/>
      <c r="F10827" s="86"/>
    </row>
    <row r="10828" spans="3:6" x14ac:dyDescent="0.25">
      <c r="C10828" s="86"/>
      <c r="D10828" s="86"/>
      <c r="E10828" s="86"/>
      <c r="F10828" s="86"/>
    </row>
    <row r="10829" spans="3:6" x14ac:dyDescent="0.25">
      <c r="C10829" s="86"/>
      <c r="D10829" s="86"/>
      <c r="E10829" s="86"/>
      <c r="F10829" s="86"/>
    </row>
    <row r="10830" spans="3:6" x14ac:dyDescent="0.25">
      <c r="C10830" s="86"/>
      <c r="D10830" s="86"/>
      <c r="E10830" s="86"/>
      <c r="F10830" s="86"/>
    </row>
    <row r="10831" spans="3:6" x14ac:dyDescent="0.25">
      <c r="C10831" s="86"/>
      <c r="D10831" s="86"/>
      <c r="E10831" s="86"/>
      <c r="F10831" s="86"/>
    </row>
    <row r="10832" spans="3:6" x14ac:dyDescent="0.25">
      <c r="C10832" s="86"/>
      <c r="D10832" s="86"/>
      <c r="E10832" s="86"/>
      <c r="F10832" s="86"/>
    </row>
    <row r="10833" spans="3:6" x14ac:dyDescent="0.25">
      <c r="C10833" s="86"/>
      <c r="D10833" s="86"/>
      <c r="E10833" s="86"/>
      <c r="F10833" s="86"/>
    </row>
    <row r="10834" spans="3:6" x14ac:dyDescent="0.25">
      <c r="C10834" s="86"/>
      <c r="D10834" s="86"/>
      <c r="E10834" s="86"/>
      <c r="F10834" s="86"/>
    </row>
    <row r="10835" spans="3:6" x14ac:dyDescent="0.25">
      <c r="C10835" s="86"/>
      <c r="D10835" s="86"/>
      <c r="E10835" s="86"/>
      <c r="F10835" s="86"/>
    </row>
    <row r="10836" spans="3:6" x14ac:dyDescent="0.25">
      <c r="C10836" s="86"/>
      <c r="D10836" s="86"/>
      <c r="E10836" s="86"/>
      <c r="F10836" s="86"/>
    </row>
    <row r="10837" spans="3:6" x14ac:dyDescent="0.25">
      <c r="C10837" s="86"/>
      <c r="D10837" s="86"/>
      <c r="E10837" s="86"/>
      <c r="F10837" s="86"/>
    </row>
    <row r="10838" spans="3:6" x14ac:dyDescent="0.25">
      <c r="C10838" s="86"/>
      <c r="D10838" s="86"/>
      <c r="E10838" s="86"/>
      <c r="F10838" s="86"/>
    </row>
    <row r="10839" spans="3:6" x14ac:dyDescent="0.25">
      <c r="C10839" s="86"/>
      <c r="D10839" s="86"/>
      <c r="E10839" s="86"/>
      <c r="F10839" s="86"/>
    </row>
    <row r="10840" spans="3:6" x14ac:dyDescent="0.25">
      <c r="C10840" s="86"/>
      <c r="D10840" s="86"/>
      <c r="E10840" s="86"/>
      <c r="F10840" s="86"/>
    </row>
    <row r="10841" spans="3:6" x14ac:dyDescent="0.25">
      <c r="C10841" s="86"/>
      <c r="D10841" s="86"/>
      <c r="E10841" s="86"/>
      <c r="F10841" s="86"/>
    </row>
    <row r="10842" spans="3:6" x14ac:dyDescent="0.25">
      <c r="C10842" s="86"/>
      <c r="D10842" s="86"/>
      <c r="E10842" s="86"/>
      <c r="F10842" s="86"/>
    </row>
    <row r="10843" spans="3:6" x14ac:dyDescent="0.25">
      <c r="C10843" s="86"/>
      <c r="D10843" s="86"/>
      <c r="E10843" s="86"/>
      <c r="F10843" s="86"/>
    </row>
    <row r="10844" spans="3:6" x14ac:dyDescent="0.25">
      <c r="C10844" s="86"/>
      <c r="D10844" s="86"/>
      <c r="E10844" s="86"/>
      <c r="F10844" s="86"/>
    </row>
    <row r="10845" spans="3:6" x14ac:dyDescent="0.25">
      <c r="C10845" s="86"/>
      <c r="D10845" s="86"/>
      <c r="E10845" s="86"/>
      <c r="F10845" s="86"/>
    </row>
    <row r="10846" spans="3:6" x14ac:dyDescent="0.25">
      <c r="C10846" s="86"/>
      <c r="D10846" s="86"/>
      <c r="E10846" s="86"/>
      <c r="F10846" s="86"/>
    </row>
    <row r="10847" spans="3:6" x14ac:dyDescent="0.25">
      <c r="C10847" s="86"/>
      <c r="D10847" s="86"/>
      <c r="E10847" s="86"/>
      <c r="F10847" s="86"/>
    </row>
    <row r="10848" spans="3:6" x14ac:dyDescent="0.25">
      <c r="C10848" s="86"/>
      <c r="D10848" s="86"/>
      <c r="E10848" s="86"/>
      <c r="F10848" s="86"/>
    </row>
    <row r="10849" spans="3:6" x14ac:dyDescent="0.25">
      <c r="C10849" s="86"/>
      <c r="D10849" s="86"/>
      <c r="E10849" s="86"/>
      <c r="F10849" s="86"/>
    </row>
    <row r="10850" spans="3:6" x14ac:dyDescent="0.25">
      <c r="C10850" s="86"/>
      <c r="D10850" s="86"/>
      <c r="E10850" s="86"/>
      <c r="F10850" s="86"/>
    </row>
    <row r="10851" spans="3:6" x14ac:dyDescent="0.25">
      <c r="C10851" s="86"/>
      <c r="D10851" s="86"/>
      <c r="E10851" s="86"/>
      <c r="F10851" s="86"/>
    </row>
    <row r="10852" spans="3:6" x14ac:dyDescent="0.25">
      <c r="C10852" s="86"/>
      <c r="D10852" s="86"/>
      <c r="E10852" s="86"/>
      <c r="F10852" s="86"/>
    </row>
    <row r="10853" spans="3:6" x14ac:dyDescent="0.25">
      <c r="C10853" s="86"/>
      <c r="D10853" s="86"/>
      <c r="E10853" s="86"/>
      <c r="F10853" s="86"/>
    </row>
    <row r="10854" spans="3:6" x14ac:dyDescent="0.25">
      <c r="C10854" s="86"/>
      <c r="D10854" s="86"/>
      <c r="E10854" s="86"/>
      <c r="F10854" s="86"/>
    </row>
    <row r="10855" spans="3:6" x14ac:dyDescent="0.25">
      <c r="C10855" s="86"/>
      <c r="D10855" s="86"/>
      <c r="E10855" s="86"/>
      <c r="F10855" s="86"/>
    </row>
    <row r="10856" spans="3:6" x14ac:dyDescent="0.25">
      <c r="C10856" s="86"/>
      <c r="D10856" s="86"/>
      <c r="E10856" s="86"/>
      <c r="F10856" s="86"/>
    </row>
    <row r="10857" spans="3:6" x14ac:dyDescent="0.25">
      <c r="C10857" s="86"/>
      <c r="D10857" s="86"/>
      <c r="E10857" s="86"/>
      <c r="F10857" s="86"/>
    </row>
    <row r="10858" spans="3:6" x14ac:dyDescent="0.25">
      <c r="C10858" s="86"/>
      <c r="D10858" s="86"/>
      <c r="E10858" s="86"/>
      <c r="F10858" s="86"/>
    </row>
    <row r="10859" spans="3:6" x14ac:dyDescent="0.25">
      <c r="C10859" s="86"/>
      <c r="D10859" s="86"/>
      <c r="E10859" s="86"/>
      <c r="F10859" s="86"/>
    </row>
    <row r="10860" spans="3:6" x14ac:dyDescent="0.25">
      <c r="C10860" s="86"/>
      <c r="D10860" s="86"/>
      <c r="E10860" s="86"/>
      <c r="F10860" s="86"/>
    </row>
    <row r="10861" spans="3:6" x14ac:dyDescent="0.25">
      <c r="C10861" s="86"/>
      <c r="D10861" s="86"/>
      <c r="E10861" s="86"/>
      <c r="F10861" s="86"/>
    </row>
    <row r="10862" spans="3:6" x14ac:dyDescent="0.25">
      <c r="C10862" s="86"/>
      <c r="D10862" s="86"/>
      <c r="E10862" s="86"/>
      <c r="F10862" s="86"/>
    </row>
    <row r="10863" spans="3:6" x14ac:dyDescent="0.25">
      <c r="C10863" s="86"/>
      <c r="D10863" s="86"/>
      <c r="E10863" s="86"/>
      <c r="F10863" s="86"/>
    </row>
    <row r="10864" spans="3:6" x14ac:dyDescent="0.25">
      <c r="C10864" s="86"/>
      <c r="D10864" s="86"/>
      <c r="E10864" s="86"/>
      <c r="F10864" s="86"/>
    </row>
    <row r="10865" spans="3:6" x14ac:dyDescent="0.25">
      <c r="C10865" s="86"/>
      <c r="D10865" s="86"/>
      <c r="E10865" s="86"/>
      <c r="F10865" s="86"/>
    </row>
    <row r="10866" spans="3:6" x14ac:dyDescent="0.25">
      <c r="C10866" s="86"/>
      <c r="D10866" s="86"/>
      <c r="E10866" s="86"/>
      <c r="F10866" s="86"/>
    </row>
    <row r="10867" spans="3:6" x14ac:dyDescent="0.25">
      <c r="C10867" s="86"/>
      <c r="D10867" s="86"/>
      <c r="E10867" s="86"/>
      <c r="F10867" s="86"/>
    </row>
    <row r="10868" spans="3:6" x14ac:dyDescent="0.25">
      <c r="C10868" s="86"/>
      <c r="D10868" s="86"/>
      <c r="E10868" s="86"/>
      <c r="F10868" s="86"/>
    </row>
    <row r="10869" spans="3:6" x14ac:dyDescent="0.25">
      <c r="C10869" s="86"/>
      <c r="D10869" s="86"/>
      <c r="E10869" s="86"/>
      <c r="F10869" s="86"/>
    </row>
    <row r="10870" spans="3:6" x14ac:dyDescent="0.25">
      <c r="C10870" s="86"/>
      <c r="D10870" s="86"/>
      <c r="E10870" s="86"/>
      <c r="F10870" s="86"/>
    </row>
    <row r="10871" spans="3:6" x14ac:dyDescent="0.25">
      <c r="C10871" s="86"/>
      <c r="D10871" s="86"/>
      <c r="E10871" s="86"/>
      <c r="F10871" s="86"/>
    </row>
    <row r="10872" spans="3:6" x14ac:dyDescent="0.25">
      <c r="C10872" s="86"/>
      <c r="D10872" s="86"/>
      <c r="E10872" s="86"/>
      <c r="F10872" s="86"/>
    </row>
    <row r="10873" spans="3:6" x14ac:dyDescent="0.25">
      <c r="C10873" s="86"/>
      <c r="D10873" s="86"/>
      <c r="E10873" s="86"/>
      <c r="F10873" s="86"/>
    </row>
    <row r="10874" spans="3:6" x14ac:dyDescent="0.25">
      <c r="C10874" s="86"/>
      <c r="D10874" s="86"/>
      <c r="E10874" s="86"/>
      <c r="F10874" s="86"/>
    </row>
    <row r="10875" spans="3:6" x14ac:dyDescent="0.25">
      <c r="C10875" s="86"/>
      <c r="D10875" s="86"/>
      <c r="E10875" s="86"/>
      <c r="F10875" s="86"/>
    </row>
    <row r="10876" spans="3:6" x14ac:dyDescent="0.25">
      <c r="C10876" s="86"/>
      <c r="D10876" s="86"/>
      <c r="E10876" s="86"/>
      <c r="F10876" s="86"/>
    </row>
    <row r="10877" spans="3:6" x14ac:dyDescent="0.25">
      <c r="C10877" s="86"/>
      <c r="D10877" s="86"/>
      <c r="E10877" s="86"/>
      <c r="F10877" s="86"/>
    </row>
    <row r="10878" spans="3:6" x14ac:dyDescent="0.25">
      <c r="C10878" s="86"/>
      <c r="D10878" s="86"/>
      <c r="E10878" s="86"/>
      <c r="F10878" s="86"/>
    </row>
    <row r="10879" spans="3:6" x14ac:dyDescent="0.25">
      <c r="C10879" s="86"/>
      <c r="D10879" s="86"/>
      <c r="E10879" s="86"/>
      <c r="F10879" s="86"/>
    </row>
    <row r="10880" spans="3:6" x14ac:dyDescent="0.25">
      <c r="C10880" s="86"/>
      <c r="D10880" s="86"/>
      <c r="E10880" s="86"/>
      <c r="F10880" s="86"/>
    </row>
    <row r="10881" spans="3:6" x14ac:dyDescent="0.25">
      <c r="C10881" s="86"/>
      <c r="D10881" s="86"/>
      <c r="E10881" s="86"/>
      <c r="F10881" s="86"/>
    </row>
    <row r="10882" spans="3:6" x14ac:dyDescent="0.25">
      <c r="C10882" s="86"/>
      <c r="D10882" s="86"/>
      <c r="E10882" s="86"/>
      <c r="F10882" s="86"/>
    </row>
    <row r="10883" spans="3:6" x14ac:dyDescent="0.25">
      <c r="C10883" s="86"/>
      <c r="D10883" s="86"/>
      <c r="E10883" s="86"/>
      <c r="F10883" s="86"/>
    </row>
    <row r="10884" spans="3:6" x14ac:dyDescent="0.25">
      <c r="C10884" s="86"/>
      <c r="D10884" s="86"/>
      <c r="E10884" s="86"/>
      <c r="F10884" s="86"/>
    </row>
    <row r="10885" spans="3:6" x14ac:dyDescent="0.25">
      <c r="C10885" s="86"/>
      <c r="D10885" s="86"/>
      <c r="E10885" s="86"/>
      <c r="F10885" s="86"/>
    </row>
    <row r="10886" spans="3:6" x14ac:dyDescent="0.25">
      <c r="C10886" s="86"/>
      <c r="D10886" s="86"/>
      <c r="E10886" s="86"/>
      <c r="F10886" s="86"/>
    </row>
    <row r="10887" spans="3:6" x14ac:dyDescent="0.25">
      <c r="C10887" s="86"/>
      <c r="D10887" s="86"/>
      <c r="E10887" s="86"/>
      <c r="F10887" s="86"/>
    </row>
    <row r="10888" spans="3:6" x14ac:dyDescent="0.25">
      <c r="C10888" s="86"/>
      <c r="D10888" s="86"/>
      <c r="E10888" s="86"/>
      <c r="F10888" s="86"/>
    </row>
    <row r="10889" spans="3:6" x14ac:dyDescent="0.25">
      <c r="C10889" s="86"/>
      <c r="D10889" s="86"/>
      <c r="E10889" s="86"/>
      <c r="F10889" s="86"/>
    </row>
    <row r="10890" spans="3:6" x14ac:dyDescent="0.25">
      <c r="C10890" s="86"/>
      <c r="D10890" s="86"/>
      <c r="E10890" s="86"/>
      <c r="F10890" s="86"/>
    </row>
    <row r="10891" spans="3:6" x14ac:dyDescent="0.25">
      <c r="C10891" s="86"/>
      <c r="D10891" s="86"/>
      <c r="E10891" s="86"/>
      <c r="F10891" s="86"/>
    </row>
    <row r="10892" spans="3:6" x14ac:dyDescent="0.25">
      <c r="C10892" s="86"/>
      <c r="D10892" s="86"/>
      <c r="E10892" s="86"/>
      <c r="F10892" s="86"/>
    </row>
    <row r="10893" spans="3:6" x14ac:dyDescent="0.25">
      <c r="C10893" s="86"/>
      <c r="D10893" s="86"/>
      <c r="E10893" s="86"/>
      <c r="F10893" s="86"/>
    </row>
    <row r="10894" spans="3:6" x14ac:dyDescent="0.25">
      <c r="C10894" s="86"/>
      <c r="D10894" s="86"/>
      <c r="E10894" s="86"/>
      <c r="F10894" s="86"/>
    </row>
    <row r="10895" spans="3:6" x14ac:dyDescent="0.25">
      <c r="C10895" s="86"/>
      <c r="D10895" s="86"/>
      <c r="E10895" s="86"/>
      <c r="F10895" s="86"/>
    </row>
    <row r="10896" spans="3:6" x14ac:dyDescent="0.25">
      <c r="C10896" s="86"/>
      <c r="D10896" s="86"/>
      <c r="E10896" s="86"/>
      <c r="F10896" s="86"/>
    </row>
    <row r="10897" spans="3:6" x14ac:dyDescent="0.25">
      <c r="C10897" s="86"/>
      <c r="D10897" s="86"/>
      <c r="E10897" s="86"/>
      <c r="F10897" s="86"/>
    </row>
    <row r="10898" spans="3:6" x14ac:dyDescent="0.25">
      <c r="C10898" s="86"/>
      <c r="D10898" s="86"/>
      <c r="E10898" s="86"/>
      <c r="F10898" s="86"/>
    </row>
    <row r="10899" spans="3:6" x14ac:dyDescent="0.25">
      <c r="C10899" s="86"/>
      <c r="D10899" s="86"/>
      <c r="E10899" s="86"/>
      <c r="F10899" s="86"/>
    </row>
    <row r="10900" spans="3:6" x14ac:dyDescent="0.25">
      <c r="C10900" s="86"/>
      <c r="D10900" s="86"/>
      <c r="E10900" s="86"/>
      <c r="F10900" s="86"/>
    </row>
    <row r="10901" spans="3:6" x14ac:dyDescent="0.25">
      <c r="C10901" s="86"/>
      <c r="D10901" s="86"/>
      <c r="E10901" s="86"/>
      <c r="F10901" s="86"/>
    </row>
    <row r="10902" spans="3:6" x14ac:dyDescent="0.25">
      <c r="C10902" s="86"/>
      <c r="D10902" s="86"/>
      <c r="E10902" s="86"/>
      <c r="F10902" s="86"/>
    </row>
    <row r="10903" spans="3:6" x14ac:dyDescent="0.25">
      <c r="C10903" s="86"/>
      <c r="D10903" s="86"/>
      <c r="E10903" s="86"/>
      <c r="F10903" s="86"/>
    </row>
    <row r="10904" spans="3:6" x14ac:dyDescent="0.25">
      <c r="C10904" s="86"/>
      <c r="D10904" s="86"/>
      <c r="E10904" s="86"/>
      <c r="F10904" s="86"/>
    </row>
    <row r="10905" spans="3:6" x14ac:dyDescent="0.25">
      <c r="C10905" s="86"/>
      <c r="D10905" s="86"/>
      <c r="E10905" s="86"/>
      <c r="F10905" s="86"/>
    </row>
    <row r="10906" spans="3:6" x14ac:dyDescent="0.25">
      <c r="C10906" s="86"/>
      <c r="D10906" s="86"/>
      <c r="E10906" s="86"/>
      <c r="F10906" s="86"/>
    </row>
    <row r="10907" spans="3:6" x14ac:dyDescent="0.25">
      <c r="C10907" s="86"/>
      <c r="D10907" s="86"/>
      <c r="E10907" s="86"/>
      <c r="F10907" s="86"/>
    </row>
    <row r="10908" spans="3:6" x14ac:dyDescent="0.25">
      <c r="C10908" s="86"/>
      <c r="D10908" s="86"/>
      <c r="E10908" s="86"/>
      <c r="F10908" s="86"/>
    </row>
    <row r="10909" spans="3:6" x14ac:dyDescent="0.25">
      <c r="C10909" s="86"/>
      <c r="D10909" s="86"/>
      <c r="E10909" s="86"/>
      <c r="F10909" s="86"/>
    </row>
    <row r="10910" spans="3:6" x14ac:dyDescent="0.25">
      <c r="C10910" s="86"/>
      <c r="D10910" s="86"/>
      <c r="E10910" s="86"/>
      <c r="F10910" s="86"/>
    </row>
    <row r="10911" spans="3:6" x14ac:dyDescent="0.25">
      <c r="C10911" s="86"/>
      <c r="D10911" s="86"/>
      <c r="E10911" s="86"/>
      <c r="F10911" s="86"/>
    </row>
    <row r="10912" spans="3:6" x14ac:dyDescent="0.25">
      <c r="C10912" s="86"/>
      <c r="D10912" s="86"/>
      <c r="E10912" s="86"/>
      <c r="F10912" s="86"/>
    </row>
    <row r="10913" spans="3:6" x14ac:dyDescent="0.25">
      <c r="C10913" s="86"/>
      <c r="D10913" s="86"/>
      <c r="E10913" s="86"/>
      <c r="F10913" s="86"/>
    </row>
    <row r="10914" spans="3:6" x14ac:dyDescent="0.25">
      <c r="C10914" s="86"/>
      <c r="D10914" s="86"/>
      <c r="E10914" s="86"/>
      <c r="F10914" s="86"/>
    </row>
    <row r="10915" spans="3:6" x14ac:dyDescent="0.25">
      <c r="C10915" s="86"/>
      <c r="D10915" s="86"/>
      <c r="E10915" s="86"/>
      <c r="F10915" s="86"/>
    </row>
    <row r="10916" spans="3:6" x14ac:dyDescent="0.25">
      <c r="C10916" s="86"/>
      <c r="D10916" s="86"/>
      <c r="E10916" s="86"/>
      <c r="F10916" s="86"/>
    </row>
    <row r="10917" spans="3:6" x14ac:dyDescent="0.25">
      <c r="C10917" s="86"/>
      <c r="D10917" s="86"/>
      <c r="E10917" s="86"/>
      <c r="F10917" s="86"/>
    </row>
    <row r="10918" spans="3:6" x14ac:dyDescent="0.25">
      <c r="C10918" s="86"/>
      <c r="D10918" s="86"/>
      <c r="E10918" s="86"/>
      <c r="F10918" s="86"/>
    </row>
    <row r="10919" spans="3:6" x14ac:dyDescent="0.25">
      <c r="C10919" s="86"/>
      <c r="D10919" s="86"/>
      <c r="E10919" s="86"/>
      <c r="F10919" s="86"/>
    </row>
    <row r="10920" spans="3:6" x14ac:dyDescent="0.25">
      <c r="C10920" s="86"/>
      <c r="D10920" s="86"/>
      <c r="E10920" s="86"/>
      <c r="F10920" s="86"/>
    </row>
    <row r="10921" spans="3:6" x14ac:dyDescent="0.25">
      <c r="C10921" s="86"/>
      <c r="D10921" s="86"/>
      <c r="E10921" s="86"/>
      <c r="F10921" s="86"/>
    </row>
    <row r="10922" spans="3:6" x14ac:dyDescent="0.25">
      <c r="C10922" s="86"/>
      <c r="D10922" s="86"/>
      <c r="E10922" s="86"/>
      <c r="F10922" s="86"/>
    </row>
    <row r="10923" spans="3:6" x14ac:dyDescent="0.25">
      <c r="C10923" s="86"/>
      <c r="D10923" s="86"/>
      <c r="E10923" s="86"/>
      <c r="F10923" s="86"/>
    </row>
    <row r="10924" spans="3:6" x14ac:dyDescent="0.25">
      <c r="C10924" s="86"/>
      <c r="D10924" s="86"/>
      <c r="E10924" s="86"/>
      <c r="F10924" s="86"/>
    </row>
    <row r="10925" spans="3:6" x14ac:dyDescent="0.25">
      <c r="C10925" s="86"/>
      <c r="D10925" s="86"/>
      <c r="E10925" s="86"/>
      <c r="F10925" s="86"/>
    </row>
    <row r="10926" spans="3:6" x14ac:dyDescent="0.25">
      <c r="C10926" s="86"/>
      <c r="D10926" s="86"/>
      <c r="E10926" s="86"/>
      <c r="F10926" s="86"/>
    </row>
    <row r="10927" spans="3:6" x14ac:dyDescent="0.25">
      <c r="C10927" s="86"/>
      <c r="D10927" s="86"/>
      <c r="E10927" s="86"/>
      <c r="F10927" s="86"/>
    </row>
    <row r="10928" spans="3:6" x14ac:dyDescent="0.25">
      <c r="C10928" s="86"/>
      <c r="D10928" s="86"/>
      <c r="E10928" s="86"/>
      <c r="F10928" s="86"/>
    </row>
    <row r="10929" spans="3:6" x14ac:dyDescent="0.25">
      <c r="C10929" s="86"/>
      <c r="D10929" s="86"/>
      <c r="E10929" s="86"/>
      <c r="F10929" s="86"/>
    </row>
    <row r="10930" spans="3:6" x14ac:dyDescent="0.25">
      <c r="C10930" s="86"/>
      <c r="D10930" s="86"/>
      <c r="E10930" s="86"/>
      <c r="F10930" s="86"/>
    </row>
    <row r="10931" spans="3:6" x14ac:dyDescent="0.25">
      <c r="C10931" s="86"/>
      <c r="D10931" s="86"/>
      <c r="E10931" s="86"/>
      <c r="F10931" s="86"/>
    </row>
    <row r="10932" spans="3:6" x14ac:dyDescent="0.25">
      <c r="C10932" s="86"/>
      <c r="D10932" s="86"/>
      <c r="E10932" s="86"/>
      <c r="F10932" s="86"/>
    </row>
    <row r="10933" spans="3:6" x14ac:dyDescent="0.25">
      <c r="C10933" s="86"/>
      <c r="D10933" s="86"/>
      <c r="E10933" s="86"/>
      <c r="F10933" s="86"/>
    </row>
    <row r="10934" spans="3:6" x14ac:dyDescent="0.25">
      <c r="C10934" s="86"/>
      <c r="D10934" s="86"/>
      <c r="E10934" s="86"/>
      <c r="F10934" s="86"/>
    </row>
    <row r="10935" spans="3:6" x14ac:dyDescent="0.25">
      <c r="C10935" s="86"/>
      <c r="D10935" s="86"/>
      <c r="E10935" s="86"/>
      <c r="F10935" s="86"/>
    </row>
    <row r="10936" spans="3:6" x14ac:dyDescent="0.25">
      <c r="C10936" s="86"/>
      <c r="D10936" s="86"/>
      <c r="E10936" s="86"/>
      <c r="F10936" s="86"/>
    </row>
    <row r="10937" spans="3:6" x14ac:dyDescent="0.25">
      <c r="C10937" s="86"/>
      <c r="D10937" s="86"/>
      <c r="E10937" s="86"/>
      <c r="F10937" s="86"/>
    </row>
    <row r="10938" spans="3:6" x14ac:dyDescent="0.25">
      <c r="C10938" s="86"/>
      <c r="D10938" s="86"/>
      <c r="E10938" s="86"/>
      <c r="F10938" s="86"/>
    </row>
    <row r="10939" spans="3:6" x14ac:dyDescent="0.25">
      <c r="C10939" s="86"/>
      <c r="D10939" s="86"/>
      <c r="E10939" s="86"/>
      <c r="F10939" s="86"/>
    </row>
    <row r="10940" spans="3:6" x14ac:dyDescent="0.25">
      <c r="C10940" s="86"/>
      <c r="D10940" s="86"/>
      <c r="E10940" s="86"/>
      <c r="F10940" s="86"/>
    </row>
    <row r="10941" spans="3:6" x14ac:dyDescent="0.25">
      <c r="C10941" s="86"/>
      <c r="D10941" s="86"/>
      <c r="E10941" s="86"/>
      <c r="F10941" s="86"/>
    </row>
    <row r="10942" spans="3:6" x14ac:dyDescent="0.25">
      <c r="C10942" s="86"/>
      <c r="D10942" s="86"/>
      <c r="E10942" s="86"/>
      <c r="F10942" s="86"/>
    </row>
    <row r="10943" spans="3:6" x14ac:dyDescent="0.25">
      <c r="C10943" s="86"/>
      <c r="D10943" s="86"/>
      <c r="E10943" s="86"/>
      <c r="F10943" s="86"/>
    </row>
    <row r="10944" spans="3:6" x14ac:dyDescent="0.25">
      <c r="C10944" s="86"/>
      <c r="D10944" s="86"/>
      <c r="E10944" s="86"/>
      <c r="F10944" s="86"/>
    </row>
    <row r="10945" spans="3:6" x14ac:dyDescent="0.25">
      <c r="C10945" s="86"/>
      <c r="D10945" s="86"/>
      <c r="E10945" s="86"/>
      <c r="F10945" s="86"/>
    </row>
    <row r="10946" spans="3:6" x14ac:dyDescent="0.25">
      <c r="C10946" s="86"/>
      <c r="D10946" s="86"/>
      <c r="E10946" s="86"/>
      <c r="F10946" s="86"/>
    </row>
    <row r="10947" spans="3:6" x14ac:dyDescent="0.25">
      <c r="C10947" s="86"/>
      <c r="D10947" s="86"/>
      <c r="E10947" s="86"/>
      <c r="F10947" s="86"/>
    </row>
    <row r="10948" spans="3:6" x14ac:dyDescent="0.25">
      <c r="C10948" s="86"/>
      <c r="D10948" s="86"/>
      <c r="E10948" s="86"/>
      <c r="F10948" s="86"/>
    </row>
    <row r="10949" spans="3:6" x14ac:dyDescent="0.25">
      <c r="C10949" s="86"/>
      <c r="D10949" s="86"/>
      <c r="E10949" s="86"/>
      <c r="F10949" s="86"/>
    </row>
    <row r="10950" spans="3:6" x14ac:dyDescent="0.25">
      <c r="C10950" s="86"/>
      <c r="D10950" s="86"/>
      <c r="E10950" s="86"/>
      <c r="F10950" s="86"/>
    </row>
    <row r="10951" spans="3:6" x14ac:dyDescent="0.25">
      <c r="C10951" s="86"/>
      <c r="D10951" s="86"/>
      <c r="E10951" s="86"/>
      <c r="F10951" s="86"/>
    </row>
    <row r="10952" spans="3:6" x14ac:dyDescent="0.25">
      <c r="C10952" s="86"/>
      <c r="D10952" s="86"/>
      <c r="E10952" s="86"/>
      <c r="F10952" s="86"/>
    </row>
    <row r="10953" spans="3:6" x14ac:dyDescent="0.25">
      <c r="C10953" s="86"/>
      <c r="D10953" s="86"/>
      <c r="E10953" s="86"/>
      <c r="F10953" s="86"/>
    </row>
    <row r="10954" spans="3:6" x14ac:dyDescent="0.25">
      <c r="C10954" s="86"/>
      <c r="D10954" s="86"/>
      <c r="E10954" s="86"/>
      <c r="F10954" s="86"/>
    </row>
    <row r="10955" spans="3:6" x14ac:dyDescent="0.25">
      <c r="C10955" s="86"/>
      <c r="D10955" s="86"/>
      <c r="E10955" s="86"/>
      <c r="F10955" s="86"/>
    </row>
    <row r="10956" spans="3:6" x14ac:dyDescent="0.25">
      <c r="C10956" s="86"/>
      <c r="D10956" s="86"/>
      <c r="E10956" s="86"/>
      <c r="F10956" s="86"/>
    </row>
    <row r="10957" spans="3:6" x14ac:dyDescent="0.25">
      <c r="C10957" s="86"/>
      <c r="D10957" s="86"/>
      <c r="E10957" s="86"/>
      <c r="F10957" s="86"/>
    </row>
    <row r="10958" spans="3:6" x14ac:dyDescent="0.25">
      <c r="C10958" s="86"/>
      <c r="D10958" s="86"/>
      <c r="E10958" s="86"/>
      <c r="F10958" s="86"/>
    </row>
    <row r="10959" spans="3:6" x14ac:dyDescent="0.25">
      <c r="C10959" s="86"/>
      <c r="D10959" s="86"/>
      <c r="E10959" s="86"/>
      <c r="F10959" s="86"/>
    </row>
    <row r="10960" spans="3:6" x14ac:dyDescent="0.25">
      <c r="C10960" s="86"/>
      <c r="D10960" s="86"/>
      <c r="E10960" s="86"/>
      <c r="F10960" s="86"/>
    </row>
    <row r="10961" spans="3:6" x14ac:dyDescent="0.25">
      <c r="C10961" s="86"/>
      <c r="D10961" s="86"/>
      <c r="E10961" s="86"/>
      <c r="F10961" s="86"/>
    </row>
    <row r="10962" spans="3:6" x14ac:dyDescent="0.25">
      <c r="C10962" s="86"/>
      <c r="D10962" s="86"/>
      <c r="E10962" s="86"/>
      <c r="F10962" s="86"/>
    </row>
    <row r="10963" spans="3:6" x14ac:dyDescent="0.25">
      <c r="C10963" s="86"/>
      <c r="D10963" s="86"/>
      <c r="E10963" s="86"/>
      <c r="F10963" s="86"/>
    </row>
    <row r="10964" spans="3:6" x14ac:dyDescent="0.25">
      <c r="C10964" s="86"/>
      <c r="D10964" s="86"/>
      <c r="E10964" s="86"/>
      <c r="F10964" s="86"/>
    </row>
    <row r="10965" spans="3:6" x14ac:dyDescent="0.25">
      <c r="C10965" s="86"/>
      <c r="D10965" s="86"/>
      <c r="E10965" s="86"/>
      <c r="F10965" s="86"/>
    </row>
    <row r="10966" spans="3:6" x14ac:dyDescent="0.25">
      <c r="C10966" s="86"/>
      <c r="D10966" s="86"/>
      <c r="E10966" s="86"/>
      <c r="F10966" s="86"/>
    </row>
    <row r="10967" spans="3:6" x14ac:dyDescent="0.25">
      <c r="C10967" s="86"/>
      <c r="D10967" s="86"/>
      <c r="E10967" s="86"/>
      <c r="F10967" s="86"/>
    </row>
    <row r="10968" spans="3:6" x14ac:dyDescent="0.25">
      <c r="C10968" s="86"/>
      <c r="D10968" s="86"/>
      <c r="E10968" s="86"/>
      <c r="F10968" s="86"/>
    </row>
    <row r="10969" spans="3:6" x14ac:dyDescent="0.25">
      <c r="C10969" s="86"/>
      <c r="D10969" s="86"/>
      <c r="E10969" s="86"/>
      <c r="F10969" s="86"/>
    </row>
    <row r="10970" spans="3:6" x14ac:dyDescent="0.25">
      <c r="C10970" s="86"/>
      <c r="D10970" s="86"/>
      <c r="E10970" s="86"/>
      <c r="F10970" s="86"/>
    </row>
    <row r="10971" spans="3:6" x14ac:dyDescent="0.25">
      <c r="C10971" s="86"/>
      <c r="D10971" s="86"/>
      <c r="E10971" s="86"/>
      <c r="F10971" s="86"/>
    </row>
    <row r="10972" spans="3:6" x14ac:dyDescent="0.25">
      <c r="C10972" s="86"/>
      <c r="D10972" s="86"/>
      <c r="E10972" s="86"/>
      <c r="F10972" s="86"/>
    </row>
    <row r="10973" spans="3:6" x14ac:dyDescent="0.25">
      <c r="C10973" s="86"/>
      <c r="D10973" s="86"/>
      <c r="E10973" s="86"/>
      <c r="F10973" s="86"/>
    </row>
    <row r="10974" spans="3:6" x14ac:dyDescent="0.25">
      <c r="C10974" s="86"/>
      <c r="D10974" s="86"/>
      <c r="E10974" s="86"/>
      <c r="F10974" s="86"/>
    </row>
    <row r="10975" spans="3:6" x14ac:dyDescent="0.25">
      <c r="C10975" s="86"/>
      <c r="D10975" s="86"/>
      <c r="E10975" s="86"/>
      <c r="F10975" s="86"/>
    </row>
    <row r="10976" spans="3:6" x14ac:dyDescent="0.25">
      <c r="C10976" s="86"/>
      <c r="D10976" s="86"/>
      <c r="E10976" s="86"/>
      <c r="F10976" s="86"/>
    </row>
    <row r="10977" spans="3:6" x14ac:dyDescent="0.25">
      <c r="C10977" s="86"/>
      <c r="D10977" s="86"/>
      <c r="E10977" s="86"/>
      <c r="F10977" s="86"/>
    </row>
    <row r="10978" spans="3:6" x14ac:dyDescent="0.25">
      <c r="C10978" s="86"/>
      <c r="D10978" s="86"/>
      <c r="E10978" s="86"/>
      <c r="F10978" s="86"/>
    </row>
    <row r="10979" spans="3:6" x14ac:dyDescent="0.25">
      <c r="C10979" s="86"/>
      <c r="D10979" s="86"/>
      <c r="E10979" s="86"/>
      <c r="F10979" s="86"/>
    </row>
    <row r="10980" spans="3:6" x14ac:dyDescent="0.25">
      <c r="C10980" s="86"/>
      <c r="D10980" s="86"/>
      <c r="E10980" s="86"/>
      <c r="F10980" s="86"/>
    </row>
    <row r="10981" spans="3:6" x14ac:dyDescent="0.25">
      <c r="C10981" s="86"/>
      <c r="D10981" s="86"/>
      <c r="E10981" s="86"/>
      <c r="F10981" s="86"/>
    </row>
    <row r="10982" spans="3:6" x14ac:dyDescent="0.25">
      <c r="C10982" s="86"/>
      <c r="D10982" s="86"/>
      <c r="E10982" s="86"/>
      <c r="F10982" s="86"/>
    </row>
    <row r="10983" spans="3:6" x14ac:dyDescent="0.25">
      <c r="C10983" s="86"/>
      <c r="D10983" s="86"/>
      <c r="E10983" s="86"/>
      <c r="F10983" s="86"/>
    </row>
    <row r="10984" spans="3:6" x14ac:dyDescent="0.25">
      <c r="C10984" s="86"/>
      <c r="D10984" s="86"/>
      <c r="E10984" s="86"/>
      <c r="F10984" s="86"/>
    </row>
    <row r="10985" spans="3:6" x14ac:dyDescent="0.25">
      <c r="C10985" s="86"/>
      <c r="D10985" s="86"/>
      <c r="E10985" s="86"/>
      <c r="F10985" s="86"/>
    </row>
    <row r="10986" spans="3:6" x14ac:dyDescent="0.25">
      <c r="C10986" s="86"/>
      <c r="D10986" s="86"/>
      <c r="E10986" s="86"/>
      <c r="F10986" s="86"/>
    </row>
    <row r="10987" spans="3:6" x14ac:dyDescent="0.25">
      <c r="C10987" s="86"/>
      <c r="D10987" s="86"/>
      <c r="E10987" s="86"/>
      <c r="F10987" s="86"/>
    </row>
    <row r="10988" spans="3:6" x14ac:dyDescent="0.25">
      <c r="C10988" s="86"/>
      <c r="D10988" s="86"/>
      <c r="E10988" s="86"/>
      <c r="F10988" s="86"/>
    </row>
    <row r="10989" spans="3:6" x14ac:dyDescent="0.25">
      <c r="C10989" s="86"/>
      <c r="D10989" s="86"/>
      <c r="E10989" s="86"/>
      <c r="F10989" s="86"/>
    </row>
    <row r="10990" spans="3:6" x14ac:dyDescent="0.25">
      <c r="C10990" s="86"/>
      <c r="D10990" s="86"/>
      <c r="E10990" s="86"/>
      <c r="F10990" s="86"/>
    </row>
    <row r="10991" spans="3:6" x14ac:dyDescent="0.25">
      <c r="C10991" s="86"/>
      <c r="D10991" s="86"/>
      <c r="E10991" s="86"/>
      <c r="F10991" s="86"/>
    </row>
    <row r="10992" spans="3:6" x14ac:dyDescent="0.25">
      <c r="C10992" s="86"/>
      <c r="D10992" s="86"/>
      <c r="E10992" s="86"/>
      <c r="F10992" s="86"/>
    </row>
    <row r="10993" spans="3:6" x14ac:dyDescent="0.25">
      <c r="C10993" s="86"/>
      <c r="D10993" s="86"/>
      <c r="E10993" s="86"/>
      <c r="F10993" s="86"/>
    </row>
    <row r="10994" spans="3:6" x14ac:dyDescent="0.25">
      <c r="C10994" s="86"/>
      <c r="D10994" s="86"/>
      <c r="E10994" s="86"/>
      <c r="F10994" s="86"/>
    </row>
    <row r="10995" spans="3:6" x14ac:dyDescent="0.25">
      <c r="C10995" s="86"/>
      <c r="D10995" s="86"/>
      <c r="E10995" s="86"/>
      <c r="F10995" s="86"/>
    </row>
    <row r="10996" spans="3:6" x14ac:dyDescent="0.25">
      <c r="C10996" s="86"/>
      <c r="D10996" s="86"/>
      <c r="E10996" s="86"/>
      <c r="F10996" s="86"/>
    </row>
    <row r="10997" spans="3:6" x14ac:dyDescent="0.25">
      <c r="C10997" s="86"/>
      <c r="D10997" s="86"/>
      <c r="E10997" s="86"/>
      <c r="F10997" s="86"/>
    </row>
    <row r="10998" spans="3:6" x14ac:dyDescent="0.25">
      <c r="C10998" s="86"/>
      <c r="D10998" s="86"/>
      <c r="E10998" s="86"/>
      <c r="F10998" s="86"/>
    </row>
    <row r="10999" spans="3:6" x14ac:dyDescent="0.25">
      <c r="C10999" s="86"/>
      <c r="D10999" s="86"/>
      <c r="E10999" s="86"/>
      <c r="F10999" s="86"/>
    </row>
    <row r="11000" spans="3:6" x14ac:dyDescent="0.25">
      <c r="C11000" s="86"/>
      <c r="D11000" s="86"/>
      <c r="E11000" s="86"/>
      <c r="F11000" s="86"/>
    </row>
    <row r="11001" spans="3:6" x14ac:dyDescent="0.25">
      <c r="C11001" s="86"/>
      <c r="D11001" s="86"/>
      <c r="E11001" s="86"/>
      <c r="F11001" s="86"/>
    </row>
    <row r="11002" spans="3:6" x14ac:dyDescent="0.25">
      <c r="C11002" s="86"/>
      <c r="D11002" s="86"/>
      <c r="E11002" s="86"/>
      <c r="F11002" s="86"/>
    </row>
    <row r="11003" spans="3:6" x14ac:dyDescent="0.25">
      <c r="C11003" s="86"/>
      <c r="D11003" s="86"/>
      <c r="E11003" s="86"/>
      <c r="F11003" s="86"/>
    </row>
    <row r="11004" spans="3:6" x14ac:dyDescent="0.25">
      <c r="C11004" s="86"/>
      <c r="D11004" s="86"/>
      <c r="E11004" s="86"/>
      <c r="F11004" s="86"/>
    </row>
    <row r="11005" spans="3:6" x14ac:dyDescent="0.25">
      <c r="C11005" s="86"/>
      <c r="D11005" s="86"/>
      <c r="E11005" s="86"/>
      <c r="F11005" s="86"/>
    </row>
    <row r="11006" spans="3:6" x14ac:dyDescent="0.25">
      <c r="C11006" s="86"/>
      <c r="D11006" s="86"/>
      <c r="E11006" s="86"/>
      <c r="F11006" s="86"/>
    </row>
    <row r="11007" spans="3:6" x14ac:dyDescent="0.25">
      <c r="C11007" s="86"/>
      <c r="D11007" s="86"/>
      <c r="E11007" s="86"/>
      <c r="F11007" s="86"/>
    </row>
    <row r="11008" spans="3:6" x14ac:dyDescent="0.25">
      <c r="C11008" s="86"/>
      <c r="D11008" s="86"/>
      <c r="E11008" s="86"/>
      <c r="F11008" s="86"/>
    </row>
    <row r="11009" spans="3:6" x14ac:dyDescent="0.25">
      <c r="C11009" s="86"/>
      <c r="D11009" s="86"/>
      <c r="E11009" s="86"/>
      <c r="F11009" s="86"/>
    </row>
    <row r="11010" spans="3:6" x14ac:dyDescent="0.25">
      <c r="C11010" s="86"/>
      <c r="D11010" s="86"/>
      <c r="E11010" s="86"/>
      <c r="F11010" s="86"/>
    </row>
    <row r="11011" spans="3:6" x14ac:dyDescent="0.25">
      <c r="C11011" s="86"/>
      <c r="D11011" s="86"/>
      <c r="E11011" s="86"/>
      <c r="F11011" s="86"/>
    </row>
    <row r="11012" spans="3:6" x14ac:dyDescent="0.25">
      <c r="C11012" s="86"/>
      <c r="D11012" s="86"/>
      <c r="E11012" s="86"/>
      <c r="F11012" s="86"/>
    </row>
    <row r="11013" spans="3:6" x14ac:dyDescent="0.25">
      <c r="C11013" s="86"/>
      <c r="D11013" s="86"/>
      <c r="E11013" s="86"/>
      <c r="F11013" s="86"/>
    </row>
    <row r="11014" spans="3:6" x14ac:dyDescent="0.25">
      <c r="C11014" s="86"/>
      <c r="D11014" s="86"/>
      <c r="E11014" s="86"/>
      <c r="F11014" s="86"/>
    </row>
    <row r="11015" spans="3:6" x14ac:dyDescent="0.25">
      <c r="C11015" s="86"/>
      <c r="D11015" s="86"/>
      <c r="E11015" s="86"/>
      <c r="F11015" s="86"/>
    </row>
    <row r="11016" spans="3:6" x14ac:dyDescent="0.25">
      <c r="C11016" s="86"/>
      <c r="D11016" s="86"/>
      <c r="E11016" s="86"/>
      <c r="F11016" s="86"/>
    </row>
    <row r="11017" spans="3:6" x14ac:dyDescent="0.25">
      <c r="C11017" s="86"/>
      <c r="D11017" s="86"/>
      <c r="E11017" s="86"/>
      <c r="F11017" s="86"/>
    </row>
    <row r="11018" spans="3:6" x14ac:dyDescent="0.25">
      <c r="C11018" s="86"/>
      <c r="D11018" s="86"/>
      <c r="E11018" s="86"/>
      <c r="F11018" s="86"/>
    </row>
    <row r="11019" spans="3:6" x14ac:dyDescent="0.25">
      <c r="C11019" s="86"/>
      <c r="D11019" s="86"/>
      <c r="E11019" s="86"/>
      <c r="F11019" s="86"/>
    </row>
    <row r="11020" spans="3:6" x14ac:dyDescent="0.25">
      <c r="C11020" s="86"/>
      <c r="D11020" s="86"/>
      <c r="E11020" s="86"/>
      <c r="F11020" s="86"/>
    </row>
    <row r="11021" spans="3:6" x14ac:dyDescent="0.25">
      <c r="C11021" s="86"/>
      <c r="D11021" s="86"/>
      <c r="E11021" s="86"/>
      <c r="F11021" s="86"/>
    </row>
    <row r="11022" spans="3:6" x14ac:dyDescent="0.25">
      <c r="C11022" s="86"/>
      <c r="D11022" s="86"/>
      <c r="E11022" s="86"/>
      <c r="F11022" s="86"/>
    </row>
    <row r="11023" spans="3:6" x14ac:dyDescent="0.25">
      <c r="C11023" s="86"/>
      <c r="D11023" s="86"/>
      <c r="E11023" s="86"/>
      <c r="F11023" s="86"/>
    </row>
    <row r="11024" spans="3:6" x14ac:dyDescent="0.25">
      <c r="C11024" s="86"/>
      <c r="D11024" s="86"/>
      <c r="E11024" s="86"/>
      <c r="F11024" s="86"/>
    </row>
    <row r="11025" spans="3:6" x14ac:dyDescent="0.25">
      <c r="C11025" s="86"/>
      <c r="D11025" s="86"/>
      <c r="E11025" s="86"/>
      <c r="F11025" s="86"/>
    </row>
    <row r="11026" spans="3:6" x14ac:dyDescent="0.25">
      <c r="C11026" s="86"/>
      <c r="D11026" s="86"/>
      <c r="E11026" s="86"/>
      <c r="F11026" s="86"/>
    </row>
    <row r="11027" spans="3:6" x14ac:dyDescent="0.25">
      <c r="C11027" s="86"/>
      <c r="D11027" s="86"/>
      <c r="E11027" s="86"/>
      <c r="F11027" s="86"/>
    </row>
    <row r="11028" spans="3:6" x14ac:dyDescent="0.25">
      <c r="C11028" s="86"/>
      <c r="D11028" s="86"/>
      <c r="E11028" s="86"/>
      <c r="F11028" s="86"/>
    </row>
    <row r="11029" spans="3:6" x14ac:dyDescent="0.25">
      <c r="C11029" s="86"/>
      <c r="D11029" s="86"/>
      <c r="E11029" s="86"/>
      <c r="F11029" s="86"/>
    </row>
    <row r="11030" spans="3:6" x14ac:dyDescent="0.25">
      <c r="C11030" s="86"/>
      <c r="D11030" s="86"/>
      <c r="E11030" s="86"/>
      <c r="F11030" s="86"/>
    </row>
    <row r="11031" spans="3:6" x14ac:dyDescent="0.25">
      <c r="C11031" s="86"/>
      <c r="D11031" s="86"/>
      <c r="E11031" s="86"/>
      <c r="F11031" s="86"/>
    </row>
    <row r="11032" spans="3:6" x14ac:dyDescent="0.25">
      <c r="C11032" s="86"/>
      <c r="D11032" s="86"/>
      <c r="E11032" s="86"/>
      <c r="F11032" s="86"/>
    </row>
    <row r="11033" spans="3:6" x14ac:dyDescent="0.25">
      <c r="C11033" s="86"/>
      <c r="D11033" s="86"/>
      <c r="E11033" s="86"/>
      <c r="F11033" s="86"/>
    </row>
    <row r="11034" spans="3:6" x14ac:dyDescent="0.25">
      <c r="C11034" s="86"/>
      <c r="D11034" s="86"/>
      <c r="E11034" s="86"/>
      <c r="F11034" s="86"/>
    </row>
    <row r="11035" spans="3:6" x14ac:dyDescent="0.25">
      <c r="C11035" s="86"/>
      <c r="D11035" s="86"/>
      <c r="E11035" s="86"/>
      <c r="F11035" s="86"/>
    </row>
    <row r="11036" spans="3:6" x14ac:dyDescent="0.25">
      <c r="C11036" s="86"/>
      <c r="D11036" s="86"/>
      <c r="E11036" s="86"/>
      <c r="F11036" s="86"/>
    </row>
    <row r="11037" spans="3:6" x14ac:dyDescent="0.25">
      <c r="C11037" s="86"/>
      <c r="D11037" s="86"/>
      <c r="E11037" s="86"/>
      <c r="F11037" s="86"/>
    </row>
    <row r="11038" spans="3:6" x14ac:dyDescent="0.25">
      <c r="C11038" s="86"/>
      <c r="D11038" s="86"/>
      <c r="E11038" s="86"/>
      <c r="F11038" s="86"/>
    </row>
    <row r="11039" spans="3:6" x14ac:dyDescent="0.25">
      <c r="C11039" s="86"/>
      <c r="D11039" s="86"/>
      <c r="E11039" s="86"/>
      <c r="F11039" s="86"/>
    </row>
    <row r="11040" spans="3:6" x14ac:dyDescent="0.25">
      <c r="C11040" s="86"/>
      <c r="D11040" s="86"/>
      <c r="E11040" s="86"/>
      <c r="F11040" s="86"/>
    </row>
    <row r="11041" spans="3:6" x14ac:dyDescent="0.25">
      <c r="C11041" s="86"/>
      <c r="D11041" s="86"/>
      <c r="E11041" s="86"/>
      <c r="F11041" s="86"/>
    </row>
    <row r="11042" spans="3:6" x14ac:dyDescent="0.25">
      <c r="C11042" s="86"/>
      <c r="D11042" s="86"/>
      <c r="E11042" s="86"/>
      <c r="F11042" s="86"/>
    </row>
    <row r="11043" spans="3:6" x14ac:dyDescent="0.25">
      <c r="C11043" s="86"/>
      <c r="D11043" s="86"/>
      <c r="E11043" s="86"/>
      <c r="F11043" s="86"/>
    </row>
    <row r="11044" spans="3:6" x14ac:dyDescent="0.25">
      <c r="C11044" s="86"/>
      <c r="D11044" s="86"/>
      <c r="E11044" s="86"/>
      <c r="F11044" s="86"/>
    </row>
    <row r="11045" spans="3:6" x14ac:dyDescent="0.25">
      <c r="C11045" s="86"/>
      <c r="D11045" s="86"/>
      <c r="E11045" s="86"/>
      <c r="F11045" s="86"/>
    </row>
    <row r="11046" spans="3:6" x14ac:dyDescent="0.25">
      <c r="C11046" s="86"/>
      <c r="D11046" s="86"/>
      <c r="E11046" s="86"/>
      <c r="F11046" s="86"/>
    </row>
    <row r="11047" spans="3:6" x14ac:dyDescent="0.25">
      <c r="C11047" s="86"/>
      <c r="D11047" s="86"/>
      <c r="E11047" s="86"/>
      <c r="F11047" s="86"/>
    </row>
    <row r="11048" spans="3:6" x14ac:dyDescent="0.25">
      <c r="C11048" s="86"/>
      <c r="D11048" s="86"/>
      <c r="E11048" s="86"/>
      <c r="F11048" s="86"/>
    </row>
    <row r="11049" spans="3:6" x14ac:dyDescent="0.25">
      <c r="C11049" s="86"/>
      <c r="D11049" s="86"/>
      <c r="E11049" s="86"/>
      <c r="F11049" s="86"/>
    </row>
    <row r="11050" spans="3:6" x14ac:dyDescent="0.25">
      <c r="C11050" s="86"/>
      <c r="D11050" s="86"/>
      <c r="E11050" s="86"/>
      <c r="F11050" s="86"/>
    </row>
    <row r="11051" spans="3:6" x14ac:dyDescent="0.25">
      <c r="C11051" s="86"/>
      <c r="D11051" s="86"/>
      <c r="E11051" s="86"/>
      <c r="F11051" s="86"/>
    </row>
    <row r="11052" spans="3:6" x14ac:dyDescent="0.25">
      <c r="C11052" s="86"/>
      <c r="D11052" s="86"/>
      <c r="E11052" s="86"/>
      <c r="F11052" s="86"/>
    </row>
    <row r="11053" spans="3:6" x14ac:dyDescent="0.25">
      <c r="C11053" s="86"/>
      <c r="D11053" s="86"/>
      <c r="E11053" s="86"/>
      <c r="F11053" s="86"/>
    </row>
    <row r="11054" spans="3:6" x14ac:dyDescent="0.25">
      <c r="C11054" s="86"/>
      <c r="D11054" s="86"/>
      <c r="E11054" s="86"/>
      <c r="F11054" s="86"/>
    </row>
    <row r="11055" spans="3:6" x14ac:dyDescent="0.25">
      <c r="C11055" s="86"/>
      <c r="D11055" s="86"/>
      <c r="E11055" s="86"/>
      <c r="F11055" s="86"/>
    </row>
    <row r="11056" spans="3:6" x14ac:dyDescent="0.25">
      <c r="C11056" s="86"/>
      <c r="D11056" s="86"/>
      <c r="E11056" s="86"/>
      <c r="F11056" s="86"/>
    </row>
    <row r="11057" spans="3:6" x14ac:dyDescent="0.25">
      <c r="C11057" s="86"/>
      <c r="D11057" s="86"/>
      <c r="E11057" s="86"/>
      <c r="F11057" s="86"/>
    </row>
    <row r="11058" spans="3:6" x14ac:dyDescent="0.25">
      <c r="C11058" s="86"/>
      <c r="D11058" s="86"/>
      <c r="E11058" s="86"/>
      <c r="F11058" s="86"/>
    </row>
    <row r="11059" spans="3:6" x14ac:dyDescent="0.25">
      <c r="C11059" s="86"/>
      <c r="D11059" s="86"/>
      <c r="E11059" s="86"/>
      <c r="F11059" s="86"/>
    </row>
    <row r="11060" spans="3:6" x14ac:dyDescent="0.25">
      <c r="C11060" s="86"/>
      <c r="D11060" s="86"/>
      <c r="E11060" s="86"/>
      <c r="F11060" s="86"/>
    </row>
    <row r="11061" spans="3:6" x14ac:dyDescent="0.25">
      <c r="C11061" s="86"/>
      <c r="D11061" s="86"/>
      <c r="E11061" s="86"/>
      <c r="F11061" s="86"/>
    </row>
    <row r="11062" spans="3:6" x14ac:dyDescent="0.25">
      <c r="C11062" s="86"/>
      <c r="D11062" s="86"/>
      <c r="E11062" s="86"/>
      <c r="F11062" s="86"/>
    </row>
    <row r="11063" spans="3:6" x14ac:dyDescent="0.25">
      <c r="C11063" s="86"/>
      <c r="D11063" s="86"/>
      <c r="E11063" s="86"/>
      <c r="F11063" s="86"/>
    </row>
    <row r="11064" spans="3:6" x14ac:dyDescent="0.25">
      <c r="C11064" s="86"/>
      <c r="D11064" s="86"/>
      <c r="E11064" s="86"/>
      <c r="F11064" s="86"/>
    </row>
    <row r="11065" spans="3:6" x14ac:dyDescent="0.25">
      <c r="C11065" s="86"/>
      <c r="D11065" s="86"/>
      <c r="E11065" s="86"/>
      <c r="F11065" s="86"/>
    </row>
    <row r="11066" spans="3:6" x14ac:dyDescent="0.25">
      <c r="C11066" s="86"/>
      <c r="D11066" s="86"/>
      <c r="E11066" s="86"/>
      <c r="F11066" s="86"/>
    </row>
    <row r="11067" spans="3:6" x14ac:dyDescent="0.25">
      <c r="C11067" s="86"/>
      <c r="D11067" s="86"/>
      <c r="E11067" s="86"/>
      <c r="F11067" s="86"/>
    </row>
    <row r="11068" spans="3:6" x14ac:dyDescent="0.25">
      <c r="C11068" s="86"/>
      <c r="D11068" s="86"/>
      <c r="E11068" s="86"/>
      <c r="F11068" s="86"/>
    </row>
    <row r="11069" spans="3:6" x14ac:dyDescent="0.25">
      <c r="C11069" s="86"/>
      <c r="D11069" s="86"/>
      <c r="E11069" s="86"/>
      <c r="F11069" s="86"/>
    </row>
    <row r="11070" spans="3:6" x14ac:dyDescent="0.25">
      <c r="C11070" s="86"/>
      <c r="D11070" s="86"/>
      <c r="E11070" s="86"/>
      <c r="F11070" s="86"/>
    </row>
    <row r="11071" spans="3:6" x14ac:dyDescent="0.25">
      <c r="C11071" s="86"/>
      <c r="D11071" s="86"/>
      <c r="E11071" s="86"/>
      <c r="F11071" s="86"/>
    </row>
    <row r="11072" spans="3:6" x14ac:dyDescent="0.25">
      <c r="C11072" s="86"/>
      <c r="D11072" s="86"/>
      <c r="E11072" s="86"/>
      <c r="F11072" s="86"/>
    </row>
    <row r="11073" spans="3:6" x14ac:dyDescent="0.25">
      <c r="C11073" s="86"/>
      <c r="D11073" s="86"/>
      <c r="E11073" s="86"/>
      <c r="F11073" s="86"/>
    </row>
    <row r="11074" spans="3:6" x14ac:dyDescent="0.25">
      <c r="C11074" s="86"/>
      <c r="D11074" s="86"/>
      <c r="E11074" s="86"/>
      <c r="F11074" s="86"/>
    </row>
    <row r="11075" spans="3:6" x14ac:dyDescent="0.25">
      <c r="C11075" s="86"/>
      <c r="D11075" s="86"/>
      <c r="E11075" s="86"/>
      <c r="F11075" s="86"/>
    </row>
    <row r="11076" spans="3:6" x14ac:dyDescent="0.25">
      <c r="C11076" s="86"/>
      <c r="D11076" s="86"/>
      <c r="E11076" s="86"/>
      <c r="F11076" s="86"/>
    </row>
    <row r="11077" spans="3:6" x14ac:dyDescent="0.25">
      <c r="C11077" s="86"/>
      <c r="D11077" s="86"/>
      <c r="E11077" s="86"/>
      <c r="F11077" s="86"/>
    </row>
    <row r="11078" spans="3:6" x14ac:dyDescent="0.25">
      <c r="C11078" s="86"/>
      <c r="D11078" s="86"/>
      <c r="E11078" s="86"/>
      <c r="F11078" s="86"/>
    </row>
    <row r="11079" spans="3:6" x14ac:dyDescent="0.25">
      <c r="C11079" s="86"/>
      <c r="D11079" s="86"/>
      <c r="E11079" s="86"/>
      <c r="F11079" s="86"/>
    </row>
    <row r="11080" spans="3:6" x14ac:dyDescent="0.25">
      <c r="C11080" s="86"/>
      <c r="D11080" s="86"/>
      <c r="E11080" s="86"/>
      <c r="F11080" s="86"/>
    </row>
    <row r="11081" spans="3:6" x14ac:dyDescent="0.25">
      <c r="C11081" s="86"/>
      <c r="D11081" s="86"/>
      <c r="E11081" s="86"/>
      <c r="F11081" s="86"/>
    </row>
    <row r="11082" spans="3:6" x14ac:dyDescent="0.25">
      <c r="C11082" s="86"/>
      <c r="D11082" s="86"/>
      <c r="E11082" s="86"/>
      <c r="F11082" s="86"/>
    </row>
    <row r="11083" spans="3:6" x14ac:dyDescent="0.25">
      <c r="C11083" s="86"/>
      <c r="D11083" s="86"/>
      <c r="E11083" s="86"/>
      <c r="F11083" s="86"/>
    </row>
    <row r="11084" spans="3:6" x14ac:dyDescent="0.25">
      <c r="C11084" s="86"/>
      <c r="D11084" s="86"/>
      <c r="E11084" s="86"/>
      <c r="F11084" s="86"/>
    </row>
    <row r="11085" spans="3:6" x14ac:dyDescent="0.25">
      <c r="C11085" s="86"/>
      <c r="D11085" s="86"/>
      <c r="E11085" s="86"/>
      <c r="F11085" s="86"/>
    </row>
    <row r="11086" spans="3:6" x14ac:dyDescent="0.25">
      <c r="C11086" s="86"/>
      <c r="D11086" s="86"/>
      <c r="E11086" s="86"/>
      <c r="F11086" s="86"/>
    </row>
    <row r="11087" spans="3:6" x14ac:dyDescent="0.25">
      <c r="C11087" s="86"/>
      <c r="D11087" s="86"/>
      <c r="E11087" s="86"/>
      <c r="F11087" s="86"/>
    </row>
    <row r="11088" spans="3:6" x14ac:dyDescent="0.25">
      <c r="C11088" s="86"/>
      <c r="D11088" s="86"/>
      <c r="E11088" s="86"/>
      <c r="F11088" s="86"/>
    </row>
    <row r="11089" spans="3:6" x14ac:dyDescent="0.25">
      <c r="C11089" s="86"/>
      <c r="D11089" s="86"/>
      <c r="E11089" s="86"/>
      <c r="F11089" s="86"/>
    </row>
    <row r="11090" spans="3:6" x14ac:dyDescent="0.25">
      <c r="C11090" s="86"/>
      <c r="D11090" s="86"/>
      <c r="E11090" s="86"/>
      <c r="F11090" s="86"/>
    </row>
    <row r="11091" spans="3:6" x14ac:dyDescent="0.25">
      <c r="C11091" s="86"/>
      <c r="D11091" s="86"/>
      <c r="E11091" s="86"/>
      <c r="F11091" s="86"/>
    </row>
    <row r="11092" spans="3:6" x14ac:dyDescent="0.25">
      <c r="C11092" s="86"/>
      <c r="D11092" s="86"/>
      <c r="E11092" s="86"/>
      <c r="F11092" s="86"/>
    </row>
    <row r="11093" spans="3:6" x14ac:dyDescent="0.25">
      <c r="C11093" s="86"/>
      <c r="D11093" s="86"/>
      <c r="E11093" s="86"/>
      <c r="F11093" s="86"/>
    </row>
    <row r="11094" spans="3:6" x14ac:dyDescent="0.25">
      <c r="C11094" s="86"/>
      <c r="D11094" s="86"/>
      <c r="E11094" s="86"/>
      <c r="F11094" s="86"/>
    </row>
    <row r="11095" spans="3:6" x14ac:dyDescent="0.25">
      <c r="C11095" s="86"/>
      <c r="D11095" s="86"/>
      <c r="E11095" s="86"/>
      <c r="F11095" s="86"/>
    </row>
    <row r="11096" spans="3:6" x14ac:dyDescent="0.25">
      <c r="C11096" s="86"/>
      <c r="D11096" s="86"/>
      <c r="E11096" s="86"/>
      <c r="F11096" s="86"/>
    </row>
    <row r="11097" spans="3:6" x14ac:dyDescent="0.25">
      <c r="C11097" s="86"/>
      <c r="D11097" s="86"/>
      <c r="E11097" s="86"/>
      <c r="F11097" s="86"/>
    </row>
    <row r="11098" spans="3:6" x14ac:dyDescent="0.25">
      <c r="C11098" s="86"/>
      <c r="D11098" s="86"/>
      <c r="E11098" s="86"/>
      <c r="F11098" s="86"/>
    </row>
    <row r="11099" spans="3:6" x14ac:dyDescent="0.25">
      <c r="C11099" s="86"/>
      <c r="D11099" s="86"/>
      <c r="E11099" s="86"/>
      <c r="F11099" s="86"/>
    </row>
    <row r="11100" spans="3:6" x14ac:dyDescent="0.25">
      <c r="C11100" s="86"/>
      <c r="D11100" s="86"/>
      <c r="E11100" s="86"/>
      <c r="F11100" s="86"/>
    </row>
    <row r="11101" spans="3:6" x14ac:dyDescent="0.25">
      <c r="C11101" s="86"/>
      <c r="D11101" s="86"/>
      <c r="E11101" s="86"/>
      <c r="F11101" s="86"/>
    </row>
    <row r="11102" spans="3:6" x14ac:dyDescent="0.25">
      <c r="C11102" s="86"/>
      <c r="D11102" s="86"/>
      <c r="E11102" s="86"/>
      <c r="F11102" s="86"/>
    </row>
    <row r="11103" spans="3:6" x14ac:dyDescent="0.25">
      <c r="C11103" s="86"/>
      <c r="D11103" s="86"/>
      <c r="E11103" s="86"/>
      <c r="F11103" s="86"/>
    </row>
    <row r="11104" spans="3:6" x14ac:dyDescent="0.25">
      <c r="C11104" s="86"/>
      <c r="D11104" s="86"/>
      <c r="E11104" s="86"/>
      <c r="F11104" s="86"/>
    </row>
    <row r="11105" spans="3:6" x14ac:dyDescent="0.25">
      <c r="C11105" s="86"/>
      <c r="D11105" s="86"/>
      <c r="E11105" s="86"/>
      <c r="F11105" s="86"/>
    </row>
    <row r="11106" spans="3:6" x14ac:dyDescent="0.25">
      <c r="C11106" s="86"/>
      <c r="D11106" s="86"/>
      <c r="E11106" s="86"/>
      <c r="F11106" s="86"/>
    </row>
    <row r="11107" spans="3:6" x14ac:dyDescent="0.25">
      <c r="C11107" s="86"/>
      <c r="D11107" s="86"/>
      <c r="E11107" s="86"/>
      <c r="F11107" s="86"/>
    </row>
    <row r="11108" spans="3:6" x14ac:dyDescent="0.25">
      <c r="C11108" s="86"/>
      <c r="D11108" s="86"/>
      <c r="E11108" s="86"/>
      <c r="F11108" s="86"/>
    </row>
    <row r="11109" spans="3:6" x14ac:dyDescent="0.25">
      <c r="C11109" s="86"/>
      <c r="D11109" s="86"/>
      <c r="E11109" s="86"/>
      <c r="F11109" s="86"/>
    </row>
    <row r="11110" spans="3:6" x14ac:dyDescent="0.25">
      <c r="C11110" s="86"/>
      <c r="D11110" s="86"/>
      <c r="E11110" s="86"/>
      <c r="F11110" s="86"/>
    </row>
    <row r="11111" spans="3:6" x14ac:dyDescent="0.25">
      <c r="C11111" s="86"/>
      <c r="D11111" s="86"/>
      <c r="E11111" s="86"/>
      <c r="F11111" s="86"/>
    </row>
    <row r="11112" spans="3:6" x14ac:dyDescent="0.25">
      <c r="C11112" s="86"/>
      <c r="D11112" s="86"/>
      <c r="E11112" s="86"/>
      <c r="F11112" s="86"/>
    </row>
    <row r="11113" spans="3:6" x14ac:dyDescent="0.25">
      <c r="C11113" s="86"/>
      <c r="D11113" s="86"/>
      <c r="E11113" s="86"/>
      <c r="F11113" s="86"/>
    </row>
    <row r="11114" spans="3:6" x14ac:dyDescent="0.25">
      <c r="C11114" s="86"/>
      <c r="D11114" s="86"/>
      <c r="E11114" s="86"/>
      <c r="F11114" s="86"/>
    </row>
    <row r="11115" spans="3:6" x14ac:dyDescent="0.25">
      <c r="C11115" s="86"/>
      <c r="D11115" s="86"/>
      <c r="E11115" s="86"/>
      <c r="F11115" s="86"/>
    </row>
    <row r="11116" spans="3:6" x14ac:dyDescent="0.25">
      <c r="C11116" s="86"/>
      <c r="D11116" s="86"/>
      <c r="E11116" s="86"/>
      <c r="F11116" s="86"/>
    </row>
    <row r="11117" spans="3:6" x14ac:dyDescent="0.25">
      <c r="C11117" s="86"/>
      <c r="D11117" s="86"/>
      <c r="E11117" s="86"/>
      <c r="F11117" s="86"/>
    </row>
    <row r="11118" spans="3:6" x14ac:dyDescent="0.25">
      <c r="C11118" s="86"/>
      <c r="D11118" s="86"/>
      <c r="E11118" s="86"/>
      <c r="F11118" s="86"/>
    </row>
    <row r="11119" spans="3:6" x14ac:dyDescent="0.25">
      <c r="C11119" s="86"/>
      <c r="D11119" s="86"/>
      <c r="E11119" s="86"/>
      <c r="F11119" s="86"/>
    </row>
    <row r="11120" spans="3:6" x14ac:dyDescent="0.25">
      <c r="C11120" s="86"/>
      <c r="D11120" s="86"/>
      <c r="E11120" s="86"/>
      <c r="F11120" s="86"/>
    </row>
    <row r="11121" spans="3:6" x14ac:dyDescent="0.25">
      <c r="C11121" s="86"/>
      <c r="D11121" s="86"/>
      <c r="E11121" s="86"/>
      <c r="F11121" s="86"/>
    </row>
    <row r="11122" spans="3:6" x14ac:dyDescent="0.25">
      <c r="C11122" s="86"/>
      <c r="D11122" s="86"/>
      <c r="E11122" s="86"/>
      <c r="F11122" s="86"/>
    </row>
    <row r="11123" spans="3:6" x14ac:dyDescent="0.25">
      <c r="C11123" s="86"/>
      <c r="D11123" s="86"/>
      <c r="E11123" s="86"/>
      <c r="F11123" s="86"/>
    </row>
    <row r="11124" spans="3:6" x14ac:dyDescent="0.25">
      <c r="C11124" s="86"/>
      <c r="D11124" s="86"/>
      <c r="E11124" s="86"/>
      <c r="F11124" s="86"/>
    </row>
    <row r="11125" spans="3:6" x14ac:dyDescent="0.25">
      <c r="C11125" s="86"/>
      <c r="D11125" s="86"/>
      <c r="E11125" s="86"/>
      <c r="F11125" s="86"/>
    </row>
    <row r="11126" spans="3:6" x14ac:dyDescent="0.25">
      <c r="C11126" s="86"/>
      <c r="D11126" s="86"/>
      <c r="E11126" s="86"/>
      <c r="F11126" s="86"/>
    </row>
    <row r="11127" spans="3:6" x14ac:dyDescent="0.25">
      <c r="C11127" s="86"/>
      <c r="D11127" s="86"/>
      <c r="E11127" s="86"/>
      <c r="F11127" s="86"/>
    </row>
    <row r="11128" spans="3:6" x14ac:dyDescent="0.25">
      <c r="C11128" s="86"/>
      <c r="D11128" s="86"/>
      <c r="E11128" s="86"/>
      <c r="F11128" s="86"/>
    </row>
    <row r="11129" spans="3:6" x14ac:dyDescent="0.25">
      <c r="C11129" s="86"/>
      <c r="D11129" s="86"/>
      <c r="E11129" s="86"/>
      <c r="F11129" s="86"/>
    </row>
    <row r="11130" spans="3:6" x14ac:dyDescent="0.25">
      <c r="C11130" s="86"/>
      <c r="D11130" s="86"/>
      <c r="E11130" s="86"/>
      <c r="F11130" s="86"/>
    </row>
    <row r="11131" spans="3:6" x14ac:dyDescent="0.25">
      <c r="C11131" s="86"/>
      <c r="D11131" s="86"/>
      <c r="E11131" s="86"/>
      <c r="F11131" s="86"/>
    </row>
    <row r="11132" spans="3:6" x14ac:dyDescent="0.25">
      <c r="C11132" s="86"/>
      <c r="D11132" s="86"/>
      <c r="E11132" s="86"/>
      <c r="F11132" s="86"/>
    </row>
    <row r="11133" spans="3:6" x14ac:dyDescent="0.25">
      <c r="C11133" s="86"/>
      <c r="D11133" s="86"/>
      <c r="E11133" s="86"/>
      <c r="F11133" s="86"/>
    </row>
    <row r="11134" spans="3:6" x14ac:dyDescent="0.25">
      <c r="C11134" s="86"/>
      <c r="D11134" s="86"/>
      <c r="E11134" s="86"/>
      <c r="F11134" s="86"/>
    </row>
    <row r="11135" spans="3:6" x14ac:dyDescent="0.25">
      <c r="C11135" s="86"/>
      <c r="D11135" s="86"/>
      <c r="E11135" s="86"/>
      <c r="F11135" s="86"/>
    </row>
    <row r="11136" spans="3:6" x14ac:dyDescent="0.25">
      <c r="C11136" s="86"/>
      <c r="D11136" s="86"/>
      <c r="E11136" s="86"/>
      <c r="F11136" s="86"/>
    </row>
    <row r="11137" spans="3:6" x14ac:dyDescent="0.25">
      <c r="C11137" s="86"/>
      <c r="D11137" s="86"/>
      <c r="E11137" s="86"/>
      <c r="F11137" s="86"/>
    </row>
    <row r="11138" spans="3:6" x14ac:dyDescent="0.25">
      <c r="C11138" s="86"/>
      <c r="D11138" s="86"/>
      <c r="E11138" s="86"/>
      <c r="F11138" s="86"/>
    </row>
    <row r="11139" spans="3:6" x14ac:dyDescent="0.25">
      <c r="C11139" s="86"/>
      <c r="D11139" s="86"/>
      <c r="E11139" s="86"/>
      <c r="F11139" s="86"/>
    </row>
    <row r="11140" spans="3:6" x14ac:dyDescent="0.25">
      <c r="C11140" s="86"/>
      <c r="D11140" s="86"/>
      <c r="E11140" s="86"/>
      <c r="F11140" s="86"/>
    </row>
    <row r="11141" spans="3:6" x14ac:dyDescent="0.25">
      <c r="C11141" s="86"/>
      <c r="D11141" s="86"/>
      <c r="E11141" s="86"/>
      <c r="F11141" s="86"/>
    </row>
    <row r="11142" spans="3:6" x14ac:dyDescent="0.25">
      <c r="C11142" s="86"/>
      <c r="D11142" s="86"/>
      <c r="E11142" s="86"/>
      <c r="F11142" s="86"/>
    </row>
    <row r="11143" spans="3:6" x14ac:dyDescent="0.25">
      <c r="C11143" s="86"/>
      <c r="D11143" s="86"/>
      <c r="E11143" s="86"/>
      <c r="F11143" s="86"/>
    </row>
    <row r="11144" spans="3:6" x14ac:dyDescent="0.25">
      <c r="C11144" s="86"/>
      <c r="D11144" s="86"/>
      <c r="E11144" s="86"/>
      <c r="F11144" s="86"/>
    </row>
    <row r="11145" spans="3:6" x14ac:dyDescent="0.25">
      <c r="C11145" s="86"/>
      <c r="D11145" s="86"/>
      <c r="E11145" s="86"/>
      <c r="F11145" s="86"/>
    </row>
    <row r="11146" spans="3:6" x14ac:dyDescent="0.25">
      <c r="C11146" s="86"/>
      <c r="D11146" s="86"/>
      <c r="E11146" s="86"/>
      <c r="F11146" s="86"/>
    </row>
    <row r="11147" spans="3:6" x14ac:dyDescent="0.25">
      <c r="C11147" s="86"/>
      <c r="D11147" s="86"/>
      <c r="E11147" s="86"/>
      <c r="F11147" s="86"/>
    </row>
    <row r="11148" spans="3:6" x14ac:dyDescent="0.25">
      <c r="C11148" s="86"/>
      <c r="D11148" s="86"/>
      <c r="E11148" s="86"/>
      <c r="F11148" s="86"/>
    </row>
    <row r="11149" spans="3:6" x14ac:dyDescent="0.25">
      <c r="C11149" s="86"/>
      <c r="D11149" s="86"/>
      <c r="E11149" s="86"/>
      <c r="F11149" s="86"/>
    </row>
    <row r="11150" spans="3:6" x14ac:dyDescent="0.25">
      <c r="C11150" s="86"/>
      <c r="D11150" s="86"/>
      <c r="E11150" s="86"/>
      <c r="F11150" s="86"/>
    </row>
    <row r="11151" spans="3:6" x14ac:dyDescent="0.25">
      <c r="C11151" s="86"/>
      <c r="D11151" s="86"/>
      <c r="E11151" s="86"/>
      <c r="F11151" s="86"/>
    </row>
    <row r="11152" spans="3:6" x14ac:dyDescent="0.25">
      <c r="C11152" s="86"/>
      <c r="D11152" s="86"/>
      <c r="E11152" s="86"/>
      <c r="F11152" s="86"/>
    </row>
    <row r="11153" spans="3:6" x14ac:dyDescent="0.25">
      <c r="C11153" s="86"/>
      <c r="D11153" s="86"/>
      <c r="E11153" s="86"/>
      <c r="F11153" s="86"/>
    </row>
    <row r="11154" spans="3:6" x14ac:dyDescent="0.25">
      <c r="C11154" s="86"/>
      <c r="D11154" s="86"/>
      <c r="E11154" s="86"/>
      <c r="F11154" s="86"/>
    </row>
    <row r="11155" spans="3:6" x14ac:dyDescent="0.25">
      <c r="C11155" s="86"/>
      <c r="D11155" s="86"/>
      <c r="E11155" s="86"/>
      <c r="F11155" s="86"/>
    </row>
    <row r="11156" spans="3:6" x14ac:dyDescent="0.25">
      <c r="C11156" s="86"/>
      <c r="D11156" s="86"/>
      <c r="E11156" s="86"/>
      <c r="F11156" s="86"/>
    </row>
    <row r="11157" spans="3:6" x14ac:dyDescent="0.25">
      <c r="C11157" s="86"/>
      <c r="D11157" s="86"/>
      <c r="E11157" s="86"/>
      <c r="F11157" s="86"/>
    </row>
    <row r="11158" spans="3:6" x14ac:dyDescent="0.25">
      <c r="C11158" s="86"/>
      <c r="D11158" s="86"/>
      <c r="E11158" s="86"/>
      <c r="F11158" s="86"/>
    </row>
    <row r="11159" spans="3:6" x14ac:dyDescent="0.25">
      <c r="C11159" s="86"/>
      <c r="D11159" s="86"/>
      <c r="E11159" s="86"/>
      <c r="F11159" s="86"/>
    </row>
    <row r="11160" spans="3:6" x14ac:dyDescent="0.25">
      <c r="C11160" s="86"/>
      <c r="D11160" s="86"/>
      <c r="E11160" s="86"/>
      <c r="F11160" s="86"/>
    </row>
    <row r="11161" spans="3:6" x14ac:dyDescent="0.25">
      <c r="C11161" s="86"/>
      <c r="D11161" s="86"/>
      <c r="E11161" s="86"/>
      <c r="F11161" s="86"/>
    </row>
    <row r="11162" spans="3:6" x14ac:dyDescent="0.25">
      <c r="C11162" s="86"/>
      <c r="D11162" s="86"/>
      <c r="E11162" s="86"/>
      <c r="F11162" s="86"/>
    </row>
    <row r="11163" spans="3:6" x14ac:dyDescent="0.25">
      <c r="C11163" s="86"/>
      <c r="D11163" s="86"/>
      <c r="E11163" s="86"/>
      <c r="F11163" s="86"/>
    </row>
    <row r="11164" spans="3:6" x14ac:dyDescent="0.25">
      <c r="C11164" s="86"/>
      <c r="D11164" s="86"/>
      <c r="E11164" s="86"/>
      <c r="F11164" s="86"/>
    </row>
    <row r="11165" spans="3:6" x14ac:dyDescent="0.25">
      <c r="C11165" s="86"/>
      <c r="D11165" s="86"/>
      <c r="E11165" s="86"/>
      <c r="F11165" s="86"/>
    </row>
    <row r="11166" spans="3:6" x14ac:dyDescent="0.25">
      <c r="C11166" s="86"/>
      <c r="D11166" s="86"/>
      <c r="E11166" s="86"/>
      <c r="F11166" s="86"/>
    </row>
    <row r="11167" spans="3:6" x14ac:dyDescent="0.25">
      <c r="C11167" s="86"/>
      <c r="D11167" s="86"/>
      <c r="E11167" s="86"/>
      <c r="F11167" s="86"/>
    </row>
    <row r="11168" spans="3:6" x14ac:dyDescent="0.25">
      <c r="C11168" s="86"/>
      <c r="D11168" s="86"/>
      <c r="E11168" s="86"/>
      <c r="F11168" s="86"/>
    </row>
    <row r="11169" spans="3:6" x14ac:dyDescent="0.25">
      <c r="C11169" s="86"/>
      <c r="D11169" s="86"/>
      <c r="E11169" s="86"/>
      <c r="F11169" s="86"/>
    </row>
    <row r="11170" spans="3:6" x14ac:dyDescent="0.25">
      <c r="C11170" s="86"/>
      <c r="D11170" s="86"/>
      <c r="E11170" s="86"/>
      <c r="F11170" s="86"/>
    </row>
    <row r="11171" spans="3:6" x14ac:dyDescent="0.25">
      <c r="C11171" s="86"/>
      <c r="D11171" s="86"/>
      <c r="E11171" s="86"/>
      <c r="F11171" s="86"/>
    </row>
    <row r="11172" spans="3:6" x14ac:dyDescent="0.25">
      <c r="C11172" s="86"/>
      <c r="D11172" s="86"/>
      <c r="E11172" s="86"/>
      <c r="F11172" s="86"/>
    </row>
    <row r="11173" spans="3:6" x14ac:dyDescent="0.25">
      <c r="C11173" s="86"/>
      <c r="D11173" s="86"/>
      <c r="E11173" s="86"/>
      <c r="F11173" s="86"/>
    </row>
    <row r="11174" spans="3:6" x14ac:dyDescent="0.25">
      <c r="C11174" s="86"/>
      <c r="D11174" s="86"/>
      <c r="E11174" s="86"/>
      <c r="F11174" s="86"/>
    </row>
    <row r="11175" spans="3:6" x14ac:dyDescent="0.25">
      <c r="C11175" s="86"/>
      <c r="D11175" s="86"/>
      <c r="E11175" s="86"/>
      <c r="F11175" s="86"/>
    </row>
    <row r="11176" spans="3:6" x14ac:dyDescent="0.25">
      <c r="C11176" s="86"/>
      <c r="D11176" s="86"/>
      <c r="E11176" s="86"/>
      <c r="F11176" s="86"/>
    </row>
    <row r="11177" spans="3:6" x14ac:dyDescent="0.25">
      <c r="C11177" s="86"/>
      <c r="D11177" s="86"/>
      <c r="E11177" s="86"/>
      <c r="F11177" s="86"/>
    </row>
    <row r="11178" spans="3:6" x14ac:dyDescent="0.25">
      <c r="C11178" s="86"/>
      <c r="D11178" s="86"/>
      <c r="E11178" s="86"/>
      <c r="F11178" s="86"/>
    </row>
    <row r="11179" spans="3:6" x14ac:dyDescent="0.25">
      <c r="C11179" s="86"/>
      <c r="D11179" s="86"/>
      <c r="E11179" s="86"/>
      <c r="F11179" s="86"/>
    </row>
    <row r="11180" spans="3:6" x14ac:dyDescent="0.25">
      <c r="C11180" s="86"/>
      <c r="D11180" s="86"/>
      <c r="E11180" s="86"/>
      <c r="F11180" s="86"/>
    </row>
    <row r="11181" spans="3:6" x14ac:dyDescent="0.25">
      <c r="C11181" s="86"/>
      <c r="D11181" s="86"/>
      <c r="E11181" s="86"/>
      <c r="F11181" s="86"/>
    </row>
    <row r="11182" spans="3:6" x14ac:dyDescent="0.25">
      <c r="C11182" s="86"/>
      <c r="D11182" s="86"/>
      <c r="E11182" s="86"/>
      <c r="F11182" s="86"/>
    </row>
    <row r="11183" spans="3:6" x14ac:dyDescent="0.25">
      <c r="C11183" s="86"/>
      <c r="D11183" s="86"/>
      <c r="E11183" s="86"/>
      <c r="F11183" s="86"/>
    </row>
    <row r="11184" spans="3:6" x14ac:dyDescent="0.25">
      <c r="C11184" s="86"/>
      <c r="D11184" s="86"/>
      <c r="E11184" s="86"/>
      <c r="F11184" s="86"/>
    </row>
    <row r="11185" spans="3:6" x14ac:dyDescent="0.25">
      <c r="C11185" s="86"/>
      <c r="D11185" s="86"/>
      <c r="E11185" s="86"/>
      <c r="F11185" s="86"/>
    </row>
    <row r="11186" spans="3:6" x14ac:dyDescent="0.25">
      <c r="C11186" s="86"/>
      <c r="D11186" s="86"/>
      <c r="E11186" s="86"/>
      <c r="F11186" s="86"/>
    </row>
    <row r="11187" spans="3:6" x14ac:dyDescent="0.25">
      <c r="C11187" s="86"/>
      <c r="D11187" s="86"/>
      <c r="E11187" s="86"/>
      <c r="F11187" s="86"/>
    </row>
    <row r="11188" spans="3:6" x14ac:dyDescent="0.25">
      <c r="C11188" s="86"/>
      <c r="D11188" s="86"/>
      <c r="E11188" s="86"/>
      <c r="F11188" s="86"/>
    </row>
    <row r="11189" spans="3:6" x14ac:dyDescent="0.25">
      <c r="C11189" s="86"/>
      <c r="D11189" s="86"/>
      <c r="E11189" s="86"/>
      <c r="F11189" s="86"/>
    </row>
    <row r="11190" spans="3:6" x14ac:dyDescent="0.25">
      <c r="C11190" s="86"/>
      <c r="D11190" s="86"/>
      <c r="E11190" s="86"/>
      <c r="F11190" s="86"/>
    </row>
    <row r="11191" spans="3:6" x14ac:dyDescent="0.25">
      <c r="C11191" s="86"/>
      <c r="D11191" s="86"/>
      <c r="E11191" s="86"/>
      <c r="F11191" s="86"/>
    </row>
    <row r="11192" spans="3:6" x14ac:dyDescent="0.25">
      <c r="C11192" s="86"/>
      <c r="D11192" s="86"/>
      <c r="E11192" s="86"/>
      <c r="F11192" s="86"/>
    </row>
    <row r="11193" spans="3:6" x14ac:dyDescent="0.25">
      <c r="C11193" s="86"/>
      <c r="D11193" s="86"/>
      <c r="E11193" s="86"/>
      <c r="F11193" s="86"/>
    </row>
    <row r="11194" spans="3:6" x14ac:dyDescent="0.25">
      <c r="C11194" s="86"/>
      <c r="D11194" s="86"/>
      <c r="E11194" s="86"/>
      <c r="F11194" s="86"/>
    </row>
    <row r="11195" spans="3:6" x14ac:dyDescent="0.25">
      <c r="C11195" s="86"/>
      <c r="D11195" s="86"/>
      <c r="E11195" s="86"/>
      <c r="F11195" s="86"/>
    </row>
    <row r="11196" spans="3:6" x14ac:dyDescent="0.25">
      <c r="C11196" s="86"/>
      <c r="D11196" s="86"/>
      <c r="E11196" s="86"/>
      <c r="F11196" s="86"/>
    </row>
    <row r="11197" spans="3:6" x14ac:dyDescent="0.25">
      <c r="C11197" s="86"/>
      <c r="D11197" s="86"/>
      <c r="E11197" s="86"/>
      <c r="F11197" s="86"/>
    </row>
    <row r="11198" spans="3:6" x14ac:dyDescent="0.25">
      <c r="C11198" s="86"/>
      <c r="D11198" s="86"/>
      <c r="E11198" s="86"/>
      <c r="F11198" s="86"/>
    </row>
    <row r="11199" spans="3:6" x14ac:dyDescent="0.25">
      <c r="C11199" s="86"/>
      <c r="D11199" s="86"/>
      <c r="E11199" s="86"/>
      <c r="F11199" s="86"/>
    </row>
    <row r="11200" spans="3:6" x14ac:dyDescent="0.25">
      <c r="C11200" s="86"/>
      <c r="D11200" s="86"/>
      <c r="E11200" s="86"/>
      <c r="F11200" s="86"/>
    </row>
    <row r="11201" spans="3:6" x14ac:dyDescent="0.25">
      <c r="C11201" s="86"/>
      <c r="D11201" s="86"/>
      <c r="E11201" s="86"/>
      <c r="F11201" s="86"/>
    </row>
    <row r="11202" spans="3:6" x14ac:dyDescent="0.25">
      <c r="C11202" s="86"/>
      <c r="D11202" s="86"/>
      <c r="E11202" s="86"/>
      <c r="F11202" s="86"/>
    </row>
    <row r="11203" spans="3:6" x14ac:dyDescent="0.25">
      <c r="C11203" s="86"/>
      <c r="D11203" s="86"/>
      <c r="E11203" s="86"/>
      <c r="F11203" s="86"/>
    </row>
    <row r="11204" spans="3:6" x14ac:dyDescent="0.25">
      <c r="C11204" s="86"/>
      <c r="D11204" s="86"/>
      <c r="E11204" s="86"/>
      <c r="F11204" s="86"/>
    </row>
    <row r="11205" spans="3:6" x14ac:dyDescent="0.25">
      <c r="C11205" s="86"/>
      <c r="D11205" s="86"/>
      <c r="E11205" s="86"/>
      <c r="F11205" s="86"/>
    </row>
    <row r="11206" spans="3:6" x14ac:dyDescent="0.25">
      <c r="C11206" s="86"/>
      <c r="D11206" s="86"/>
      <c r="E11206" s="86"/>
      <c r="F11206" s="86"/>
    </row>
    <row r="11207" spans="3:6" x14ac:dyDescent="0.25">
      <c r="C11207" s="86"/>
      <c r="D11207" s="86"/>
      <c r="E11207" s="86"/>
      <c r="F11207" s="86"/>
    </row>
    <row r="11208" spans="3:6" x14ac:dyDescent="0.25">
      <c r="C11208" s="86"/>
      <c r="D11208" s="86"/>
      <c r="E11208" s="86"/>
      <c r="F11208" s="86"/>
    </row>
    <row r="11209" spans="3:6" x14ac:dyDescent="0.25">
      <c r="C11209" s="86"/>
      <c r="D11209" s="86"/>
      <c r="E11209" s="86"/>
      <c r="F11209" s="86"/>
    </row>
    <row r="11210" spans="3:6" x14ac:dyDescent="0.25">
      <c r="C11210" s="86"/>
      <c r="D11210" s="86"/>
      <c r="E11210" s="86"/>
      <c r="F11210" s="86"/>
    </row>
    <row r="11211" spans="3:6" x14ac:dyDescent="0.25">
      <c r="C11211" s="86"/>
      <c r="D11211" s="86"/>
      <c r="E11211" s="86"/>
      <c r="F11211" s="86"/>
    </row>
    <row r="11212" spans="3:6" x14ac:dyDescent="0.25">
      <c r="C11212" s="86"/>
      <c r="D11212" s="86"/>
      <c r="E11212" s="86"/>
      <c r="F11212" s="86"/>
    </row>
    <row r="11213" spans="3:6" x14ac:dyDescent="0.25">
      <c r="C11213" s="86"/>
      <c r="D11213" s="86"/>
      <c r="E11213" s="86"/>
      <c r="F11213" s="86"/>
    </row>
    <row r="11214" spans="3:6" x14ac:dyDescent="0.25">
      <c r="C11214" s="86"/>
      <c r="D11214" s="86"/>
      <c r="E11214" s="86"/>
      <c r="F11214" s="86"/>
    </row>
    <row r="11215" spans="3:6" x14ac:dyDescent="0.25">
      <c r="C11215" s="86"/>
      <c r="D11215" s="86"/>
      <c r="E11215" s="86"/>
      <c r="F11215" s="86"/>
    </row>
    <row r="11216" spans="3:6" x14ac:dyDescent="0.25">
      <c r="C11216" s="86"/>
      <c r="D11216" s="86"/>
      <c r="E11216" s="86"/>
      <c r="F11216" s="86"/>
    </row>
    <row r="11217" spans="3:6" x14ac:dyDescent="0.25">
      <c r="C11217" s="86"/>
      <c r="D11217" s="86"/>
      <c r="E11217" s="86"/>
      <c r="F11217" s="86"/>
    </row>
    <row r="11218" spans="3:6" x14ac:dyDescent="0.25">
      <c r="C11218" s="86"/>
      <c r="D11218" s="86"/>
      <c r="E11218" s="86"/>
      <c r="F11218" s="86"/>
    </row>
    <row r="11219" spans="3:6" x14ac:dyDescent="0.25">
      <c r="C11219" s="86"/>
      <c r="D11219" s="86"/>
      <c r="E11219" s="86"/>
      <c r="F11219" s="86"/>
    </row>
    <row r="11220" spans="3:6" x14ac:dyDescent="0.25">
      <c r="C11220" s="86"/>
      <c r="D11220" s="86"/>
      <c r="E11220" s="86"/>
      <c r="F11220" s="86"/>
    </row>
    <row r="11221" spans="3:6" x14ac:dyDescent="0.25">
      <c r="C11221" s="86"/>
      <c r="D11221" s="86"/>
      <c r="E11221" s="86"/>
      <c r="F11221" s="86"/>
    </row>
    <row r="11222" spans="3:6" x14ac:dyDescent="0.25">
      <c r="C11222" s="86"/>
      <c r="D11222" s="86"/>
      <c r="E11222" s="86"/>
      <c r="F11222" s="86"/>
    </row>
    <row r="11223" spans="3:6" x14ac:dyDescent="0.25">
      <c r="C11223" s="86"/>
      <c r="D11223" s="86"/>
      <c r="E11223" s="86"/>
      <c r="F11223" s="86"/>
    </row>
    <row r="11224" spans="3:6" x14ac:dyDescent="0.25">
      <c r="C11224" s="86"/>
      <c r="D11224" s="86"/>
      <c r="E11224" s="86"/>
      <c r="F11224" s="86"/>
    </row>
    <row r="11225" spans="3:6" x14ac:dyDescent="0.25">
      <c r="C11225" s="86"/>
      <c r="D11225" s="86"/>
      <c r="E11225" s="86"/>
      <c r="F11225" s="86"/>
    </row>
    <row r="11226" spans="3:6" x14ac:dyDescent="0.25">
      <c r="C11226" s="86"/>
      <c r="D11226" s="86"/>
      <c r="E11226" s="86"/>
      <c r="F11226" s="86"/>
    </row>
    <row r="11227" spans="3:6" x14ac:dyDescent="0.25">
      <c r="C11227" s="86"/>
      <c r="D11227" s="86"/>
      <c r="E11227" s="86"/>
      <c r="F11227" s="86"/>
    </row>
    <row r="11228" spans="3:6" x14ac:dyDescent="0.25">
      <c r="C11228" s="86"/>
      <c r="D11228" s="86"/>
      <c r="E11228" s="86"/>
      <c r="F11228" s="86"/>
    </row>
    <row r="11229" spans="3:6" x14ac:dyDescent="0.25">
      <c r="C11229" s="86"/>
      <c r="D11229" s="86"/>
      <c r="E11229" s="86"/>
      <c r="F11229" s="86"/>
    </row>
    <row r="11230" spans="3:6" x14ac:dyDescent="0.25">
      <c r="C11230" s="86"/>
      <c r="D11230" s="86"/>
      <c r="E11230" s="86"/>
      <c r="F11230" s="86"/>
    </row>
    <row r="11231" spans="3:6" x14ac:dyDescent="0.25">
      <c r="C11231" s="86"/>
      <c r="D11231" s="86"/>
      <c r="E11231" s="86"/>
      <c r="F11231" s="86"/>
    </row>
    <row r="11232" spans="3:6" x14ac:dyDescent="0.25">
      <c r="C11232" s="86"/>
      <c r="D11232" s="86"/>
      <c r="E11232" s="86"/>
      <c r="F11232" s="86"/>
    </row>
    <row r="11233" spans="3:6" x14ac:dyDescent="0.25">
      <c r="C11233" s="86"/>
      <c r="D11233" s="86"/>
      <c r="E11233" s="86"/>
      <c r="F11233" s="86"/>
    </row>
    <row r="11234" spans="3:6" x14ac:dyDescent="0.25">
      <c r="C11234" s="86"/>
      <c r="D11234" s="86"/>
      <c r="E11234" s="86"/>
      <c r="F11234" s="86"/>
    </row>
    <row r="11235" spans="3:6" x14ac:dyDescent="0.25">
      <c r="C11235" s="86"/>
      <c r="D11235" s="86"/>
      <c r="E11235" s="86"/>
      <c r="F11235" s="86"/>
    </row>
    <row r="11236" spans="3:6" x14ac:dyDescent="0.25">
      <c r="C11236" s="86"/>
      <c r="D11236" s="86"/>
      <c r="E11236" s="86"/>
      <c r="F11236" s="86"/>
    </row>
    <row r="11237" spans="3:6" x14ac:dyDescent="0.25">
      <c r="C11237" s="86"/>
      <c r="D11237" s="86"/>
      <c r="E11237" s="86"/>
      <c r="F11237" s="86"/>
    </row>
    <row r="11238" spans="3:6" x14ac:dyDescent="0.25">
      <c r="C11238" s="86"/>
      <c r="D11238" s="86"/>
      <c r="E11238" s="86"/>
      <c r="F11238" s="86"/>
    </row>
    <row r="11239" spans="3:6" x14ac:dyDescent="0.25">
      <c r="C11239" s="86"/>
      <c r="D11239" s="86"/>
      <c r="E11239" s="86"/>
      <c r="F11239" s="86"/>
    </row>
    <row r="11240" spans="3:6" x14ac:dyDescent="0.25">
      <c r="C11240" s="86"/>
      <c r="D11240" s="86"/>
      <c r="E11240" s="86"/>
      <c r="F11240" s="86"/>
    </row>
    <row r="11241" spans="3:6" x14ac:dyDescent="0.25">
      <c r="C11241" s="86"/>
      <c r="D11241" s="86"/>
      <c r="E11241" s="86"/>
      <c r="F11241" s="86"/>
    </row>
    <row r="11242" spans="3:6" x14ac:dyDescent="0.25">
      <c r="C11242" s="86"/>
      <c r="D11242" s="86"/>
      <c r="E11242" s="86"/>
      <c r="F11242" s="86"/>
    </row>
    <row r="11243" spans="3:6" x14ac:dyDescent="0.25">
      <c r="C11243" s="86"/>
      <c r="D11243" s="86"/>
      <c r="E11243" s="86"/>
      <c r="F11243" s="86"/>
    </row>
    <row r="11244" spans="3:6" x14ac:dyDescent="0.25">
      <c r="C11244" s="86"/>
      <c r="D11244" s="86"/>
      <c r="E11244" s="86"/>
      <c r="F11244" s="86"/>
    </row>
    <row r="11245" spans="3:6" x14ac:dyDescent="0.25">
      <c r="C11245" s="86"/>
      <c r="D11245" s="86"/>
      <c r="E11245" s="86"/>
      <c r="F11245" s="86"/>
    </row>
    <row r="11246" spans="3:6" x14ac:dyDescent="0.25">
      <c r="C11246" s="86"/>
      <c r="D11246" s="86"/>
      <c r="E11246" s="86"/>
      <c r="F11246" s="86"/>
    </row>
    <row r="11247" spans="3:6" x14ac:dyDescent="0.25">
      <c r="C11247" s="86"/>
      <c r="D11247" s="86"/>
      <c r="E11247" s="86"/>
      <c r="F11247" s="86"/>
    </row>
    <row r="11248" spans="3:6" x14ac:dyDescent="0.25">
      <c r="C11248" s="86"/>
      <c r="D11248" s="86"/>
      <c r="E11248" s="86"/>
      <c r="F11248" s="86"/>
    </row>
    <row r="11249" spans="3:6" x14ac:dyDescent="0.25">
      <c r="C11249" s="86"/>
      <c r="D11249" s="86"/>
      <c r="E11249" s="86"/>
      <c r="F11249" s="86"/>
    </row>
    <row r="11250" spans="3:6" x14ac:dyDescent="0.25">
      <c r="C11250" s="86"/>
      <c r="D11250" s="86"/>
      <c r="E11250" s="86"/>
      <c r="F11250" s="86"/>
    </row>
    <row r="11251" spans="3:6" x14ac:dyDescent="0.25">
      <c r="C11251" s="86"/>
      <c r="D11251" s="86"/>
      <c r="E11251" s="86"/>
      <c r="F11251" s="86"/>
    </row>
    <row r="11252" spans="3:6" x14ac:dyDescent="0.25">
      <c r="C11252" s="86"/>
      <c r="D11252" s="86"/>
      <c r="E11252" s="86"/>
      <c r="F11252" s="86"/>
    </row>
    <row r="11253" spans="3:6" x14ac:dyDescent="0.25">
      <c r="C11253" s="86"/>
      <c r="D11253" s="86"/>
      <c r="E11253" s="86"/>
      <c r="F11253" s="86"/>
    </row>
    <row r="11254" spans="3:6" x14ac:dyDescent="0.25">
      <c r="C11254" s="86"/>
      <c r="D11254" s="86"/>
      <c r="E11254" s="86"/>
      <c r="F11254" s="86"/>
    </row>
    <row r="11255" spans="3:6" x14ac:dyDescent="0.25">
      <c r="C11255" s="86"/>
      <c r="D11255" s="86"/>
      <c r="E11255" s="86"/>
      <c r="F11255" s="86"/>
    </row>
    <row r="11256" spans="3:6" x14ac:dyDescent="0.25">
      <c r="C11256" s="86"/>
      <c r="D11256" s="86"/>
      <c r="E11256" s="86"/>
      <c r="F11256" s="86"/>
    </row>
    <row r="11257" spans="3:6" x14ac:dyDescent="0.25">
      <c r="C11257" s="86"/>
      <c r="D11257" s="86"/>
      <c r="E11257" s="86"/>
      <c r="F11257" s="86"/>
    </row>
    <row r="11258" spans="3:6" x14ac:dyDescent="0.25">
      <c r="C11258" s="86"/>
      <c r="D11258" s="86"/>
      <c r="E11258" s="86"/>
      <c r="F11258" s="86"/>
    </row>
    <row r="11259" spans="3:6" x14ac:dyDescent="0.25">
      <c r="C11259" s="86"/>
      <c r="D11259" s="86"/>
      <c r="E11259" s="86"/>
      <c r="F11259" s="86"/>
    </row>
    <row r="11260" spans="3:6" x14ac:dyDescent="0.25">
      <c r="C11260" s="86"/>
      <c r="D11260" s="86"/>
      <c r="E11260" s="86"/>
      <c r="F11260" s="86"/>
    </row>
    <row r="11261" spans="3:6" x14ac:dyDescent="0.25">
      <c r="C11261" s="86"/>
      <c r="D11261" s="86"/>
      <c r="E11261" s="86"/>
      <c r="F11261" s="86"/>
    </row>
    <row r="11262" spans="3:6" x14ac:dyDescent="0.25">
      <c r="C11262" s="86"/>
      <c r="D11262" s="86"/>
      <c r="E11262" s="86"/>
      <c r="F11262" s="86"/>
    </row>
    <row r="11263" spans="3:6" x14ac:dyDescent="0.25">
      <c r="C11263" s="86"/>
      <c r="D11263" s="86"/>
      <c r="E11263" s="86"/>
      <c r="F11263" s="86"/>
    </row>
    <row r="11264" spans="3:6" x14ac:dyDescent="0.25">
      <c r="C11264" s="86"/>
      <c r="D11264" s="86"/>
      <c r="E11264" s="86"/>
      <c r="F11264" s="86"/>
    </row>
    <row r="11265" spans="3:6" x14ac:dyDescent="0.25">
      <c r="C11265" s="86"/>
      <c r="D11265" s="86"/>
      <c r="E11265" s="86"/>
      <c r="F11265" s="86"/>
    </row>
    <row r="11266" spans="3:6" x14ac:dyDescent="0.25">
      <c r="C11266" s="86"/>
      <c r="D11266" s="86"/>
      <c r="E11266" s="86"/>
      <c r="F11266" s="86"/>
    </row>
    <row r="11267" spans="3:6" x14ac:dyDescent="0.25">
      <c r="C11267" s="86"/>
      <c r="D11267" s="86"/>
      <c r="E11267" s="86"/>
      <c r="F11267" s="86"/>
    </row>
    <row r="11268" spans="3:6" x14ac:dyDescent="0.25">
      <c r="C11268" s="86"/>
      <c r="D11268" s="86"/>
      <c r="E11268" s="86"/>
      <c r="F11268" s="86"/>
    </row>
    <row r="11269" spans="3:6" x14ac:dyDescent="0.25">
      <c r="C11269" s="86"/>
      <c r="D11269" s="86"/>
      <c r="E11269" s="86"/>
      <c r="F11269" s="86"/>
    </row>
    <row r="11270" spans="3:6" x14ac:dyDescent="0.25">
      <c r="C11270" s="86"/>
      <c r="D11270" s="86"/>
      <c r="E11270" s="86"/>
      <c r="F11270" s="86"/>
    </row>
    <row r="11271" spans="3:6" x14ac:dyDescent="0.25">
      <c r="C11271" s="86"/>
      <c r="D11271" s="86"/>
      <c r="E11271" s="86"/>
      <c r="F11271" s="86"/>
    </row>
    <row r="11272" spans="3:6" x14ac:dyDescent="0.25">
      <c r="C11272" s="86"/>
      <c r="D11272" s="86"/>
      <c r="E11272" s="86"/>
      <c r="F11272" s="86"/>
    </row>
    <row r="11273" spans="3:6" x14ac:dyDescent="0.25">
      <c r="C11273" s="86"/>
      <c r="D11273" s="86"/>
      <c r="E11273" s="86"/>
      <c r="F11273" s="86"/>
    </row>
    <row r="11274" spans="3:6" x14ac:dyDescent="0.25">
      <c r="C11274" s="86"/>
      <c r="D11274" s="86"/>
      <c r="E11274" s="86"/>
      <c r="F11274" s="86"/>
    </row>
    <row r="11275" spans="3:6" x14ac:dyDescent="0.25">
      <c r="C11275" s="86"/>
      <c r="D11275" s="86"/>
      <c r="E11275" s="86"/>
      <c r="F11275" s="86"/>
    </row>
    <row r="11276" spans="3:6" x14ac:dyDescent="0.25">
      <c r="C11276" s="86"/>
      <c r="D11276" s="86"/>
      <c r="E11276" s="86"/>
      <c r="F11276" s="86"/>
    </row>
    <row r="11277" spans="3:6" x14ac:dyDescent="0.25">
      <c r="C11277" s="86"/>
      <c r="D11277" s="86"/>
      <c r="E11277" s="86"/>
      <c r="F11277" s="86"/>
    </row>
    <row r="11278" spans="3:6" x14ac:dyDescent="0.25">
      <c r="C11278" s="86"/>
      <c r="D11278" s="86"/>
      <c r="E11278" s="86"/>
      <c r="F11278" s="86"/>
    </row>
    <row r="11279" spans="3:6" x14ac:dyDescent="0.25">
      <c r="C11279" s="86"/>
      <c r="D11279" s="86"/>
      <c r="E11279" s="86"/>
      <c r="F11279" s="86"/>
    </row>
    <row r="11280" spans="3:6" x14ac:dyDescent="0.25">
      <c r="C11280" s="86"/>
      <c r="D11280" s="86"/>
      <c r="E11280" s="86"/>
      <c r="F11280" s="86"/>
    </row>
    <row r="11281" spans="3:6" x14ac:dyDescent="0.25">
      <c r="C11281" s="86"/>
      <c r="D11281" s="86"/>
      <c r="E11281" s="86"/>
      <c r="F11281" s="86"/>
    </row>
    <row r="11282" spans="3:6" x14ac:dyDescent="0.25">
      <c r="C11282" s="86"/>
      <c r="D11282" s="86"/>
      <c r="E11282" s="86"/>
      <c r="F11282" s="86"/>
    </row>
    <row r="11283" spans="3:6" x14ac:dyDescent="0.25">
      <c r="C11283" s="86"/>
      <c r="D11283" s="86"/>
      <c r="E11283" s="86"/>
      <c r="F11283" s="86"/>
    </row>
    <row r="11284" spans="3:6" x14ac:dyDescent="0.25">
      <c r="C11284" s="86"/>
      <c r="D11284" s="86"/>
      <c r="E11284" s="86"/>
      <c r="F11284" s="86"/>
    </row>
    <row r="11285" spans="3:6" x14ac:dyDescent="0.25">
      <c r="C11285" s="86"/>
      <c r="D11285" s="86"/>
      <c r="E11285" s="86"/>
      <c r="F11285" s="86"/>
    </row>
    <row r="11286" spans="3:6" x14ac:dyDescent="0.25">
      <c r="C11286" s="86"/>
      <c r="D11286" s="86"/>
      <c r="E11286" s="86"/>
      <c r="F11286" s="86"/>
    </row>
    <row r="11287" spans="3:6" x14ac:dyDescent="0.25">
      <c r="C11287" s="86"/>
      <c r="D11287" s="86"/>
      <c r="E11287" s="86"/>
      <c r="F11287" s="86"/>
    </row>
    <row r="11288" spans="3:6" x14ac:dyDescent="0.25">
      <c r="C11288" s="86"/>
      <c r="D11288" s="86"/>
      <c r="E11288" s="86"/>
      <c r="F11288" s="86"/>
    </row>
    <row r="11289" spans="3:6" x14ac:dyDescent="0.25">
      <c r="C11289" s="86"/>
      <c r="D11289" s="86"/>
      <c r="E11289" s="86"/>
      <c r="F11289" s="86"/>
    </row>
    <row r="11290" spans="3:6" x14ac:dyDescent="0.25">
      <c r="C11290" s="86"/>
      <c r="D11290" s="86"/>
      <c r="E11290" s="86"/>
      <c r="F11290" s="86"/>
    </row>
    <row r="11291" spans="3:6" x14ac:dyDescent="0.25">
      <c r="C11291" s="86"/>
      <c r="D11291" s="86"/>
      <c r="E11291" s="86"/>
      <c r="F11291" s="86"/>
    </row>
    <row r="11292" spans="3:6" x14ac:dyDescent="0.25">
      <c r="C11292" s="86"/>
      <c r="D11292" s="86"/>
      <c r="E11292" s="86"/>
      <c r="F11292" s="86"/>
    </row>
    <row r="11293" spans="3:6" x14ac:dyDescent="0.25">
      <c r="C11293" s="86"/>
      <c r="D11293" s="86"/>
      <c r="E11293" s="86"/>
      <c r="F11293" s="86"/>
    </row>
    <row r="11294" spans="3:6" x14ac:dyDescent="0.25">
      <c r="C11294" s="86"/>
      <c r="D11294" s="86"/>
      <c r="E11294" s="86"/>
      <c r="F11294" s="86"/>
    </row>
    <row r="11295" spans="3:6" x14ac:dyDescent="0.25">
      <c r="C11295" s="86"/>
      <c r="D11295" s="86"/>
      <c r="E11295" s="86"/>
      <c r="F11295" s="86"/>
    </row>
    <row r="11296" spans="3:6" x14ac:dyDescent="0.25">
      <c r="C11296" s="86"/>
      <c r="D11296" s="86"/>
      <c r="E11296" s="86"/>
      <c r="F11296" s="86"/>
    </row>
    <row r="11297" spans="3:6" x14ac:dyDescent="0.25">
      <c r="C11297" s="86"/>
      <c r="D11297" s="86"/>
      <c r="E11297" s="86"/>
      <c r="F11297" s="86"/>
    </row>
    <row r="11298" spans="3:6" x14ac:dyDescent="0.25">
      <c r="C11298" s="86"/>
      <c r="D11298" s="86"/>
      <c r="E11298" s="86"/>
      <c r="F11298" s="86"/>
    </row>
    <row r="11299" spans="3:6" x14ac:dyDescent="0.25">
      <c r="C11299" s="86"/>
      <c r="D11299" s="86"/>
      <c r="E11299" s="86"/>
      <c r="F11299" s="86"/>
    </row>
    <row r="11300" spans="3:6" x14ac:dyDescent="0.25">
      <c r="C11300" s="86"/>
      <c r="D11300" s="86"/>
      <c r="E11300" s="86"/>
      <c r="F11300" s="86"/>
    </row>
    <row r="11301" spans="3:6" x14ac:dyDescent="0.25">
      <c r="C11301" s="86"/>
      <c r="D11301" s="86"/>
      <c r="E11301" s="86"/>
      <c r="F11301" s="86"/>
    </row>
    <row r="11302" spans="3:6" x14ac:dyDescent="0.25">
      <c r="C11302" s="86"/>
      <c r="D11302" s="86"/>
      <c r="E11302" s="86"/>
      <c r="F11302" s="86"/>
    </row>
    <row r="11303" spans="3:6" x14ac:dyDescent="0.25">
      <c r="C11303" s="86"/>
      <c r="D11303" s="86"/>
      <c r="E11303" s="86"/>
      <c r="F11303" s="86"/>
    </row>
    <row r="11304" spans="3:6" x14ac:dyDescent="0.25">
      <c r="C11304" s="86"/>
      <c r="D11304" s="86"/>
      <c r="E11304" s="86"/>
      <c r="F11304" s="86"/>
    </row>
    <row r="11305" spans="3:6" x14ac:dyDescent="0.25">
      <c r="C11305" s="86"/>
      <c r="D11305" s="86"/>
      <c r="E11305" s="86"/>
      <c r="F11305" s="86"/>
    </row>
    <row r="11306" spans="3:6" x14ac:dyDescent="0.25">
      <c r="C11306" s="86"/>
      <c r="D11306" s="86"/>
      <c r="E11306" s="86"/>
      <c r="F11306" s="86"/>
    </row>
    <row r="11307" spans="3:6" x14ac:dyDescent="0.25">
      <c r="C11307" s="86"/>
      <c r="D11307" s="86"/>
      <c r="E11307" s="86"/>
      <c r="F11307" s="86"/>
    </row>
    <row r="11308" spans="3:6" x14ac:dyDescent="0.25">
      <c r="C11308" s="86"/>
      <c r="D11308" s="86"/>
      <c r="E11308" s="86"/>
      <c r="F11308" s="86"/>
    </row>
    <row r="11309" spans="3:6" x14ac:dyDescent="0.25">
      <c r="C11309" s="86"/>
      <c r="D11309" s="86"/>
      <c r="E11309" s="86"/>
      <c r="F11309" s="86"/>
    </row>
    <row r="11310" spans="3:6" x14ac:dyDescent="0.25">
      <c r="C11310" s="86"/>
      <c r="D11310" s="86"/>
      <c r="E11310" s="86"/>
      <c r="F11310" s="86"/>
    </row>
    <row r="11311" spans="3:6" x14ac:dyDescent="0.25">
      <c r="C11311" s="86"/>
      <c r="D11311" s="86"/>
      <c r="E11311" s="86"/>
      <c r="F11311" s="86"/>
    </row>
    <row r="11312" spans="3:6" x14ac:dyDescent="0.25">
      <c r="C11312" s="86"/>
      <c r="D11312" s="86"/>
      <c r="E11312" s="86"/>
      <c r="F11312" s="86"/>
    </row>
    <row r="11313" spans="3:6" x14ac:dyDescent="0.25">
      <c r="C11313" s="86"/>
      <c r="D11313" s="86"/>
      <c r="E11313" s="86"/>
      <c r="F11313" s="86"/>
    </row>
    <row r="11314" spans="3:6" x14ac:dyDescent="0.25">
      <c r="C11314" s="86"/>
      <c r="D11314" s="86"/>
      <c r="E11314" s="86"/>
      <c r="F11314" s="86"/>
    </row>
    <row r="11315" spans="3:6" x14ac:dyDescent="0.25">
      <c r="C11315" s="86"/>
      <c r="D11315" s="86"/>
      <c r="E11315" s="86"/>
      <c r="F11315" s="86"/>
    </row>
    <row r="11316" spans="3:6" x14ac:dyDescent="0.25">
      <c r="C11316" s="86"/>
      <c r="D11316" s="86"/>
      <c r="E11316" s="86"/>
      <c r="F11316" s="86"/>
    </row>
    <row r="11317" spans="3:6" x14ac:dyDescent="0.25">
      <c r="C11317" s="86"/>
      <c r="D11317" s="86"/>
      <c r="E11317" s="86"/>
      <c r="F11317" s="86"/>
    </row>
    <row r="11318" spans="3:6" x14ac:dyDescent="0.25">
      <c r="C11318" s="86"/>
      <c r="D11318" s="86"/>
      <c r="E11318" s="86"/>
      <c r="F11318" s="86"/>
    </row>
    <row r="11319" spans="3:6" x14ac:dyDescent="0.25">
      <c r="C11319" s="86"/>
      <c r="D11319" s="86"/>
      <c r="E11319" s="86"/>
      <c r="F11319" s="86"/>
    </row>
    <row r="11320" spans="3:6" x14ac:dyDescent="0.25">
      <c r="C11320" s="86"/>
      <c r="D11320" s="86"/>
      <c r="E11320" s="86"/>
      <c r="F11320" s="86"/>
    </row>
    <row r="11321" spans="3:6" x14ac:dyDescent="0.25">
      <c r="C11321" s="86"/>
      <c r="D11321" s="86"/>
      <c r="E11321" s="86"/>
      <c r="F11321" s="86"/>
    </row>
    <row r="11322" spans="3:6" x14ac:dyDescent="0.25">
      <c r="C11322" s="86"/>
      <c r="D11322" s="86"/>
      <c r="E11322" s="86"/>
      <c r="F11322" s="86"/>
    </row>
    <row r="11323" spans="3:6" x14ac:dyDescent="0.25">
      <c r="C11323" s="86"/>
      <c r="D11323" s="86"/>
      <c r="E11323" s="86"/>
      <c r="F11323" s="86"/>
    </row>
    <row r="11324" spans="3:6" x14ac:dyDescent="0.25">
      <c r="C11324" s="86"/>
      <c r="D11324" s="86"/>
      <c r="E11324" s="86"/>
      <c r="F11324" s="86"/>
    </row>
    <row r="11325" spans="3:6" x14ac:dyDescent="0.25">
      <c r="C11325" s="86"/>
      <c r="D11325" s="86"/>
      <c r="E11325" s="86"/>
      <c r="F11325" s="86"/>
    </row>
    <row r="11326" spans="3:6" x14ac:dyDescent="0.25">
      <c r="C11326" s="86"/>
      <c r="D11326" s="86"/>
      <c r="E11326" s="86"/>
      <c r="F11326" s="86"/>
    </row>
    <row r="11327" spans="3:6" x14ac:dyDescent="0.25">
      <c r="C11327" s="86"/>
      <c r="D11327" s="86"/>
      <c r="E11327" s="86"/>
      <c r="F11327" s="86"/>
    </row>
    <row r="11328" spans="3:6" x14ac:dyDescent="0.25">
      <c r="C11328" s="86"/>
      <c r="D11328" s="86"/>
      <c r="E11328" s="86"/>
      <c r="F11328" s="86"/>
    </row>
    <row r="11329" spans="3:6" x14ac:dyDescent="0.25">
      <c r="C11329" s="86"/>
      <c r="D11329" s="86"/>
      <c r="E11329" s="86"/>
      <c r="F11329" s="86"/>
    </row>
    <row r="11330" spans="3:6" x14ac:dyDescent="0.25">
      <c r="C11330" s="86"/>
      <c r="D11330" s="86"/>
      <c r="E11330" s="86"/>
      <c r="F11330" s="86"/>
    </row>
    <row r="11331" spans="3:6" x14ac:dyDescent="0.25">
      <c r="C11331" s="86"/>
      <c r="D11331" s="86"/>
      <c r="E11331" s="86"/>
      <c r="F11331" s="86"/>
    </row>
    <row r="11332" spans="3:6" x14ac:dyDescent="0.25">
      <c r="C11332" s="86"/>
      <c r="D11332" s="86"/>
      <c r="E11332" s="86"/>
      <c r="F11332" s="86"/>
    </row>
    <row r="11333" spans="3:6" x14ac:dyDescent="0.25">
      <c r="C11333" s="86"/>
      <c r="D11333" s="86"/>
      <c r="E11333" s="86"/>
      <c r="F11333" s="86"/>
    </row>
    <row r="11334" spans="3:6" x14ac:dyDescent="0.25">
      <c r="C11334" s="86"/>
      <c r="D11334" s="86"/>
      <c r="E11334" s="86"/>
      <c r="F11334" s="86"/>
    </row>
    <row r="11335" spans="3:6" x14ac:dyDescent="0.25">
      <c r="C11335" s="86"/>
      <c r="D11335" s="86"/>
      <c r="E11335" s="86"/>
      <c r="F11335" s="86"/>
    </row>
    <row r="11336" spans="3:6" x14ac:dyDescent="0.25">
      <c r="C11336" s="86"/>
      <c r="D11336" s="86"/>
      <c r="E11336" s="86"/>
      <c r="F11336" s="86"/>
    </row>
    <row r="11337" spans="3:6" x14ac:dyDescent="0.25">
      <c r="C11337" s="86"/>
      <c r="D11337" s="86"/>
      <c r="E11337" s="86"/>
      <c r="F11337" s="86"/>
    </row>
    <row r="11338" spans="3:6" x14ac:dyDescent="0.25">
      <c r="C11338" s="86"/>
      <c r="D11338" s="86"/>
      <c r="E11338" s="86"/>
      <c r="F11338" s="86"/>
    </row>
    <row r="11339" spans="3:6" x14ac:dyDescent="0.25">
      <c r="C11339" s="86"/>
      <c r="D11339" s="86"/>
      <c r="E11339" s="86"/>
      <c r="F11339" s="86"/>
    </row>
    <row r="11340" spans="3:6" x14ac:dyDescent="0.25">
      <c r="C11340" s="86"/>
      <c r="D11340" s="86"/>
      <c r="E11340" s="86"/>
      <c r="F11340" s="86"/>
    </row>
    <row r="11341" spans="3:6" x14ac:dyDescent="0.25">
      <c r="C11341" s="86"/>
      <c r="D11341" s="86"/>
      <c r="E11341" s="86"/>
      <c r="F11341" s="86"/>
    </row>
    <row r="11342" spans="3:6" x14ac:dyDescent="0.25">
      <c r="C11342" s="86"/>
      <c r="D11342" s="86"/>
      <c r="E11342" s="86"/>
      <c r="F11342" s="86"/>
    </row>
    <row r="11343" spans="3:6" x14ac:dyDescent="0.25">
      <c r="C11343" s="86"/>
      <c r="D11343" s="86"/>
      <c r="E11343" s="86"/>
      <c r="F11343" s="86"/>
    </row>
    <row r="11344" spans="3:6" x14ac:dyDescent="0.25">
      <c r="C11344" s="86"/>
      <c r="D11344" s="86"/>
      <c r="E11344" s="86"/>
      <c r="F11344" s="86"/>
    </row>
    <row r="11345" spans="3:6" x14ac:dyDescent="0.25">
      <c r="C11345" s="86"/>
      <c r="D11345" s="86"/>
      <c r="E11345" s="86"/>
      <c r="F11345" s="86"/>
    </row>
    <row r="11346" spans="3:6" x14ac:dyDescent="0.25">
      <c r="C11346" s="86"/>
      <c r="D11346" s="86"/>
      <c r="E11346" s="86"/>
      <c r="F11346" s="86"/>
    </row>
    <row r="11347" spans="3:6" x14ac:dyDescent="0.25">
      <c r="C11347" s="86"/>
      <c r="D11347" s="86"/>
      <c r="E11347" s="86"/>
      <c r="F11347" s="86"/>
    </row>
    <row r="11348" spans="3:6" x14ac:dyDescent="0.25">
      <c r="C11348" s="86"/>
      <c r="D11348" s="86"/>
      <c r="E11348" s="86"/>
      <c r="F11348" s="86"/>
    </row>
    <row r="11349" spans="3:6" x14ac:dyDescent="0.25">
      <c r="C11349" s="86"/>
      <c r="D11349" s="86"/>
      <c r="E11349" s="86"/>
      <c r="F11349" s="86"/>
    </row>
    <row r="11350" spans="3:6" x14ac:dyDescent="0.25">
      <c r="C11350" s="86"/>
      <c r="D11350" s="86"/>
      <c r="E11350" s="86"/>
      <c r="F11350" s="86"/>
    </row>
    <row r="11351" spans="3:6" x14ac:dyDescent="0.25">
      <c r="C11351" s="86"/>
      <c r="D11351" s="86"/>
      <c r="E11351" s="86"/>
      <c r="F11351" s="86"/>
    </row>
    <row r="11352" spans="3:6" x14ac:dyDescent="0.25">
      <c r="C11352" s="86"/>
      <c r="D11352" s="86"/>
      <c r="E11352" s="86"/>
      <c r="F11352" s="86"/>
    </row>
    <row r="11353" spans="3:6" x14ac:dyDescent="0.25">
      <c r="C11353" s="86"/>
      <c r="D11353" s="86"/>
      <c r="E11353" s="86"/>
      <c r="F11353" s="86"/>
    </row>
    <row r="11354" spans="3:6" x14ac:dyDescent="0.25">
      <c r="C11354" s="86"/>
      <c r="D11354" s="86"/>
      <c r="E11354" s="86"/>
      <c r="F11354" s="86"/>
    </row>
    <row r="11355" spans="3:6" x14ac:dyDescent="0.25">
      <c r="C11355" s="86"/>
      <c r="D11355" s="86"/>
      <c r="E11355" s="86"/>
      <c r="F11355" s="86"/>
    </row>
    <row r="11356" spans="3:6" x14ac:dyDescent="0.25">
      <c r="C11356" s="86"/>
      <c r="D11356" s="86"/>
      <c r="E11356" s="86"/>
      <c r="F11356" s="86"/>
    </row>
    <row r="11357" spans="3:6" x14ac:dyDescent="0.25">
      <c r="C11357" s="86"/>
      <c r="D11357" s="86"/>
      <c r="E11357" s="86"/>
      <c r="F11357" s="86"/>
    </row>
    <row r="11358" spans="3:6" x14ac:dyDescent="0.25">
      <c r="C11358" s="86"/>
      <c r="D11358" s="86"/>
      <c r="E11358" s="86"/>
      <c r="F11358" s="86"/>
    </row>
    <row r="11359" spans="3:6" x14ac:dyDescent="0.25">
      <c r="C11359" s="86"/>
      <c r="D11359" s="86"/>
      <c r="E11359" s="86"/>
      <c r="F11359" s="86"/>
    </row>
    <row r="11360" spans="3:6" x14ac:dyDescent="0.25">
      <c r="C11360" s="86"/>
      <c r="D11360" s="86"/>
      <c r="E11360" s="86"/>
      <c r="F11360" s="86"/>
    </row>
    <row r="11361" spans="3:6" x14ac:dyDescent="0.25">
      <c r="C11361" s="86"/>
      <c r="D11361" s="86"/>
      <c r="E11361" s="86"/>
      <c r="F11361" s="86"/>
    </row>
    <row r="11362" spans="3:6" x14ac:dyDescent="0.25">
      <c r="C11362" s="86"/>
      <c r="D11362" s="86"/>
      <c r="E11362" s="86"/>
      <c r="F11362" s="86"/>
    </row>
    <row r="11363" spans="3:6" x14ac:dyDescent="0.25">
      <c r="C11363" s="86"/>
      <c r="D11363" s="86"/>
      <c r="E11363" s="86"/>
      <c r="F11363" s="86"/>
    </row>
    <row r="11364" spans="3:6" x14ac:dyDescent="0.25">
      <c r="C11364" s="86"/>
      <c r="D11364" s="86"/>
      <c r="E11364" s="86"/>
      <c r="F11364" s="86"/>
    </row>
    <row r="11365" spans="3:6" x14ac:dyDescent="0.25">
      <c r="C11365" s="86"/>
      <c r="D11365" s="86"/>
      <c r="E11365" s="86"/>
      <c r="F11365" s="86"/>
    </row>
    <row r="11366" spans="3:6" x14ac:dyDescent="0.25">
      <c r="C11366" s="86"/>
      <c r="D11366" s="86"/>
      <c r="E11366" s="86"/>
      <c r="F11366" s="86"/>
    </row>
    <row r="11367" spans="3:6" x14ac:dyDescent="0.25">
      <c r="C11367" s="86"/>
      <c r="D11367" s="86"/>
      <c r="E11367" s="86"/>
      <c r="F11367" s="86"/>
    </row>
    <row r="11368" spans="3:6" x14ac:dyDescent="0.25">
      <c r="C11368" s="86"/>
      <c r="D11368" s="86"/>
      <c r="E11368" s="86"/>
      <c r="F11368" s="86"/>
    </row>
    <row r="11369" spans="3:6" x14ac:dyDescent="0.25">
      <c r="C11369" s="86"/>
      <c r="D11369" s="86"/>
      <c r="E11369" s="86"/>
      <c r="F11369" s="86"/>
    </row>
    <row r="11370" spans="3:6" x14ac:dyDescent="0.25">
      <c r="C11370" s="86"/>
      <c r="D11370" s="86"/>
      <c r="E11370" s="86"/>
      <c r="F11370" s="86"/>
    </row>
    <row r="11371" spans="3:6" x14ac:dyDescent="0.25">
      <c r="C11371" s="86"/>
      <c r="D11371" s="86"/>
      <c r="E11371" s="86"/>
      <c r="F11371" s="86"/>
    </row>
    <row r="11372" spans="3:6" x14ac:dyDescent="0.25">
      <c r="C11372" s="86"/>
      <c r="D11372" s="86"/>
      <c r="E11372" s="86"/>
      <c r="F11372" s="86"/>
    </row>
    <row r="11373" spans="3:6" x14ac:dyDescent="0.25">
      <c r="C11373" s="86"/>
      <c r="D11373" s="86"/>
      <c r="E11373" s="86"/>
      <c r="F11373" s="86"/>
    </row>
    <row r="11374" spans="3:6" x14ac:dyDescent="0.25">
      <c r="C11374" s="86"/>
      <c r="D11374" s="86"/>
      <c r="E11374" s="86"/>
      <c r="F11374" s="86"/>
    </row>
    <row r="11375" spans="3:6" x14ac:dyDescent="0.25">
      <c r="C11375" s="86"/>
      <c r="D11375" s="86"/>
      <c r="E11375" s="86"/>
      <c r="F11375" s="86"/>
    </row>
    <row r="11376" spans="3:6" x14ac:dyDescent="0.25">
      <c r="C11376" s="86"/>
      <c r="D11376" s="86"/>
      <c r="E11376" s="86"/>
      <c r="F11376" s="86"/>
    </row>
    <row r="11377" spans="3:6" x14ac:dyDescent="0.25">
      <c r="C11377" s="86"/>
      <c r="D11377" s="86"/>
      <c r="E11377" s="86"/>
      <c r="F11377" s="86"/>
    </row>
    <row r="11378" spans="3:6" x14ac:dyDescent="0.25">
      <c r="C11378" s="86"/>
      <c r="D11378" s="86"/>
      <c r="E11378" s="86"/>
      <c r="F11378" s="86"/>
    </row>
    <row r="11379" spans="3:6" x14ac:dyDescent="0.25">
      <c r="C11379" s="86"/>
      <c r="D11379" s="86"/>
      <c r="E11379" s="86"/>
      <c r="F11379" s="86"/>
    </row>
    <row r="11380" spans="3:6" x14ac:dyDescent="0.25">
      <c r="C11380" s="86"/>
      <c r="D11380" s="86"/>
      <c r="E11380" s="86"/>
      <c r="F11380" s="86"/>
    </row>
    <row r="11381" spans="3:6" x14ac:dyDescent="0.25">
      <c r="C11381" s="86"/>
      <c r="D11381" s="86"/>
      <c r="E11381" s="86"/>
      <c r="F11381" s="86"/>
    </row>
    <row r="11382" spans="3:6" x14ac:dyDescent="0.25">
      <c r="C11382" s="86"/>
      <c r="D11382" s="86"/>
      <c r="E11382" s="86"/>
      <c r="F11382" s="86"/>
    </row>
    <row r="11383" spans="3:6" x14ac:dyDescent="0.25">
      <c r="C11383" s="86"/>
      <c r="D11383" s="86"/>
      <c r="E11383" s="86"/>
      <c r="F11383" s="86"/>
    </row>
    <row r="11384" spans="3:6" x14ac:dyDescent="0.25">
      <c r="C11384" s="86"/>
      <c r="D11384" s="86"/>
      <c r="E11384" s="86"/>
      <c r="F11384" s="86"/>
    </row>
    <row r="11385" spans="3:6" x14ac:dyDescent="0.25">
      <c r="C11385" s="86"/>
      <c r="D11385" s="86"/>
      <c r="E11385" s="86"/>
      <c r="F11385" s="86"/>
    </row>
    <row r="11386" spans="3:6" x14ac:dyDescent="0.25">
      <c r="C11386" s="86"/>
      <c r="D11386" s="86"/>
      <c r="E11386" s="86"/>
      <c r="F11386" s="86"/>
    </row>
    <row r="11387" spans="3:6" x14ac:dyDescent="0.25">
      <c r="C11387" s="86"/>
      <c r="D11387" s="86"/>
      <c r="E11387" s="86"/>
      <c r="F11387" s="86"/>
    </row>
    <row r="11388" spans="3:6" x14ac:dyDescent="0.25">
      <c r="C11388" s="86"/>
      <c r="D11388" s="86"/>
      <c r="E11388" s="86"/>
      <c r="F11388" s="86"/>
    </row>
    <row r="11389" spans="3:6" x14ac:dyDescent="0.25">
      <c r="C11389" s="86"/>
      <c r="D11389" s="86"/>
      <c r="E11389" s="86"/>
      <c r="F11389" s="86"/>
    </row>
    <row r="11390" spans="3:6" x14ac:dyDescent="0.25">
      <c r="C11390" s="86"/>
      <c r="D11390" s="86"/>
      <c r="E11390" s="86"/>
      <c r="F11390" s="86"/>
    </row>
    <row r="11391" spans="3:6" x14ac:dyDescent="0.25">
      <c r="C11391" s="86"/>
      <c r="D11391" s="86"/>
      <c r="E11391" s="86"/>
      <c r="F11391" s="86"/>
    </row>
    <row r="11392" spans="3:6" x14ac:dyDescent="0.25">
      <c r="C11392" s="86"/>
      <c r="D11392" s="86"/>
      <c r="E11392" s="86"/>
      <c r="F11392" s="86"/>
    </row>
    <row r="11393" spans="3:6" x14ac:dyDescent="0.25">
      <c r="C11393" s="86"/>
      <c r="D11393" s="86"/>
      <c r="E11393" s="86"/>
      <c r="F11393" s="86"/>
    </row>
    <row r="11394" spans="3:6" x14ac:dyDescent="0.25">
      <c r="C11394" s="86"/>
      <c r="D11394" s="86"/>
      <c r="E11394" s="86"/>
      <c r="F11394" s="86"/>
    </row>
    <row r="11395" spans="3:6" x14ac:dyDescent="0.25">
      <c r="C11395" s="86"/>
      <c r="D11395" s="86"/>
      <c r="E11395" s="86"/>
      <c r="F11395" s="86"/>
    </row>
    <row r="11396" spans="3:6" x14ac:dyDescent="0.25">
      <c r="C11396" s="86"/>
      <c r="D11396" s="86"/>
      <c r="E11396" s="86"/>
      <c r="F11396" s="86"/>
    </row>
    <row r="11397" spans="3:6" x14ac:dyDescent="0.25">
      <c r="C11397" s="86"/>
      <c r="D11397" s="86"/>
      <c r="E11397" s="86"/>
      <c r="F11397" s="86"/>
    </row>
    <row r="11398" spans="3:6" x14ac:dyDescent="0.25">
      <c r="C11398" s="86"/>
      <c r="D11398" s="86"/>
      <c r="E11398" s="86"/>
      <c r="F11398" s="86"/>
    </row>
    <row r="11399" spans="3:6" x14ac:dyDescent="0.25">
      <c r="C11399" s="86"/>
      <c r="D11399" s="86"/>
      <c r="E11399" s="86"/>
      <c r="F11399" s="86"/>
    </row>
    <row r="11400" spans="3:6" x14ac:dyDescent="0.25">
      <c r="C11400" s="86"/>
      <c r="D11400" s="86"/>
      <c r="E11400" s="86"/>
      <c r="F11400" s="86"/>
    </row>
    <row r="11401" spans="3:6" x14ac:dyDescent="0.25">
      <c r="C11401" s="86"/>
      <c r="D11401" s="86"/>
      <c r="E11401" s="86"/>
      <c r="F11401" s="86"/>
    </row>
    <row r="11402" spans="3:6" x14ac:dyDescent="0.25">
      <c r="C11402" s="86"/>
      <c r="D11402" s="86"/>
      <c r="E11402" s="86"/>
      <c r="F11402" s="86"/>
    </row>
    <row r="11403" spans="3:6" x14ac:dyDescent="0.25">
      <c r="C11403" s="86"/>
      <c r="D11403" s="86"/>
      <c r="E11403" s="86"/>
      <c r="F11403" s="86"/>
    </row>
    <row r="11404" spans="3:6" x14ac:dyDescent="0.25">
      <c r="C11404" s="86"/>
      <c r="D11404" s="86"/>
      <c r="E11404" s="86"/>
      <c r="F11404" s="86"/>
    </row>
    <row r="11405" spans="3:6" x14ac:dyDescent="0.25">
      <c r="C11405" s="86"/>
      <c r="D11405" s="86"/>
      <c r="E11405" s="86"/>
      <c r="F11405" s="86"/>
    </row>
    <row r="11406" spans="3:6" x14ac:dyDescent="0.25">
      <c r="C11406" s="86"/>
      <c r="D11406" s="86"/>
      <c r="E11406" s="86"/>
      <c r="F11406" s="86"/>
    </row>
    <row r="11407" spans="3:6" x14ac:dyDescent="0.25">
      <c r="C11407" s="86"/>
      <c r="D11407" s="86"/>
      <c r="E11407" s="86"/>
      <c r="F11407" s="86"/>
    </row>
    <row r="11408" spans="3:6" x14ac:dyDescent="0.25">
      <c r="C11408" s="86"/>
      <c r="D11408" s="86"/>
      <c r="E11408" s="86"/>
      <c r="F11408" s="86"/>
    </row>
    <row r="11409" spans="3:6" x14ac:dyDescent="0.25">
      <c r="C11409" s="86"/>
      <c r="D11409" s="86"/>
      <c r="E11409" s="86"/>
      <c r="F11409" s="86"/>
    </row>
    <row r="11410" spans="3:6" x14ac:dyDescent="0.25">
      <c r="C11410" s="86"/>
      <c r="D11410" s="86"/>
      <c r="E11410" s="86"/>
      <c r="F11410" s="86"/>
    </row>
    <row r="11411" spans="3:6" x14ac:dyDescent="0.25">
      <c r="C11411" s="86"/>
      <c r="D11411" s="86"/>
      <c r="E11411" s="86"/>
      <c r="F11411" s="86"/>
    </row>
    <row r="11412" spans="3:6" x14ac:dyDescent="0.25">
      <c r="C11412" s="86"/>
      <c r="D11412" s="86"/>
      <c r="E11412" s="86"/>
      <c r="F11412" s="86"/>
    </row>
    <row r="11413" spans="3:6" x14ac:dyDescent="0.25">
      <c r="C11413" s="86"/>
      <c r="D11413" s="86"/>
      <c r="E11413" s="86"/>
      <c r="F11413" s="86"/>
    </row>
    <row r="11414" spans="3:6" x14ac:dyDescent="0.25">
      <c r="C11414" s="86"/>
      <c r="D11414" s="86"/>
      <c r="E11414" s="86"/>
      <c r="F11414" s="86"/>
    </row>
    <row r="11415" spans="3:6" x14ac:dyDescent="0.25">
      <c r="C11415" s="86"/>
      <c r="D11415" s="86"/>
      <c r="E11415" s="86"/>
      <c r="F11415" s="86"/>
    </row>
    <row r="11416" spans="3:6" x14ac:dyDescent="0.25">
      <c r="C11416" s="86"/>
      <c r="D11416" s="86"/>
      <c r="E11416" s="86"/>
      <c r="F11416" s="86"/>
    </row>
    <row r="11417" spans="3:6" x14ac:dyDescent="0.25">
      <c r="C11417" s="86"/>
      <c r="D11417" s="86"/>
      <c r="E11417" s="86"/>
      <c r="F11417" s="86"/>
    </row>
    <row r="11418" spans="3:6" x14ac:dyDescent="0.25">
      <c r="C11418" s="86"/>
      <c r="D11418" s="86"/>
      <c r="E11418" s="86"/>
      <c r="F11418" s="86"/>
    </row>
    <row r="11419" spans="3:6" x14ac:dyDescent="0.25">
      <c r="C11419" s="86"/>
      <c r="D11419" s="86"/>
      <c r="E11419" s="86"/>
      <c r="F11419" s="86"/>
    </row>
    <row r="11420" spans="3:6" x14ac:dyDescent="0.25">
      <c r="C11420" s="86"/>
      <c r="D11420" s="86"/>
      <c r="E11420" s="86"/>
      <c r="F11420" s="86"/>
    </row>
    <row r="11421" spans="3:6" x14ac:dyDescent="0.25">
      <c r="C11421" s="86"/>
      <c r="D11421" s="86"/>
      <c r="E11421" s="86"/>
      <c r="F11421" s="86"/>
    </row>
    <row r="11422" spans="3:6" x14ac:dyDescent="0.25">
      <c r="C11422" s="86"/>
      <c r="D11422" s="86"/>
      <c r="E11422" s="86"/>
      <c r="F11422" s="86"/>
    </row>
    <row r="11423" spans="3:6" x14ac:dyDescent="0.25">
      <c r="C11423" s="86"/>
      <c r="D11423" s="86"/>
      <c r="E11423" s="86"/>
      <c r="F11423" s="86"/>
    </row>
    <row r="11424" spans="3:6" x14ac:dyDescent="0.25">
      <c r="C11424" s="86"/>
      <c r="D11424" s="86"/>
      <c r="E11424" s="86"/>
      <c r="F11424" s="86"/>
    </row>
    <row r="11425" spans="3:6" x14ac:dyDescent="0.25">
      <c r="C11425" s="86"/>
      <c r="D11425" s="86"/>
      <c r="E11425" s="86"/>
      <c r="F11425" s="86"/>
    </row>
    <row r="11426" spans="3:6" x14ac:dyDescent="0.25">
      <c r="C11426" s="86"/>
      <c r="D11426" s="86"/>
      <c r="E11426" s="86"/>
      <c r="F11426" s="86"/>
    </row>
    <row r="11427" spans="3:6" x14ac:dyDescent="0.25">
      <c r="C11427" s="86"/>
      <c r="D11427" s="86"/>
      <c r="E11427" s="86"/>
      <c r="F11427" s="86"/>
    </row>
    <row r="11428" spans="3:6" x14ac:dyDescent="0.25">
      <c r="C11428" s="86"/>
      <c r="D11428" s="86"/>
      <c r="E11428" s="86"/>
      <c r="F11428" s="86"/>
    </row>
    <row r="11429" spans="3:6" x14ac:dyDescent="0.25">
      <c r="C11429" s="86"/>
      <c r="D11429" s="86"/>
      <c r="E11429" s="86"/>
      <c r="F11429" s="86"/>
    </row>
    <row r="11430" spans="3:6" x14ac:dyDescent="0.25">
      <c r="C11430" s="86"/>
      <c r="D11430" s="86"/>
      <c r="E11430" s="86"/>
      <c r="F11430" s="86"/>
    </row>
    <row r="11431" spans="3:6" x14ac:dyDescent="0.25">
      <c r="C11431" s="86"/>
      <c r="D11431" s="86"/>
      <c r="E11431" s="86"/>
      <c r="F11431" s="86"/>
    </row>
    <row r="11432" spans="3:6" x14ac:dyDescent="0.25">
      <c r="C11432" s="86"/>
      <c r="D11432" s="86"/>
      <c r="E11432" s="86"/>
      <c r="F11432" s="86"/>
    </row>
    <row r="11433" spans="3:6" x14ac:dyDescent="0.25">
      <c r="C11433" s="86"/>
      <c r="D11433" s="86"/>
      <c r="E11433" s="86"/>
      <c r="F11433" s="86"/>
    </row>
    <row r="11434" spans="3:6" x14ac:dyDescent="0.25">
      <c r="C11434" s="86"/>
      <c r="D11434" s="86"/>
      <c r="E11434" s="86"/>
      <c r="F11434" s="86"/>
    </row>
    <row r="11435" spans="3:6" x14ac:dyDescent="0.25">
      <c r="C11435" s="86"/>
      <c r="D11435" s="86"/>
      <c r="E11435" s="86"/>
      <c r="F11435" s="86"/>
    </row>
    <row r="11436" spans="3:6" x14ac:dyDescent="0.25">
      <c r="C11436" s="86"/>
      <c r="D11436" s="86"/>
      <c r="E11436" s="86"/>
      <c r="F11436" s="86"/>
    </row>
    <row r="11437" spans="3:6" x14ac:dyDescent="0.25">
      <c r="C11437" s="86"/>
      <c r="D11437" s="86"/>
      <c r="E11437" s="86"/>
      <c r="F11437" s="86"/>
    </row>
    <row r="11438" spans="3:6" x14ac:dyDescent="0.25">
      <c r="C11438" s="86"/>
      <c r="D11438" s="86"/>
      <c r="E11438" s="86"/>
      <c r="F11438" s="86"/>
    </row>
    <row r="11439" spans="3:6" x14ac:dyDescent="0.25">
      <c r="C11439" s="86"/>
      <c r="D11439" s="86"/>
      <c r="E11439" s="86"/>
      <c r="F11439" s="86"/>
    </row>
    <row r="11440" spans="3:6" x14ac:dyDescent="0.25">
      <c r="C11440" s="86"/>
      <c r="D11440" s="86"/>
      <c r="E11440" s="86"/>
      <c r="F11440" s="86"/>
    </row>
    <row r="11441" spans="3:6" x14ac:dyDescent="0.25">
      <c r="C11441" s="86"/>
      <c r="D11441" s="86"/>
      <c r="E11441" s="86"/>
      <c r="F11441" s="86"/>
    </row>
    <row r="11442" spans="3:6" x14ac:dyDescent="0.25">
      <c r="C11442" s="86"/>
      <c r="D11442" s="86"/>
      <c r="E11442" s="86"/>
      <c r="F11442" s="86"/>
    </row>
    <row r="11443" spans="3:6" x14ac:dyDescent="0.25">
      <c r="C11443" s="86"/>
      <c r="D11443" s="86"/>
      <c r="E11443" s="86"/>
      <c r="F11443" s="86"/>
    </row>
    <row r="11444" spans="3:6" x14ac:dyDescent="0.25">
      <c r="C11444" s="86"/>
      <c r="D11444" s="86"/>
      <c r="E11444" s="86"/>
      <c r="F11444" s="86"/>
    </row>
    <row r="11445" spans="3:6" x14ac:dyDescent="0.25">
      <c r="C11445" s="86"/>
      <c r="D11445" s="86"/>
      <c r="E11445" s="86"/>
      <c r="F11445" s="86"/>
    </row>
    <row r="11446" spans="3:6" x14ac:dyDescent="0.25">
      <c r="C11446" s="86"/>
      <c r="D11446" s="86"/>
      <c r="E11446" s="86"/>
      <c r="F11446" s="86"/>
    </row>
    <row r="11447" spans="3:6" x14ac:dyDescent="0.25">
      <c r="C11447" s="86"/>
      <c r="D11447" s="86"/>
      <c r="E11447" s="86"/>
      <c r="F11447" s="86"/>
    </row>
    <row r="11448" spans="3:6" x14ac:dyDescent="0.25">
      <c r="C11448" s="86"/>
      <c r="D11448" s="86"/>
      <c r="E11448" s="86"/>
      <c r="F11448" s="86"/>
    </row>
    <row r="11449" spans="3:6" x14ac:dyDescent="0.25">
      <c r="C11449" s="86"/>
      <c r="D11449" s="86"/>
      <c r="E11449" s="86"/>
      <c r="F11449" s="86"/>
    </row>
    <row r="11450" spans="3:6" x14ac:dyDescent="0.25">
      <c r="C11450" s="86"/>
      <c r="D11450" s="86"/>
      <c r="E11450" s="86"/>
      <c r="F11450" s="86"/>
    </row>
    <row r="11451" spans="3:6" x14ac:dyDescent="0.25">
      <c r="C11451" s="86"/>
      <c r="D11451" s="86"/>
      <c r="E11451" s="86"/>
      <c r="F11451" s="86"/>
    </row>
    <row r="11452" spans="3:6" x14ac:dyDescent="0.25">
      <c r="C11452" s="86"/>
      <c r="D11452" s="86"/>
      <c r="E11452" s="86"/>
      <c r="F11452" s="86"/>
    </row>
    <row r="11453" spans="3:6" x14ac:dyDescent="0.25">
      <c r="C11453" s="86"/>
      <c r="D11453" s="86"/>
      <c r="E11453" s="86"/>
      <c r="F11453" s="86"/>
    </row>
    <row r="11454" spans="3:6" x14ac:dyDescent="0.25">
      <c r="C11454" s="86"/>
      <c r="D11454" s="86"/>
      <c r="E11454" s="86"/>
      <c r="F11454" s="86"/>
    </row>
    <row r="11455" spans="3:6" x14ac:dyDescent="0.25">
      <c r="C11455" s="86"/>
      <c r="D11455" s="86"/>
      <c r="E11455" s="86"/>
      <c r="F11455" s="86"/>
    </row>
    <row r="11456" spans="3:6" x14ac:dyDescent="0.25">
      <c r="C11456" s="86"/>
      <c r="D11456" s="86"/>
      <c r="E11456" s="86"/>
      <c r="F11456" s="86"/>
    </row>
    <row r="11457" spans="3:6" x14ac:dyDescent="0.25">
      <c r="C11457" s="86"/>
      <c r="D11457" s="86"/>
      <c r="E11457" s="86"/>
      <c r="F11457" s="86"/>
    </row>
    <row r="11458" spans="3:6" x14ac:dyDescent="0.25">
      <c r="C11458" s="86"/>
      <c r="D11458" s="86"/>
      <c r="E11458" s="86"/>
      <c r="F11458" s="86"/>
    </row>
    <row r="11459" spans="3:6" x14ac:dyDescent="0.25">
      <c r="C11459" s="86"/>
      <c r="D11459" s="86"/>
      <c r="E11459" s="86"/>
      <c r="F11459" s="86"/>
    </row>
    <row r="11460" spans="3:6" x14ac:dyDescent="0.25">
      <c r="C11460" s="86"/>
      <c r="D11460" s="86"/>
      <c r="E11460" s="86"/>
      <c r="F11460" s="86"/>
    </row>
    <row r="11461" spans="3:6" x14ac:dyDescent="0.25">
      <c r="C11461" s="86"/>
      <c r="D11461" s="86"/>
      <c r="E11461" s="86"/>
      <c r="F11461" s="86"/>
    </row>
    <row r="11462" spans="3:6" x14ac:dyDescent="0.25">
      <c r="C11462" s="86"/>
      <c r="D11462" s="86"/>
      <c r="E11462" s="86"/>
      <c r="F11462" s="86"/>
    </row>
    <row r="11463" spans="3:6" x14ac:dyDescent="0.25">
      <c r="C11463" s="86"/>
      <c r="D11463" s="86"/>
      <c r="E11463" s="86"/>
      <c r="F11463" s="86"/>
    </row>
    <row r="11464" spans="3:6" x14ac:dyDescent="0.25">
      <c r="C11464" s="86"/>
      <c r="D11464" s="86"/>
      <c r="E11464" s="86"/>
      <c r="F11464" s="86"/>
    </row>
    <row r="11465" spans="3:6" x14ac:dyDescent="0.25">
      <c r="C11465" s="86"/>
      <c r="D11465" s="86"/>
      <c r="E11465" s="86"/>
      <c r="F11465" s="86"/>
    </row>
    <row r="11466" spans="3:6" x14ac:dyDescent="0.25">
      <c r="C11466" s="86"/>
      <c r="D11466" s="86"/>
      <c r="E11466" s="86"/>
      <c r="F11466" s="86"/>
    </row>
    <row r="11467" spans="3:6" x14ac:dyDescent="0.25">
      <c r="C11467" s="86"/>
      <c r="D11467" s="86"/>
      <c r="E11467" s="86"/>
      <c r="F11467" s="86"/>
    </row>
    <row r="11468" spans="3:6" x14ac:dyDescent="0.25">
      <c r="C11468" s="86"/>
      <c r="D11468" s="86"/>
      <c r="E11468" s="86"/>
      <c r="F11468" s="86"/>
    </row>
    <row r="11469" spans="3:6" x14ac:dyDescent="0.25">
      <c r="C11469" s="86"/>
      <c r="D11469" s="86"/>
      <c r="E11469" s="86"/>
      <c r="F11469" s="86"/>
    </row>
    <row r="11470" spans="3:6" x14ac:dyDescent="0.25">
      <c r="C11470" s="86"/>
      <c r="D11470" s="86"/>
      <c r="E11470" s="86"/>
      <c r="F11470" s="86"/>
    </row>
    <row r="11471" spans="3:6" x14ac:dyDescent="0.25">
      <c r="C11471" s="86"/>
      <c r="D11471" s="86"/>
      <c r="E11471" s="86"/>
      <c r="F11471" s="86"/>
    </row>
    <row r="11472" spans="3:6" x14ac:dyDescent="0.25">
      <c r="C11472" s="86"/>
      <c r="D11472" s="86"/>
      <c r="E11472" s="86"/>
      <c r="F11472" s="86"/>
    </row>
    <row r="11473" spans="3:6" x14ac:dyDescent="0.25">
      <c r="C11473" s="86"/>
      <c r="D11473" s="86"/>
      <c r="E11473" s="86"/>
      <c r="F11473" s="86"/>
    </row>
    <row r="11474" spans="3:6" x14ac:dyDescent="0.25">
      <c r="C11474" s="86"/>
      <c r="D11474" s="86"/>
      <c r="E11474" s="86"/>
      <c r="F11474" s="86"/>
    </row>
    <row r="11475" spans="3:6" x14ac:dyDescent="0.25">
      <c r="C11475" s="86"/>
      <c r="D11475" s="86"/>
      <c r="E11475" s="86"/>
      <c r="F11475" s="86"/>
    </row>
    <row r="11476" spans="3:6" x14ac:dyDescent="0.25">
      <c r="C11476" s="86"/>
      <c r="D11476" s="86"/>
      <c r="E11476" s="86"/>
      <c r="F11476" s="86"/>
    </row>
    <row r="11477" spans="3:6" x14ac:dyDescent="0.25">
      <c r="C11477" s="86"/>
      <c r="D11477" s="86"/>
      <c r="E11477" s="86"/>
      <c r="F11477" s="86"/>
    </row>
    <row r="11478" spans="3:6" x14ac:dyDescent="0.25">
      <c r="C11478" s="86"/>
      <c r="D11478" s="86"/>
      <c r="E11478" s="86"/>
      <c r="F11478" s="86"/>
    </row>
    <row r="11479" spans="3:6" x14ac:dyDescent="0.25">
      <c r="C11479" s="86"/>
      <c r="D11479" s="86"/>
      <c r="E11479" s="86"/>
      <c r="F11479" s="86"/>
    </row>
    <row r="11480" spans="3:6" x14ac:dyDescent="0.25">
      <c r="C11480" s="86"/>
      <c r="D11480" s="86"/>
      <c r="E11480" s="86"/>
      <c r="F11480" s="86"/>
    </row>
    <row r="11481" spans="3:6" x14ac:dyDescent="0.25">
      <c r="C11481" s="86"/>
      <c r="D11481" s="86"/>
      <c r="E11481" s="86"/>
      <c r="F11481" s="86"/>
    </row>
    <row r="11482" spans="3:6" x14ac:dyDescent="0.25">
      <c r="C11482" s="86"/>
      <c r="D11482" s="86"/>
      <c r="E11482" s="86"/>
      <c r="F11482" s="86"/>
    </row>
    <row r="11483" spans="3:6" x14ac:dyDescent="0.25">
      <c r="C11483" s="86"/>
      <c r="D11483" s="86"/>
      <c r="E11483" s="86"/>
      <c r="F11483" s="86"/>
    </row>
    <row r="11484" spans="3:6" x14ac:dyDescent="0.25">
      <c r="C11484" s="86"/>
      <c r="D11484" s="86"/>
      <c r="E11484" s="86"/>
      <c r="F11484" s="86"/>
    </row>
    <row r="11485" spans="3:6" x14ac:dyDescent="0.25">
      <c r="C11485" s="86"/>
      <c r="D11485" s="86"/>
      <c r="E11485" s="86"/>
      <c r="F11485" s="86"/>
    </row>
    <row r="11486" spans="3:6" x14ac:dyDescent="0.25">
      <c r="C11486" s="86"/>
      <c r="D11486" s="86"/>
      <c r="E11486" s="86"/>
      <c r="F11486" s="86"/>
    </row>
    <row r="11487" spans="3:6" x14ac:dyDescent="0.25">
      <c r="C11487" s="86"/>
      <c r="D11487" s="86"/>
      <c r="E11487" s="86"/>
      <c r="F11487" s="86"/>
    </row>
    <row r="11488" spans="3:6" x14ac:dyDescent="0.25">
      <c r="C11488" s="86"/>
      <c r="D11488" s="86"/>
      <c r="E11488" s="86"/>
      <c r="F11488" s="86"/>
    </row>
    <row r="11489" spans="3:6" x14ac:dyDescent="0.25">
      <c r="C11489" s="86"/>
      <c r="D11489" s="86"/>
      <c r="E11489" s="86"/>
      <c r="F11489" s="86"/>
    </row>
    <row r="11490" spans="3:6" x14ac:dyDescent="0.25">
      <c r="C11490" s="86"/>
      <c r="D11490" s="86"/>
      <c r="E11490" s="86"/>
      <c r="F11490" s="86"/>
    </row>
    <row r="11491" spans="3:6" x14ac:dyDescent="0.25">
      <c r="C11491" s="86"/>
      <c r="D11491" s="86"/>
      <c r="E11491" s="86"/>
      <c r="F11491" s="86"/>
    </row>
    <row r="11492" spans="3:6" x14ac:dyDescent="0.25">
      <c r="C11492" s="86"/>
      <c r="D11492" s="86"/>
      <c r="E11492" s="86"/>
      <c r="F11492" s="86"/>
    </row>
    <row r="11493" spans="3:6" x14ac:dyDescent="0.25">
      <c r="C11493" s="86"/>
      <c r="D11493" s="86"/>
      <c r="E11493" s="86"/>
      <c r="F11493" s="86"/>
    </row>
    <row r="11494" spans="3:6" x14ac:dyDescent="0.25">
      <c r="C11494" s="86"/>
      <c r="D11494" s="86"/>
      <c r="E11494" s="86"/>
      <c r="F11494" s="86"/>
    </row>
    <row r="11495" spans="3:6" x14ac:dyDescent="0.25">
      <c r="C11495" s="86"/>
      <c r="D11495" s="86"/>
      <c r="E11495" s="86"/>
      <c r="F11495" s="86"/>
    </row>
    <row r="11496" spans="3:6" x14ac:dyDescent="0.25">
      <c r="C11496" s="86"/>
      <c r="D11496" s="86"/>
      <c r="E11496" s="86"/>
      <c r="F11496" s="86"/>
    </row>
    <row r="11497" spans="3:6" x14ac:dyDescent="0.25">
      <c r="C11497" s="86"/>
      <c r="D11497" s="86"/>
      <c r="E11497" s="86"/>
      <c r="F11497" s="86"/>
    </row>
    <row r="11498" spans="3:6" x14ac:dyDescent="0.25">
      <c r="C11498" s="86"/>
      <c r="D11498" s="86"/>
      <c r="E11498" s="86"/>
      <c r="F11498" s="86"/>
    </row>
    <row r="11499" spans="3:6" x14ac:dyDescent="0.25">
      <c r="C11499" s="86"/>
      <c r="D11499" s="86"/>
      <c r="E11499" s="86"/>
      <c r="F11499" s="86"/>
    </row>
    <row r="11500" spans="3:6" x14ac:dyDescent="0.25">
      <c r="C11500" s="86"/>
      <c r="D11500" s="86"/>
      <c r="E11500" s="86"/>
      <c r="F11500" s="86"/>
    </row>
    <row r="11501" spans="3:6" x14ac:dyDescent="0.25">
      <c r="C11501" s="86"/>
      <c r="D11501" s="86"/>
      <c r="E11501" s="86"/>
      <c r="F11501" s="86"/>
    </row>
    <row r="11502" spans="3:6" x14ac:dyDescent="0.25">
      <c r="C11502" s="86"/>
      <c r="D11502" s="86"/>
      <c r="E11502" s="86"/>
      <c r="F11502" s="86"/>
    </row>
    <row r="11503" spans="3:6" x14ac:dyDescent="0.25">
      <c r="C11503" s="86"/>
      <c r="D11503" s="86"/>
      <c r="E11503" s="86"/>
      <c r="F11503" s="86"/>
    </row>
    <row r="11504" spans="3:6" x14ac:dyDescent="0.25">
      <c r="C11504" s="86"/>
      <c r="D11504" s="86"/>
      <c r="E11504" s="86"/>
      <c r="F11504" s="86"/>
    </row>
    <row r="11505" spans="3:6" x14ac:dyDescent="0.25">
      <c r="C11505" s="86"/>
      <c r="D11505" s="86"/>
      <c r="E11505" s="86"/>
      <c r="F11505" s="86"/>
    </row>
    <row r="11506" spans="3:6" x14ac:dyDescent="0.25">
      <c r="C11506" s="86"/>
      <c r="D11506" s="86"/>
      <c r="E11506" s="86"/>
      <c r="F11506" s="86"/>
    </row>
    <row r="11507" spans="3:6" x14ac:dyDescent="0.25">
      <c r="C11507" s="86"/>
      <c r="D11507" s="86"/>
      <c r="E11507" s="86"/>
      <c r="F11507" s="86"/>
    </row>
    <row r="11508" spans="3:6" x14ac:dyDescent="0.25">
      <c r="C11508" s="86"/>
      <c r="D11508" s="86"/>
      <c r="E11508" s="86"/>
      <c r="F11508" s="86"/>
    </row>
    <row r="11509" spans="3:6" x14ac:dyDescent="0.25">
      <c r="C11509" s="86"/>
      <c r="D11509" s="86"/>
      <c r="E11509" s="86"/>
      <c r="F11509" s="86"/>
    </row>
    <row r="11510" spans="3:6" x14ac:dyDescent="0.25">
      <c r="C11510" s="86"/>
      <c r="D11510" s="86"/>
      <c r="E11510" s="86"/>
      <c r="F11510" s="86"/>
    </row>
    <row r="11511" spans="3:6" x14ac:dyDescent="0.25">
      <c r="C11511" s="86"/>
      <c r="D11511" s="86"/>
      <c r="E11511" s="86"/>
      <c r="F11511" s="86"/>
    </row>
    <row r="11512" spans="3:6" x14ac:dyDescent="0.25">
      <c r="C11512" s="86"/>
      <c r="D11512" s="86"/>
      <c r="E11512" s="86"/>
      <c r="F11512" s="86"/>
    </row>
    <row r="11513" spans="3:6" x14ac:dyDescent="0.25">
      <c r="C11513" s="86"/>
      <c r="D11513" s="86"/>
      <c r="E11513" s="86"/>
      <c r="F11513" s="86"/>
    </row>
    <row r="11514" spans="3:6" x14ac:dyDescent="0.25">
      <c r="C11514" s="86"/>
      <c r="D11514" s="86"/>
      <c r="E11514" s="86"/>
      <c r="F11514" s="86"/>
    </row>
    <row r="11515" spans="3:6" x14ac:dyDescent="0.25">
      <c r="C11515" s="86"/>
      <c r="D11515" s="86"/>
      <c r="E11515" s="86"/>
      <c r="F11515" s="86"/>
    </row>
    <row r="11516" spans="3:6" x14ac:dyDescent="0.25">
      <c r="C11516" s="86"/>
      <c r="D11516" s="86"/>
      <c r="E11516" s="86"/>
      <c r="F11516" s="86"/>
    </row>
    <row r="11517" spans="3:6" x14ac:dyDescent="0.25">
      <c r="C11517" s="86"/>
      <c r="D11517" s="86"/>
      <c r="E11517" s="86"/>
      <c r="F11517" s="86"/>
    </row>
    <row r="11518" spans="3:6" x14ac:dyDescent="0.25">
      <c r="C11518" s="86"/>
      <c r="D11518" s="86"/>
      <c r="E11518" s="86"/>
      <c r="F11518" s="86"/>
    </row>
    <row r="11519" spans="3:6" x14ac:dyDescent="0.25">
      <c r="C11519" s="86"/>
      <c r="D11519" s="86"/>
      <c r="E11519" s="86"/>
      <c r="F11519" s="86"/>
    </row>
    <row r="11520" spans="3:6" x14ac:dyDescent="0.25">
      <c r="C11520" s="86"/>
      <c r="D11520" s="86"/>
      <c r="E11520" s="86"/>
      <c r="F11520" s="86"/>
    </row>
    <row r="11521" spans="3:6" x14ac:dyDescent="0.25">
      <c r="C11521" s="86"/>
      <c r="D11521" s="86"/>
      <c r="E11521" s="86"/>
      <c r="F11521" s="86"/>
    </row>
    <row r="11522" spans="3:6" x14ac:dyDescent="0.25">
      <c r="C11522" s="86"/>
      <c r="D11522" s="86"/>
      <c r="E11522" s="86"/>
      <c r="F11522" s="86"/>
    </row>
    <row r="11523" spans="3:6" x14ac:dyDescent="0.25">
      <c r="C11523" s="86"/>
      <c r="D11523" s="86"/>
      <c r="E11523" s="86"/>
      <c r="F11523" s="86"/>
    </row>
    <row r="11524" spans="3:6" x14ac:dyDescent="0.25">
      <c r="C11524" s="86"/>
      <c r="D11524" s="86"/>
      <c r="E11524" s="86"/>
      <c r="F11524" s="86"/>
    </row>
    <row r="11525" spans="3:6" x14ac:dyDescent="0.25">
      <c r="C11525" s="86"/>
      <c r="D11525" s="86"/>
      <c r="E11525" s="86"/>
      <c r="F11525" s="86"/>
    </row>
    <row r="11526" spans="3:6" x14ac:dyDescent="0.25">
      <c r="C11526" s="86"/>
      <c r="D11526" s="86"/>
      <c r="E11526" s="86"/>
      <c r="F11526" s="86"/>
    </row>
    <row r="11527" spans="3:6" x14ac:dyDescent="0.25">
      <c r="C11527" s="86"/>
      <c r="D11527" s="86"/>
      <c r="E11527" s="86"/>
      <c r="F11527" s="86"/>
    </row>
    <row r="11528" spans="3:6" x14ac:dyDescent="0.25">
      <c r="C11528" s="86"/>
      <c r="D11528" s="86"/>
      <c r="E11528" s="86"/>
      <c r="F11528" s="86"/>
    </row>
    <row r="11529" spans="3:6" x14ac:dyDescent="0.25">
      <c r="C11529" s="86"/>
      <c r="D11529" s="86"/>
      <c r="E11529" s="86"/>
      <c r="F11529" s="86"/>
    </row>
    <row r="11530" spans="3:6" x14ac:dyDescent="0.25">
      <c r="C11530" s="86"/>
      <c r="D11530" s="86"/>
      <c r="E11530" s="86"/>
      <c r="F11530" s="86"/>
    </row>
    <row r="11531" spans="3:6" x14ac:dyDescent="0.25">
      <c r="C11531" s="86"/>
      <c r="D11531" s="86"/>
      <c r="E11531" s="86"/>
      <c r="F11531" s="86"/>
    </row>
    <row r="11532" spans="3:6" x14ac:dyDescent="0.25">
      <c r="C11532" s="86"/>
      <c r="D11532" s="86"/>
      <c r="E11532" s="86"/>
      <c r="F11532" s="86"/>
    </row>
    <row r="11533" spans="3:6" x14ac:dyDescent="0.25">
      <c r="C11533" s="86"/>
      <c r="D11533" s="86"/>
      <c r="E11533" s="86"/>
      <c r="F11533" s="86"/>
    </row>
    <row r="11534" spans="3:6" x14ac:dyDescent="0.25">
      <c r="C11534" s="86"/>
      <c r="D11534" s="86"/>
      <c r="E11534" s="86"/>
      <c r="F11534" s="86"/>
    </row>
    <row r="11535" spans="3:6" x14ac:dyDescent="0.25">
      <c r="C11535" s="86"/>
      <c r="D11535" s="86"/>
      <c r="E11535" s="86"/>
      <c r="F11535" s="86"/>
    </row>
    <row r="11536" spans="3:6" x14ac:dyDescent="0.25">
      <c r="C11536" s="86"/>
      <c r="D11536" s="86"/>
      <c r="E11536" s="86"/>
      <c r="F11536" s="86"/>
    </row>
    <row r="11537" spans="3:6" x14ac:dyDescent="0.25">
      <c r="C11537" s="86"/>
      <c r="D11537" s="86"/>
      <c r="E11537" s="86"/>
      <c r="F11537" s="86"/>
    </row>
    <row r="11538" spans="3:6" x14ac:dyDescent="0.25">
      <c r="C11538" s="86"/>
      <c r="D11538" s="86"/>
      <c r="E11538" s="86"/>
      <c r="F11538" s="86"/>
    </row>
    <row r="11539" spans="3:6" x14ac:dyDescent="0.25">
      <c r="C11539" s="86"/>
      <c r="D11539" s="86"/>
      <c r="E11539" s="86"/>
      <c r="F11539" s="86"/>
    </row>
    <row r="11540" spans="3:6" x14ac:dyDescent="0.25">
      <c r="C11540" s="86"/>
      <c r="D11540" s="86"/>
      <c r="E11540" s="86"/>
      <c r="F11540" s="86"/>
    </row>
    <row r="11541" spans="3:6" x14ac:dyDescent="0.25">
      <c r="C11541" s="86"/>
      <c r="D11541" s="86"/>
      <c r="E11541" s="86"/>
      <c r="F11541" s="86"/>
    </row>
    <row r="11542" spans="3:6" x14ac:dyDescent="0.25">
      <c r="C11542" s="86"/>
      <c r="D11542" s="86"/>
      <c r="E11542" s="86"/>
      <c r="F11542" s="86"/>
    </row>
    <row r="11543" spans="3:6" x14ac:dyDescent="0.25">
      <c r="C11543" s="86"/>
      <c r="D11543" s="86"/>
      <c r="E11543" s="86"/>
      <c r="F11543" s="86"/>
    </row>
    <row r="11544" spans="3:6" x14ac:dyDescent="0.25">
      <c r="C11544" s="86"/>
      <c r="D11544" s="86"/>
      <c r="E11544" s="86"/>
      <c r="F11544" s="86"/>
    </row>
    <row r="11545" spans="3:6" x14ac:dyDescent="0.25">
      <c r="C11545" s="86"/>
      <c r="D11545" s="86"/>
      <c r="E11545" s="86"/>
      <c r="F11545" s="86"/>
    </row>
    <row r="11546" spans="3:6" x14ac:dyDescent="0.25">
      <c r="C11546" s="86"/>
      <c r="D11546" s="86"/>
      <c r="E11546" s="86"/>
      <c r="F11546" s="86"/>
    </row>
    <row r="11547" spans="3:6" x14ac:dyDescent="0.25">
      <c r="C11547" s="86"/>
      <c r="D11547" s="86"/>
      <c r="E11547" s="86"/>
      <c r="F11547" s="86"/>
    </row>
    <row r="11548" spans="3:6" x14ac:dyDescent="0.25">
      <c r="C11548" s="86"/>
      <c r="D11548" s="86"/>
      <c r="E11548" s="86"/>
      <c r="F11548" s="86"/>
    </row>
    <row r="11549" spans="3:6" x14ac:dyDescent="0.25">
      <c r="C11549" s="86"/>
      <c r="D11549" s="86"/>
      <c r="E11549" s="86"/>
      <c r="F11549" s="86"/>
    </row>
    <row r="11550" spans="3:6" x14ac:dyDescent="0.25">
      <c r="C11550" s="86"/>
      <c r="D11550" s="86"/>
      <c r="E11550" s="86"/>
      <c r="F11550" s="86"/>
    </row>
    <row r="11551" spans="3:6" x14ac:dyDescent="0.25">
      <c r="C11551" s="86"/>
      <c r="D11551" s="86"/>
      <c r="E11551" s="86"/>
      <c r="F11551" s="86"/>
    </row>
    <row r="11552" spans="3:6" x14ac:dyDescent="0.25">
      <c r="C11552" s="86"/>
      <c r="D11552" s="86"/>
      <c r="E11552" s="86"/>
      <c r="F11552" s="86"/>
    </row>
    <row r="11553" spans="3:6" x14ac:dyDescent="0.25">
      <c r="C11553" s="86"/>
      <c r="D11553" s="86"/>
      <c r="E11553" s="86"/>
      <c r="F11553" s="86"/>
    </row>
    <row r="11554" spans="3:6" x14ac:dyDescent="0.25">
      <c r="C11554" s="86"/>
      <c r="D11554" s="86"/>
      <c r="E11554" s="86"/>
      <c r="F11554" s="86"/>
    </row>
    <row r="11555" spans="3:6" x14ac:dyDescent="0.25">
      <c r="C11555" s="86"/>
      <c r="D11555" s="86"/>
      <c r="E11555" s="86"/>
      <c r="F11555" s="86"/>
    </row>
    <row r="11556" spans="3:6" x14ac:dyDescent="0.25">
      <c r="C11556" s="86"/>
      <c r="D11556" s="86"/>
      <c r="E11556" s="86"/>
      <c r="F11556" s="86"/>
    </row>
    <row r="11557" spans="3:6" x14ac:dyDescent="0.25">
      <c r="C11557" s="86"/>
      <c r="D11557" s="86"/>
      <c r="E11557" s="86"/>
      <c r="F11557" s="86"/>
    </row>
    <row r="11558" spans="3:6" x14ac:dyDescent="0.25">
      <c r="C11558" s="86"/>
      <c r="D11558" s="86"/>
      <c r="E11558" s="86"/>
      <c r="F11558" s="86"/>
    </row>
    <row r="11559" spans="3:6" x14ac:dyDescent="0.25">
      <c r="C11559" s="86"/>
      <c r="D11559" s="86"/>
      <c r="E11559" s="86"/>
      <c r="F11559" s="86"/>
    </row>
    <row r="11560" spans="3:6" x14ac:dyDescent="0.25">
      <c r="C11560" s="86"/>
      <c r="D11560" s="86"/>
      <c r="E11560" s="86"/>
      <c r="F11560" s="86"/>
    </row>
    <row r="11561" spans="3:6" x14ac:dyDescent="0.25">
      <c r="C11561" s="86"/>
      <c r="D11561" s="86"/>
      <c r="E11561" s="86"/>
      <c r="F11561" s="86"/>
    </row>
    <row r="11562" spans="3:6" x14ac:dyDescent="0.25">
      <c r="C11562" s="86"/>
      <c r="D11562" s="86"/>
      <c r="E11562" s="86"/>
      <c r="F11562" s="86"/>
    </row>
    <row r="11563" spans="3:6" x14ac:dyDescent="0.25">
      <c r="C11563" s="86"/>
      <c r="D11563" s="86"/>
      <c r="E11563" s="86"/>
      <c r="F11563" s="86"/>
    </row>
    <row r="11564" spans="3:6" x14ac:dyDescent="0.25">
      <c r="C11564" s="86"/>
      <c r="D11564" s="86"/>
      <c r="E11564" s="86"/>
      <c r="F11564" s="86"/>
    </row>
    <row r="11565" spans="3:6" x14ac:dyDescent="0.25">
      <c r="C11565" s="86"/>
      <c r="D11565" s="86"/>
      <c r="E11565" s="86"/>
      <c r="F11565" s="86"/>
    </row>
    <row r="11566" spans="3:6" x14ac:dyDescent="0.25">
      <c r="C11566" s="86"/>
      <c r="D11566" s="86"/>
      <c r="E11566" s="86"/>
      <c r="F11566" s="86"/>
    </row>
    <row r="11567" spans="3:6" x14ac:dyDescent="0.25">
      <c r="C11567" s="86"/>
      <c r="D11567" s="86"/>
      <c r="E11567" s="86"/>
      <c r="F11567" s="86"/>
    </row>
    <row r="11568" spans="3:6" x14ac:dyDescent="0.25">
      <c r="C11568" s="86"/>
      <c r="D11568" s="86"/>
      <c r="E11568" s="86"/>
      <c r="F11568" s="86"/>
    </row>
    <row r="11569" spans="3:6" x14ac:dyDescent="0.25">
      <c r="C11569" s="86"/>
      <c r="D11569" s="86"/>
      <c r="E11569" s="86"/>
      <c r="F11569" s="86"/>
    </row>
    <row r="11570" spans="3:6" x14ac:dyDescent="0.25">
      <c r="C11570" s="86"/>
      <c r="D11570" s="86"/>
      <c r="E11570" s="86"/>
      <c r="F11570" s="86"/>
    </row>
    <row r="11571" spans="3:6" x14ac:dyDescent="0.25">
      <c r="C11571" s="86"/>
      <c r="D11571" s="86"/>
      <c r="E11571" s="86"/>
      <c r="F11571" s="86"/>
    </row>
    <row r="11572" spans="3:6" x14ac:dyDescent="0.25">
      <c r="C11572" s="86"/>
      <c r="D11572" s="86"/>
      <c r="E11572" s="86"/>
      <c r="F11572" s="86"/>
    </row>
    <row r="11573" spans="3:6" x14ac:dyDescent="0.25">
      <c r="C11573" s="86"/>
      <c r="D11573" s="86"/>
      <c r="E11573" s="86"/>
      <c r="F11573" s="86"/>
    </row>
    <row r="11574" spans="3:6" x14ac:dyDescent="0.25">
      <c r="C11574" s="86"/>
      <c r="D11574" s="86"/>
      <c r="E11574" s="86"/>
      <c r="F11574" s="86"/>
    </row>
    <row r="11575" spans="3:6" x14ac:dyDescent="0.25">
      <c r="C11575" s="86"/>
      <c r="D11575" s="86"/>
      <c r="E11575" s="86"/>
      <c r="F11575" s="86"/>
    </row>
    <row r="11576" spans="3:6" x14ac:dyDescent="0.25">
      <c r="C11576" s="86"/>
      <c r="D11576" s="86"/>
      <c r="E11576" s="86"/>
      <c r="F11576" s="86"/>
    </row>
    <row r="11577" spans="3:6" x14ac:dyDescent="0.25">
      <c r="C11577" s="86"/>
      <c r="D11577" s="86"/>
      <c r="E11577" s="86"/>
      <c r="F11577" s="86"/>
    </row>
    <row r="11578" spans="3:6" x14ac:dyDescent="0.25">
      <c r="C11578" s="86"/>
      <c r="D11578" s="86"/>
      <c r="E11578" s="86"/>
      <c r="F11578" s="86"/>
    </row>
    <row r="11579" spans="3:6" x14ac:dyDescent="0.25">
      <c r="C11579" s="86"/>
      <c r="D11579" s="86"/>
      <c r="E11579" s="86"/>
      <c r="F11579" s="86"/>
    </row>
    <row r="11580" spans="3:6" x14ac:dyDescent="0.25">
      <c r="C11580" s="86"/>
      <c r="D11580" s="86"/>
      <c r="E11580" s="86"/>
      <c r="F11580" s="86"/>
    </row>
    <row r="11581" spans="3:6" x14ac:dyDescent="0.25">
      <c r="C11581" s="86"/>
      <c r="D11581" s="86"/>
      <c r="E11581" s="86"/>
      <c r="F11581" s="86"/>
    </row>
    <row r="11582" spans="3:6" x14ac:dyDescent="0.25">
      <c r="C11582" s="86"/>
      <c r="D11582" s="86"/>
      <c r="E11582" s="86"/>
      <c r="F11582" s="86"/>
    </row>
    <row r="11583" spans="3:6" x14ac:dyDescent="0.25">
      <c r="C11583" s="86"/>
      <c r="D11583" s="86"/>
      <c r="E11583" s="86"/>
      <c r="F11583" s="86"/>
    </row>
    <row r="11584" spans="3:6" x14ac:dyDescent="0.25">
      <c r="C11584" s="86"/>
      <c r="D11584" s="86"/>
      <c r="E11584" s="86"/>
      <c r="F11584" s="86"/>
    </row>
    <row r="11585" spans="3:6" x14ac:dyDescent="0.25">
      <c r="C11585" s="86"/>
      <c r="D11585" s="86"/>
      <c r="E11585" s="86"/>
      <c r="F11585" s="86"/>
    </row>
    <row r="11586" spans="3:6" x14ac:dyDescent="0.25">
      <c r="C11586" s="86"/>
      <c r="D11586" s="86"/>
      <c r="E11586" s="86"/>
      <c r="F11586" s="86"/>
    </row>
    <row r="11587" spans="3:6" x14ac:dyDescent="0.25">
      <c r="C11587" s="86"/>
      <c r="D11587" s="86"/>
      <c r="E11587" s="86"/>
      <c r="F11587" s="86"/>
    </row>
    <row r="11588" spans="3:6" x14ac:dyDescent="0.25">
      <c r="C11588" s="86"/>
      <c r="D11588" s="86"/>
      <c r="E11588" s="86"/>
      <c r="F11588" s="86"/>
    </row>
    <row r="11589" spans="3:6" x14ac:dyDescent="0.25">
      <c r="C11589" s="86"/>
      <c r="D11589" s="86"/>
      <c r="E11589" s="86"/>
      <c r="F11589" s="86"/>
    </row>
    <row r="11590" spans="3:6" x14ac:dyDescent="0.25">
      <c r="C11590" s="86"/>
      <c r="D11590" s="86"/>
      <c r="E11590" s="86"/>
      <c r="F11590" s="86"/>
    </row>
    <row r="11591" spans="3:6" x14ac:dyDescent="0.25">
      <c r="C11591" s="86"/>
      <c r="D11591" s="86"/>
      <c r="E11591" s="86"/>
      <c r="F11591" s="86"/>
    </row>
    <row r="11592" spans="3:6" x14ac:dyDescent="0.25">
      <c r="C11592" s="86"/>
      <c r="D11592" s="86"/>
      <c r="E11592" s="86"/>
      <c r="F11592" s="86"/>
    </row>
    <row r="11593" spans="3:6" x14ac:dyDescent="0.25">
      <c r="C11593" s="86"/>
      <c r="D11593" s="86"/>
      <c r="E11593" s="86"/>
      <c r="F11593" s="86"/>
    </row>
    <row r="11594" spans="3:6" x14ac:dyDescent="0.25">
      <c r="C11594" s="86"/>
      <c r="D11594" s="86"/>
      <c r="E11594" s="86"/>
      <c r="F11594" s="86"/>
    </row>
    <row r="11595" spans="3:6" x14ac:dyDescent="0.25">
      <c r="C11595" s="86"/>
      <c r="D11595" s="86"/>
      <c r="E11595" s="86"/>
      <c r="F11595" s="86"/>
    </row>
    <row r="11596" spans="3:6" x14ac:dyDescent="0.25">
      <c r="C11596" s="86"/>
      <c r="D11596" s="86"/>
      <c r="E11596" s="86"/>
      <c r="F11596" s="86"/>
    </row>
    <row r="11597" spans="3:6" x14ac:dyDescent="0.25">
      <c r="C11597" s="86"/>
      <c r="D11597" s="86"/>
      <c r="E11597" s="86"/>
      <c r="F11597" s="86"/>
    </row>
    <row r="11598" spans="3:6" x14ac:dyDescent="0.25">
      <c r="C11598" s="86"/>
      <c r="D11598" s="86"/>
      <c r="E11598" s="86"/>
      <c r="F11598" s="86"/>
    </row>
    <row r="11599" spans="3:6" x14ac:dyDescent="0.25">
      <c r="C11599" s="86"/>
      <c r="D11599" s="86"/>
      <c r="E11599" s="86"/>
      <c r="F11599" s="86"/>
    </row>
    <row r="11600" spans="3:6" x14ac:dyDescent="0.25">
      <c r="C11600" s="86"/>
      <c r="D11600" s="86"/>
      <c r="E11600" s="86"/>
      <c r="F11600" s="86"/>
    </row>
    <row r="11601" spans="3:6" x14ac:dyDescent="0.25">
      <c r="C11601" s="86"/>
      <c r="D11601" s="86"/>
      <c r="E11601" s="86"/>
      <c r="F11601" s="86"/>
    </row>
    <row r="11602" spans="3:6" x14ac:dyDescent="0.25">
      <c r="C11602" s="86"/>
      <c r="D11602" s="86"/>
      <c r="E11602" s="86"/>
      <c r="F11602" s="86"/>
    </row>
    <row r="11603" spans="3:6" x14ac:dyDescent="0.25">
      <c r="C11603" s="86"/>
      <c r="D11603" s="86"/>
      <c r="E11603" s="86"/>
      <c r="F11603" s="86"/>
    </row>
    <row r="11604" spans="3:6" x14ac:dyDescent="0.25">
      <c r="C11604" s="86"/>
      <c r="D11604" s="86"/>
      <c r="E11604" s="86"/>
      <c r="F11604" s="86"/>
    </row>
    <row r="11605" spans="3:6" x14ac:dyDescent="0.25">
      <c r="C11605" s="86"/>
      <c r="D11605" s="86"/>
      <c r="E11605" s="86"/>
      <c r="F11605" s="86"/>
    </row>
    <row r="11606" spans="3:6" x14ac:dyDescent="0.25">
      <c r="C11606" s="86"/>
      <c r="D11606" s="86"/>
      <c r="E11606" s="86"/>
      <c r="F11606" s="86"/>
    </row>
    <row r="11607" spans="3:6" x14ac:dyDescent="0.25">
      <c r="C11607" s="86"/>
      <c r="D11607" s="86"/>
      <c r="E11607" s="86"/>
      <c r="F11607" s="86"/>
    </row>
    <row r="11608" spans="3:6" x14ac:dyDescent="0.25">
      <c r="C11608" s="86"/>
      <c r="D11608" s="86"/>
      <c r="E11608" s="86"/>
      <c r="F11608" s="86"/>
    </row>
    <row r="11609" spans="3:6" x14ac:dyDescent="0.25">
      <c r="C11609" s="86"/>
      <c r="D11609" s="86"/>
      <c r="E11609" s="86"/>
      <c r="F11609" s="86"/>
    </row>
    <row r="11610" spans="3:6" x14ac:dyDescent="0.25">
      <c r="C11610" s="86"/>
      <c r="D11610" s="86"/>
      <c r="E11610" s="86"/>
      <c r="F11610" s="86"/>
    </row>
    <row r="11611" spans="3:6" x14ac:dyDescent="0.25">
      <c r="C11611" s="86"/>
      <c r="D11611" s="86"/>
      <c r="E11611" s="86"/>
      <c r="F11611" s="86"/>
    </row>
    <row r="11612" spans="3:6" x14ac:dyDescent="0.25">
      <c r="C11612" s="86"/>
      <c r="D11612" s="86"/>
      <c r="E11612" s="86"/>
      <c r="F11612" s="86"/>
    </row>
    <row r="11613" spans="3:6" x14ac:dyDescent="0.25">
      <c r="C11613" s="86"/>
      <c r="D11613" s="86"/>
      <c r="E11613" s="86"/>
      <c r="F11613" s="86"/>
    </row>
    <row r="11614" spans="3:6" x14ac:dyDescent="0.25">
      <c r="C11614" s="86"/>
      <c r="D11614" s="86"/>
      <c r="E11614" s="86"/>
      <c r="F11614" s="86"/>
    </row>
    <row r="11615" spans="3:6" x14ac:dyDescent="0.25">
      <c r="C11615" s="86"/>
      <c r="D11615" s="86"/>
      <c r="E11615" s="86"/>
      <c r="F11615" s="86"/>
    </row>
    <row r="11616" spans="3:6" x14ac:dyDescent="0.25">
      <c r="C11616" s="86"/>
      <c r="D11616" s="86"/>
      <c r="E11616" s="86"/>
      <c r="F11616" s="86"/>
    </row>
    <row r="11617" spans="3:6" x14ac:dyDescent="0.25">
      <c r="C11617" s="86"/>
      <c r="D11617" s="86"/>
      <c r="E11617" s="86"/>
      <c r="F11617" s="86"/>
    </row>
    <row r="11618" spans="3:6" x14ac:dyDescent="0.25">
      <c r="C11618" s="86"/>
      <c r="D11618" s="86"/>
      <c r="E11618" s="86"/>
      <c r="F11618" s="86"/>
    </row>
    <row r="11619" spans="3:6" x14ac:dyDescent="0.25">
      <c r="C11619" s="86"/>
      <c r="D11619" s="86"/>
      <c r="E11619" s="86"/>
      <c r="F11619" s="86"/>
    </row>
    <row r="11620" spans="3:6" x14ac:dyDescent="0.25">
      <c r="C11620" s="86"/>
      <c r="D11620" s="86"/>
      <c r="E11620" s="86"/>
      <c r="F11620" s="86"/>
    </row>
    <row r="11621" spans="3:6" x14ac:dyDescent="0.25">
      <c r="C11621" s="86"/>
      <c r="D11621" s="86"/>
      <c r="E11621" s="86"/>
      <c r="F11621" s="86"/>
    </row>
    <row r="11622" spans="3:6" x14ac:dyDescent="0.25">
      <c r="C11622" s="86"/>
      <c r="D11622" s="86"/>
      <c r="E11622" s="86"/>
      <c r="F11622" s="86"/>
    </row>
    <row r="11623" spans="3:6" x14ac:dyDescent="0.25">
      <c r="C11623" s="86"/>
      <c r="D11623" s="86"/>
      <c r="E11623" s="86"/>
      <c r="F11623" s="86"/>
    </row>
    <row r="11624" spans="3:6" x14ac:dyDescent="0.25">
      <c r="C11624" s="86"/>
      <c r="D11624" s="86"/>
      <c r="E11624" s="86"/>
      <c r="F11624" s="86"/>
    </row>
    <row r="11625" spans="3:6" x14ac:dyDescent="0.25">
      <c r="C11625" s="86"/>
      <c r="D11625" s="86"/>
      <c r="E11625" s="86"/>
      <c r="F11625" s="86"/>
    </row>
    <row r="11626" spans="3:6" x14ac:dyDescent="0.25">
      <c r="C11626" s="86"/>
      <c r="D11626" s="86"/>
      <c r="E11626" s="86"/>
      <c r="F11626" s="86"/>
    </row>
    <row r="11627" spans="3:6" x14ac:dyDescent="0.25">
      <c r="C11627" s="86"/>
      <c r="D11627" s="86"/>
      <c r="E11627" s="86"/>
      <c r="F11627" s="86"/>
    </row>
    <row r="11628" spans="3:6" x14ac:dyDescent="0.25">
      <c r="C11628" s="86"/>
      <c r="D11628" s="86"/>
      <c r="E11628" s="86"/>
      <c r="F11628" s="86"/>
    </row>
    <row r="11629" spans="3:6" x14ac:dyDescent="0.25">
      <c r="C11629" s="86"/>
      <c r="D11629" s="86"/>
      <c r="E11629" s="86"/>
      <c r="F11629" s="86"/>
    </row>
    <row r="11630" spans="3:6" x14ac:dyDescent="0.25">
      <c r="C11630" s="86"/>
      <c r="D11630" s="86"/>
      <c r="E11630" s="86"/>
      <c r="F11630" s="86"/>
    </row>
    <row r="11631" spans="3:6" x14ac:dyDescent="0.25">
      <c r="C11631" s="86"/>
      <c r="D11631" s="86"/>
      <c r="E11631" s="86"/>
      <c r="F11631" s="86"/>
    </row>
    <row r="11632" spans="3:6" x14ac:dyDescent="0.25">
      <c r="C11632" s="86"/>
      <c r="D11632" s="86"/>
      <c r="E11632" s="86"/>
      <c r="F11632" s="86"/>
    </row>
    <row r="11633" spans="3:6" x14ac:dyDescent="0.25">
      <c r="C11633" s="86"/>
      <c r="D11633" s="86"/>
      <c r="E11633" s="86"/>
      <c r="F11633" s="86"/>
    </row>
    <row r="11634" spans="3:6" x14ac:dyDescent="0.25">
      <c r="C11634" s="86"/>
      <c r="D11634" s="86"/>
      <c r="E11634" s="86"/>
      <c r="F11634" s="86"/>
    </row>
    <row r="11635" spans="3:6" x14ac:dyDescent="0.25">
      <c r="C11635" s="86"/>
      <c r="D11635" s="86"/>
      <c r="E11635" s="86"/>
      <c r="F11635" s="86"/>
    </row>
    <row r="11636" spans="3:6" x14ac:dyDescent="0.25">
      <c r="C11636" s="86"/>
      <c r="D11636" s="86"/>
      <c r="E11636" s="86"/>
      <c r="F11636" s="86"/>
    </row>
    <row r="11637" spans="3:6" x14ac:dyDescent="0.25">
      <c r="C11637" s="86"/>
      <c r="D11637" s="86"/>
      <c r="E11637" s="86"/>
      <c r="F11637" s="86"/>
    </row>
    <row r="11638" spans="3:6" x14ac:dyDescent="0.25">
      <c r="C11638" s="86"/>
      <c r="D11638" s="86"/>
      <c r="E11638" s="86"/>
      <c r="F11638" s="86"/>
    </row>
    <row r="11639" spans="3:6" x14ac:dyDescent="0.25">
      <c r="C11639" s="86"/>
      <c r="D11639" s="86"/>
      <c r="E11639" s="86"/>
      <c r="F11639" s="86"/>
    </row>
    <row r="11640" spans="3:6" x14ac:dyDescent="0.25">
      <c r="C11640" s="86"/>
      <c r="D11640" s="86"/>
      <c r="E11640" s="86"/>
      <c r="F11640" s="86"/>
    </row>
    <row r="11641" spans="3:6" x14ac:dyDescent="0.25">
      <c r="C11641" s="86"/>
      <c r="D11641" s="86"/>
      <c r="E11641" s="86"/>
      <c r="F11641" s="86"/>
    </row>
    <row r="11642" spans="3:6" x14ac:dyDescent="0.25">
      <c r="C11642" s="86"/>
      <c r="D11642" s="86"/>
      <c r="E11642" s="86"/>
      <c r="F11642" s="86"/>
    </row>
    <row r="11643" spans="3:6" x14ac:dyDescent="0.25">
      <c r="C11643" s="86"/>
      <c r="D11643" s="86"/>
      <c r="E11643" s="86"/>
      <c r="F11643" s="86"/>
    </row>
    <row r="11644" spans="3:6" x14ac:dyDescent="0.25">
      <c r="C11644" s="86"/>
      <c r="D11644" s="86"/>
      <c r="E11644" s="86"/>
      <c r="F11644" s="86"/>
    </row>
    <row r="11645" spans="3:6" x14ac:dyDescent="0.25">
      <c r="C11645" s="86"/>
      <c r="D11645" s="86"/>
      <c r="E11645" s="86"/>
      <c r="F11645" s="86"/>
    </row>
    <row r="11646" spans="3:6" x14ac:dyDescent="0.25">
      <c r="C11646" s="86"/>
      <c r="D11646" s="86"/>
      <c r="E11646" s="86"/>
      <c r="F11646" s="86"/>
    </row>
    <row r="11647" spans="3:6" x14ac:dyDescent="0.25">
      <c r="C11647" s="86"/>
      <c r="D11647" s="86"/>
      <c r="E11647" s="86"/>
      <c r="F11647" s="86"/>
    </row>
    <row r="11648" spans="3:6" x14ac:dyDescent="0.25">
      <c r="C11648" s="86"/>
      <c r="D11648" s="86"/>
      <c r="E11648" s="86"/>
      <c r="F11648" s="86"/>
    </row>
    <row r="11649" spans="3:6" x14ac:dyDescent="0.25">
      <c r="C11649" s="86"/>
      <c r="D11649" s="86"/>
      <c r="E11649" s="86"/>
      <c r="F11649" s="86"/>
    </row>
    <row r="11650" spans="3:6" x14ac:dyDescent="0.25">
      <c r="C11650" s="86"/>
      <c r="D11650" s="86"/>
      <c r="E11650" s="86"/>
      <c r="F11650" s="86"/>
    </row>
    <row r="11651" spans="3:6" x14ac:dyDescent="0.25">
      <c r="C11651" s="86"/>
      <c r="D11651" s="86"/>
      <c r="E11651" s="86"/>
      <c r="F11651" s="86"/>
    </row>
    <row r="11652" spans="3:6" x14ac:dyDescent="0.25">
      <c r="C11652" s="86"/>
      <c r="D11652" s="86"/>
      <c r="E11652" s="86"/>
      <c r="F11652" s="86"/>
    </row>
    <row r="11653" spans="3:6" x14ac:dyDescent="0.25">
      <c r="C11653" s="86"/>
      <c r="D11653" s="86"/>
      <c r="E11653" s="86"/>
      <c r="F11653" s="86"/>
    </row>
    <row r="11654" spans="3:6" x14ac:dyDescent="0.25">
      <c r="C11654" s="86"/>
      <c r="D11654" s="86"/>
      <c r="E11654" s="86"/>
      <c r="F11654" s="86"/>
    </row>
    <row r="11655" spans="3:6" x14ac:dyDescent="0.25">
      <c r="C11655" s="86"/>
      <c r="D11655" s="86"/>
      <c r="E11655" s="86"/>
      <c r="F11655" s="86"/>
    </row>
    <row r="11656" spans="3:6" x14ac:dyDescent="0.25">
      <c r="C11656" s="86"/>
      <c r="D11656" s="86"/>
      <c r="E11656" s="86"/>
      <c r="F11656" s="86"/>
    </row>
    <row r="11657" spans="3:6" x14ac:dyDescent="0.25">
      <c r="C11657" s="86"/>
      <c r="D11657" s="86"/>
      <c r="E11657" s="86"/>
      <c r="F11657" s="86"/>
    </row>
    <row r="11658" spans="3:6" x14ac:dyDescent="0.25">
      <c r="C11658" s="86"/>
      <c r="D11658" s="86"/>
      <c r="E11658" s="86"/>
      <c r="F11658" s="86"/>
    </row>
    <row r="11659" spans="3:6" x14ac:dyDescent="0.25">
      <c r="C11659" s="86"/>
      <c r="D11659" s="86"/>
      <c r="E11659" s="86"/>
      <c r="F11659" s="86"/>
    </row>
    <row r="11660" spans="3:6" x14ac:dyDescent="0.25">
      <c r="C11660" s="86"/>
      <c r="D11660" s="86"/>
      <c r="E11660" s="86"/>
      <c r="F11660" s="86"/>
    </row>
    <row r="11661" spans="3:6" x14ac:dyDescent="0.25">
      <c r="C11661" s="86"/>
      <c r="D11661" s="86"/>
      <c r="E11661" s="86"/>
      <c r="F11661" s="86"/>
    </row>
    <row r="11662" spans="3:6" x14ac:dyDescent="0.25">
      <c r="C11662" s="86"/>
      <c r="D11662" s="86"/>
      <c r="E11662" s="86"/>
      <c r="F11662" s="86"/>
    </row>
    <row r="11663" spans="3:6" x14ac:dyDescent="0.25">
      <c r="C11663" s="86"/>
      <c r="D11663" s="86"/>
      <c r="E11663" s="86"/>
      <c r="F11663" s="86"/>
    </row>
    <row r="11664" spans="3:6" x14ac:dyDescent="0.25">
      <c r="C11664" s="86"/>
      <c r="D11664" s="86"/>
      <c r="E11664" s="86"/>
      <c r="F11664" s="86"/>
    </row>
    <row r="11665" spans="3:6" x14ac:dyDescent="0.25">
      <c r="C11665" s="86"/>
      <c r="D11665" s="86"/>
      <c r="E11665" s="86"/>
      <c r="F11665" s="86"/>
    </row>
    <row r="11666" spans="3:6" x14ac:dyDescent="0.25">
      <c r="C11666" s="86"/>
      <c r="D11666" s="86"/>
      <c r="E11666" s="86"/>
      <c r="F11666" s="86"/>
    </row>
    <row r="11667" spans="3:6" x14ac:dyDescent="0.25">
      <c r="C11667" s="86"/>
      <c r="D11667" s="86"/>
      <c r="E11667" s="86"/>
      <c r="F11667" s="86"/>
    </row>
    <row r="11668" spans="3:6" x14ac:dyDescent="0.25">
      <c r="C11668" s="86"/>
      <c r="D11668" s="86"/>
      <c r="E11668" s="86"/>
      <c r="F11668" s="86"/>
    </row>
    <row r="11669" spans="3:6" x14ac:dyDescent="0.25">
      <c r="C11669" s="86"/>
      <c r="D11669" s="86"/>
      <c r="E11669" s="86"/>
      <c r="F11669" s="86"/>
    </row>
    <row r="11670" spans="3:6" x14ac:dyDescent="0.25">
      <c r="C11670" s="86"/>
      <c r="D11670" s="86"/>
      <c r="E11670" s="86"/>
      <c r="F11670" s="86"/>
    </row>
    <row r="11671" spans="3:6" x14ac:dyDescent="0.25">
      <c r="C11671" s="86"/>
      <c r="D11671" s="86"/>
      <c r="E11671" s="86"/>
      <c r="F11671" s="86"/>
    </row>
    <row r="11672" spans="3:6" x14ac:dyDescent="0.25">
      <c r="C11672" s="86"/>
      <c r="D11672" s="86"/>
      <c r="E11672" s="86"/>
      <c r="F11672" s="86"/>
    </row>
    <row r="11673" spans="3:6" x14ac:dyDescent="0.25">
      <c r="C11673" s="86"/>
      <c r="D11673" s="86"/>
      <c r="E11673" s="86"/>
      <c r="F11673" s="86"/>
    </row>
    <row r="11674" spans="3:6" x14ac:dyDescent="0.25">
      <c r="C11674" s="86"/>
      <c r="D11674" s="86"/>
      <c r="E11674" s="86"/>
      <c r="F11674" s="86"/>
    </row>
    <row r="11675" spans="3:6" x14ac:dyDescent="0.25">
      <c r="C11675" s="86"/>
      <c r="D11675" s="86"/>
      <c r="E11675" s="86"/>
      <c r="F11675" s="86"/>
    </row>
    <row r="11676" spans="3:6" x14ac:dyDescent="0.25">
      <c r="C11676" s="86"/>
      <c r="D11676" s="86"/>
      <c r="E11676" s="86"/>
      <c r="F11676" s="86"/>
    </row>
    <row r="11677" spans="3:6" x14ac:dyDescent="0.25">
      <c r="C11677" s="86"/>
      <c r="D11677" s="86"/>
      <c r="E11677" s="86"/>
      <c r="F11677" s="86"/>
    </row>
    <row r="11678" spans="3:6" x14ac:dyDescent="0.25">
      <c r="C11678" s="86"/>
      <c r="D11678" s="86"/>
      <c r="E11678" s="86"/>
      <c r="F11678" s="86"/>
    </row>
    <row r="11679" spans="3:6" x14ac:dyDescent="0.25">
      <c r="C11679" s="86"/>
      <c r="D11679" s="86"/>
      <c r="E11679" s="86"/>
      <c r="F11679" s="86"/>
    </row>
    <row r="11680" spans="3:6" x14ac:dyDescent="0.25">
      <c r="C11680" s="86"/>
      <c r="D11680" s="86"/>
      <c r="E11680" s="86"/>
      <c r="F11680" s="86"/>
    </row>
    <row r="11681" spans="3:6" x14ac:dyDescent="0.25">
      <c r="C11681" s="86"/>
      <c r="D11681" s="86"/>
      <c r="E11681" s="86"/>
      <c r="F11681" s="86"/>
    </row>
    <row r="11682" spans="3:6" x14ac:dyDescent="0.25">
      <c r="C11682" s="86"/>
      <c r="D11682" s="86"/>
      <c r="E11682" s="86"/>
      <c r="F11682" s="86"/>
    </row>
    <row r="11683" spans="3:6" x14ac:dyDescent="0.25">
      <c r="C11683" s="86"/>
      <c r="D11683" s="86"/>
      <c r="E11683" s="86"/>
      <c r="F11683" s="86"/>
    </row>
    <row r="11684" spans="3:6" x14ac:dyDescent="0.25">
      <c r="C11684" s="86"/>
      <c r="D11684" s="86"/>
      <c r="E11684" s="86"/>
      <c r="F11684" s="86"/>
    </row>
    <row r="11685" spans="3:6" x14ac:dyDescent="0.25">
      <c r="C11685" s="86"/>
      <c r="D11685" s="86"/>
      <c r="E11685" s="86"/>
      <c r="F11685" s="86"/>
    </row>
    <row r="11686" spans="3:6" x14ac:dyDescent="0.25">
      <c r="C11686" s="86"/>
      <c r="D11686" s="86"/>
      <c r="E11686" s="86"/>
      <c r="F11686" s="86"/>
    </row>
    <row r="11687" spans="3:6" x14ac:dyDescent="0.25">
      <c r="C11687" s="86"/>
      <c r="D11687" s="86"/>
      <c r="E11687" s="86"/>
      <c r="F11687" s="86"/>
    </row>
    <row r="11688" spans="3:6" x14ac:dyDescent="0.25">
      <c r="C11688" s="86"/>
      <c r="D11688" s="86"/>
      <c r="E11688" s="86"/>
      <c r="F11688" s="86"/>
    </row>
    <row r="11689" spans="3:6" x14ac:dyDescent="0.25">
      <c r="C11689" s="86"/>
      <c r="D11689" s="86"/>
      <c r="E11689" s="86"/>
      <c r="F11689" s="86"/>
    </row>
    <row r="11690" spans="3:6" x14ac:dyDescent="0.25">
      <c r="C11690" s="86"/>
      <c r="D11690" s="86"/>
      <c r="E11690" s="86"/>
      <c r="F11690" s="86"/>
    </row>
    <row r="11691" spans="3:6" x14ac:dyDescent="0.25">
      <c r="C11691" s="86"/>
      <c r="D11691" s="86"/>
      <c r="E11691" s="86"/>
      <c r="F11691" s="86"/>
    </row>
    <row r="11692" spans="3:6" x14ac:dyDescent="0.25">
      <c r="C11692" s="86"/>
      <c r="D11692" s="86"/>
      <c r="E11692" s="86"/>
      <c r="F11692" s="86"/>
    </row>
    <row r="11693" spans="3:6" x14ac:dyDescent="0.25">
      <c r="C11693" s="86"/>
      <c r="D11693" s="86"/>
      <c r="E11693" s="86"/>
      <c r="F11693" s="86"/>
    </row>
    <row r="11694" spans="3:6" x14ac:dyDescent="0.25">
      <c r="C11694" s="86"/>
      <c r="D11694" s="86"/>
      <c r="E11694" s="86"/>
      <c r="F11694" s="86"/>
    </row>
    <row r="11695" spans="3:6" x14ac:dyDescent="0.25">
      <c r="C11695" s="86"/>
      <c r="D11695" s="86"/>
      <c r="E11695" s="86"/>
      <c r="F11695" s="86"/>
    </row>
    <row r="11696" spans="3:6" x14ac:dyDescent="0.25">
      <c r="C11696" s="86"/>
      <c r="D11696" s="86"/>
      <c r="E11696" s="86"/>
      <c r="F11696" s="86"/>
    </row>
    <row r="11697" spans="3:6" x14ac:dyDescent="0.25">
      <c r="C11697" s="86"/>
      <c r="D11697" s="86"/>
      <c r="E11697" s="86"/>
      <c r="F11697" s="86"/>
    </row>
    <row r="11698" spans="3:6" x14ac:dyDescent="0.25">
      <c r="C11698" s="86"/>
      <c r="D11698" s="86"/>
      <c r="E11698" s="86"/>
      <c r="F11698" s="86"/>
    </row>
    <row r="11699" spans="3:6" x14ac:dyDescent="0.25">
      <c r="C11699" s="86"/>
      <c r="D11699" s="86"/>
      <c r="E11699" s="86"/>
      <c r="F11699" s="86"/>
    </row>
    <row r="11700" spans="3:6" x14ac:dyDescent="0.25">
      <c r="C11700" s="86"/>
      <c r="D11700" s="86"/>
      <c r="E11700" s="86"/>
      <c r="F11700" s="86"/>
    </row>
    <row r="11701" spans="3:6" x14ac:dyDescent="0.25">
      <c r="C11701" s="86"/>
      <c r="D11701" s="86"/>
      <c r="E11701" s="86"/>
      <c r="F11701" s="86"/>
    </row>
    <row r="11702" spans="3:6" x14ac:dyDescent="0.25">
      <c r="C11702" s="86"/>
      <c r="D11702" s="86"/>
      <c r="E11702" s="86"/>
      <c r="F11702" s="86"/>
    </row>
    <row r="11703" spans="3:6" x14ac:dyDescent="0.25">
      <c r="C11703" s="86"/>
      <c r="D11703" s="86"/>
      <c r="E11703" s="86"/>
      <c r="F11703" s="86"/>
    </row>
    <row r="11704" spans="3:6" x14ac:dyDescent="0.25">
      <c r="C11704" s="86"/>
      <c r="D11704" s="86"/>
      <c r="E11704" s="86"/>
      <c r="F11704" s="86"/>
    </row>
    <row r="11705" spans="3:6" x14ac:dyDescent="0.25">
      <c r="C11705" s="86"/>
      <c r="D11705" s="86"/>
      <c r="E11705" s="86"/>
      <c r="F11705" s="86"/>
    </row>
    <row r="11706" spans="3:6" x14ac:dyDescent="0.25">
      <c r="C11706" s="86"/>
      <c r="D11706" s="86"/>
      <c r="E11706" s="86"/>
      <c r="F11706" s="86"/>
    </row>
    <row r="11707" spans="3:6" x14ac:dyDescent="0.25">
      <c r="C11707" s="86"/>
      <c r="D11707" s="86"/>
      <c r="E11707" s="86"/>
      <c r="F11707" s="86"/>
    </row>
    <row r="11708" spans="3:6" x14ac:dyDescent="0.25">
      <c r="C11708" s="86"/>
      <c r="D11708" s="86"/>
      <c r="E11708" s="86"/>
      <c r="F11708" s="86"/>
    </row>
    <row r="11709" spans="3:6" x14ac:dyDescent="0.25">
      <c r="C11709" s="86"/>
      <c r="D11709" s="86"/>
      <c r="E11709" s="86"/>
      <c r="F11709" s="86"/>
    </row>
    <row r="11710" spans="3:6" x14ac:dyDescent="0.25">
      <c r="C11710" s="86"/>
      <c r="D11710" s="86"/>
      <c r="E11710" s="86"/>
      <c r="F11710" s="86"/>
    </row>
    <row r="11711" spans="3:6" x14ac:dyDescent="0.25">
      <c r="C11711" s="86"/>
      <c r="D11711" s="86"/>
      <c r="E11711" s="86"/>
      <c r="F11711" s="86"/>
    </row>
    <row r="11712" spans="3:6" x14ac:dyDescent="0.25">
      <c r="C11712" s="86"/>
      <c r="D11712" s="86"/>
      <c r="E11712" s="86"/>
      <c r="F11712" s="86"/>
    </row>
    <row r="11713" spans="3:6" x14ac:dyDescent="0.25">
      <c r="C11713" s="86"/>
      <c r="D11713" s="86"/>
      <c r="E11713" s="86"/>
      <c r="F11713" s="86"/>
    </row>
    <row r="11714" spans="3:6" x14ac:dyDescent="0.25">
      <c r="C11714" s="86"/>
      <c r="D11714" s="86"/>
      <c r="E11714" s="86"/>
      <c r="F11714" s="86"/>
    </row>
    <row r="11715" spans="3:6" x14ac:dyDescent="0.25">
      <c r="C11715" s="86"/>
      <c r="D11715" s="86"/>
      <c r="E11715" s="86"/>
      <c r="F11715" s="86"/>
    </row>
    <row r="11716" spans="3:6" x14ac:dyDescent="0.25">
      <c r="C11716" s="86"/>
      <c r="D11716" s="86"/>
      <c r="E11716" s="86"/>
      <c r="F11716" s="86"/>
    </row>
    <row r="11717" spans="3:6" x14ac:dyDescent="0.25">
      <c r="C11717" s="86"/>
      <c r="D11717" s="86"/>
      <c r="E11717" s="86"/>
      <c r="F11717" s="86"/>
    </row>
    <row r="11718" spans="3:6" x14ac:dyDescent="0.25">
      <c r="C11718" s="86"/>
      <c r="D11718" s="86"/>
      <c r="E11718" s="86"/>
      <c r="F11718" s="86"/>
    </row>
    <row r="11719" spans="3:6" x14ac:dyDescent="0.25">
      <c r="C11719" s="86"/>
      <c r="D11719" s="86"/>
      <c r="E11719" s="86"/>
      <c r="F11719" s="86"/>
    </row>
    <row r="11720" spans="3:6" x14ac:dyDescent="0.25">
      <c r="C11720" s="86"/>
      <c r="D11720" s="86"/>
      <c r="E11720" s="86"/>
      <c r="F11720" s="86"/>
    </row>
    <row r="11721" spans="3:6" x14ac:dyDescent="0.25">
      <c r="C11721" s="86"/>
      <c r="D11721" s="86"/>
      <c r="E11721" s="86"/>
      <c r="F11721" s="86"/>
    </row>
    <row r="11722" spans="3:6" x14ac:dyDescent="0.25">
      <c r="C11722" s="86"/>
      <c r="D11722" s="86"/>
      <c r="E11722" s="86"/>
      <c r="F11722" s="86"/>
    </row>
    <row r="11723" spans="3:6" x14ac:dyDescent="0.25">
      <c r="C11723" s="86"/>
      <c r="D11723" s="86"/>
      <c r="E11723" s="86"/>
      <c r="F11723" s="86"/>
    </row>
    <row r="11724" spans="3:6" x14ac:dyDescent="0.25">
      <c r="C11724" s="86"/>
      <c r="D11724" s="86"/>
      <c r="E11724" s="86"/>
      <c r="F11724" s="86"/>
    </row>
    <row r="11725" spans="3:6" x14ac:dyDescent="0.25">
      <c r="C11725" s="86"/>
      <c r="D11725" s="86"/>
      <c r="E11725" s="86"/>
      <c r="F11725" s="86"/>
    </row>
    <row r="11726" spans="3:6" x14ac:dyDescent="0.25">
      <c r="C11726" s="86"/>
      <c r="D11726" s="86"/>
      <c r="E11726" s="86"/>
      <c r="F11726" s="86"/>
    </row>
    <row r="11727" spans="3:6" x14ac:dyDescent="0.25">
      <c r="C11727" s="86"/>
      <c r="D11727" s="86"/>
      <c r="E11727" s="86"/>
      <c r="F11727" s="86"/>
    </row>
    <row r="11728" spans="3:6" x14ac:dyDescent="0.25">
      <c r="C11728" s="86"/>
      <c r="D11728" s="86"/>
      <c r="E11728" s="86"/>
      <c r="F11728" s="86"/>
    </row>
    <row r="11729" spans="3:6" x14ac:dyDescent="0.25">
      <c r="C11729" s="86"/>
      <c r="D11729" s="86"/>
      <c r="E11729" s="86"/>
      <c r="F11729" s="86"/>
    </row>
    <row r="11730" spans="3:6" x14ac:dyDescent="0.25">
      <c r="C11730" s="86"/>
      <c r="D11730" s="86"/>
      <c r="E11730" s="86"/>
      <c r="F11730" s="86"/>
    </row>
    <row r="11731" spans="3:6" x14ac:dyDescent="0.25">
      <c r="C11731" s="86"/>
      <c r="D11731" s="86"/>
      <c r="E11731" s="86"/>
      <c r="F11731" s="86"/>
    </row>
    <row r="11732" spans="3:6" x14ac:dyDescent="0.25">
      <c r="C11732" s="86"/>
      <c r="D11732" s="86"/>
      <c r="E11732" s="86"/>
      <c r="F11732" s="86"/>
    </row>
    <row r="11733" spans="3:6" x14ac:dyDescent="0.25">
      <c r="C11733" s="86"/>
      <c r="D11733" s="86"/>
      <c r="E11733" s="86"/>
      <c r="F11733" s="86"/>
    </row>
    <row r="11734" spans="3:6" x14ac:dyDescent="0.25">
      <c r="C11734" s="86"/>
      <c r="D11734" s="86"/>
      <c r="E11734" s="86"/>
      <c r="F11734" s="86"/>
    </row>
    <row r="11735" spans="3:6" x14ac:dyDescent="0.25">
      <c r="C11735" s="86"/>
      <c r="D11735" s="86"/>
      <c r="E11735" s="86"/>
      <c r="F11735" s="86"/>
    </row>
    <row r="11736" spans="3:6" x14ac:dyDescent="0.25">
      <c r="C11736" s="86"/>
      <c r="D11736" s="86"/>
      <c r="E11736" s="86"/>
      <c r="F11736" s="86"/>
    </row>
    <row r="11737" spans="3:6" x14ac:dyDescent="0.25">
      <c r="C11737" s="86"/>
      <c r="D11737" s="86"/>
      <c r="E11737" s="86"/>
      <c r="F11737" s="86"/>
    </row>
    <row r="11738" spans="3:6" x14ac:dyDescent="0.25">
      <c r="C11738" s="86"/>
      <c r="D11738" s="86"/>
      <c r="E11738" s="86"/>
      <c r="F11738" s="86"/>
    </row>
    <row r="11739" spans="3:6" x14ac:dyDescent="0.25">
      <c r="C11739" s="86"/>
      <c r="D11739" s="86"/>
      <c r="E11739" s="86"/>
      <c r="F11739" s="86"/>
    </row>
    <row r="11740" spans="3:6" x14ac:dyDescent="0.25">
      <c r="C11740" s="86"/>
      <c r="D11740" s="86"/>
      <c r="E11740" s="86"/>
      <c r="F11740" s="86"/>
    </row>
    <row r="11741" spans="3:6" x14ac:dyDescent="0.25">
      <c r="C11741" s="86"/>
      <c r="D11741" s="86"/>
      <c r="E11741" s="86"/>
      <c r="F11741" s="86"/>
    </row>
    <row r="11742" spans="3:6" x14ac:dyDescent="0.25">
      <c r="C11742" s="86"/>
      <c r="D11742" s="86"/>
      <c r="E11742" s="86"/>
      <c r="F11742" s="86"/>
    </row>
    <row r="11743" spans="3:6" x14ac:dyDescent="0.25">
      <c r="C11743" s="86"/>
      <c r="D11743" s="86"/>
      <c r="E11743" s="86"/>
      <c r="F11743" s="86"/>
    </row>
    <row r="11744" spans="3:6" x14ac:dyDescent="0.25">
      <c r="C11744" s="86"/>
      <c r="D11744" s="86"/>
      <c r="E11744" s="86"/>
      <c r="F11744" s="86"/>
    </row>
    <row r="11745" spans="3:6" x14ac:dyDescent="0.25">
      <c r="C11745" s="86"/>
      <c r="D11745" s="86"/>
      <c r="E11745" s="86"/>
      <c r="F11745" s="86"/>
    </row>
    <row r="11746" spans="3:6" x14ac:dyDescent="0.25">
      <c r="C11746" s="86"/>
      <c r="D11746" s="86"/>
      <c r="E11746" s="86"/>
      <c r="F11746" s="86"/>
    </row>
    <row r="11747" spans="3:6" x14ac:dyDescent="0.25">
      <c r="C11747" s="86"/>
      <c r="D11747" s="86"/>
      <c r="E11747" s="86"/>
      <c r="F11747" s="86"/>
    </row>
    <row r="11748" spans="3:6" x14ac:dyDescent="0.25">
      <c r="C11748" s="86"/>
      <c r="D11748" s="86"/>
      <c r="E11748" s="86"/>
      <c r="F11748" s="86"/>
    </row>
    <row r="11749" spans="3:6" x14ac:dyDescent="0.25">
      <c r="C11749" s="86"/>
      <c r="D11749" s="86"/>
      <c r="E11749" s="86"/>
      <c r="F11749" s="86"/>
    </row>
    <row r="11750" spans="3:6" x14ac:dyDescent="0.25">
      <c r="C11750" s="86"/>
      <c r="D11750" s="86"/>
      <c r="E11750" s="86"/>
      <c r="F11750" s="86"/>
    </row>
    <row r="11751" spans="3:6" x14ac:dyDescent="0.25">
      <c r="C11751" s="86"/>
      <c r="D11751" s="86"/>
      <c r="E11751" s="86"/>
      <c r="F11751" s="86"/>
    </row>
    <row r="11752" spans="3:6" x14ac:dyDescent="0.25">
      <c r="C11752" s="86"/>
      <c r="D11752" s="86"/>
      <c r="E11752" s="86"/>
      <c r="F11752" s="86"/>
    </row>
    <row r="11753" spans="3:6" x14ac:dyDescent="0.25">
      <c r="C11753" s="86"/>
      <c r="D11753" s="86"/>
      <c r="E11753" s="86"/>
      <c r="F11753" s="86"/>
    </row>
    <row r="11754" spans="3:6" x14ac:dyDescent="0.25">
      <c r="C11754" s="86"/>
      <c r="D11754" s="86"/>
      <c r="E11754" s="86"/>
      <c r="F11754" s="86"/>
    </row>
    <row r="11755" spans="3:6" x14ac:dyDescent="0.25">
      <c r="C11755" s="86"/>
      <c r="D11755" s="86"/>
      <c r="E11755" s="86"/>
      <c r="F11755" s="86"/>
    </row>
    <row r="11756" spans="3:6" x14ac:dyDescent="0.25">
      <c r="C11756" s="86"/>
      <c r="D11756" s="86"/>
      <c r="E11756" s="86"/>
      <c r="F11756" s="86"/>
    </row>
    <row r="11757" spans="3:6" x14ac:dyDescent="0.25">
      <c r="C11757" s="86"/>
      <c r="D11757" s="86"/>
      <c r="E11757" s="86"/>
      <c r="F11757" s="86"/>
    </row>
    <row r="11758" spans="3:6" x14ac:dyDescent="0.25">
      <c r="C11758" s="86"/>
      <c r="D11758" s="86"/>
      <c r="E11758" s="86"/>
      <c r="F11758" s="86"/>
    </row>
    <row r="11759" spans="3:6" x14ac:dyDescent="0.25">
      <c r="C11759" s="86"/>
      <c r="D11759" s="86"/>
      <c r="E11759" s="86"/>
      <c r="F11759" s="86"/>
    </row>
    <row r="11760" spans="3:6" x14ac:dyDescent="0.25">
      <c r="C11760" s="86"/>
      <c r="D11760" s="86"/>
      <c r="E11760" s="86"/>
      <c r="F11760" s="86"/>
    </row>
    <row r="11761" spans="3:6" x14ac:dyDescent="0.25">
      <c r="C11761" s="86"/>
      <c r="D11761" s="86"/>
      <c r="E11761" s="86"/>
      <c r="F11761" s="86"/>
    </row>
    <row r="11762" spans="3:6" x14ac:dyDescent="0.25">
      <c r="C11762" s="86"/>
      <c r="D11762" s="86"/>
      <c r="E11762" s="86"/>
      <c r="F11762" s="86"/>
    </row>
    <row r="11763" spans="3:6" x14ac:dyDescent="0.25">
      <c r="C11763" s="86"/>
      <c r="D11763" s="86"/>
      <c r="E11763" s="86"/>
      <c r="F11763" s="86"/>
    </row>
    <row r="11764" spans="3:6" x14ac:dyDescent="0.25">
      <c r="C11764" s="86"/>
      <c r="D11764" s="86"/>
      <c r="E11764" s="86"/>
      <c r="F11764" s="86"/>
    </row>
    <row r="11765" spans="3:6" x14ac:dyDescent="0.25">
      <c r="C11765" s="86"/>
      <c r="D11765" s="86"/>
      <c r="E11765" s="86"/>
      <c r="F11765" s="86"/>
    </row>
    <row r="11766" spans="3:6" x14ac:dyDescent="0.25">
      <c r="C11766" s="86"/>
      <c r="D11766" s="86"/>
      <c r="E11766" s="86"/>
      <c r="F11766" s="86"/>
    </row>
    <row r="11767" spans="3:6" x14ac:dyDescent="0.25">
      <c r="C11767" s="86"/>
      <c r="D11767" s="86"/>
      <c r="E11767" s="86"/>
      <c r="F11767" s="86"/>
    </row>
    <row r="11768" spans="3:6" x14ac:dyDescent="0.25">
      <c r="C11768" s="86"/>
      <c r="D11768" s="86"/>
      <c r="E11768" s="86"/>
      <c r="F11768" s="86"/>
    </row>
    <row r="11769" spans="3:6" x14ac:dyDescent="0.25">
      <c r="C11769" s="86"/>
      <c r="D11769" s="86"/>
      <c r="E11769" s="86"/>
      <c r="F11769" s="86"/>
    </row>
    <row r="11770" spans="3:6" x14ac:dyDescent="0.25">
      <c r="C11770" s="86"/>
      <c r="D11770" s="86"/>
      <c r="E11770" s="86"/>
      <c r="F11770" s="86"/>
    </row>
    <row r="11771" spans="3:6" x14ac:dyDescent="0.25">
      <c r="C11771" s="86"/>
      <c r="D11771" s="86"/>
      <c r="E11771" s="86"/>
      <c r="F11771" s="86"/>
    </row>
    <row r="11772" spans="3:6" x14ac:dyDescent="0.25">
      <c r="C11772" s="86"/>
      <c r="D11772" s="86"/>
      <c r="E11772" s="86"/>
      <c r="F11772" s="86"/>
    </row>
    <row r="11773" spans="3:6" x14ac:dyDescent="0.25">
      <c r="C11773" s="86"/>
      <c r="D11773" s="86"/>
      <c r="E11773" s="86"/>
      <c r="F11773" s="86"/>
    </row>
    <row r="11774" spans="3:6" x14ac:dyDescent="0.25">
      <c r="C11774" s="86"/>
      <c r="D11774" s="86"/>
      <c r="E11774" s="86"/>
      <c r="F11774" s="86"/>
    </row>
    <row r="11775" spans="3:6" x14ac:dyDescent="0.25">
      <c r="C11775" s="86"/>
      <c r="D11775" s="86"/>
      <c r="E11775" s="86"/>
      <c r="F11775" s="86"/>
    </row>
    <row r="11776" spans="3:6" x14ac:dyDescent="0.25">
      <c r="C11776" s="86"/>
      <c r="D11776" s="86"/>
      <c r="E11776" s="86"/>
      <c r="F11776" s="86"/>
    </row>
    <row r="11777" spans="3:6" x14ac:dyDescent="0.25">
      <c r="C11777" s="86"/>
      <c r="D11777" s="86"/>
      <c r="E11777" s="86"/>
      <c r="F11777" s="86"/>
    </row>
    <row r="11778" spans="3:6" x14ac:dyDescent="0.25">
      <c r="C11778" s="86"/>
      <c r="D11778" s="86"/>
      <c r="E11778" s="86"/>
      <c r="F11778" s="86"/>
    </row>
    <row r="11779" spans="3:6" x14ac:dyDescent="0.25">
      <c r="C11779" s="86"/>
      <c r="D11779" s="86"/>
      <c r="E11779" s="86"/>
      <c r="F11779" s="86"/>
    </row>
    <row r="11780" spans="3:6" x14ac:dyDescent="0.25">
      <c r="C11780" s="86"/>
      <c r="D11780" s="86"/>
      <c r="E11780" s="86"/>
      <c r="F11780" s="86"/>
    </row>
    <row r="11781" spans="3:6" x14ac:dyDescent="0.25">
      <c r="C11781" s="86"/>
      <c r="D11781" s="86"/>
      <c r="E11781" s="86"/>
      <c r="F11781" s="86"/>
    </row>
    <row r="11782" spans="3:6" x14ac:dyDescent="0.25">
      <c r="C11782" s="86"/>
      <c r="D11782" s="86"/>
      <c r="E11782" s="86"/>
      <c r="F11782" s="86"/>
    </row>
    <row r="11783" spans="3:6" x14ac:dyDescent="0.25">
      <c r="C11783" s="86"/>
      <c r="D11783" s="86"/>
      <c r="E11783" s="86"/>
      <c r="F11783" s="86"/>
    </row>
    <row r="11784" spans="3:6" x14ac:dyDescent="0.25">
      <c r="C11784" s="86"/>
      <c r="D11784" s="86"/>
      <c r="E11784" s="86"/>
      <c r="F11784" s="86"/>
    </row>
    <row r="11785" spans="3:6" x14ac:dyDescent="0.25">
      <c r="C11785" s="86"/>
      <c r="D11785" s="86"/>
      <c r="E11785" s="86"/>
      <c r="F11785" s="86"/>
    </row>
    <row r="11786" spans="3:6" x14ac:dyDescent="0.25">
      <c r="C11786" s="86"/>
      <c r="D11786" s="86"/>
      <c r="E11786" s="86"/>
      <c r="F11786" s="86"/>
    </row>
    <row r="11787" spans="3:6" x14ac:dyDescent="0.25">
      <c r="C11787" s="86"/>
      <c r="D11787" s="86"/>
      <c r="E11787" s="86"/>
      <c r="F11787" s="86"/>
    </row>
    <row r="11788" spans="3:6" x14ac:dyDescent="0.25">
      <c r="C11788" s="86"/>
      <c r="D11788" s="86"/>
      <c r="E11788" s="86"/>
      <c r="F11788" s="86"/>
    </row>
    <row r="11789" spans="3:6" x14ac:dyDescent="0.25">
      <c r="C11789" s="86"/>
      <c r="D11789" s="86"/>
      <c r="E11789" s="86"/>
      <c r="F11789" s="86"/>
    </row>
    <row r="11790" spans="3:6" x14ac:dyDescent="0.25">
      <c r="C11790" s="86"/>
      <c r="D11790" s="86"/>
      <c r="E11790" s="86"/>
      <c r="F11790" s="86"/>
    </row>
    <row r="11791" spans="3:6" x14ac:dyDescent="0.25">
      <c r="C11791" s="86"/>
      <c r="D11791" s="86"/>
      <c r="E11791" s="86"/>
      <c r="F11791" s="86"/>
    </row>
    <row r="11792" spans="3:6" x14ac:dyDescent="0.25">
      <c r="C11792" s="86"/>
      <c r="D11792" s="86"/>
      <c r="E11792" s="86"/>
      <c r="F11792" s="86"/>
    </row>
    <row r="11793" spans="3:6" x14ac:dyDescent="0.25">
      <c r="C11793" s="86"/>
      <c r="D11793" s="86"/>
      <c r="E11793" s="86"/>
      <c r="F11793" s="86"/>
    </row>
    <row r="11794" spans="3:6" x14ac:dyDescent="0.25">
      <c r="C11794" s="86"/>
      <c r="D11794" s="86"/>
      <c r="E11794" s="86"/>
      <c r="F11794" s="86"/>
    </row>
    <row r="11795" spans="3:6" x14ac:dyDescent="0.25">
      <c r="C11795" s="86"/>
      <c r="D11795" s="86"/>
      <c r="E11795" s="86"/>
      <c r="F11795" s="86"/>
    </row>
    <row r="11796" spans="3:6" x14ac:dyDescent="0.25">
      <c r="C11796" s="86"/>
      <c r="D11796" s="86"/>
      <c r="E11796" s="86"/>
      <c r="F11796" s="86"/>
    </row>
    <row r="11797" spans="3:6" x14ac:dyDescent="0.25">
      <c r="C11797" s="86"/>
      <c r="D11797" s="86"/>
      <c r="E11797" s="86"/>
      <c r="F11797" s="86"/>
    </row>
    <row r="11798" spans="3:6" x14ac:dyDescent="0.25">
      <c r="C11798" s="86"/>
      <c r="D11798" s="86"/>
      <c r="E11798" s="86"/>
      <c r="F11798" s="86"/>
    </row>
    <row r="11799" spans="3:6" x14ac:dyDescent="0.25">
      <c r="C11799" s="86"/>
      <c r="D11799" s="86"/>
      <c r="E11799" s="86"/>
      <c r="F11799" s="86"/>
    </row>
    <row r="11800" spans="3:6" x14ac:dyDescent="0.25">
      <c r="C11800" s="86"/>
      <c r="D11800" s="86"/>
      <c r="E11800" s="86"/>
      <c r="F11800" s="86"/>
    </row>
    <row r="11801" spans="3:6" x14ac:dyDescent="0.25">
      <c r="C11801" s="86"/>
      <c r="D11801" s="86"/>
      <c r="E11801" s="86"/>
      <c r="F11801" s="86"/>
    </row>
    <row r="11802" spans="3:6" x14ac:dyDescent="0.25">
      <c r="C11802" s="86"/>
      <c r="D11802" s="86"/>
      <c r="E11802" s="86"/>
      <c r="F11802" s="86"/>
    </row>
    <row r="11803" spans="3:6" x14ac:dyDescent="0.25">
      <c r="C11803" s="86"/>
      <c r="D11803" s="86"/>
      <c r="E11803" s="86"/>
      <c r="F11803" s="86"/>
    </row>
    <row r="11804" spans="3:6" x14ac:dyDescent="0.25">
      <c r="C11804" s="86"/>
      <c r="D11804" s="86"/>
      <c r="E11804" s="86"/>
      <c r="F11804" s="86"/>
    </row>
    <row r="11805" spans="3:6" x14ac:dyDescent="0.25">
      <c r="C11805" s="86"/>
      <c r="D11805" s="86"/>
      <c r="E11805" s="86"/>
      <c r="F11805" s="86"/>
    </row>
    <row r="11806" spans="3:6" x14ac:dyDescent="0.25">
      <c r="C11806" s="86"/>
      <c r="D11806" s="86"/>
      <c r="E11806" s="86"/>
      <c r="F11806" s="86"/>
    </row>
    <row r="11807" spans="3:6" x14ac:dyDescent="0.25">
      <c r="C11807" s="86"/>
      <c r="D11807" s="86"/>
      <c r="E11807" s="86"/>
      <c r="F11807" s="86"/>
    </row>
    <row r="11808" spans="3:6" x14ac:dyDescent="0.25">
      <c r="C11808" s="86"/>
      <c r="D11808" s="86"/>
      <c r="E11808" s="86"/>
      <c r="F11808" s="86"/>
    </row>
    <row r="11809" spans="3:6" x14ac:dyDescent="0.25">
      <c r="C11809" s="86"/>
      <c r="D11809" s="86"/>
      <c r="E11809" s="86"/>
      <c r="F11809" s="86"/>
    </row>
    <row r="11810" spans="3:6" x14ac:dyDescent="0.25">
      <c r="C11810" s="86"/>
      <c r="D11810" s="86"/>
      <c r="E11810" s="86"/>
      <c r="F11810" s="86"/>
    </row>
    <row r="11811" spans="3:6" x14ac:dyDescent="0.25">
      <c r="C11811" s="86"/>
      <c r="D11811" s="86"/>
      <c r="E11811" s="86"/>
      <c r="F11811" s="86"/>
    </row>
    <row r="11812" spans="3:6" x14ac:dyDescent="0.25">
      <c r="C11812" s="86"/>
      <c r="D11812" s="86"/>
      <c r="E11812" s="86"/>
      <c r="F11812" s="86"/>
    </row>
    <row r="11813" spans="3:6" x14ac:dyDescent="0.25">
      <c r="C11813" s="86"/>
      <c r="D11813" s="86"/>
      <c r="E11813" s="86"/>
      <c r="F11813" s="86"/>
    </row>
    <row r="11814" spans="3:6" x14ac:dyDescent="0.25">
      <c r="C11814" s="86"/>
      <c r="D11814" s="86"/>
      <c r="E11814" s="86"/>
      <c r="F11814" s="86"/>
    </row>
    <row r="11815" spans="3:6" x14ac:dyDescent="0.25">
      <c r="C11815" s="86"/>
      <c r="D11815" s="86"/>
      <c r="E11815" s="86"/>
      <c r="F11815" s="86"/>
    </row>
    <row r="11816" spans="3:6" x14ac:dyDescent="0.25">
      <c r="C11816" s="86"/>
      <c r="D11816" s="86"/>
      <c r="E11816" s="86"/>
      <c r="F11816" s="86"/>
    </row>
    <row r="11817" spans="3:6" x14ac:dyDescent="0.25">
      <c r="C11817" s="86"/>
      <c r="D11817" s="86"/>
      <c r="E11817" s="86"/>
      <c r="F11817" s="86"/>
    </row>
    <row r="11818" spans="3:6" x14ac:dyDescent="0.25">
      <c r="C11818" s="86"/>
      <c r="D11818" s="86"/>
      <c r="E11818" s="86"/>
      <c r="F11818" s="86"/>
    </row>
    <row r="11819" spans="3:6" x14ac:dyDescent="0.25">
      <c r="C11819" s="86"/>
      <c r="D11819" s="86"/>
      <c r="E11819" s="86"/>
      <c r="F11819" s="86"/>
    </row>
    <row r="11820" spans="3:6" x14ac:dyDescent="0.25">
      <c r="C11820" s="86"/>
      <c r="D11820" s="86"/>
      <c r="E11820" s="86"/>
      <c r="F11820" s="86"/>
    </row>
    <row r="11821" spans="3:6" x14ac:dyDescent="0.25">
      <c r="C11821" s="86"/>
      <c r="D11821" s="86"/>
      <c r="E11821" s="86"/>
      <c r="F11821" s="86"/>
    </row>
    <row r="11822" spans="3:6" x14ac:dyDescent="0.25">
      <c r="C11822" s="86"/>
      <c r="D11822" s="86"/>
      <c r="E11822" s="86"/>
      <c r="F11822" s="86"/>
    </row>
    <row r="11823" spans="3:6" x14ac:dyDescent="0.25">
      <c r="C11823" s="86"/>
      <c r="D11823" s="86"/>
      <c r="E11823" s="86"/>
      <c r="F11823" s="86"/>
    </row>
    <row r="11824" spans="3:6" x14ac:dyDescent="0.25">
      <c r="C11824" s="86"/>
      <c r="D11824" s="86"/>
      <c r="E11824" s="86"/>
      <c r="F11824" s="86"/>
    </row>
    <row r="11825" spans="3:6" x14ac:dyDescent="0.25">
      <c r="C11825" s="86"/>
      <c r="D11825" s="86"/>
      <c r="E11825" s="86"/>
      <c r="F11825" s="86"/>
    </row>
    <row r="11826" spans="3:6" x14ac:dyDescent="0.25">
      <c r="C11826" s="86"/>
      <c r="D11826" s="86"/>
      <c r="E11826" s="86"/>
      <c r="F11826" s="86"/>
    </row>
    <row r="11827" spans="3:6" x14ac:dyDescent="0.25">
      <c r="C11827" s="86"/>
      <c r="D11827" s="86"/>
      <c r="E11827" s="86"/>
      <c r="F11827" s="86"/>
    </row>
    <row r="11828" spans="3:6" x14ac:dyDescent="0.25">
      <c r="C11828" s="86"/>
      <c r="D11828" s="86"/>
      <c r="E11828" s="86"/>
      <c r="F11828" s="86"/>
    </row>
    <row r="11829" spans="3:6" x14ac:dyDescent="0.25">
      <c r="C11829" s="86"/>
      <c r="D11829" s="86"/>
      <c r="E11829" s="86"/>
      <c r="F11829" s="86"/>
    </row>
    <row r="11830" spans="3:6" x14ac:dyDescent="0.25">
      <c r="C11830" s="86"/>
      <c r="D11830" s="86"/>
      <c r="E11830" s="86"/>
      <c r="F11830" s="86"/>
    </row>
    <row r="11831" spans="3:6" x14ac:dyDescent="0.25">
      <c r="C11831" s="86"/>
      <c r="D11831" s="86"/>
      <c r="E11831" s="86"/>
      <c r="F11831" s="86"/>
    </row>
    <row r="11832" spans="3:6" x14ac:dyDescent="0.25">
      <c r="C11832" s="86"/>
      <c r="D11832" s="86"/>
      <c r="E11832" s="86"/>
      <c r="F11832" s="86"/>
    </row>
    <row r="11833" spans="3:6" x14ac:dyDescent="0.25">
      <c r="C11833" s="86"/>
      <c r="D11833" s="86"/>
      <c r="E11833" s="86"/>
      <c r="F11833" s="86"/>
    </row>
    <row r="11834" spans="3:6" x14ac:dyDescent="0.25">
      <c r="C11834" s="86"/>
      <c r="D11834" s="86"/>
      <c r="E11834" s="86"/>
      <c r="F11834" s="86"/>
    </row>
    <row r="11835" spans="3:6" x14ac:dyDescent="0.25">
      <c r="C11835" s="86"/>
      <c r="D11835" s="86"/>
      <c r="E11835" s="86"/>
      <c r="F11835" s="86"/>
    </row>
    <row r="11836" spans="3:6" x14ac:dyDescent="0.25">
      <c r="C11836" s="86"/>
      <c r="D11836" s="86"/>
      <c r="E11836" s="86"/>
      <c r="F11836" s="86"/>
    </row>
    <row r="11837" spans="3:6" x14ac:dyDescent="0.25">
      <c r="C11837" s="86"/>
      <c r="D11837" s="86"/>
      <c r="E11837" s="86"/>
      <c r="F11837" s="86"/>
    </row>
    <row r="11838" spans="3:6" x14ac:dyDescent="0.25">
      <c r="C11838" s="86"/>
      <c r="D11838" s="86"/>
      <c r="E11838" s="86"/>
      <c r="F11838" s="86"/>
    </row>
    <row r="11839" spans="3:6" x14ac:dyDescent="0.25">
      <c r="C11839" s="86"/>
      <c r="D11839" s="86"/>
      <c r="E11839" s="86"/>
      <c r="F11839" s="86"/>
    </row>
    <row r="11840" spans="3:6" x14ac:dyDescent="0.25">
      <c r="C11840" s="86"/>
      <c r="D11840" s="86"/>
      <c r="E11840" s="86"/>
      <c r="F11840" s="86"/>
    </row>
    <row r="11841" spans="3:6" x14ac:dyDescent="0.25">
      <c r="C11841" s="86"/>
      <c r="D11841" s="86"/>
      <c r="E11841" s="86"/>
      <c r="F11841" s="86"/>
    </row>
    <row r="11842" spans="3:6" x14ac:dyDescent="0.25">
      <c r="C11842" s="86"/>
      <c r="D11842" s="86"/>
      <c r="E11842" s="86"/>
      <c r="F11842" s="86"/>
    </row>
    <row r="11843" spans="3:6" x14ac:dyDescent="0.25">
      <c r="C11843" s="86"/>
      <c r="D11843" s="86"/>
      <c r="E11843" s="86"/>
      <c r="F11843" s="86"/>
    </row>
    <row r="11844" spans="3:6" x14ac:dyDescent="0.25">
      <c r="C11844" s="86"/>
      <c r="D11844" s="86"/>
      <c r="E11844" s="86"/>
      <c r="F11844" s="86"/>
    </row>
    <row r="11845" spans="3:6" x14ac:dyDescent="0.25">
      <c r="C11845" s="86"/>
      <c r="D11845" s="86"/>
      <c r="E11845" s="86"/>
      <c r="F11845" s="86"/>
    </row>
    <row r="11846" spans="3:6" x14ac:dyDescent="0.25">
      <c r="C11846" s="86"/>
      <c r="D11846" s="86"/>
      <c r="E11846" s="86"/>
      <c r="F11846" s="86"/>
    </row>
    <row r="11847" spans="3:6" x14ac:dyDescent="0.25">
      <c r="C11847" s="86"/>
      <c r="D11847" s="86"/>
      <c r="E11847" s="86"/>
      <c r="F11847" s="86"/>
    </row>
    <row r="11848" spans="3:6" x14ac:dyDescent="0.25">
      <c r="C11848" s="86"/>
      <c r="D11848" s="86"/>
      <c r="E11848" s="86"/>
      <c r="F11848" s="86"/>
    </row>
    <row r="11849" spans="3:6" x14ac:dyDescent="0.25">
      <c r="C11849" s="86"/>
      <c r="D11849" s="86"/>
      <c r="E11849" s="86"/>
      <c r="F11849" s="86"/>
    </row>
    <row r="11850" spans="3:6" x14ac:dyDescent="0.25">
      <c r="C11850" s="86"/>
      <c r="D11850" s="86"/>
      <c r="E11850" s="86"/>
      <c r="F11850" s="86"/>
    </row>
    <row r="11851" spans="3:6" x14ac:dyDescent="0.25">
      <c r="C11851" s="86"/>
      <c r="D11851" s="86"/>
      <c r="E11851" s="86"/>
      <c r="F11851" s="86"/>
    </row>
    <row r="11852" spans="3:6" x14ac:dyDescent="0.25">
      <c r="C11852" s="86"/>
      <c r="D11852" s="86"/>
      <c r="E11852" s="86"/>
      <c r="F11852" s="86"/>
    </row>
    <row r="11853" spans="3:6" x14ac:dyDescent="0.25">
      <c r="C11853" s="86"/>
      <c r="D11853" s="86"/>
      <c r="E11853" s="86"/>
      <c r="F11853" s="86"/>
    </row>
    <row r="11854" spans="3:6" x14ac:dyDescent="0.25">
      <c r="C11854" s="86"/>
      <c r="D11854" s="86"/>
      <c r="E11854" s="86"/>
      <c r="F11854" s="86"/>
    </row>
    <row r="11855" spans="3:6" x14ac:dyDescent="0.25">
      <c r="C11855" s="86"/>
      <c r="D11855" s="86"/>
      <c r="E11855" s="86"/>
      <c r="F11855" s="86"/>
    </row>
    <row r="11856" spans="3:6" x14ac:dyDescent="0.25">
      <c r="C11856" s="86"/>
      <c r="D11856" s="86"/>
      <c r="E11856" s="86"/>
      <c r="F11856" s="86"/>
    </row>
    <row r="11857" spans="3:6" x14ac:dyDescent="0.25">
      <c r="C11857" s="86"/>
      <c r="D11857" s="86"/>
      <c r="E11857" s="86"/>
      <c r="F11857" s="86"/>
    </row>
    <row r="11858" spans="3:6" x14ac:dyDescent="0.25">
      <c r="C11858" s="86"/>
      <c r="D11858" s="86"/>
      <c r="E11858" s="86"/>
      <c r="F11858" s="86"/>
    </row>
    <row r="11859" spans="3:6" x14ac:dyDescent="0.25">
      <c r="C11859" s="86"/>
      <c r="D11859" s="86"/>
      <c r="E11859" s="86"/>
      <c r="F11859" s="86"/>
    </row>
    <row r="11860" spans="3:6" x14ac:dyDescent="0.25">
      <c r="C11860" s="86"/>
      <c r="D11860" s="86"/>
      <c r="E11860" s="86"/>
      <c r="F11860" s="86"/>
    </row>
    <row r="11861" spans="3:6" x14ac:dyDescent="0.25">
      <c r="C11861" s="86"/>
      <c r="D11861" s="86"/>
      <c r="E11861" s="86"/>
      <c r="F11861" s="86"/>
    </row>
    <row r="11862" spans="3:6" x14ac:dyDescent="0.25">
      <c r="C11862" s="86"/>
      <c r="D11862" s="86"/>
      <c r="E11862" s="86"/>
      <c r="F11862" s="86"/>
    </row>
    <row r="11863" spans="3:6" x14ac:dyDescent="0.25">
      <c r="C11863" s="86"/>
      <c r="D11863" s="86"/>
      <c r="E11863" s="86"/>
      <c r="F11863" s="86"/>
    </row>
    <row r="11864" spans="3:6" x14ac:dyDescent="0.25">
      <c r="C11864" s="86"/>
      <c r="D11864" s="86"/>
      <c r="E11864" s="86"/>
      <c r="F11864" s="86"/>
    </row>
    <row r="11865" spans="3:6" x14ac:dyDescent="0.25">
      <c r="C11865" s="86"/>
      <c r="D11865" s="86"/>
      <c r="E11865" s="86"/>
      <c r="F11865" s="86"/>
    </row>
    <row r="11866" spans="3:6" x14ac:dyDescent="0.25">
      <c r="C11866" s="86"/>
      <c r="D11866" s="86"/>
      <c r="E11866" s="86"/>
      <c r="F11866" s="86"/>
    </row>
    <row r="11867" spans="3:6" x14ac:dyDescent="0.25">
      <c r="C11867" s="86"/>
      <c r="D11867" s="86"/>
      <c r="E11867" s="86"/>
      <c r="F11867" s="86"/>
    </row>
    <row r="11868" spans="3:6" x14ac:dyDescent="0.25">
      <c r="C11868" s="86"/>
      <c r="D11868" s="86"/>
      <c r="E11868" s="86"/>
      <c r="F11868" s="86"/>
    </row>
    <row r="11869" spans="3:6" x14ac:dyDescent="0.25">
      <c r="C11869" s="86"/>
      <c r="D11869" s="86"/>
      <c r="E11869" s="86"/>
      <c r="F11869" s="86"/>
    </row>
    <row r="11870" spans="3:6" x14ac:dyDescent="0.25">
      <c r="C11870" s="86"/>
      <c r="D11870" s="86"/>
      <c r="E11870" s="86"/>
      <c r="F11870" s="86"/>
    </row>
    <row r="11871" spans="3:6" x14ac:dyDescent="0.25">
      <c r="C11871" s="86"/>
      <c r="D11871" s="86"/>
      <c r="E11871" s="86"/>
      <c r="F11871" s="86"/>
    </row>
    <row r="11872" spans="3:6" x14ac:dyDescent="0.25">
      <c r="C11872" s="86"/>
      <c r="D11872" s="86"/>
      <c r="E11872" s="86"/>
      <c r="F11872" s="86"/>
    </row>
    <row r="11873" spans="3:6" x14ac:dyDescent="0.25">
      <c r="C11873" s="86"/>
      <c r="D11873" s="86"/>
      <c r="E11873" s="86"/>
      <c r="F11873" s="86"/>
    </row>
    <row r="11874" spans="3:6" x14ac:dyDescent="0.25">
      <c r="C11874" s="86"/>
      <c r="D11874" s="86"/>
      <c r="E11874" s="86"/>
      <c r="F11874" s="86"/>
    </row>
    <row r="11875" spans="3:6" x14ac:dyDescent="0.25">
      <c r="C11875" s="86"/>
      <c r="D11875" s="86"/>
      <c r="E11875" s="86"/>
      <c r="F11875" s="86"/>
    </row>
    <row r="11876" spans="3:6" x14ac:dyDescent="0.25">
      <c r="C11876" s="86"/>
      <c r="D11876" s="86"/>
      <c r="E11876" s="86"/>
      <c r="F11876" s="86"/>
    </row>
    <row r="11877" spans="3:6" x14ac:dyDescent="0.25">
      <c r="C11877" s="86"/>
      <c r="D11877" s="86"/>
      <c r="E11877" s="86"/>
      <c r="F11877" s="86"/>
    </row>
    <row r="11878" spans="3:6" x14ac:dyDescent="0.25">
      <c r="C11878" s="86"/>
      <c r="D11878" s="86"/>
      <c r="E11878" s="86"/>
      <c r="F11878" s="86"/>
    </row>
    <row r="11879" spans="3:6" x14ac:dyDescent="0.25">
      <c r="C11879" s="86"/>
      <c r="D11879" s="86"/>
      <c r="E11879" s="86"/>
      <c r="F11879" s="86"/>
    </row>
    <row r="11880" spans="3:6" x14ac:dyDescent="0.25">
      <c r="C11880" s="86"/>
      <c r="D11880" s="86"/>
      <c r="E11880" s="86"/>
      <c r="F11880" s="86"/>
    </row>
    <row r="11881" spans="3:6" x14ac:dyDescent="0.25">
      <c r="C11881" s="86"/>
      <c r="D11881" s="86"/>
      <c r="E11881" s="86"/>
      <c r="F11881" s="86"/>
    </row>
    <row r="11882" spans="3:6" x14ac:dyDescent="0.25">
      <c r="C11882" s="86"/>
      <c r="D11882" s="86"/>
      <c r="E11882" s="86"/>
      <c r="F11882" s="86"/>
    </row>
    <row r="11883" spans="3:6" x14ac:dyDescent="0.25">
      <c r="C11883" s="86"/>
      <c r="D11883" s="86"/>
      <c r="E11883" s="86"/>
      <c r="F11883" s="86"/>
    </row>
    <row r="11884" spans="3:6" x14ac:dyDescent="0.25">
      <c r="C11884" s="86"/>
      <c r="D11884" s="86"/>
      <c r="E11884" s="86"/>
      <c r="F11884" s="86"/>
    </row>
    <row r="11885" spans="3:6" x14ac:dyDescent="0.25">
      <c r="C11885" s="86"/>
      <c r="D11885" s="86"/>
      <c r="E11885" s="86"/>
      <c r="F11885" s="86"/>
    </row>
    <row r="11886" spans="3:6" x14ac:dyDescent="0.25">
      <c r="C11886" s="86"/>
      <c r="D11886" s="86"/>
      <c r="E11886" s="86"/>
      <c r="F11886" s="86"/>
    </row>
    <row r="11887" spans="3:6" x14ac:dyDescent="0.25">
      <c r="C11887" s="86"/>
      <c r="D11887" s="86"/>
      <c r="E11887" s="86"/>
      <c r="F11887" s="86"/>
    </row>
    <row r="11888" spans="3:6" x14ac:dyDescent="0.25">
      <c r="C11888" s="86"/>
      <c r="D11888" s="86"/>
      <c r="E11888" s="86"/>
      <c r="F11888" s="86"/>
    </row>
    <row r="11889" spans="3:6" x14ac:dyDescent="0.25">
      <c r="C11889" s="86"/>
      <c r="D11889" s="86"/>
      <c r="E11889" s="86"/>
      <c r="F11889" s="86"/>
    </row>
    <row r="11890" spans="3:6" x14ac:dyDescent="0.25">
      <c r="C11890" s="86"/>
      <c r="D11890" s="86"/>
      <c r="E11890" s="86"/>
      <c r="F11890" s="86"/>
    </row>
    <row r="11891" spans="3:6" x14ac:dyDescent="0.25">
      <c r="C11891" s="86"/>
      <c r="D11891" s="86"/>
      <c r="E11891" s="86"/>
      <c r="F11891" s="86"/>
    </row>
    <row r="11892" spans="3:6" x14ac:dyDescent="0.25">
      <c r="C11892" s="86"/>
      <c r="D11892" s="86"/>
      <c r="E11892" s="86"/>
      <c r="F11892" s="86"/>
    </row>
    <row r="11893" spans="3:6" x14ac:dyDescent="0.25">
      <c r="C11893" s="86"/>
      <c r="D11893" s="86"/>
      <c r="E11893" s="86"/>
      <c r="F11893" s="86"/>
    </row>
    <row r="11894" spans="3:6" x14ac:dyDescent="0.25">
      <c r="C11894" s="86"/>
      <c r="D11894" s="86"/>
      <c r="E11894" s="86"/>
      <c r="F11894" s="86"/>
    </row>
    <row r="11895" spans="3:6" x14ac:dyDescent="0.25">
      <c r="C11895" s="86"/>
      <c r="D11895" s="86"/>
      <c r="E11895" s="86"/>
      <c r="F11895" s="86"/>
    </row>
    <row r="11896" spans="3:6" x14ac:dyDescent="0.25">
      <c r="C11896" s="86"/>
      <c r="D11896" s="86"/>
      <c r="E11896" s="86"/>
      <c r="F11896" s="86"/>
    </row>
    <row r="11897" spans="3:6" x14ac:dyDescent="0.25">
      <c r="C11897" s="86"/>
      <c r="D11897" s="86"/>
      <c r="E11897" s="86"/>
      <c r="F11897" s="86"/>
    </row>
    <row r="11898" spans="3:6" x14ac:dyDescent="0.25">
      <c r="C11898" s="86"/>
      <c r="D11898" s="86"/>
      <c r="E11898" s="86"/>
      <c r="F11898" s="86"/>
    </row>
    <row r="11899" spans="3:6" x14ac:dyDescent="0.25">
      <c r="C11899" s="86"/>
      <c r="D11899" s="86"/>
      <c r="E11899" s="86"/>
      <c r="F11899" s="86"/>
    </row>
    <row r="11900" spans="3:6" x14ac:dyDescent="0.25">
      <c r="C11900" s="86"/>
      <c r="D11900" s="86"/>
      <c r="E11900" s="86"/>
      <c r="F11900" s="86"/>
    </row>
    <row r="11901" spans="3:6" x14ac:dyDescent="0.25">
      <c r="C11901" s="86"/>
      <c r="D11901" s="86"/>
      <c r="E11901" s="86"/>
      <c r="F11901" s="86"/>
    </row>
    <row r="11902" spans="3:6" x14ac:dyDescent="0.25">
      <c r="C11902" s="86"/>
      <c r="D11902" s="86"/>
      <c r="E11902" s="86"/>
      <c r="F11902" s="86"/>
    </row>
    <row r="11903" spans="3:6" x14ac:dyDescent="0.25">
      <c r="C11903" s="86"/>
      <c r="D11903" s="86"/>
      <c r="E11903" s="86"/>
      <c r="F11903" s="86"/>
    </row>
    <row r="11904" spans="3:6" x14ac:dyDescent="0.25">
      <c r="C11904" s="86"/>
      <c r="D11904" s="86"/>
      <c r="E11904" s="86"/>
      <c r="F11904" s="86"/>
    </row>
    <row r="11905" spans="3:6" x14ac:dyDescent="0.25">
      <c r="C11905" s="86"/>
      <c r="D11905" s="86"/>
      <c r="E11905" s="86"/>
      <c r="F11905" s="86"/>
    </row>
    <row r="11906" spans="3:6" x14ac:dyDescent="0.25">
      <c r="C11906" s="86"/>
      <c r="D11906" s="86"/>
      <c r="E11906" s="86"/>
      <c r="F11906" s="86"/>
    </row>
    <row r="11907" spans="3:6" x14ac:dyDescent="0.25">
      <c r="C11907" s="86"/>
      <c r="D11907" s="86"/>
      <c r="E11907" s="86"/>
      <c r="F11907" s="86"/>
    </row>
    <row r="11908" spans="3:6" x14ac:dyDescent="0.25">
      <c r="C11908" s="86"/>
      <c r="D11908" s="86"/>
      <c r="E11908" s="86"/>
      <c r="F11908" s="86"/>
    </row>
    <row r="11909" spans="3:6" x14ac:dyDescent="0.25">
      <c r="C11909" s="86"/>
      <c r="D11909" s="86"/>
      <c r="E11909" s="86"/>
      <c r="F11909" s="86"/>
    </row>
    <row r="11910" spans="3:6" x14ac:dyDescent="0.25">
      <c r="C11910" s="86"/>
      <c r="D11910" s="86"/>
      <c r="E11910" s="86"/>
      <c r="F11910" s="86"/>
    </row>
    <row r="11911" spans="3:6" x14ac:dyDescent="0.25">
      <c r="C11911" s="86"/>
      <c r="D11911" s="86"/>
      <c r="E11911" s="86"/>
      <c r="F11911" s="86"/>
    </row>
    <row r="11912" spans="3:6" x14ac:dyDescent="0.25">
      <c r="C11912" s="86"/>
      <c r="D11912" s="86"/>
      <c r="E11912" s="86"/>
      <c r="F11912" s="86"/>
    </row>
    <row r="11913" spans="3:6" x14ac:dyDescent="0.25">
      <c r="C11913" s="86"/>
      <c r="D11913" s="86"/>
      <c r="E11913" s="86"/>
      <c r="F11913" s="86"/>
    </row>
    <row r="11914" spans="3:6" x14ac:dyDescent="0.25">
      <c r="C11914" s="86"/>
      <c r="D11914" s="86"/>
      <c r="E11914" s="86"/>
      <c r="F11914" s="86"/>
    </row>
    <row r="11915" spans="3:6" x14ac:dyDescent="0.25">
      <c r="C11915" s="86"/>
      <c r="D11915" s="86"/>
      <c r="E11915" s="86"/>
      <c r="F11915" s="86"/>
    </row>
    <row r="11916" spans="3:6" x14ac:dyDescent="0.25">
      <c r="C11916" s="86"/>
      <c r="D11916" s="86"/>
      <c r="E11916" s="86"/>
      <c r="F11916" s="86"/>
    </row>
    <row r="11917" spans="3:6" x14ac:dyDescent="0.25">
      <c r="C11917" s="86"/>
      <c r="D11917" s="86"/>
      <c r="E11917" s="86"/>
      <c r="F11917" s="86"/>
    </row>
    <row r="11918" spans="3:6" x14ac:dyDescent="0.25">
      <c r="C11918" s="86"/>
      <c r="D11918" s="86"/>
      <c r="E11918" s="86"/>
      <c r="F11918" s="86"/>
    </row>
    <row r="11919" spans="3:6" x14ac:dyDescent="0.25">
      <c r="C11919" s="86"/>
      <c r="D11919" s="86"/>
      <c r="E11919" s="86"/>
      <c r="F11919" s="86"/>
    </row>
    <row r="11920" spans="3:6" x14ac:dyDescent="0.25">
      <c r="C11920" s="86"/>
      <c r="D11920" s="86"/>
      <c r="E11920" s="86"/>
      <c r="F11920" s="86"/>
    </row>
    <row r="11921" spans="3:6" x14ac:dyDescent="0.25">
      <c r="C11921" s="86"/>
      <c r="D11921" s="86"/>
      <c r="E11921" s="86"/>
      <c r="F11921" s="86"/>
    </row>
    <row r="11922" spans="3:6" x14ac:dyDescent="0.25">
      <c r="C11922" s="86"/>
      <c r="D11922" s="86"/>
      <c r="E11922" s="86"/>
      <c r="F11922" s="86"/>
    </row>
    <row r="11923" spans="3:6" x14ac:dyDescent="0.25">
      <c r="C11923" s="86"/>
      <c r="D11923" s="86"/>
      <c r="E11923" s="86"/>
      <c r="F11923" s="86"/>
    </row>
    <row r="11924" spans="3:6" x14ac:dyDescent="0.25">
      <c r="C11924" s="86"/>
      <c r="D11924" s="86"/>
      <c r="E11924" s="86"/>
      <c r="F11924" s="86"/>
    </row>
    <row r="11925" spans="3:6" x14ac:dyDescent="0.25">
      <c r="C11925" s="86"/>
      <c r="D11925" s="86"/>
      <c r="E11925" s="86"/>
      <c r="F11925" s="86"/>
    </row>
    <row r="11926" spans="3:6" x14ac:dyDescent="0.25">
      <c r="C11926" s="86"/>
      <c r="D11926" s="86"/>
      <c r="E11926" s="86"/>
      <c r="F11926" s="86"/>
    </row>
    <row r="11927" spans="3:6" x14ac:dyDescent="0.25">
      <c r="C11927" s="86"/>
      <c r="D11927" s="86"/>
      <c r="E11927" s="86"/>
      <c r="F11927" s="86"/>
    </row>
    <row r="11928" spans="3:6" x14ac:dyDescent="0.25">
      <c r="C11928" s="86"/>
      <c r="D11928" s="86"/>
      <c r="E11928" s="86"/>
      <c r="F11928" s="86"/>
    </row>
    <row r="11929" spans="3:6" x14ac:dyDescent="0.25">
      <c r="C11929" s="86"/>
      <c r="D11929" s="86"/>
      <c r="E11929" s="86"/>
      <c r="F11929" s="86"/>
    </row>
    <row r="11930" spans="3:6" x14ac:dyDescent="0.25">
      <c r="C11930" s="86"/>
      <c r="D11930" s="86"/>
      <c r="E11930" s="86"/>
      <c r="F11930" s="86"/>
    </row>
    <row r="11931" spans="3:6" x14ac:dyDescent="0.25">
      <c r="C11931" s="86"/>
      <c r="D11931" s="86"/>
      <c r="E11931" s="86"/>
      <c r="F11931" s="86"/>
    </row>
    <row r="11932" spans="3:6" x14ac:dyDescent="0.25">
      <c r="C11932" s="86"/>
      <c r="D11932" s="86"/>
      <c r="E11932" s="86"/>
      <c r="F11932" s="86"/>
    </row>
    <row r="11933" spans="3:6" x14ac:dyDescent="0.25">
      <c r="C11933" s="86"/>
      <c r="D11933" s="86"/>
      <c r="E11933" s="86"/>
      <c r="F11933" s="86"/>
    </row>
    <row r="11934" spans="3:6" x14ac:dyDescent="0.25">
      <c r="C11934" s="86"/>
      <c r="D11934" s="86"/>
      <c r="E11934" s="86"/>
      <c r="F11934" s="86"/>
    </row>
    <row r="11935" spans="3:6" x14ac:dyDescent="0.25">
      <c r="C11935" s="86"/>
      <c r="D11935" s="86"/>
      <c r="E11935" s="86"/>
      <c r="F11935" s="86"/>
    </row>
    <row r="11936" spans="3:6" x14ac:dyDescent="0.25">
      <c r="C11936" s="86"/>
      <c r="D11936" s="86"/>
      <c r="E11936" s="86"/>
      <c r="F11936" s="86"/>
    </row>
    <row r="11937" spans="3:6" x14ac:dyDescent="0.25">
      <c r="C11937" s="86"/>
      <c r="D11937" s="86"/>
      <c r="E11937" s="86"/>
      <c r="F11937" s="86"/>
    </row>
    <row r="11938" spans="3:6" x14ac:dyDescent="0.25">
      <c r="C11938" s="86"/>
      <c r="D11938" s="86"/>
      <c r="E11938" s="86"/>
      <c r="F11938" s="86"/>
    </row>
    <row r="11939" spans="3:6" x14ac:dyDescent="0.25">
      <c r="C11939" s="86"/>
      <c r="D11939" s="86"/>
      <c r="E11939" s="86"/>
      <c r="F11939" s="86"/>
    </row>
    <row r="11940" spans="3:6" x14ac:dyDescent="0.25">
      <c r="C11940" s="86"/>
      <c r="D11940" s="86"/>
      <c r="E11940" s="86"/>
      <c r="F11940" s="86"/>
    </row>
    <row r="11941" spans="3:6" x14ac:dyDescent="0.25">
      <c r="C11941" s="86"/>
      <c r="D11941" s="86"/>
      <c r="E11941" s="86"/>
      <c r="F11941" s="86"/>
    </row>
    <row r="11942" spans="3:6" x14ac:dyDescent="0.25">
      <c r="C11942" s="86"/>
      <c r="D11942" s="86"/>
      <c r="E11942" s="86"/>
      <c r="F11942" s="86"/>
    </row>
    <row r="11943" spans="3:6" x14ac:dyDescent="0.25">
      <c r="C11943" s="86"/>
      <c r="D11943" s="86"/>
      <c r="E11943" s="86"/>
      <c r="F11943" s="86"/>
    </row>
    <row r="11944" spans="3:6" x14ac:dyDescent="0.25">
      <c r="C11944" s="86"/>
      <c r="D11944" s="86"/>
      <c r="E11944" s="86"/>
      <c r="F11944" s="86"/>
    </row>
    <row r="11945" spans="3:6" x14ac:dyDescent="0.25">
      <c r="C11945" s="86"/>
      <c r="D11945" s="86"/>
      <c r="E11945" s="86"/>
      <c r="F11945" s="86"/>
    </row>
    <row r="11946" spans="3:6" x14ac:dyDescent="0.25">
      <c r="C11946" s="86"/>
      <c r="D11946" s="86"/>
      <c r="E11946" s="86"/>
      <c r="F11946" s="86"/>
    </row>
    <row r="11947" spans="3:6" x14ac:dyDescent="0.25">
      <c r="C11947" s="86"/>
      <c r="D11947" s="86"/>
      <c r="E11947" s="86"/>
      <c r="F11947" s="86"/>
    </row>
    <row r="11948" spans="3:6" x14ac:dyDescent="0.25">
      <c r="C11948" s="86"/>
      <c r="D11948" s="86"/>
      <c r="E11948" s="86"/>
      <c r="F11948" s="86"/>
    </row>
    <row r="11949" spans="3:6" x14ac:dyDescent="0.25">
      <c r="C11949" s="86"/>
      <c r="D11949" s="86"/>
      <c r="E11949" s="86"/>
      <c r="F11949" s="86"/>
    </row>
    <row r="11950" spans="3:6" x14ac:dyDescent="0.25">
      <c r="C11950" s="86"/>
      <c r="D11950" s="86"/>
      <c r="E11950" s="86"/>
      <c r="F11950" s="86"/>
    </row>
    <row r="11951" spans="3:6" x14ac:dyDescent="0.25">
      <c r="C11951" s="86"/>
      <c r="D11951" s="86"/>
      <c r="E11951" s="86"/>
      <c r="F11951" s="86"/>
    </row>
    <row r="11952" spans="3:6" x14ac:dyDescent="0.25">
      <c r="C11952" s="86"/>
      <c r="D11952" s="86"/>
      <c r="E11952" s="86"/>
      <c r="F11952" s="86"/>
    </row>
    <row r="11953" spans="3:6" x14ac:dyDescent="0.25">
      <c r="C11953" s="86"/>
      <c r="D11953" s="86"/>
      <c r="E11953" s="86"/>
      <c r="F11953" s="86"/>
    </row>
    <row r="11954" spans="3:6" x14ac:dyDescent="0.25">
      <c r="C11954" s="86"/>
      <c r="D11954" s="86"/>
      <c r="E11954" s="86"/>
      <c r="F11954" s="86"/>
    </row>
    <row r="11955" spans="3:6" x14ac:dyDescent="0.25">
      <c r="C11955" s="86"/>
      <c r="D11955" s="86"/>
      <c r="E11955" s="86"/>
      <c r="F11955" s="86"/>
    </row>
    <row r="11956" spans="3:6" x14ac:dyDescent="0.25">
      <c r="C11956" s="86"/>
      <c r="D11956" s="86"/>
      <c r="E11956" s="86"/>
      <c r="F11956" s="86"/>
    </row>
    <row r="11957" spans="3:6" x14ac:dyDescent="0.25">
      <c r="C11957" s="86"/>
      <c r="D11957" s="86"/>
      <c r="E11957" s="86"/>
      <c r="F11957" s="86"/>
    </row>
    <row r="11958" spans="3:6" x14ac:dyDescent="0.25">
      <c r="C11958" s="86"/>
      <c r="D11958" s="86"/>
      <c r="E11958" s="86"/>
      <c r="F11958" s="86"/>
    </row>
    <row r="11959" spans="3:6" x14ac:dyDescent="0.25">
      <c r="C11959" s="86"/>
      <c r="D11959" s="86"/>
      <c r="E11959" s="86"/>
      <c r="F11959" s="86"/>
    </row>
    <row r="11960" spans="3:6" x14ac:dyDescent="0.25">
      <c r="C11960" s="86"/>
      <c r="D11960" s="86"/>
      <c r="E11960" s="86"/>
      <c r="F11960" s="86"/>
    </row>
    <row r="11961" spans="3:6" x14ac:dyDescent="0.25">
      <c r="C11961" s="86"/>
      <c r="D11961" s="86"/>
      <c r="E11961" s="86"/>
      <c r="F11961" s="86"/>
    </row>
    <row r="11962" spans="3:6" x14ac:dyDescent="0.25">
      <c r="C11962" s="86"/>
      <c r="D11962" s="86"/>
      <c r="E11962" s="86"/>
      <c r="F11962" s="86"/>
    </row>
    <row r="11963" spans="3:6" x14ac:dyDescent="0.25">
      <c r="C11963" s="86"/>
      <c r="D11963" s="86"/>
      <c r="E11963" s="86"/>
      <c r="F11963" s="86"/>
    </row>
    <row r="11964" spans="3:6" x14ac:dyDescent="0.25">
      <c r="C11964" s="86"/>
      <c r="D11964" s="86"/>
      <c r="E11964" s="86"/>
      <c r="F11964" s="86"/>
    </row>
    <row r="11965" spans="3:6" x14ac:dyDescent="0.25">
      <c r="C11965" s="86"/>
      <c r="D11965" s="86"/>
      <c r="E11965" s="86"/>
      <c r="F11965" s="86"/>
    </row>
    <row r="11966" spans="3:6" x14ac:dyDescent="0.25">
      <c r="C11966" s="86"/>
      <c r="D11966" s="86"/>
      <c r="E11966" s="86"/>
      <c r="F11966" s="86"/>
    </row>
    <row r="11967" spans="3:6" x14ac:dyDescent="0.25">
      <c r="C11967" s="86"/>
      <c r="D11967" s="86"/>
      <c r="E11967" s="86"/>
      <c r="F11967" s="86"/>
    </row>
    <row r="11968" spans="3:6" x14ac:dyDescent="0.25">
      <c r="C11968" s="86"/>
      <c r="D11968" s="86"/>
      <c r="E11968" s="86"/>
      <c r="F11968" s="86"/>
    </row>
    <row r="11969" spans="3:6" x14ac:dyDescent="0.25">
      <c r="C11969" s="86"/>
      <c r="D11969" s="86"/>
      <c r="E11969" s="86"/>
      <c r="F11969" s="86"/>
    </row>
    <row r="11970" spans="3:6" x14ac:dyDescent="0.25">
      <c r="C11970" s="86"/>
      <c r="D11970" s="86"/>
      <c r="E11970" s="86"/>
      <c r="F11970" s="86"/>
    </row>
    <row r="11971" spans="3:6" x14ac:dyDescent="0.25">
      <c r="C11971" s="86"/>
      <c r="D11971" s="86"/>
      <c r="E11971" s="86"/>
      <c r="F11971" s="86"/>
    </row>
    <row r="11972" spans="3:6" x14ac:dyDescent="0.25">
      <c r="C11972" s="86"/>
      <c r="D11972" s="86"/>
      <c r="E11972" s="86"/>
      <c r="F11972" s="86"/>
    </row>
    <row r="11973" spans="3:6" x14ac:dyDescent="0.25">
      <c r="C11973" s="86"/>
      <c r="D11973" s="86"/>
      <c r="E11973" s="86"/>
      <c r="F11973" s="86"/>
    </row>
    <row r="11974" spans="3:6" x14ac:dyDescent="0.25">
      <c r="C11974" s="86"/>
      <c r="D11974" s="86"/>
      <c r="E11974" s="86"/>
      <c r="F11974" s="86"/>
    </row>
    <row r="11975" spans="3:6" x14ac:dyDescent="0.25">
      <c r="C11975" s="86"/>
      <c r="D11975" s="86"/>
      <c r="E11975" s="86"/>
      <c r="F11975" s="86"/>
    </row>
    <row r="11976" spans="3:6" x14ac:dyDescent="0.25">
      <c r="C11976" s="86"/>
      <c r="D11976" s="86"/>
      <c r="E11976" s="86"/>
      <c r="F11976" s="86"/>
    </row>
    <row r="11977" spans="3:6" x14ac:dyDescent="0.25">
      <c r="C11977" s="86"/>
      <c r="D11977" s="86"/>
      <c r="E11977" s="86"/>
      <c r="F11977" s="86"/>
    </row>
    <row r="11978" spans="3:6" x14ac:dyDescent="0.25">
      <c r="C11978" s="86"/>
      <c r="D11978" s="86"/>
      <c r="E11978" s="86"/>
      <c r="F11978" s="86"/>
    </row>
    <row r="11979" spans="3:6" x14ac:dyDescent="0.25">
      <c r="C11979" s="86"/>
      <c r="D11979" s="86"/>
      <c r="E11979" s="86"/>
      <c r="F11979" s="86"/>
    </row>
    <row r="11980" spans="3:6" x14ac:dyDescent="0.25">
      <c r="C11980" s="86"/>
      <c r="D11980" s="86"/>
      <c r="E11980" s="86"/>
      <c r="F11980" s="86"/>
    </row>
    <row r="11981" spans="3:6" x14ac:dyDescent="0.25">
      <c r="C11981" s="86"/>
      <c r="D11981" s="86"/>
      <c r="E11981" s="86"/>
      <c r="F11981" s="86"/>
    </row>
    <row r="11982" spans="3:6" x14ac:dyDescent="0.25">
      <c r="C11982" s="86"/>
      <c r="D11982" s="86"/>
      <c r="E11982" s="86"/>
      <c r="F11982" s="86"/>
    </row>
    <row r="11983" spans="3:6" x14ac:dyDescent="0.25">
      <c r="C11983" s="86"/>
      <c r="D11983" s="86"/>
      <c r="E11983" s="86"/>
      <c r="F11983" s="86"/>
    </row>
    <row r="11984" spans="3:6" x14ac:dyDescent="0.25">
      <c r="C11984" s="86"/>
      <c r="D11984" s="86"/>
      <c r="E11984" s="86"/>
      <c r="F11984" s="86"/>
    </row>
    <row r="11985" spans="3:6" x14ac:dyDescent="0.25">
      <c r="C11985" s="86"/>
      <c r="D11985" s="86"/>
      <c r="E11985" s="86"/>
      <c r="F11985" s="86"/>
    </row>
    <row r="11986" spans="3:6" x14ac:dyDescent="0.25">
      <c r="C11986" s="86"/>
      <c r="D11986" s="86"/>
      <c r="E11986" s="86"/>
      <c r="F11986" s="86"/>
    </row>
    <row r="11987" spans="3:6" x14ac:dyDescent="0.25">
      <c r="C11987" s="86"/>
      <c r="D11987" s="86"/>
      <c r="E11987" s="86"/>
      <c r="F11987" s="86"/>
    </row>
    <row r="11988" spans="3:6" x14ac:dyDescent="0.25">
      <c r="C11988" s="86"/>
      <c r="D11988" s="86"/>
      <c r="E11988" s="86"/>
      <c r="F11988" s="86"/>
    </row>
    <row r="11989" spans="3:6" x14ac:dyDescent="0.25">
      <c r="C11989" s="86"/>
      <c r="D11989" s="86"/>
      <c r="E11989" s="86"/>
      <c r="F11989" s="86"/>
    </row>
    <row r="11990" spans="3:6" x14ac:dyDescent="0.25">
      <c r="C11990" s="86"/>
      <c r="D11990" s="86"/>
      <c r="E11990" s="86"/>
      <c r="F11990" s="86"/>
    </row>
    <row r="11991" spans="3:6" x14ac:dyDescent="0.25">
      <c r="C11991" s="86"/>
      <c r="D11991" s="86"/>
      <c r="E11991" s="86"/>
      <c r="F11991" s="86"/>
    </row>
    <row r="11992" spans="3:6" x14ac:dyDescent="0.25">
      <c r="C11992" s="86"/>
      <c r="D11992" s="86"/>
      <c r="E11992" s="86"/>
      <c r="F11992" s="86"/>
    </row>
    <row r="11993" spans="3:6" x14ac:dyDescent="0.25">
      <c r="C11993" s="86"/>
      <c r="D11993" s="86"/>
      <c r="E11993" s="86"/>
      <c r="F11993" s="86"/>
    </row>
    <row r="11994" spans="3:6" x14ac:dyDescent="0.25">
      <c r="C11994" s="86"/>
      <c r="D11994" s="86"/>
      <c r="E11994" s="86"/>
      <c r="F11994" s="86"/>
    </row>
    <row r="11995" spans="3:6" x14ac:dyDescent="0.25">
      <c r="C11995" s="86"/>
      <c r="D11995" s="86"/>
      <c r="E11995" s="86"/>
      <c r="F11995" s="86"/>
    </row>
    <row r="11996" spans="3:6" x14ac:dyDescent="0.25">
      <c r="C11996" s="86"/>
      <c r="D11996" s="86"/>
      <c r="E11996" s="86"/>
      <c r="F11996" s="86"/>
    </row>
    <row r="11997" spans="3:6" x14ac:dyDescent="0.25">
      <c r="C11997" s="86"/>
      <c r="D11997" s="86"/>
      <c r="E11997" s="86"/>
      <c r="F11997" s="86"/>
    </row>
    <row r="11998" spans="3:6" x14ac:dyDescent="0.25">
      <c r="C11998" s="86"/>
      <c r="D11998" s="86"/>
      <c r="E11998" s="86"/>
      <c r="F11998" s="86"/>
    </row>
    <row r="11999" spans="3:6" x14ac:dyDescent="0.25">
      <c r="C11999" s="86"/>
      <c r="D11999" s="86"/>
      <c r="E11999" s="86"/>
      <c r="F11999" s="86"/>
    </row>
    <row r="12000" spans="3:6" x14ac:dyDescent="0.25">
      <c r="C12000" s="86"/>
      <c r="D12000" s="86"/>
      <c r="E12000" s="86"/>
      <c r="F12000" s="86"/>
    </row>
    <row r="12001" spans="3:6" x14ac:dyDescent="0.25">
      <c r="C12001" s="86"/>
      <c r="D12001" s="86"/>
      <c r="E12001" s="86"/>
      <c r="F12001" s="86"/>
    </row>
    <row r="12002" spans="3:6" x14ac:dyDescent="0.25">
      <c r="C12002" s="86"/>
      <c r="D12002" s="86"/>
      <c r="E12002" s="86"/>
      <c r="F12002" s="86"/>
    </row>
    <row r="12003" spans="3:6" x14ac:dyDescent="0.25">
      <c r="C12003" s="86"/>
      <c r="D12003" s="86"/>
      <c r="E12003" s="86"/>
      <c r="F12003" s="86"/>
    </row>
    <row r="12004" spans="3:6" x14ac:dyDescent="0.25">
      <c r="C12004" s="86"/>
      <c r="D12004" s="86"/>
      <c r="E12004" s="86"/>
      <c r="F12004" s="86"/>
    </row>
    <row r="12005" spans="3:6" x14ac:dyDescent="0.25">
      <c r="C12005" s="86"/>
      <c r="D12005" s="86"/>
      <c r="E12005" s="86"/>
      <c r="F12005" s="86"/>
    </row>
    <row r="12006" spans="3:6" x14ac:dyDescent="0.25">
      <c r="C12006" s="86"/>
      <c r="D12006" s="86"/>
      <c r="E12006" s="86"/>
      <c r="F12006" s="86"/>
    </row>
    <row r="12007" spans="3:6" x14ac:dyDescent="0.25">
      <c r="C12007" s="86"/>
      <c r="D12007" s="86"/>
      <c r="E12007" s="86"/>
      <c r="F12007" s="86"/>
    </row>
    <row r="12008" spans="3:6" x14ac:dyDescent="0.25">
      <c r="C12008" s="86"/>
      <c r="D12008" s="86"/>
      <c r="E12008" s="86"/>
      <c r="F12008" s="86"/>
    </row>
    <row r="12009" spans="3:6" x14ac:dyDescent="0.25">
      <c r="C12009" s="86"/>
      <c r="D12009" s="86"/>
      <c r="E12009" s="86"/>
      <c r="F12009" s="86"/>
    </row>
    <row r="12010" spans="3:6" x14ac:dyDescent="0.25">
      <c r="C12010" s="86"/>
      <c r="D12010" s="86"/>
      <c r="E12010" s="86"/>
      <c r="F12010" s="86"/>
    </row>
    <row r="12011" spans="3:6" x14ac:dyDescent="0.25">
      <c r="C12011" s="86"/>
      <c r="D12011" s="86"/>
      <c r="E12011" s="86"/>
      <c r="F12011" s="86"/>
    </row>
    <row r="12012" spans="3:6" x14ac:dyDescent="0.25">
      <c r="C12012" s="86"/>
      <c r="D12012" s="86"/>
      <c r="E12012" s="86"/>
      <c r="F12012" s="86"/>
    </row>
    <row r="12013" spans="3:6" x14ac:dyDescent="0.25">
      <c r="C12013" s="86"/>
      <c r="D12013" s="86"/>
      <c r="E12013" s="86"/>
      <c r="F12013" s="86"/>
    </row>
    <row r="12014" spans="3:6" x14ac:dyDescent="0.25">
      <c r="C12014" s="86"/>
      <c r="D12014" s="86"/>
      <c r="E12014" s="86"/>
      <c r="F12014" s="86"/>
    </row>
    <row r="12015" spans="3:6" x14ac:dyDescent="0.25">
      <c r="C12015" s="86"/>
      <c r="D12015" s="86"/>
      <c r="E12015" s="86"/>
      <c r="F12015" s="86"/>
    </row>
    <row r="12016" spans="3:6" x14ac:dyDescent="0.25">
      <c r="C12016" s="86"/>
      <c r="D12016" s="86"/>
      <c r="E12016" s="86"/>
      <c r="F12016" s="86"/>
    </row>
    <row r="12017" spans="3:6" x14ac:dyDescent="0.25">
      <c r="C12017" s="86"/>
      <c r="D12017" s="86"/>
      <c r="E12017" s="86"/>
      <c r="F12017" s="86"/>
    </row>
    <row r="12018" spans="3:6" x14ac:dyDescent="0.25">
      <c r="C12018" s="86"/>
      <c r="D12018" s="86"/>
      <c r="E12018" s="86"/>
      <c r="F12018" s="86"/>
    </row>
    <row r="12019" spans="3:6" x14ac:dyDescent="0.25">
      <c r="C12019" s="86"/>
      <c r="D12019" s="86"/>
      <c r="E12019" s="86"/>
      <c r="F12019" s="86"/>
    </row>
    <row r="12020" spans="3:6" x14ac:dyDescent="0.25">
      <c r="C12020" s="86"/>
      <c r="D12020" s="86"/>
      <c r="E12020" s="86"/>
      <c r="F12020" s="86"/>
    </row>
    <row r="12021" spans="3:6" x14ac:dyDescent="0.25">
      <c r="C12021" s="86"/>
      <c r="D12021" s="86"/>
      <c r="E12021" s="86"/>
      <c r="F12021" s="86"/>
    </row>
    <row r="12022" spans="3:6" x14ac:dyDescent="0.25">
      <c r="C12022" s="86"/>
      <c r="D12022" s="86"/>
      <c r="E12022" s="86"/>
      <c r="F12022" s="86"/>
    </row>
    <row r="12023" spans="3:6" x14ac:dyDescent="0.25">
      <c r="C12023" s="86"/>
      <c r="D12023" s="86"/>
      <c r="E12023" s="86"/>
      <c r="F12023" s="86"/>
    </row>
    <row r="12024" spans="3:6" x14ac:dyDescent="0.25">
      <c r="C12024" s="86"/>
      <c r="D12024" s="86"/>
      <c r="E12024" s="86"/>
      <c r="F12024" s="86"/>
    </row>
    <row r="12025" spans="3:6" x14ac:dyDescent="0.25">
      <c r="C12025" s="86"/>
      <c r="D12025" s="86"/>
      <c r="E12025" s="86"/>
      <c r="F12025" s="86"/>
    </row>
    <row r="12026" spans="3:6" x14ac:dyDescent="0.25">
      <c r="C12026" s="86"/>
      <c r="D12026" s="86"/>
      <c r="E12026" s="86"/>
      <c r="F12026" s="86"/>
    </row>
    <row r="12027" spans="3:6" x14ac:dyDescent="0.25">
      <c r="C12027" s="86"/>
      <c r="D12027" s="86"/>
      <c r="E12027" s="86"/>
      <c r="F12027" s="86"/>
    </row>
    <row r="12028" spans="3:6" x14ac:dyDescent="0.25">
      <c r="C12028" s="86"/>
      <c r="D12028" s="86"/>
      <c r="E12028" s="86"/>
      <c r="F12028" s="86"/>
    </row>
    <row r="12029" spans="3:6" x14ac:dyDescent="0.25">
      <c r="C12029" s="86"/>
      <c r="D12029" s="86"/>
      <c r="E12029" s="86"/>
      <c r="F12029" s="86"/>
    </row>
    <row r="12030" spans="3:6" x14ac:dyDescent="0.25">
      <c r="C12030" s="86"/>
      <c r="D12030" s="86"/>
      <c r="E12030" s="86"/>
      <c r="F12030" s="86"/>
    </row>
    <row r="12031" spans="3:6" x14ac:dyDescent="0.25">
      <c r="C12031" s="86"/>
      <c r="D12031" s="86"/>
      <c r="E12031" s="86"/>
      <c r="F12031" s="86"/>
    </row>
    <row r="12032" spans="3:6" x14ac:dyDescent="0.25">
      <c r="C12032" s="86"/>
      <c r="D12032" s="86"/>
      <c r="E12032" s="86"/>
      <c r="F12032" s="86"/>
    </row>
    <row r="12033" spans="3:6" x14ac:dyDescent="0.25">
      <c r="C12033" s="86"/>
      <c r="D12033" s="86"/>
      <c r="E12033" s="86"/>
      <c r="F12033" s="86"/>
    </row>
    <row r="12034" spans="3:6" x14ac:dyDescent="0.25">
      <c r="C12034" s="86"/>
      <c r="D12034" s="86"/>
      <c r="E12034" s="86"/>
      <c r="F12034" s="86"/>
    </row>
    <row r="12035" spans="3:6" x14ac:dyDescent="0.25">
      <c r="C12035" s="86"/>
      <c r="D12035" s="86"/>
      <c r="E12035" s="86"/>
      <c r="F12035" s="86"/>
    </row>
    <row r="12036" spans="3:6" x14ac:dyDescent="0.25">
      <c r="C12036" s="86"/>
      <c r="D12036" s="86"/>
      <c r="E12036" s="86"/>
      <c r="F12036" s="86"/>
    </row>
    <row r="12037" spans="3:6" x14ac:dyDescent="0.25">
      <c r="C12037" s="86"/>
      <c r="D12037" s="86"/>
      <c r="E12037" s="86"/>
      <c r="F12037" s="86"/>
    </row>
    <row r="12038" spans="3:6" x14ac:dyDescent="0.25">
      <c r="C12038" s="86"/>
      <c r="D12038" s="86"/>
      <c r="E12038" s="86"/>
      <c r="F12038" s="86"/>
    </row>
    <row r="12039" spans="3:6" x14ac:dyDescent="0.25">
      <c r="C12039" s="86"/>
      <c r="D12039" s="86"/>
      <c r="E12039" s="86"/>
      <c r="F12039" s="86"/>
    </row>
    <row r="12040" spans="3:6" x14ac:dyDescent="0.25">
      <c r="C12040" s="86"/>
      <c r="D12040" s="86"/>
      <c r="E12040" s="86"/>
      <c r="F12040" s="86"/>
    </row>
    <row r="12041" spans="3:6" x14ac:dyDescent="0.25">
      <c r="C12041" s="86"/>
      <c r="D12041" s="86"/>
      <c r="E12041" s="86"/>
      <c r="F12041" s="86"/>
    </row>
    <row r="12042" spans="3:6" x14ac:dyDescent="0.25">
      <c r="C12042" s="86"/>
      <c r="D12042" s="86"/>
      <c r="E12042" s="86"/>
      <c r="F12042" s="86"/>
    </row>
    <row r="12043" spans="3:6" x14ac:dyDescent="0.25">
      <c r="C12043" s="86"/>
      <c r="D12043" s="86"/>
      <c r="E12043" s="86"/>
      <c r="F12043" s="86"/>
    </row>
    <row r="12044" spans="3:6" x14ac:dyDescent="0.25">
      <c r="C12044" s="86"/>
      <c r="D12044" s="86"/>
      <c r="E12044" s="86"/>
      <c r="F12044" s="86"/>
    </row>
    <row r="12045" spans="3:6" x14ac:dyDescent="0.25">
      <c r="C12045" s="86"/>
      <c r="D12045" s="86"/>
      <c r="E12045" s="86"/>
      <c r="F12045" s="86"/>
    </row>
    <row r="12046" spans="3:6" x14ac:dyDescent="0.25">
      <c r="C12046" s="86"/>
      <c r="D12046" s="86"/>
      <c r="E12046" s="86"/>
      <c r="F12046" s="86"/>
    </row>
    <row r="12047" spans="3:6" x14ac:dyDescent="0.25">
      <c r="C12047" s="86"/>
      <c r="D12047" s="86"/>
      <c r="E12047" s="86"/>
      <c r="F12047" s="86"/>
    </row>
    <row r="12048" spans="3:6" x14ac:dyDescent="0.25">
      <c r="C12048" s="86"/>
      <c r="D12048" s="86"/>
      <c r="E12048" s="86"/>
      <c r="F12048" s="86"/>
    </row>
    <row r="12049" spans="3:6" x14ac:dyDescent="0.25">
      <c r="C12049" s="86"/>
      <c r="D12049" s="86"/>
      <c r="E12049" s="86"/>
      <c r="F12049" s="86"/>
    </row>
    <row r="12050" spans="3:6" x14ac:dyDescent="0.25">
      <c r="C12050" s="86"/>
      <c r="D12050" s="86"/>
      <c r="E12050" s="86"/>
      <c r="F12050" s="86"/>
    </row>
    <row r="12051" spans="3:6" x14ac:dyDescent="0.25">
      <c r="C12051" s="86"/>
      <c r="D12051" s="86"/>
      <c r="E12051" s="86"/>
      <c r="F12051" s="86"/>
    </row>
    <row r="12052" spans="3:6" x14ac:dyDescent="0.25">
      <c r="C12052" s="86"/>
      <c r="D12052" s="86"/>
      <c r="E12052" s="86"/>
      <c r="F12052" s="86"/>
    </row>
    <row r="12053" spans="3:6" x14ac:dyDescent="0.25">
      <c r="C12053" s="86"/>
      <c r="D12053" s="86"/>
      <c r="E12053" s="86"/>
      <c r="F12053" s="86"/>
    </row>
    <row r="12054" spans="3:6" x14ac:dyDescent="0.25">
      <c r="C12054" s="86"/>
      <c r="D12054" s="86"/>
      <c r="E12054" s="86"/>
      <c r="F12054" s="86"/>
    </row>
    <row r="12055" spans="3:6" x14ac:dyDescent="0.25">
      <c r="C12055" s="86"/>
      <c r="D12055" s="86"/>
      <c r="E12055" s="86"/>
      <c r="F12055" s="86"/>
    </row>
    <row r="12056" spans="3:6" x14ac:dyDescent="0.25">
      <c r="C12056" s="86"/>
      <c r="D12056" s="86"/>
      <c r="E12056" s="86"/>
      <c r="F12056" s="86"/>
    </row>
    <row r="12057" spans="3:6" x14ac:dyDescent="0.25">
      <c r="C12057" s="86"/>
      <c r="D12057" s="86"/>
      <c r="E12057" s="86"/>
      <c r="F12057" s="86"/>
    </row>
    <row r="12058" spans="3:6" x14ac:dyDescent="0.25">
      <c r="C12058" s="86"/>
      <c r="D12058" s="86"/>
      <c r="E12058" s="86"/>
      <c r="F12058" s="86"/>
    </row>
    <row r="12059" spans="3:6" x14ac:dyDescent="0.25">
      <c r="C12059" s="86"/>
      <c r="D12059" s="86"/>
      <c r="E12059" s="86"/>
      <c r="F12059" s="86"/>
    </row>
    <row r="12060" spans="3:6" x14ac:dyDescent="0.25">
      <c r="C12060" s="86"/>
      <c r="D12060" s="86"/>
      <c r="E12060" s="86"/>
      <c r="F12060" s="86"/>
    </row>
    <row r="12061" spans="3:6" x14ac:dyDescent="0.25">
      <c r="C12061" s="86"/>
      <c r="D12061" s="86"/>
      <c r="E12061" s="86"/>
      <c r="F12061" s="86"/>
    </row>
    <row r="12062" spans="3:6" x14ac:dyDescent="0.25">
      <c r="C12062" s="86"/>
      <c r="D12062" s="86"/>
      <c r="E12062" s="86"/>
      <c r="F12062" s="86"/>
    </row>
    <row r="12063" spans="3:6" x14ac:dyDescent="0.25">
      <c r="C12063" s="86"/>
      <c r="D12063" s="86"/>
      <c r="E12063" s="86"/>
      <c r="F12063" s="86"/>
    </row>
    <row r="12064" spans="3:6" x14ac:dyDescent="0.25">
      <c r="C12064" s="86"/>
      <c r="D12064" s="86"/>
      <c r="E12064" s="86"/>
      <c r="F12064" s="86"/>
    </row>
    <row r="12065" spans="3:6" x14ac:dyDescent="0.25">
      <c r="C12065" s="86"/>
      <c r="D12065" s="86"/>
      <c r="E12065" s="86"/>
      <c r="F12065" s="86"/>
    </row>
    <row r="12066" spans="3:6" x14ac:dyDescent="0.25">
      <c r="C12066" s="86"/>
      <c r="D12066" s="86"/>
      <c r="E12066" s="86"/>
      <c r="F12066" s="86"/>
    </row>
    <row r="12067" spans="3:6" x14ac:dyDescent="0.25">
      <c r="C12067" s="86"/>
      <c r="D12067" s="86"/>
      <c r="E12067" s="86"/>
      <c r="F12067" s="86"/>
    </row>
    <row r="12068" spans="3:6" x14ac:dyDescent="0.25">
      <c r="C12068" s="86"/>
      <c r="D12068" s="86"/>
      <c r="E12068" s="86"/>
      <c r="F12068" s="86"/>
    </row>
    <row r="12069" spans="3:6" x14ac:dyDescent="0.25">
      <c r="C12069" s="86"/>
      <c r="D12069" s="86"/>
      <c r="E12069" s="86"/>
      <c r="F12069" s="86"/>
    </row>
    <row r="12070" spans="3:6" x14ac:dyDescent="0.25">
      <c r="C12070" s="86"/>
      <c r="D12070" s="86"/>
      <c r="E12070" s="86"/>
      <c r="F12070" s="86"/>
    </row>
    <row r="12071" spans="3:6" x14ac:dyDescent="0.25">
      <c r="C12071" s="86"/>
      <c r="D12071" s="86"/>
      <c r="E12071" s="86"/>
      <c r="F12071" s="86"/>
    </row>
    <row r="12072" spans="3:6" x14ac:dyDescent="0.25">
      <c r="C12072" s="86"/>
      <c r="D12072" s="86"/>
      <c r="E12072" s="86"/>
      <c r="F12072" s="86"/>
    </row>
    <row r="12073" spans="3:6" x14ac:dyDescent="0.25">
      <c r="C12073" s="86"/>
      <c r="D12073" s="86"/>
      <c r="E12073" s="86"/>
      <c r="F12073" s="86"/>
    </row>
    <row r="12074" spans="3:6" x14ac:dyDescent="0.25">
      <c r="C12074" s="86"/>
      <c r="D12074" s="86"/>
      <c r="E12074" s="86"/>
      <c r="F12074" s="86"/>
    </row>
    <row r="12075" spans="3:6" x14ac:dyDescent="0.25">
      <c r="C12075" s="86"/>
      <c r="D12075" s="86"/>
      <c r="E12075" s="86"/>
      <c r="F12075" s="86"/>
    </row>
    <row r="12076" spans="3:6" x14ac:dyDescent="0.25">
      <c r="C12076" s="86"/>
      <c r="D12076" s="86"/>
      <c r="E12076" s="86"/>
      <c r="F12076" s="86"/>
    </row>
    <row r="12077" spans="3:6" x14ac:dyDescent="0.25">
      <c r="C12077" s="86"/>
      <c r="D12077" s="86"/>
      <c r="E12077" s="86"/>
      <c r="F12077" s="86"/>
    </row>
    <row r="12078" spans="3:6" x14ac:dyDescent="0.25">
      <c r="C12078" s="86"/>
      <c r="D12078" s="86"/>
      <c r="E12078" s="86"/>
      <c r="F12078" s="86"/>
    </row>
    <row r="12079" spans="3:6" x14ac:dyDescent="0.25">
      <c r="C12079" s="86"/>
      <c r="D12079" s="86"/>
      <c r="E12079" s="86"/>
      <c r="F12079" s="86"/>
    </row>
    <row r="12080" spans="3:6" x14ac:dyDescent="0.25">
      <c r="C12080" s="86"/>
      <c r="D12080" s="86"/>
      <c r="E12080" s="86"/>
      <c r="F12080" s="86"/>
    </row>
    <row r="12081" spans="3:6" x14ac:dyDescent="0.25">
      <c r="C12081" s="86"/>
      <c r="D12081" s="86"/>
      <c r="E12081" s="86"/>
      <c r="F12081" s="86"/>
    </row>
    <row r="12082" spans="3:6" x14ac:dyDescent="0.25">
      <c r="C12082" s="86"/>
      <c r="D12082" s="86"/>
      <c r="E12082" s="86"/>
      <c r="F12082" s="86"/>
    </row>
    <row r="12083" spans="3:6" x14ac:dyDescent="0.25">
      <c r="C12083" s="86"/>
      <c r="D12083" s="86"/>
      <c r="E12083" s="86"/>
      <c r="F12083" s="86"/>
    </row>
    <row r="12084" spans="3:6" x14ac:dyDescent="0.25">
      <c r="C12084" s="86"/>
      <c r="D12084" s="86"/>
      <c r="E12084" s="86"/>
      <c r="F12084" s="86"/>
    </row>
    <row r="12085" spans="3:6" x14ac:dyDescent="0.25">
      <c r="C12085" s="86"/>
      <c r="D12085" s="86"/>
      <c r="E12085" s="86"/>
      <c r="F12085" s="86"/>
    </row>
    <row r="12086" spans="3:6" x14ac:dyDescent="0.25">
      <c r="C12086" s="86"/>
      <c r="D12086" s="86"/>
      <c r="E12086" s="86"/>
      <c r="F12086" s="86"/>
    </row>
    <row r="12087" spans="3:6" x14ac:dyDescent="0.25">
      <c r="C12087" s="86"/>
      <c r="D12087" s="86"/>
      <c r="E12087" s="86"/>
      <c r="F12087" s="86"/>
    </row>
    <row r="12088" spans="3:6" x14ac:dyDescent="0.25">
      <c r="C12088" s="86"/>
      <c r="D12088" s="86"/>
      <c r="E12088" s="86"/>
      <c r="F12088" s="86"/>
    </row>
    <row r="12089" spans="3:6" x14ac:dyDescent="0.25">
      <c r="C12089" s="86"/>
      <c r="D12089" s="86"/>
      <c r="E12089" s="86"/>
      <c r="F12089" s="86"/>
    </row>
    <row r="12090" spans="3:6" x14ac:dyDescent="0.25">
      <c r="C12090" s="86"/>
      <c r="D12090" s="86"/>
      <c r="E12090" s="86"/>
      <c r="F12090" s="86"/>
    </row>
    <row r="12091" spans="3:6" x14ac:dyDescent="0.25">
      <c r="C12091" s="86"/>
      <c r="D12091" s="86"/>
      <c r="E12091" s="86"/>
      <c r="F12091" s="86"/>
    </row>
    <row r="12092" spans="3:6" x14ac:dyDescent="0.25">
      <c r="C12092" s="86"/>
      <c r="D12092" s="86"/>
      <c r="E12092" s="86"/>
      <c r="F12092" s="86"/>
    </row>
    <row r="12093" spans="3:6" x14ac:dyDescent="0.25">
      <c r="C12093" s="86"/>
      <c r="D12093" s="86"/>
      <c r="E12093" s="86"/>
      <c r="F12093" s="86"/>
    </row>
    <row r="12094" spans="3:6" x14ac:dyDescent="0.25">
      <c r="C12094" s="86"/>
      <c r="D12094" s="86"/>
      <c r="E12094" s="86"/>
      <c r="F12094" s="86"/>
    </row>
    <row r="12095" spans="3:6" x14ac:dyDescent="0.25">
      <c r="C12095" s="86"/>
      <c r="D12095" s="86"/>
      <c r="E12095" s="86"/>
      <c r="F12095" s="86"/>
    </row>
    <row r="12096" spans="3:6" x14ac:dyDescent="0.25">
      <c r="C12096" s="86"/>
      <c r="D12096" s="86"/>
      <c r="E12096" s="86"/>
      <c r="F12096" s="86"/>
    </row>
    <row r="12097" spans="3:6" x14ac:dyDescent="0.25">
      <c r="C12097" s="86"/>
      <c r="D12097" s="86"/>
      <c r="E12097" s="86"/>
      <c r="F12097" s="86"/>
    </row>
    <row r="12098" spans="3:6" x14ac:dyDescent="0.25">
      <c r="C12098" s="86"/>
      <c r="D12098" s="86"/>
      <c r="E12098" s="86"/>
      <c r="F12098" s="86"/>
    </row>
    <row r="12099" spans="3:6" x14ac:dyDescent="0.25">
      <c r="C12099" s="86"/>
      <c r="D12099" s="86"/>
      <c r="E12099" s="86"/>
      <c r="F12099" s="86"/>
    </row>
    <row r="12100" spans="3:6" x14ac:dyDescent="0.25">
      <c r="C12100" s="86"/>
      <c r="D12100" s="86"/>
      <c r="E12100" s="86"/>
      <c r="F12100" s="86"/>
    </row>
    <row r="12101" spans="3:6" x14ac:dyDescent="0.25">
      <c r="C12101" s="86"/>
      <c r="D12101" s="86"/>
      <c r="E12101" s="86"/>
      <c r="F12101" s="86"/>
    </row>
    <row r="12102" spans="3:6" x14ac:dyDescent="0.25">
      <c r="C12102" s="86"/>
      <c r="D12102" s="86"/>
      <c r="E12102" s="86"/>
      <c r="F12102" s="86"/>
    </row>
    <row r="12103" spans="3:6" x14ac:dyDescent="0.25">
      <c r="C12103" s="86"/>
      <c r="D12103" s="86"/>
      <c r="E12103" s="86"/>
      <c r="F12103" s="86"/>
    </row>
    <row r="12104" spans="3:6" x14ac:dyDescent="0.25">
      <c r="C12104" s="86"/>
      <c r="D12104" s="86"/>
      <c r="E12104" s="86"/>
      <c r="F12104" s="86"/>
    </row>
    <row r="12105" spans="3:6" x14ac:dyDescent="0.25">
      <c r="C12105" s="86"/>
      <c r="D12105" s="86"/>
      <c r="E12105" s="86"/>
      <c r="F12105" s="86"/>
    </row>
    <row r="12106" spans="3:6" x14ac:dyDescent="0.25">
      <c r="C12106" s="86"/>
      <c r="D12106" s="86"/>
      <c r="E12106" s="86"/>
      <c r="F12106" s="86"/>
    </row>
    <row r="12107" spans="3:6" x14ac:dyDescent="0.25">
      <c r="C12107" s="86"/>
      <c r="D12107" s="86"/>
      <c r="E12107" s="86"/>
      <c r="F12107" s="86"/>
    </row>
    <row r="12108" spans="3:6" x14ac:dyDescent="0.25">
      <c r="C12108" s="86"/>
      <c r="D12108" s="86"/>
      <c r="E12108" s="86"/>
      <c r="F12108" s="86"/>
    </row>
    <row r="12109" spans="3:6" x14ac:dyDescent="0.25">
      <c r="C12109" s="86"/>
      <c r="D12109" s="86"/>
      <c r="E12109" s="86"/>
      <c r="F12109" s="86"/>
    </row>
    <row r="12110" spans="3:6" x14ac:dyDescent="0.25">
      <c r="C12110" s="86"/>
      <c r="D12110" s="86"/>
      <c r="E12110" s="86"/>
      <c r="F12110" s="86"/>
    </row>
    <row r="12111" spans="3:6" x14ac:dyDescent="0.25">
      <c r="C12111" s="86"/>
      <c r="D12111" s="86"/>
      <c r="E12111" s="86"/>
      <c r="F12111" s="86"/>
    </row>
    <row r="12112" spans="3:6" x14ac:dyDescent="0.25">
      <c r="C12112" s="86"/>
      <c r="D12112" s="86"/>
      <c r="E12112" s="86"/>
      <c r="F12112" s="86"/>
    </row>
    <row r="12113" spans="3:6" x14ac:dyDescent="0.25">
      <c r="C12113" s="86"/>
      <c r="D12113" s="86"/>
      <c r="E12113" s="86"/>
      <c r="F12113" s="86"/>
    </row>
    <row r="12114" spans="3:6" x14ac:dyDescent="0.25">
      <c r="C12114" s="86"/>
      <c r="D12114" s="86"/>
      <c r="E12114" s="86"/>
      <c r="F12114" s="86"/>
    </row>
    <row r="12115" spans="3:6" x14ac:dyDescent="0.25">
      <c r="C12115" s="86"/>
      <c r="D12115" s="86"/>
      <c r="E12115" s="86"/>
      <c r="F12115" s="86"/>
    </row>
    <row r="12116" spans="3:6" x14ac:dyDescent="0.25">
      <c r="C12116" s="86"/>
      <c r="D12116" s="86"/>
      <c r="E12116" s="86"/>
      <c r="F12116" s="86"/>
    </row>
    <row r="12117" spans="3:6" x14ac:dyDescent="0.25">
      <c r="C12117" s="86"/>
      <c r="D12117" s="86"/>
      <c r="E12117" s="86"/>
      <c r="F12117" s="86"/>
    </row>
    <row r="12118" spans="3:6" x14ac:dyDescent="0.25">
      <c r="C12118" s="86"/>
      <c r="D12118" s="86"/>
      <c r="E12118" s="86"/>
      <c r="F12118" s="86"/>
    </row>
    <row r="12119" spans="3:6" x14ac:dyDescent="0.25">
      <c r="C12119" s="86"/>
      <c r="D12119" s="86"/>
      <c r="E12119" s="86"/>
      <c r="F12119" s="86"/>
    </row>
    <row r="12120" spans="3:6" x14ac:dyDescent="0.25">
      <c r="C12120" s="86"/>
      <c r="D12120" s="86"/>
      <c r="E12120" s="86"/>
      <c r="F12120" s="86"/>
    </row>
    <row r="12121" spans="3:6" x14ac:dyDescent="0.25">
      <c r="C12121" s="86"/>
      <c r="D12121" s="86"/>
      <c r="E12121" s="86"/>
      <c r="F12121" s="86"/>
    </row>
    <row r="12122" spans="3:6" x14ac:dyDescent="0.25">
      <c r="C12122" s="86"/>
      <c r="D12122" s="86"/>
      <c r="E12122" s="86"/>
      <c r="F12122" s="86"/>
    </row>
    <row r="12123" spans="3:6" x14ac:dyDescent="0.25">
      <c r="C12123" s="86"/>
      <c r="D12123" s="86"/>
      <c r="E12123" s="86"/>
      <c r="F12123" s="86"/>
    </row>
    <row r="12124" spans="3:6" x14ac:dyDescent="0.25">
      <c r="C12124" s="86"/>
      <c r="D12124" s="86"/>
      <c r="E12124" s="86"/>
      <c r="F12124" s="86"/>
    </row>
    <row r="12125" spans="3:6" x14ac:dyDescent="0.25">
      <c r="C12125" s="86"/>
      <c r="D12125" s="86"/>
      <c r="E12125" s="86"/>
      <c r="F12125" s="86"/>
    </row>
    <row r="12126" spans="3:6" x14ac:dyDescent="0.25">
      <c r="C12126" s="86"/>
      <c r="D12126" s="86"/>
      <c r="E12126" s="86"/>
      <c r="F12126" s="86"/>
    </row>
    <row r="12127" spans="3:6" x14ac:dyDescent="0.25">
      <c r="C12127" s="86"/>
      <c r="D12127" s="86"/>
      <c r="E12127" s="86"/>
      <c r="F12127" s="86"/>
    </row>
    <row r="12128" spans="3:6" x14ac:dyDescent="0.25">
      <c r="C12128" s="86"/>
      <c r="D12128" s="86"/>
      <c r="E12128" s="86"/>
      <c r="F12128" s="86"/>
    </row>
    <row r="12129" spans="3:6" x14ac:dyDescent="0.25">
      <c r="C12129" s="86"/>
      <c r="D12129" s="86"/>
      <c r="E12129" s="86"/>
      <c r="F12129" s="86"/>
    </row>
    <row r="12130" spans="3:6" x14ac:dyDescent="0.25">
      <c r="C12130" s="86"/>
      <c r="D12130" s="86"/>
      <c r="E12130" s="86"/>
      <c r="F12130" s="86"/>
    </row>
    <row r="12131" spans="3:6" x14ac:dyDescent="0.25">
      <c r="C12131" s="86"/>
      <c r="D12131" s="86"/>
      <c r="E12131" s="86"/>
      <c r="F12131" s="86"/>
    </row>
    <row r="12132" spans="3:6" x14ac:dyDescent="0.25">
      <c r="C12132" s="86"/>
      <c r="D12132" s="86"/>
      <c r="E12132" s="86"/>
      <c r="F12132" s="86"/>
    </row>
    <row r="12133" spans="3:6" x14ac:dyDescent="0.25">
      <c r="C12133" s="86"/>
      <c r="D12133" s="86"/>
      <c r="E12133" s="86"/>
      <c r="F12133" s="86"/>
    </row>
    <row r="12134" spans="3:6" x14ac:dyDescent="0.25">
      <c r="C12134" s="86"/>
      <c r="D12134" s="86"/>
      <c r="E12134" s="86"/>
      <c r="F12134" s="86"/>
    </row>
    <row r="12135" spans="3:6" x14ac:dyDescent="0.25">
      <c r="C12135" s="86"/>
      <c r="D12135" s="86"/>
      <c r="E12135" s="86"/>
      <c r="F12135" s="86"/>
    </row>
    <row r="12136" spans="3:6" x14ac:dyDescent="0.25">
      <c r="C12136" s="86"/>
      <c r="D12136" s="86"/>
      <c r="E12136" s="86"/>
      <c r="F12136" s="86"/>
    </row>
    <row r="12137" spans="3:6" x14ac:dyDescent="0.25">
      <c r="C12137" s="86"/>
      <c r="D12137" s="86"/>
      <c r="E12137" s="86"/>
      <c r="F12137" s="86"/>
    </row>
    <row r="12138" spans="3:6" x14ac:dyDescent="0.25">
      <c r="C12138" s="86"/>
      <c r="D12138" s="86"/>
      <c r="E12138" s="86"/>
      <c r="F12138" s="86"/>
    </row>
    <row r="12139" spans="3:6" x14ac:dyDescent="0.25">
      <c r="C12139" s="86"/>
      <c r="D12139" s="86"/>
      <c r="E12139" s="86"/>
      <c r="F12139" s="86"/>
    </row>
    <row r="12140" spans="3:6" x14ac:dyDescent="0.25">
      <c r="C12140" s="86"/>
      <c r="D12140" s="86"/>
      <c r="E12140" s="86"/>
      <c r="F12140" s="86"/>
    </row>
    <row r="12141" spans="3:6" x14ac:dyDescent="0.25">
      <c r="C12141" s="86"/>
      <c r="D12141" s="86"/>
      <c r="E12141" s="86"/>
      <c r="F12141" s="86"/>
    </row>
    <row r="12142" spans="3:6" x14ac:dyDescent="0.25">
      <c r="C12142" s="86"/>
      <c r="D12142" s="86"/>
      <c r="E12142" s="86"/>
      <c r="F12142" s="86"/>
    </row>
    <row r="12143" spans="3:6" x14ac:dyDescent="0.25">
      <c r="C12143" s="86"/>
      <c r="D12143" s="86"/>
      <c r="E12143" s="86"/>
      <c r="F12143" s="86"/>
    </row>
    <row r="12144" spans="3:6" x14ac:dyDescent="0.25">
      <c r="C12144" s="86"/>
      <c r="D12144" s="86"/>
      <c r="E12144" s="86"/>
      <c r="F12144" s="86"/>
    </row>
    <row r="12145" spans="3:6" x14ac:dyDescent="0.25">
      <c r="C12145" s="86"/>
      <c r="D12145" s="86"/>
      <c r="E12145" s="86"/>
      <c r="F12145" s="86"/>
    </row>
    <row r="12146" spans="3:6" x14ac:dyDescent="0.25">
      <c r="C12146" s="86"/>
      <c r="D12146" s="86"/>
      <c r="E12146" s="86"/>
      <c r="F12146" s="86"/>
    </row>
    <row r="12147" spans="3:6" x14ac:dyDescent="0.25">
      <c r="C12147" s="86"/>
      <c r="D12147" s="86"/>
      <c r="E12147" s="86"/>
      <c r="F12147" s="86"/>
    </row>
    <row r="12148" spans="3:6" x14ac:dyDescent="0.25">
      <c r="C12148" s="86"/>
      <c r="D12148" s="86"/>
      <c r="E12148" s="86"/>
      <c r="F12148" s="86"/>
    </row>
    <row r="12149" spans="3:6" x14ac:dyDescent="0.25">
      <c r="C12149" s="86"/>
      <c r="D12149" s="86"/>
      <c r="E12149" s="86"/>
      <c r="F12149" s="86"/>
    </row>
    <row r="12150" spans="3:6" x14ac:dyDescent="0.25">
      <c r="C12150" s="86"/>
      <c r="D12150" s="86"/>
      <c r="E12150" s="86"/>
      <c r="F12150" s="86"/>
    </row>
    <row r="12151" spans="3:6" x14ac:dyDescent="0.25">
      <c r="C12151" s="86"/>
      <c r="D12151" s="86"/>
      <c r="E12151" s="86"/>
      <c r="F12151" s="86"/>
    </row>
    <row r="12152" spans="3:6" x14ac:dyDescent="0.25">
      <c r="C12152" s="86"/>
      <c r="D12152" s="86"/>
      <c r="E12152" s="86"/>
      <c r="F12152" s="86"/>
    </row>
    <row r="12153" spans="3:6" x14ac:dyDescent="0.25">
      <c r="C12153" s="86"/>
      <c r="D12153" s="86"/>
      <c r="E12153" s="86"/>
      <c r="F12153" s="86"/>
    </row>
    <row r="12154" spans="3:6" x14ac:dyDescent="0.25">
      <c r="C12154" s="86"/>
      <c r="D12154" s="86"/>
      <c r="E12154" s="86"/>
      <c r="F12154" s="86"/>
    </row>
    <row r="12155" spans="3:6" x14ac:dyDescent="0.25">
      <c r="C12155" s="86"/>
      <c r="D12155" s="86"/>
      <c r="E12155" s="86"/>
      <c r="F12155" s="86"/>
    </row>
    <row r="12156" spans="3:6" x14ac:dyDescent="0.25">
      <c r="C12156" s="86"/>
      <c r="D12156" s="86"/>
      <c r="E12156" s="86"/>
      <c r="F12156" s="86"/>
    </row>
    <row r="12157" spans="3:6" x14ac:dyDescent="0.25">
      <c r="C12157" s="86"/>
      <c r="D12157" s="86"/>
      <c r="E12157" s="86"/>
      <c r="F12157" s="86"/>
    </row>
    <row r="12158" spans="3:6" x14ac:dyDescent="0.25">
      <c r="C12158" s="86"/>
      <c r="D12158" s="86"/>
      <c r="E12158" s="86"/>
      <c r="F12158" s="86"/>
    </row>
    <row r="12159" spans="3:6" x14ac:dyDescent="0.25">
      <c r="C12159" s="86"/>
      <c r="D12159" s="86"/>
      <c r="E12159" s="86"/>
      <c r="F12159" s="86"/>
    </row>
    <row r="12160" spans="3:6" x14ac:dyDescent="0.25">
      <c r="C12160" s="86"/>
      <c r="D12160" s="86"/>
      <c r="E12160" s="86"/>
      <c r="F12160" s="86"/>
    </row>
    <row r="12161" spans="3:6" x14ac:dyDescent="0.25">
      <c r="C12161" s="86"/>
      <c r="D12161" s="86"/>
      <c r="E12161" s="86"/>
      <c r="F12161" s="86"/>
    </row>
    <row r="12162" spans="3:6" x14ac:dyDescent="0.25">
      <c r="C12162" s="86"/>
      <c r="D12162" s="86"/>
      <c r="E12162" s="86"/>
      <c r="F12162" s="86"/>
    </row>
    <row r="12163" spans="3:6" x14ac:dyDescent="0.25">
      <c r="C12163" s="86"/>
      <c r="D12163" s="86"/>
      <c r="E12163" s="86"/>
      <c r="F12163" s="86"/>
    </row>
    <row r="12164" spans="3:6" x14ac:dyDescent="0.25">
      <c r="C12164" s="86"/>
      <c r="D12164" s="86"/>
      <c r="E12164" s="86"/>
      <c r="F12164" s="86"/>
    </row>
    <row r="12165" spans="3:6" x14ac:dyDescent="0.25">
      <c r="C12165" s="86"/>
      <c r="D12165" s="86"/>
      <c r="E12165" s="86"/>
      <c r="F12165" s="86"/>
    </row>
    <row r="12166" spans="3:6" x14ac:dyDescent="0.25">
      <c r="C12166" s="86"/>
      <c r="D12166" s="86"/>
      <c r="E12166" s="86"/>
      <c r="F12166" s="86"/>
    </row>
    <row r="12167" spans="3:6" x14ac:dyDescent="0.25">
      <c r="C12167" s="86"/>
      <c r="D12167" s="86"/>
      <c r="E12167" s="86"/>
      <c r="F12167" s="86"/>
    </row>
    <row r="12168" spans="3:6" x14ac:dyDescent="0.25">
      <c r="C12168" s="86"/>
      <c r="D12168" s="86"/>
      <c r="E12168" s="86"/>
      <c r="F12168" s="86"/>
    </row>
    <row r="12169" spans="3:6" x14ac:dyDescent="0.25">
      <c r="C12169" s="86"/>
      <c r="D12169" s="86"/>
      <c r="E12169" s="86"/>
      <c r="F12169" s="86"/>
    </row>
    <row r="12170" spans="3:6" x14ac:dyDescent="0.25">
      <c r="C12170" s="86"/>
      <c r="D12170" s="86"/>
      <c r="E12170" s="86"/>
      <c r="F12170" s="86"/>
    </row>
    <row r="12171" spans="3:6" x14ac:dyDescent="0.25">
      <c r="C12171" s="86"/>
      <c r="D12171" s="86"/>
      <c r="E12171" s="86"/>
      <c r="F12171" s="86"/>
    </row>
    <row r="12172" spans="3:6" x14ac:dyDescent="0.25">
      <c r="C12172" s="86"/>
      <c r="D12172" s="86"/>
      <c r="E12172" s="86"/>
      <c r="F12172" s="86"/>
    </row>
    <row r="12173" spans="3:6" x14ac:dyDescent="0.25">
      <c r="C12173" s="86"/>
      <c r="D12173" s="86"/>
      <c r="E12173" s="86"/>
      <c r="F12173" s="86"/>
    </row>
    <row r="12174" spans="3:6" x14ac:dyDescent="0.25">
      <c r="C12174" s="86"/>
      <c r="D12174" s="86"/>
      <c r="E12174" s="86"/>
      <c r="F12174" s="86"/>
    </row>
    <row r="12175" spans="3:6" x14ac:dyDescent="0.25">
      <c r="C12175" s="86"/>
      <c r="D12175" s="86"/>
      <c r="E12175" s="86"/>
      <c r="F12175" s="86"/>
    </row>
    <row r="12176" spans="3:6" x14ac:dyDescent="0.25">
      <c r="C12176" s="86"/>
      <c r="D12176" s="86"/>
      <c r="E12176" s="86"/>
      <c r="F12176" s="86"/>
    </row>
    <row r="12177" spans="3:6" x14ac:dyDescent="0.25">
      <c r="C12177" s="86"/>
      <c r="D12177" s="86"/>
      <c r="E12177" s="86"/>
      <c r="F12177" s="86"/>
    </row>
    <row r="12178" spans="3:6" x14ac:dyDescent="0.25">
      <c r="C12178" s="86"/>
      <c r="D12178" s="86"/>
      <c r="E12178" s="86"/>
      <c r="F12178" s="86"/>
    </row>
    <row r="12179" spans="3:6" x14ac:dyDescent="0.25">
      <c r="C12179" s="86"/>
      <c r="D12179" s="86"/>
      <c r="E12179" s="86"/>
      <c r="F12179" s="86"/>
    </row>
    <row r="12180" spans="3:6" x14ac:dyDescent="0.25">
      <c r="C12180" s="86"/>
      <c r="D12180" s="86"/>
      <c r="E12180" s="86"/>
      <c r="F12180" s="86"/>
    </row>
    <row r="12181" spans="3:6" x14ac:dyDescent="0.25">
      <c r="C12181" s="86"/>
      <c r="D12181" s="86"/>
      <c r="E12181" s="86"/>
      <c r="F12181" s="86"/>
    </row>
    <row r="12182" spans="3:6" x14ac:dyDescent="0.25">
      <c r="C12182" s="86"/>
      <c r="D12182" s="86"/>
      <c r="E12182" s="86"/>
      <c r="F12182" s="86"/>
    </row>
    <row r="12183" spans="3:6" x14ac:dyDescent="0.25">
      <c r="C12183" s="86"/>
      <c r="D12183" s="86"/>
      <c r="E12183" s="86"/>
      <c r="F12183" s="86"/>
    </row>
    <row r="12184" spans="3:6" x14ac:dyDescent="0.25">
      <c r="C12184" s="86"/>
      <c r="D12184" s="86"/>
      <c r="E12184" s="86"/>
      <c r="F12184" s="86"/>
    </row>
    <row r="12185" spans="3:6" x14ac:dyDescent="0.25">
      <c r="C12185" s="86"/>
      <c r="D12185" s="86"/>
      <c r="E12185" s="86"/>
      <c r="F12185" s="86"/>
    </row>
    <row r="12186" spans="3:6" x14ac:dyDescent="0.25">
      <c r="C12186" s="86"/>
      <c r="D12186" s="86"/>
      <c r="E12186" s="86"/>
      <c r="F12186" s="86"/>
    </row>
    <row r="12187" spans="3:6" x14ac:dyDescent="0.25">
      <c r="C12187" s="86"/>
      <c r="D12187" s="86"/>
      <c r="E12187" s="86"/>
      <c r="F12187" s="86"/>
    </row>
    <row r="12188" spans="3:6" x14ac:dyDescent="0.25">
      <c r="C12188" s="86"/>
      <c r="D12188" s="86"/>
      <c r="E12188" s="86"/>
      <c r="F12188" s="86"/>
    </row>
    <row r="12189" spans="3:6" x14ac:dyDescent="0.25">
      <c r="C12189" s="86"/>
      <c r="D12189" s="86"/>
      <c r="E12189" s="86"/>
      <c r="F12189" s="86"/>
    </row>
    <row r="12190" spans="3:6" x14ac:dyDescent="0.25">
      <c r="C12190" s="86"/>
      <c r="D12190" s="86"/>
      <c r="E12190" s="86"/>
      <c r="F12190" s="86"/>
    </row>
    <row r="12191" spans="3:6" x14ac:dyDescent="0.25">
      <c r="C12191" s="86"/>
      <c r="D12191" s="86"/>
      <c r="E12191" s="86"/>
      <c r="F12191" s="86"/>
    </row>
    <row r="12192" spans="3:6" x14ac:dyDescent="0.25">
      <c r="C12192" s="86"/>
      <c r="D12192" s="86"/>
      <c r="E12192" s="86"/>
      <c r="F12192" s="86"/>
    </row>
    <row r="12193" spans="3:6" x14ac:dyDescent="0.25">
      <c r="C12193" s="86"/>
      <c r="D12193" s="86"/>
      <c r="E12193" s="86"/>
      <c r="F12193" s="86"/>
    </row>
    <row r="12194" spans="3:6" x14ac:dyDescent="0.25">
      <c r="C12194" s="86"/>
      <c r="D12194" s="86"/>
      <c r="E12194" s="86"/>
      <c r="F12194" s="86"/>
    </row>
    <row r="12195" spans="3:6" x14ac:dyDescent="0.25">
      <c r="C12195" s="86"/>
      <c r="D12195" s="86"/>
      <c r="E12195" s="86"/>
      <c r="F12195" s="86"/>
    </row>
    <row r="12196" spans="3:6" x14ac:dyDescent="0.25">
      <c r="C12196" s="86"/>
      <c r="D12196" s="86"/>
      <c r="E12196" s="86"/>
      <c r="F12196" s="86"/>
    </row>
    <row r="12197" spans="3:6" x14ac:dyDescent="0.25">
      <c r="C12197" s="86"/>
      <c r="D12197" s="86"/>
      <c r="E12197" s="86"/>
      <c r="F12197" s="86"/>
    </row>
    <row r="12198" spans="3:6" x14ac:dyDescent="0.25">
      <c r="C12198" s="86"/>
      <c r="D12198" s="86"/>
      <c r="E12198" s="86"/>
      <c r="F12198" s="86"/>
    </row>
    <row r="12199" spans="3:6" x14ac:dyDescent="0.25">
      <c r="C12199" s="86"/>
      <c r="D12199" s="86"/>
      <c r="E12199" s="86"/>
      <c r="F12199" s="86"/>
    </row>
    <row r="12200" spans="3:6" x14ac:dyDescent="0.25">
      <c r="C12200" s="86"/>
      <c r="D12200" s="86"/>
      <c r="E12200" s="86"/>
      <c r="F12200" s="86"/>
    </row>
    <row r="12201" spans="3:6" x14ac:dyDescent="0.25">
      <c r="C12201" s="86"/>
      <c r="D12201" s="86"/>
      <c r="E12201" s="86"/>
      <c r="F12201" s="86"/>
    </row>
    <row r="12202" spans="3:6" x14ac:dyDescent="0.25">
      <c r="C12202" s="86"/>
      <c r="D12202" s="86"/>
      <c r="E12202" s="86"/>
      <c r="F12202" s="86"/>
    </row>
    <row r="12203" spans="3:6" x14ac:dyDescent="0.25">
      <c r="C12203" s="86"/>
      <c r="D12203" s="86"/>
      <c r="E12203" s="86"/>
      <c r="F12203" s="86"/>
    </row>
    <row r="12204" spans="3:6" x14ac:dyDescent="0.25">
      <c r="C12204" s="86"/>
      <c r="D12204" s="86"/>
      <c r="E12204" s="86"/>
      <c r="F12204" s="86"/>
    </row>
    <row r="12205" spans="3:6" x14ac:dyDescent="0.25">
      <c r="C12205" s="86"/>
      <c r="D12205" s="86"/>
      <c r="E12205" s="86"/>
      <c r="F12205" s="86"/>
    </row>
    <row r="12206" spans="3:6" x14ac:dyDescent="0.25">
      <c r="C12206" s="86"/>
      <c r="D12206" s="86"/>
      <c r="E12206" s="86"/>
      <c r="F12206" s="86"/>
    </row>
    <row r="12207" spans="3:6" x14ac:dyDescent="0.25">
      <c r="C12207" s="86"/>
      <c r="D12207" s="86"/>
      <c r="E12207" s="86"/>
      <c r="F12207" s="86"/>
    </row>
    <row r="12208" spans="3:6" x14ac:dyDescent="0.25">
      <c r="C12208" s="86"/>
      <c r="D12208" s="86"/>
      <c r="E12208" s="86"/>
      <c r="F12208" s="86"/>
    </row>
    <row r="12209" spans="3:6" x14ac:dyDescent="0.25">
      <c r="C12209" s="86"/>
      <c r="D12209" s="86"/>
      <c r="E12209" s="86"/>
      <c r="F12209" s="86"/>
    </row>
    <row r="12210" spans="3:6" x14ac:dyDescent="0.25">
      <c r="C12210" s="86"/>
      <c r="D12210" s="86"/>
      <c r="E12210" s="86"/>
      <c r="F12210" s="86"/>
    </row>
    <row r="12211" spans="3:6" x14ac:dyDescent="0.25">
      <c r="C12211" s="86"/>
      <c r="D12211" s="86"/>
      <c r="E12211" s="86"/>
      <c r="F12211" s="86"/>
    </row>
    <row r="12212" spans="3:6" x14ac:dyDescent="0.25">
      <c r="C12212" s="86"/>
      <c r="D12212" s="86"/>
      <c r="E12212" s="86"/>
      <c r="F12212" s="86"/>
    </row>
    <row r="12213" spans="3:6" x14ac:dyDescent="0.25">
      <c r="C12213" s="86"/>
      <c r="D12213" s="86"/>
      <c r="E12213" s="86"/>
      <c r="F12213" s="86"/>
    </row>
    <row r="12214" spans="3:6" x14ac:dyDescent="0.25">
      <c r="C12214" s="86"/>
      <c r="D12214" s="86"/>
      <c r="E12214" s="86"/>
      <c r="F12214" s="86"/>
    </row>
    <row r="12215" spans="3:6" x14ac:dyDescent="0.25">
      <c r="C12215" s="86"/>
      <c r="D12215" s="86"/>
      <c r="E12215" s="86"/>
      <c r="F12215" s="86"/>
    </row>
    <row r="12216" spans="3:6" x14ac:dyDescent="0.25">
      <c r="C12216" s="86"/>
      <c r="D12216" s="86"/>
      <c r="E12216" s="86"/>
      <c r="F12216" s="86"/>
    </row>
    <row r="12217" spans="3:6" x14ac:dyDescent="0.25">
      <c r="C12217" s="86"/>
      <c r="D12217" s="86"/>
      <c r="E12217" s="86"/>
      <c r="F12217" s="86"/>
    </row>
    <row r="12218" spans="3:6" x14ac:dyDescent="0.25">
      <c r="C12218" s="86"/>
      <c r="D12218" s="86"/>
      <c r="E12218" s="86"/>
      <c r="F12218" s="86"/>
    </row>
    <row r="12219" spans="3:6" x14ac:dyDescent="0.25">
      <c r="C12219" s="86"/>
      <c r="D12219" s="86"/>
      <c r="E12219" s="86"/>
      <c r="F12219" s="86"/>
    </row>
    <row r="12220" spans="3:6" x14ac:dyDescent="0.25">
      <c r="C12220" s="86"/>
      <c r="D12220" s="86"/>
      <c r="E12220" s="86"/>
      <c r="F12220" s="86"/>
    </row>
    <row r="12221" spans="3:6" x14ac:dyDescent="0.25">
      <c r="C12221" s="86"/>
      <c r="D12221" s="86"/>
      <c r="E12221" s="86"/>
      <c r="F12221" s="86"/>
    </row>
    <row r="12222" spans="3:6" x14ac:dyDescent="0.25">
      <c r="C12222" s="86"/>
      <c r="D12222" s="86"/>
      <c r="E12222" s="86"/>
      <c r="F12222" s="86"/>
    </row>
    <row r="12223" spans="3:6" x14ac:dyDescent="0.25">
      <c r="C12223" s="86"/>
      <c r="D12223" s="86"/>
      <c r="E12223" s="86"/>
      <c r="F12223" s="86"/>
    </row>
    <row r="12224" spans="3:6" x14ac:dyDescent="0.25">
      <c r="C12224" s="86"/>
      <c r="D12224" s="86"/>
      <c r="E12224" s="86"/>
      <c r="F12224" s="86"/>
    </row>
    <row r="12225" spans="3:6" x14ac:dyDescent="0.25">
      <c r="C12225" s="86"/>
      <c r="D12225" s="86"/>
      <c r="E12225" s="86"/>
      <c r="F12225" s="86"/>
    </row>
    <row r="12226" spans="3:6" x14ac:dyDescent="0.25">
      <c r="C12226" s="86"/>
      <c r="D12226" s="86"/>
      <c r="E12226" s="86"/>
      <c r="F12226" s="86"/>
    </row>
    <row r="12227" spans="3:6" x14ac:dyDescent="0.25">
      <c r="C12227" s="86"/>
      <c r="D12227" s="86"/>
      <c r="E12227" s="86"/>
      <c r="F12227" s="86"/>
    </row>
    <row r="12228" spans="3:6" x14ac:dyDescent="0.25">
      <c r="C12228" s="86"/>
      <c r="D12228" s="86"/>
      <c r="E12228" s="86"/>
      <c r="F12228" s="86"/>
    </row>
    <row r="12229" spans="3:6" x14ac:dyDescent="0.25">
      <c r="C12229" s="86"/>
      <c r="D12229" s="86"/>
      <c r="E12229" s="86"/>
      <c r="F12229" s="86"/>
    </row>
    <row r="12230" spans="3:6" x14ac:dyDescent="0.25">
      <c r="C12230" s="86"/>
      <c r="D12230" s="86"/>
      <c r="E12230" s="86"/>
      <c r="F12230" s="86"/>
    </row>
    <row r="12231" spans="3:6" x14ac:dyDescent="0.25">
      <c r="C12231" s="86"/>
      <c r="D12231" s="86"/>
      <c r="E12231" s="86"/>
      <c r="F12231" s="86"/>
    </row>
    <row r="12232" spans="3:6" x14ac:dyDescent="0.25">
      <c r="C12232" s="86"/>
      <c r="D12232" s="86"/>
      <c r="E12232" s="86"/>
      <c r="F12232" s="86"/>
    </row>
    <row r="12233" spans="3:6" x14ac:dyDescent="0.25">
      <c r="C12233" s="86"/>
      <c r="D12233" s="86"/>
      <c r="E12233" s="86"/>
      <c r="F12233" s="86"/>
    </row>
    <row r="12234" spans="3:6" x14ac:dyDescent="0.25">
      <c r="C12234" s="86"/>
      <c r="D12234" s="86"/>
      <c r="E12234" s="86"/>
      <c r="F12234" s="86"/>
    </row>
    <row r="12235" spans="3:6" x14ac:dyDescent="0.25">
      <c r="C12235" s="86"/>
      <c r="D12235" s="86"/>
      <c r="E12235" s="86"/>
      <c r="F12235" s="86"/>
    </row>
    <row r="12236" spans="3:6" x14ac:dyDescent="0.25">
      <c r="C12236" s="86"/>
      <c r="D12236" s="86"/>
      <c r="E12236" s="86"/>
      <c r="F12236" s="86"/>
    </row>
    <row r="12237" spans="3:6" x14ac:dyDescent="0.25">
      <c r="C12237" s="86"/>
      <c r="D12237" s="86"/>
      <c r="E12237" s="86"/>
      <c r="F12237" s="86"/>
    </row>
    <row r="12238" spans="3:6" x14ac:dyDescent="0.25">
      <c r="C12238" s="86"/>
      <c r="D12238" s="86"/>
      <c r="E12238" s="86"/>
      <c r="F12238" s="86"/>
    </row>
    <row r="12239" spans="3:6" x14ac:dyDescent="0.25">
      <c r="C12239" s="86"/>
      <c r="D12239" s="86"/>
      <c r="E12239" s="86"/>
      <c r="F12239" s="86"/>
    </row>
    <row r="12240" spans="3:6" x14ac:dyDescent="0.25">
      <c r="C12240" s="86"/>
      <c r="D12240" s="86"/>
      <c r="E12240" s="86"/>
      <c r="F12240" s="86"/>
    </row>
    <row r="12241" spans="3:6" x14ac:dyDescent="0.25">
      <c r="C12241" s="86"/>
      <c r="D12241" s="86"/>
      <c r="E12241" s="86"/>
      <c r="F12241" s="86"/>
    </row>
    <row r="12242" spans="3:6" x14ac:dyDescent="0.25">
      <c r="C12242" s="86"/>
      <c r="D12242" s="86"/>
      <c r="E12242" s="86"/>
      <c r="F12242" s="86"/>
    </row>
    <row r="12243" spans="3:6" x14ac:dyDescent="0.25">
      <c r="C12243" s="86"/>
      <c r="D12243" s="86"/>
      <c r="E12243" s="86"/>
      <c r="F12243" s="86"/>
    </row>
    <row r="12244" spans="3:6" x14ac:dyDescent="0.25">
      <c r="C12244" s="86"/>
      <c r="D12244" s="86"/>
      <c r="E12244" s="86"/>
      <c r="F12244" s="86"/>
    </row>
    <row r="12245" spans="3:6" x14ac:dyDescent="0.25">
      <c r="C12245" s="86"/>
      <c r="D12245" s="86"/>
      <c r="E12245" s="86"/>
      <c r="F12245" s="86"/>
    </row>
    <row r="12246" spans="3:6" x14ac:dyDescent="0.25">
      <c r="C12246" s="86"/>
      <c r="D12246" s="86"/>
      <c r="E12246" s="86"/>
      <c r="F12246" s="86"/>
    </row>
    <row r="12247" spans="3:6" x14ac:dyDescent="0.25">
      <c r="C12247" s="86"/>
      <c r="D12247" s="86"/>
      <c r="E12247" s="86"/>
      <c r="F12247" s="86"/>
    </row>
    <row r="12248" spans="3:6" x14ac:dyDescent="0.25">
      <c r="C12248" s="86"/>
      <c r="D12248" s="86"/>
      <c r="E12248" s="86"/>
      <c r="F12248" s="86"/>
    </row>
    <row r="12249" spans="3:6" x14ac:dyDescent="0.25">
      <c r="C12249" s="86"/>
      <c r="D12249" s="86"/>
      <c r="E12249" s="86"/>
      <c r="F12249" s="86"/>
    </row>
    <row r="12250" spans="3:6" x14ac:dyDescent="0.25">
      <c r="C12250" s="86"/>
      <c r="D12250" s="86"/>
      <c r="E12250" s="86"/>
      <c r="F12250" s="86"/>
    </row>
    <row r="12251" spans="3:6" x14ac:dyDescent="0.25">
      <c r="C12251" s="86"/>
      <c r="D12251" s="86"/>
      <c r="E12251" s="86"/>
      <c r="F12251" s="86"/>
    </row>
    <row r="12252" spans="3:6" x14ac:dyDescent="0.25">
      <c r="C12252" s="86"/>
      <c r="D12252" s="86"/>
      <c r="E12252" s="86"/>
      <c r="F12252" s="86"/>
    </row>
    <row r="12253" spans="3:6" x14ac:dyDescent="0.25">
      <c r="C12253" s="86"/>
      <c r="D12253" s="86"/>
      <c r="E12253" s="86"/>
      <c r="F12253" s="86"/>
    </row>
    <row r="12254" spans="3:6" x14ac:dyDescent="0.25">
      <c r="C12254" s="86"/>
      <c r="D12254" s="86"/>
      <c r="E12254" s="86"/>
      <c r="F12254" s="86"/>
    </row>
    <row r="12255" spans="3:6" x14ac:dyDescent="0.25">
      <c r="C12255" s="86"/>
      <c r="D12255" s="86"/>
      <c r="E12255" s="86"/>
      <c r="F12255" s="86"/>
    </row>
    <row r="12256" spans="3:6" x14ac:dyDescent="0.25">
      <c r="C12256" s="86"/>
      <c r="D12256" s="86"/>
      <c r="E12256" s="86"/>
      <c r="F12256" s="86"/>
    </row>
    <row r="12257" spans="3:6" x14ac:dyDescent="0.25">
      <c r="C12257" s="86"/>
      <c r="D12257" s="86"/>
      <c r="E12257" s="86"/>
      <c r="F12257" s="86"/>
    </row>
    <row r="12258" spans="3:6" x14ac:dyDescent="0.25">
      <c r="C12258" s="86"/>
      <c r="D12258" s="86"/>
      <c r="E12258" s="86"/>
      <c r="F12258" s="86"/>
    </row>
    <row r="12259" spans="3:6" x14ac:dyDescent="0.25">
      <c r="C12259" s="86"/>
      <c r="D12259" s="86"/>
      <c r="E12259" s="86"/>
      <c r="F12259" s="86"/>
    </row>
    <row r="12260" spans="3:6" x14ac:dyDescent="0.25">
      <c r="C12260" s="86"/>
      <c r="D12260" s="86"/>
      <c r="E12260" s="86"/>
      <c r="F12260" s="86"/>
    </row>
    <row r="12261" spans="3:6" x14ac:dyDescent="0.25">
      <c r="C12261" s="86"/>
      <c r="D12261" s="86"/>
      <c r="E12261" s="86"/>
      <c r="F12261" s="86"/>
    </row>
    <row r="12262" spans="3:6" x14ac:dyDescent="0.25">
      <c r="C12262" s="86"/>
      <c r="D12262" s="86"/>
      <c r="E12262" s="86"/>
      <c r="F12262" s="86"/>
    </row>
    <row r="12263" spans="3:6" x14ac:dyDescent="0.25">
      <c r="C12263" s="86"/>
      <c r="D12263" s="86"/>
      <c r="E12263" s="86"/>
      <c r="F12263" s="86"/>
    </row>
    <row r="12264" spans="3:6" x14ac:dyDescent="0.25">
      <c r="C12264" s="86"/>
      <c r="D12264" s="86"/>
      <c r="E12264" s="86"/>
      <c r="F12264" s="86"/>
    </row>
    <row r="12265" spans="3:6" x14ac:dyDescent="0.25">
      <c r="C12265" s="86"/>
      <c r="D12265" s="86"/>
      <c r="E12265" s="86"/>
      <c r="F12265" s="86"/>
    </row>
    <row r="12266" spans="3:6" x14ac:dyDescent="0.25">
      <c r="C12266" s="86"/>
      <c r="D12266" s="86"/>
      <c r="E12266" s="86"/>
      <c r="F12266" s="86"/>
    </row>
    <row r="12267" spans="3:6" x14ac:dyDescent="0.25">
      <c r="C12267" s="86"/>
      <c r="D12267" s="86"/>
      <c r="E12267" s="86"/>
      <c r="F12267" s="86"/>
    </row>
    <row r="12268" spans="3:6" x14ac:dyDescent="0.25">
      <c r="C12268" s="86"/>
      <c r="D12268" s="86"/>
      <c r="E12268" s="86"/>
      <c r="F12268" s="86"/>
    </row>
    <row r="12269" spans="3:6" x14ac:dyDescent="0.25">
      <c r="C12269" s="86"/>
      <c r="D12269" s="86"/>
      <c r="E12269" s="86"/>
      <c r="F12269" s="86"/>
    </row>
    <row r="12270" spans="3:6" x14ac:dyDescent="0.25">
      <c r="C12270" s="86"/>
      <c r="D12270" s="86"/>
      <c r="E12270" s="86"/>
      <c r="F12270" s="86"/>
    </row>
    <row r="12271" spans="3:6" x14ac:dyDescent="0.25">
      <c r="C12271" s="86"/>
      <c r="D12271" s="86"/>
      <c r="E12271" s="86"/>
      <c r="F12271" s="86"/>
    </row>
    <row r="12272" spans="3:6" x14ac:dyDescent="0.25">
      <c r="C12272" s="86"/>
      <c r="D12272" s="86"/>
      <c r="E12272" s="86"/>
      <c r="F12272" s="86"/>
    </row>
    <row r="12273" spans="3:6" x14ac:dyDescent="0.25">
      <c r="C12273" s="86"/>
      <c r="D12273" s="86"/>
      <c r="E12273" s="86"/>
      <c r="F12273" s="86"/>
    </row>
    <row r="12274" spans="3:6" x14ac:dyDescent="0.25">
      <c r="C12274" s="86"/>
      <c r="D12274" s="86"/>
      <c r="E12274" s="86"/>
      <c r="F12274" s="86"/>
    </row>
    <row r="12275" spans="3:6" x14ac:dyDescent="0.25">
      <c r="C12275" s="86"/>
      <c r="D12275" s="86"/>
      <c r="E12275" s="86"/>
      <c r="F12275" s="86"/>
    </row>
    <row r="12276" spans="3:6" x14ac:dyDescent="0.25">
      <c r="C12276" s="86"/>
      <c r="D12276" s="86"/>
      <c r="E12276" s="86"/>
      <c r="F12276" s="86"/>
    </row>
    <row r="12277" spans="3:6" x14ac:dyDescent="0.25">
      <c r="C12277" s="86"/>
      <c r="D12277" s="86"/>
      <c r="E12277" s="86"/>
      <c r="F12277" s="86"/>
    </row>
    <row r="12278" spans="3:6" x14ac:dyDescent="0.25">
      <c r="C12278" s="86"/>
      <c r="D12278" s="86"/>
      <c r="E12278" s="86"/>
      <c r="F12278" s="86"/>
    </row>
    <row r="12279" spans="3:6" x14ac:dyDescent="0.25">
      <c r="C12279" s="86"/>
      <c r="D12279" s="86"/>
      <c r="E12279" s="86"/>
      <c r="F12279" s="86"/>
    </row>
    <row r="12280" spans="3:6" x14ac:dyDescent="0.25">
      <c r="C12280" s="86"/>
      <c r="D12280" s="86"/>
      <c r="E12280" s="86"/>
      <c r="F12280" s="86"/>
    </row>
    <row r="12281" spans="3:6" x14ac:dyDescent="0.25">
      <c r="C12281" s="86"/>
      <c r="D12281" s="86"/>
      <c r="E12281" s="86"/>
      <c r="F12281" s="86"/>
    </row>
    <row r="12282" spans="3:6" x14ac:dyDescent="0.25">
      <c r="C12282" s="86"/>
      <c r="D12282" s="86"/>
      <c r="E12282" s="86"/>
      <c r="F12282" s="86"/>
    </row>
    <row r="12283" spans="3:6" x14ac:dyDescent="0.25">
      <c r="C12283" s="86"/>
      <c r="D12283" s="86"/>
      <c r="E12283" s="86"/>
      <c r="F12283" s="86"/>
    </row>
    <row r="12284" spans="3:6" x14ac:dyDescent="0.25">
      <c r="C12284" s="86"/>
      <c r="D12284" s="86"/>
      <c r="E12284" s="86"/>
      <c r="F12284" s="86"/>
    </row>
    <row r="12285" spans="3:6" x14ac:dyDescent="0.25">
      <c r="C12285" s="86"/>
      <c r="D12285" s="86"/>
      <c r="E12285" s="86"/>
      <c r="F12285" s="86"/>
    </row>
    <row r="12286" spans="3:6" x14ac:dyDescent="0.25">
      <c r="C12286" s="86"/>
      <c r="D12286" s="86"/>
      <c r="E12286" s="86"/>
      <c r="F12286" s="86"/>
    </row>
    <row r="12287" spans="3:6" x14ac:dyDescent="0.25">
      <c r="C12287" s="86"/>
      <c r="D12287" s="86"/>
      <c r="E12287" s="86"/>
      <c r="F12287" s="86"/>
    </row>
    <row r="12288" spans="3:6" x14ac:dyDescent="0.25">
      <c r="C12288" s="86"/>
      <c r="D12288" s="86"/>
      <c r="E12288" s="86"/>
      <c r="F12288" s="86"/>
    </row>
    <row r="12289" spans="3:6" x14ac:dyDescent="0.25">
      <c r="C12289" s="86"/>
      <c r="D12289" s="86"/>
      <c r="E12289" s="86"/>
      <c r="F12289" s="86"/>
    </row>
    <row r="12290" spans="3:6" x14ac:dyDescent="0.25">
      <c r="C12290" s="86"/>
      <c r="D12290" s="86"/>
      <c r="E12290" s="86"/>
      <c r="F12290" s="86"/>
    </row>
    <row r="12291" spans="3:6" x14ac:dyDescent="0.25">
      <c r="C12291" s="86"/>
      <c r="D12291" s="86"/>
      <c r="E12291" s="86"/>
      <c r="F12291" s="86"/>
    </row>
    <row r="12292" spans="3:6" x14ac:dyDescent="0.25">
      <c r="C12292" s="86"/>
      <c r="D12292" s="86"/>
      <c r="E12292" s="86"/>
      <c r="F12292" s="86"/>
    </row>
    <row r="12293" spans="3:6" x14ac:dyDescent="0.25">
      <c r="C12293" s="86"/>
      <c r="D12293" s="86"/>
      <c r="E12293" s="86"/>
      <c r="F12293" s="86"/>
    </row>
    <row r="12294" spans="3:6" x14ac:dyDescent="0.25">
      <c r="C12294" s="86"/>
      <c r="D12294" s="86"/>
      <c r="E12294" s="86"/>
      <c r="F12294" s="86"/>
    </row>
    <row r="12295" spans="3:6" x14ac:dyDescent="0.25">
      <c r="C12295" s="86"/>
      <c r="D12295" s="86"/>
      <c r="E12295" s="86"/>
      <c r="F12295" s="86"/>
    </row>
    <row r="12296" spans="3:6" x14ac:dyDescent="0.25">
      <c r="C12296" s="86"/>
      <c r="D12296" s="86"/>
      <c r="E12296" s="86"/>
      <c r="F12296" s="86"/>
    </row>
    <row r="12297" spans="3:6" x14ac:dyDescent="0.25">
      <c r="C12297" s="86"/>
      <c r="D12297" s="86"/>
      <c r="E12297" s="86"/>
      <c r="F12297" s="86"/>
    </row>
    <row r="12298" spans="3:6" x14ac:dyDescent="0.25">
      <c r="C12298" s="86"/>
      <c r="D12298" s="86"/>
      <c r="E12298" s="86"/>
      <c r="F12298" s="86"/>
    </row>
    <row r="12299" spans="3:6" x14ac:dyDescent="0.25">
      <c r="C12299" s="86"/>
      <c r="D12299" s="86"/>
      <c r="E12299" s="86"/>
      <c r="F12299" s="86"/>
    </row>
    <row r="12300" spans="3:6" x14ac:dyDescent="0.25">
      <c r="C12300" s="86"/>
      <c r="D12300" s="86"/>
      <c r="E12300" s="86"/>
      <c r="F12300" s="86"/>
    </row>
    <row r="12301" spans="3:6" x14ac:dyDescent="0.25">
      <c r="C12301" s="86"/>
      <c r="D12301" s="86"/>
      <c r="E12301" s="86"/>
      <c r="F12301" s="86"/>
    </row>
    <row r="12302" spans="3:6" x14ac:dyDescent="0.25">
      <c r="C12302" s="86"/>
      <c r="D12302" s="86"/>
      <c r="E12302" s="86"/>
      <c r="F12302" s="86"/>
    </row>
    <row r="12303" spans="3:6" x14ac:dyDescent="0.25">
      <c r="C12303" s="86"/>
      <c r="D12303" s="86"/>
      <c r="E12303" s="86"/>
      <c r="F12303" s="86"/>
    </row>
    <row r="12304" spans="3:6" x14ac:dyDescent="0.25">
      <c r="C12304" s="86"/>
      <c r="D12304" s="86"/>
      <c r="E12304" s="86"/>
      <c r="F12304" s="86"/>
    </row>
    <row r="12305" spans="3:6" x14ac:dyDescent="0.25">
      <c r="C12305" s="86"/>
      <c r="D12305" s="86"/>
      <c r="E12305" s="86"/>
      <c r="F12305" s="86"/>
    </row>
    <row r="12306" spans="3:6" x14ac:dyDescent="0.25">
      <c r="C12306" s="86"/>
      <c r="D12306" s="86"/>
      <c r="E12306" s="86"/>
      <c r="F12306" s="86"/>
    </row>
    <row r="12307" spans="3:6" x14ac:dyDescent="0.25">
      <c r="C12307" s="86"/>
      <c r="D12307" s="86"/>
      <c r="E12307" s="86"/>
      <c r="F12307" s="86"/>
    </row>
    <row r="12308" spans="3:6" x14ac:dyDescent="0.25">
      <c r="C12308" s="86"/>
      <c r="D12308" s="86"/>
      <c r="E12308" s="86"/>
      <c r="F12308" s="86"/>
    </row>
    <row r="12309" spans="3:6" x14ac:dyDescent="0.25">
      <c r="C12309" s="86"/>
      <c r="D12309" s="86"/>
      <c r="E12309" s="86"/>
      <c r="F12309" s="86"/>
    </row>
    <row r="12310" spans="3:6" x14ac:dyDescent="0.25">
      <c r="C12310" s="86"/>
      <c r="D12310" s="86"/>
      <c r="E12310" s="86"/>
      <c r="F12310" s="86"/>
    </row>
    <row r="12311" spans="3:6" x14ac:dyDescent="0.25">
      <c r="C12311" s="86"/>
      <c r="D12311" s="86"/>
      <c r="E12311" s="86"/>
      <c r="F12311" s="86"/>
    </row>
    <row r="12312" spans="3:6" x14ac:dyDescent="0.25">
      <c r="C12312" s="86"/>
      <c r="D12312" s="86"/>
      <c r="E12312" s="86"/>
      <c r="F12312" s="86"/>
    </row>
    <row r="12313" spans="3:6" x14ac:dyDescent="0.25">
      <c r="C12313" s="86"/>
      <c r="D12313" s="86"/>
      <c r="E12313" s="86"/>
      <c r="F12313" s="86"/>
    </row>
    <row r="12314" spans="3:6" x14ac:dyDescent="0.25">
      <c r="C12314" s="86"/>
      <c r="D12314" s="86"/>
      <c r="E12314" s="86"/>
      <c r="F12314" s="86"/>
    </row>
    <row r="12315" spans="3:6" x14ac:dyDescent="0.25">
      <c r="C12315" s="86"/>
      <c r="D12315" s="86"/>
      <c r="E12315" s="86"/>
      <c r="F12315" s="86"/>
    </row>
    <row r="12316" spans="3:6" x14ac:dyDescent="0.25">
      <c r="C12316" s="86"/>
      <c r="D12316" s="86"/>
      <c r="E12316" s="86"/>
      <c r="F12316" s="86"/>
    </row>
    <row r="12317" spans="3:6" x14ac:dyDescent="0.25">
      <c r="C12317" s="86"/>
      <c r="D12317" s="86"/>
      <c r="E12317" s="86"/>
      <c r="F12317" s="86"/>
    </row>
    <row r="12318" spans="3:6" x14ac:dyDescent="0.25">
      <c r="C12318" s="86"/>
      <c r="D12318" s="86"/>
      <c r="E12318" s="86"/>
      <c r="F12318" s="86"/>
    </row>
    <row r="12319" spans="3:6" x14ac:dyDescent="0.25">
      <c r="C12319" s="86"/>
      <c r="D12319" s="86"/>
      <c r="E12319" s="86"/>
      <c r="F12319" s="86"/>
    </row>
    <row r="12320" spans="3:6" x14ac:dyDescent="0.25">
      <c r="C12320" s="86"/>
      <c r="D12320" s="86"/>
      <c r="E12320" s="86"/>
      <c r="F12320" s="86"/>
    </row>
    <row r="12321" spans="3:6" x14ac:dyDescent="0.25">
      <c r="C12321" s="86"/>
      <c r="D12321" s="86"/>
      <c r="E12321" s="86"/>
      <c r="F12321" s="86"/>
    </row>
    <row r="12322" spans="3:6" x14ac:dyDescent="0.25">
      <c r="C12322" s="86"/>
      <c r="D12322" s="86"/>
      <c r="E12322" s="86"/>
      <c r="F12322" s="86"/>
    </row>
    <row r="12323" spans="3:6" x14ac:dyDescent="0.25">
      <c r="C12323" s="86"/>
      <c r="D12323" s="86"/>
      <c r="E12323" s="86"/>
      <c r="F12323" s="86"/>
    </row>
    <row r="12324" spans="3:6" x14ac:dyDescent="0.25">
      <c r="C12324" s="86"/>
      <c r="D12324" s="86"/>
      <c r="E12324" s="86"/>
      <c r="F12324" s="86"/>
    </row>
    <row r="12325" spans="3:6" x14ac:dyDescent="0.25">
      <c r="C12325" s="86"/>
      <c r="D12325" s="86"/>
      <c r="E12325" s="86"/>
      <c r="F12325" s="86"/>
    </row>
    <row r="12326" spans="3:6" x14ac:dyDescent="0.25">
      <c r="C12326" s="86"/>
      <c r="D12326" s="86"/>
      <c r="E12326" s="86"/>
      <c r="F12326" s="86"/>
    </row>
    <row r="12327" spans="3:6" x14ac:dyDescent="0.25">
      <c r="C12327" s="86"/>
      <c r="D12327" s="86"/>
      <c r="E12327" s="86"/>
      <c r="F12327" s="86"/>
    </row>
    <row r="12328" spans="3:6" x14ac:dyDescent="0.25">
      <c r="C12328" s="86"/>
      <c r="D12328" s="86"/>
      <c r="E12328" s="86"/>
      <c r="F12328" s="86"/>
    </row>
    <row r="12329" spans="3:6" x14ac:dyDescent="0.25">
      <c r="C12329" s="86"/>
      <c r="D12329" s="86"/>
      <c r="E12329" s="86"/>
      <c r="F12329" s="86"/>
    </row>
    <row r="12330" spans="3:6" x14ac:dyDescent="0.25">
      <c r="C12330" s="86"/>
      <c r="D12330" s="86"/>
      <c r="E12330" s="86"/>
      <c r="F12330" s="86"/>
    </row>
    <row r="12331" spans="3:6" x14ac:dyDescent="0.25">
      <c r="C12331" s="86"/>
      <c r="D12331" s="86"/>
      <c r="E12331" s="86"/>
      <c r="F12331" s="86"/>
    </row>
    <row r="12332" spans="3:6" x14ac:dyDescent="0.25">
      <c r="C12332" s="86"/>
      <c r="D12332" s="86"/>
      <c r="E12332" s="86"/>
      <c r="F12332" s="86"/>
    </row>
    <row r="12333" spans="3:6" x14ac:dyDescent="0.25">
      <c r="C12333" s="86"/>
      <c r="D12333" s="86"/>
      <c r="E12333" s="86"/>
      <c r="F12333" s="86"/>
    </row>
    <row r="12334" spans="3:6" x14ac:dyDescent="0.25">
      <c r="C12334" s="86"/>
      <c r="D12334" s="86"/>
      <c r="E12334" s="86"/>
      <c r="F12334" s="86"/>
    </row>
    <row r="12335" spans="3:6" x14ac:dyDescent="0.25">
      <c r="C12335" s="86"/>
      <c r="D12335" s="86"/>
      <c r="E12335" s="86"/>
      <c r="F12335" s="86"/>
    </row>
    <row r="12336" spans="3:6" x14ac:dyDescent="0.25">
      <c r="C12336" s="86"/>
      <c r="D12336" s="86"/>
      <c r="E12336" s="86"/>
      <c r="F12336" s="86"/>
    </row>
    <row r="12337" spans="3:6" x14ac:dyDescent="0.25">
      <c r="C12337" s="86"/>
      <c r="D12337" s="86"/>
      <c r="E12337" s="86"/>
      <c r="F12337" s="86"/>
    </row>
    <row r="12338" spans="3:6" x14ac:dyDescent="0.25">
      <c r="C12338" s="86"/>
      <c r="D12338" s="86"/>
      <c r="E12338" s="86"/>
      <c r="F12338" s="86"/>
    </row>
    <row r="12339" spans="3:6" x14ac:dyDescent="0.25">
      <c r="C12339" s="86"/>
      <c r="D12339" s="86"/>
      <c r="E12339" s="86"/>
      <c r="F12339" s="86"/>
    </row>
    <row r="12340" spans="3:6" x14ac:dyDescent="0.25">
      <c r="C12340" s="86"/>
      <c r="D12340" s="86"/>
      <c r="E12340" s="86"/>
      <c r="F12340" s="86"/>
    </row>
    <row r="12341" spans="3:6" x14ac:dyDescent="0.25">
      <c r="C12341" s="86"/>
      <c r="D12341" s="86"/>
      <c r="E12341" s="86"/>
      <c r="F12341" s="86"/>
    </row>
    <row r="12342" spans="3:6" x14ac:dyDescent="0.25">
      <c r="C12342" s="86"/>
      <c r="D12342" s="86"/>
      <c r="E12342" s="86"/>
      <c r="F12342" s="86"/>
    </row>
    <row r="12343" spans="3:6" x14ac:dyDescent="0.25">
      <c r="C12343" s="86"/>
      <c r="D12343" s="86"/>
      <c r="E12343" s="86"/>
      <c r="F12343" s="86"/>
    </row>
    <row r="12344" spans="3:6" x14ac:dyDescent="0.25">
      <c r="C12344" s="86"/>
      <c r="D12344" s="86"/>
      <c r="E12344" s="86"/>
      <c r="F12344" s="86"/>
    </row>
    <row r="12345" spans="3:6" x14ac:dyDescent="0.25">
      <c r="C12345" s="86"/>
      <c r="D12345" s="86"/>
      <c r="E12345" s="86"/>
      <c r="F12345" s="86"/>
    </row>
    <row r="12346" spans="3:6" x14ac:dyDescent="0.25">
      <c r="C12346" s="86"/>
      <c r="D12346" s="86"/>
      <c r="E12346" s="86"/>
      <c r="F12346" s="86"/>
    </row>
    <row r="12347" spans="3:6" x14ac:dyDescent="0.25">
      <c r="C12347" s="86"/>
      <c r="D12347" s="86"/>
      <c r="E12347" s="86"/>
      <c r="F12347" s="86"/>
    </row>
    <row r="12348" spans="3:6" x14ac:dyDescent="0.25">
      <c r="C12348" s="86"/>
      <c r="D12348" s="86"/>
      <c r="E12348" s="86"/>
      <c r="F12348" s="86"/>
    </row>
    <row r="12349" spans="3:6" x14ac:dyDescent="0.25">
      <c r="C12349" s="86"/>
      <c r="D12349" s="86"/>
      <c r="E12349" s="86"/>
      <c r="F12349" s="86"/>
    </row>
    <row r="12350" spans="3:6" x14ac:dyDescent="0.25">
      <c r="C12350" s="86"/>
      <c r="D12350" s="86"/>
      <c r="E12350" s="86"/>
      <c r="F12350" s="86"/>
    </row>
    <row r="12351" spans="3:6" x14ac:dyDescent="0.25">
      <c r="C12351" s="86"/>
      <c r="D12351" s="86"/>
      <c r="E12351" s="86"/>
      <c r="F12351" s="86"/>
    </row>
    <row r="12352" spans="3:6" x14ac:dyDescent="0.25">
      <c r="C12352" s="86"/>
      <c r="D12352" s="86"/>
      <c r="E12352" s="86"/>
      <c r="F12352" s="86"/>
    </row>
    <row r="12353" spans="3:6" x14ac:dyDescent="0.25">
      <c r="C12353" s="86"/>
      <c r="D12353" s="86"/>
      <c r="E12353" s="86"/>
      <c r="F12353" s="86"/>
    </row>
    <row r="12354" spans="3:6" x14ac:dyDescent="0.25">
      <c r="C12354" s="86"/>
      <c r="D12354" s="86"/>
      <c r="E12354" s="86"/>
      <c r="F12354" s="86"/>
    </row>
    <row r="12355" spans="3:6" x14ac:dyDescent="0.25">
      <c r="C12355" s="86"/>
      <c r="D12355" s="86"/>
      <c r="E12355" s="86"/>
      <c r="F12355" s="86"/>
    </row>
    <row r="12356" spans="3:6" x14ac:dyDescent="0.25">
      <c r="C12356" s="86"/>
      <c r="D12356" s="86"/>
      <c r="E12356" s="86"/>
      <c r="F12356" s="86"/>
    </row>
    <row r="12357" spans="3:6" x14ac:dyDescent="0.25">
      <c r="C12357" s="86"/>
      <c r="D12357" s="86"/>
      <c r="E12357" s="86"/>
      <c r="F12357" s="86"/>
    </row>
    <row r="12358" spans="3:6" x14ac:dyDescent="0.25">
      <c r="C12358" s="86"/>
      <c r="D12358" s="86"/>
      <c r="E12358" s="86"/>
      <c r="F12358" s="86"/>
    </row>
    <row r="12359" spans="3:6" x14ac:dyDescent="0.25">
      <c r="C12359" s="86"/>
      <c r="D12359" s="86"/>
      <c r="E12359" s="86"/>
      <c r="F12359" s="86"/>
    </row>
    <row r="12360" spans="3:6" x14ac:dyDescent="0.25">
      <c r="C12360" s="86"/>
      <c r="D12360" s="86"/>
      <c r="E12360" s="86"/>
      <c r="F12360" s="86"/>
    </row>
    <row r="12361" spans="3:6" x14ac:dyDescent="0.25">
      <c r="C12361" s="86"/>
      <c r="D12361" s="86"/>
      <c r="E12361" s="86"/>
      <c r="F12361" s="86"/>
    </row>
    <row r="12362" spans="3:6" x14ac:dyDescent="0.25">
      <c r="C12362" s="86"/>
      <c r="D12362" s="86"/>
      <c r="E12362" s="86"/>
      <c r="F12362" s="86"/>
    </row>
    <row r="12363" spans="3:6" x14ac:dyDescent="0.25">
      <c r="C12363" s="86"/>
      <c r="D12363" s="86"/>
      <c r="E12363" s="86"/>
      <c r="F12363" s="86"/>
    </row>
    <row r="12364" spans="3:6" x14ac:dyDescent="0.25">
      <c r="C12364" s="86"/>
      <c r="D12364" s="86"/>
      <c r="E12364" s="86"/>
      <c r="F12364" s="86"/>
    </row>
    <row r="12365" spans="3:6" x14ac:dyDescent="0.25">
      <c r="C12365" s="86"/>
      <c r="D12365" s="86"/>
      <c r="E12365" s="86"/>
      <c r="F12365" s="86"/>
    </row>
    <row r="12366" spans="3:6" x14ac:dyDescent="0.25">
      <c r="C12366" s="86"/>
      <c r="D12366" s="86"/>
      <c r="E12366" s="86"/>
      <c r="F12366" s="86"/>
    </row>
    <row r="12367" spans="3:6" x14ac:dyDescent="0.25">
      <c r="C12367" s="86"/>
      <c r="D12367" s="86"/>
      <c r="E12367" s="86"/>
      <c r="F12367" s="86"/>
    </row>
    <row r="12368" spans="3:6" x14ac:dyDescent="0.25">
      <c r="C12368" s="86"/>
      <c r="D12368" s="86"/>
      <c r="E12368" s="86"/>
      <c r="F12368" s="86"/>
    </row>
    <row r="12369" spans="3:6" x14ac:dyDescent="0.25">
      <c r="C12369" s="86"/>
      <c r="D12369" s="86"/>
      <c r="E12369" s="86"/>
      <c r="F12369" s="86"/>
    </row>
    <row r="12370" spans="3:6" x14ac:dyDescent="0.25">
      <c r="C12370" s="86"/>
      <c r="D12370" s="86"/>
      <c r="E12370" s="86"/>
      <c r="F12370" s="86"/>
    </row>
    <row r="12371" spans="3:6" x14ac:dyDescent="0.25">
      <c r="C12371" s="86"/>
      <c r="D12371" s="86"/>
      <c r="E12371" s="86"/>
      <c r="F12371" s="86"/>
    </row>
    <row r="12372" spans="3:6" x14ac:dyDescent="0.25">
      <c r="C12372" s="86"/>
      <c r="D12372" s="86"/>
      <c r="E12372" s="86"/>
      <c r="F12372" s="86"/>
    </row>
    <row r="12373" spans="3:6" x14ac:dyDescent="0.25">
      <c r="C12373" s="86"/>
      <c r="D12373" s="86"/>
      <c r="E12373" s="86"/>
      <c r="F12373" s="86"/>
    </row>
    <row r="12374" spans="3:6" x14ac:dyDescent="0.25">
      <c r="C12374" s="86"/>
      <c r="D12374" s="86"/>
      <c r="E12374" s="86"/>
      <c r="F12374" s="86"/>
    </row>
    <row r="12375" spans="3:6" x14ac:dyDescent="0.25">
      <c r="C12375" s="86"/>
      <c r="D12375" s="86"/>
      <c r="E12375" s="86"/>
      <c r="F12375" s="86"/>
    </row>
    <row r="12376" spans="3:6" x14ac:dyDescent="0.25">
      <c r="C12376" s="86"/>
      <c r="D12376" s="86"/>
      <c r="E12376" s="86"/>
      <c r="F12376" s="86"/>
    </row>
    <row r="12377" spans="3:6" x14ac:dyDescent="0.25">
      <c r="C12377" s="86"/>
      <c r="D12377" s="86"/>
      <c r="E12377" s="86"/>
      <c r="F12377" s="86"/>
    </row>
    <row r="12378" spans="3:6" x14ac:dyDescent="0.25">
      <c r="C12378" s="86"/>
      <c r="D12378" s="86"/>
      <c r="E12378" s="86"/>
      <c r="F12378" s="86"/>
    </row>
    <row r="12379" spans="3:6" x14ac:dyDescent="0.25">
      <c r="C12379" s="86"/>
      <c r="D12379" s="86"/>
      <c r="E12379" s="86"/>
      <c r="F12379" s="86"/>
    </row>
    <row r="12380" spans="3:6" x14ac:dyDescent="0.25">
      <c r="C12380" s="86"/>
      <c r="D12380" s="86"/>
      <c r="E12380" s="86"/>
      <c r="F12380" s="86"/>
    </row>
    <row r="12381" spans="3:6" x14ac:dyDescent="0.25">
      <c r="C12381" s="86"/>
      <c r="D12381" s="86"/>
      <c r="E12381" s="86"/>
      <c r="F12381" s="86"/>
    </row>
    <row r="12382" spans="3:6" x14ac:dyDescent="0.25">
      <c r="C12382" s="86"/>
      <c r="D12382" s="86"/>
      <c r="E12382" s="86"/>
      <c r="F12382" s="86"/>
    </row>
    <row r="12383" spans="3:6" x14ac:dyDescent="0.25">
      <c r="C12383" s="86"/>
      <c r="D12383" s="86"/>
      <c r="E12383" s="86"/>
      <c r="F12383" s="86"/>
    </row>
    <row r="12384" spans="3:6" x14ac:dyDescent="0.25">
      <c r="C12384" s="86"/>
      <c r="D12384" s="86"/>
      <c r="E12384" s="86"/>
      <c r="F12384" s="86"/>
    </row>
    <row r="12385" spans="3:6" x14ac:dyDescent="0.25">
      <c r="C12385" s="86"/>
      <c r="D12385" s="86"/>
      <c r="E12385" s="86"/>
      <c r="F12385" s="86"/>
    </row>
    <row r="12386" spans="3:6" x14ac:dyDescent="0.25">
      <c r="C12386" s="86"/>
      <c r="D12386" s="86"/>
      <c r="E12386" s="86"/>
      <c r="F12386" s="86"/>
    </row>
    <row r="12387" spans="3:6" x14ac:dyDescent="0.25">
      <c r="C12387" s="86"/>
      <c r="D12387" s="86"/>
      <c r="E12387" s="86"/>
      <c r="F12387" s="86"/>
    </row>
    <row r="12388" spans="3:6" x14ac:dyDescent="0.25">
      <c r="C12388" s="86"/>
      <c r="D12388" s="86"/>
      <c r="E12388" s="86"/>
      <c r="F12388" s="86"/>
    </row>
    <row r="12389" spans="3:6" x14ac:dyDescent="0.25">
      <c r="C12389" s="86"/>
      <c r="D12389" s="86"/>
      <c r="E12389" s="86"/>
      <c r="F12389" s="86"/>
    </row>
    <row r="12390" spans="3:6" x14ac:dyDescent="0.25">
      <c r="C12390" s="86"/>
      <c r="D12390" s="86"/>
      <c r="E12390" s="86"/>
      <c r="F12390" s="86"/>
    </row>
    <row r="12391" spans="3:6" x14ac:dyDescent="0.25">
      <c r="C12391" s="86"/>
      <c r="D12391" s="86"/>
      <c r="E12391" s="86"/>
      <c r="F12391" s="86"/>
    </row>
    <row r="12392" spans="3:6" x14ac:dyDescent="0.25">
      <c r="C12392" s="86"/>
      <c r="D12392" s="86"/>
      <c r="E12392" s="86"/>
      <c r="F12392" s="86"/>
    </row>
    <row r="12393" spans="3:6" x14ac:dyDescent="0.25">
      <c r="C12393" s="86"/>
      <c r="D12393" s="86"/>
      <c r="E12393" s="86"/>
      <c r="F12393" s="86"/>
    </row>
    <row r="12394" spans="3:6" x14ac:dyDescent="0.25">
      <c r="C12394" s="86"/>
      <c r="D12394" s="86"/>
      <c r="E12394" s="86"/>
      <c r="F12394" s="86"/>
    </row>
    <row r="12395" spans="3:6" x14ac:dyDescent="0.25">
      <c r="C12395" s="86"/>
      <c r="D12395" s="86"/>
      <c r="E12395" s="86"/>
      <c r="F12395" s="86"/>
    </row>
    <row r="12396" spans="3:6" x14ac:dyDescent="0.25">
      <c r="C12396" s="86"/>
      <c r="D12396" s="86"/>
      <c r="E12396" s="86"/>
      <c r="F12396" s="86"/>
    </row>
    <row r="12397" spans="3:6" x14ac:dyDescent="0.25">
      <c r="C12397" s="86"/>
      <c r="D12397" s="86"/>
      <c r="E12397" s="86"/>
      <c r="F12397" s="86"/>
    </row>
    <row r="12398" spans="3:6" x14ac:dyDescent="0.25">
      <c r="C12398" s="86"/>
      <c r="D12398" s="86"/>
      <c r="E12398" s="86"/>
      <c r="F12398" s="86"/>
    </row>
    <row r="12399" spans="3:6" x14ac:dyDescent="0.25">
      <c r="C12399" s="86"/>
      <c r="D12399" s="86"/>
      <c r="E12399" s="86"/>
      <c r="F12399" s="86"/>
    </row>
    <row r="12400" spans="3:6" x14ac:dyDescent="0.25">
      <c r="C12400" s="86"/>
      <c r="D12400" s="86"/>
      <c r="E12400" s="86"/>
      <c r="F12400" s="86"/>
    </row>
    <row r="12401" spans="3:6" x14ac:dyDescent="0.25">
      <c r="C12401" s="86"/>
      <c r="D12401" s="86"/>
      <c r="E12401" s="86"/>
      <c r="F12401" s="86"/>
    </row>
    <row r="12402" spans="3:6" x14ac:dyDescent="0.25">
      <c r="C12402" s="86"/>
      <c r="D12402" s="86"/>
      <c r="E12402" s="86"/>
      <c r="F12402" s="86"/>
    </row>
    <row r="12403" spans="3:6" x14ac:dyDescent="0.25">
      <c r="C12403" s="86"/>
      <c r="D12403" s="86"/>
      <c r="E12403" s="86"/>
      <c r="F12403" s="86"/>
    </row>
    <row r="12404" spans="3:6" x14ac:dyDescent="0.25">
      <c r="C12404" s="86"/>
      <c r="D12404" s="86"/>
      <c r="E12404" s="86"/>
      <c r="F12404" s="86"/>
    </row>
    <row r="12405" spans="3:6" x14ac:dyDescent="0.25">
      <c r="C12405" s="86"/>
      <c r="D12405" s="86"/>
      <c r="E12405" s="86"/>
      <c r="F12405" s="86"/>
    </row>
    <row r="12406" spans="3:6" x14ac:dyDescent="0.25">
      <c r="C12406" s="86"/>
      <c r="D12406" s="86"/>
      <c r="E12406" s="86"/>
      <c r="F12406" s="86"/>
    </row>
    <row r="12407" spans="3:6" x14ac:dyDescent="0.25">
      <c r="C12407" s="86"/>
      <c r="D12407" s="86"/>
      <c r="E12407" s="86"/>
      <c r="F12407" s="86"/>
    </row>
    <row r="12408" spans="3:6" x14ac:dyDescent="0.25">
      <c r="C12408" s="86"/>
      <c r="D12408" s="86"/>
      <c r="E12408" s="86"/>
      <c r="F12408" s="86"/>
    </row>
    <row r="12409" spans="3:6" x14ac:dyDescent="0.25">
      <c r="C12409" s="86"/>
      <c r="D12409" s="86"/>
      <c r="E12409" s="86"/>
      <c r="F12409" s="86"/>
    </row>
    <row r="12410" spans="3:6" x14ac:dyDescent="0.25">
      <c r="C12410" s="86"/>
      <c r="D12410" s="86"/>
      <c r="E12410" s="86"/>
      <c r="F12410" s="86"/>
    </row>
    <row r="12411" spans="3:6" x14ac:dyDescent="0.25">
      <c r="C12411" s="86"/>
      <c r="D12411" s="86"/>
      <c r="E12411" s="86"/>
      <c r="F12411" s="86"/>
    </row>
    <row r="12412" spans="3:6" x14ac:dyDescent="0.25">
      <c r="C12412" s="86"/>
      <c r="D12412" s="86"/>
      <c r="E12412" s="86"/>
      <c r="F12412" s="86"/>
    </row>
    <row r="12413" spans="3:6" x14ac:dyDescent="0.25">
      <c r="C12413" s="86"/>
      <c r="D12413" s="86"/>
      <c r="E12413" s="86"/>
      <c r="F12413" s="86"/>
    </row>
    <row r="12414" spans="3:6" x14ac:dyDescent="0.25">
      <c r="C12414" s="86"/>
      <c r="D12414" s="86"/>
      <c r="E12414" s="86"/>
      <c r="F12414" s="86"/>
    </row>
    <row r="12415" spans="3:6" x14ac:dyDescent="0.25">
      <c r="C12415" s="86"/>
      <c r="D12415" s="86"/>
      <c r="E12415" s="86"/>
      <c r="F12415" s="86"/>
    </row>
    <row r="12416" spans="3:6" x14ac:dyDescent="0.25">
      <c r="C12416" s="86"/>
      <c r="D12416" s="86"/>
      <c r="E12416" s="86"/>
      <c r="F12416" s="86"/>
    </row>
    <row r="12417" spans="3:6" x14ac:dyDescent="0.25">
      <c r="C12417" s="86"/>
      <c r="D12417" s="86"/>
      <c r="E12417" s="86"/>
      <c r="F12417" s="86"/>
    </row>
    <row r="12418" spans="3:6" x14ac:dyDescent="0.25">
      <c r="C12418" s="86"/>
      <c r="D12418" s="86"/>
      <c r="E12418" s="86"/>
      <c r="F12418" s="86"/>
    </row>
    <row r="12419" spans="3:6" x14ac:dyDescent="0.25">
      <c r="C12419" s="86"/>
      <c r="D12419" s="86"/>
      <c r="E12419" s="86"/>
      <c r="F12419" s="86"/>
    </row>
    <row r="12420" spans="3:6" x14ac:dyDescent="0.25">
      <c r="C12420" s="86"/>
      <c r="D12420" s="86"/>
      <c r="E12420" s="86"/>
      <c r="F12420" s="86"/>
    </row>
    <row r="12421" spans="3:6" x14ac:dyDescent="0.25">
      <c r="C12421" s="86"/>
      <c r="D12421" s="86"/>
      <c r="E12421" s="86"/>
      <c r="F12421" s="86"/>
    </row>
    <row r="12422" spans="3:6" x14ac:dyDescent="0.25">
      <c r="C12422" s="86"/>
      <c r="D12422" s="86"/>
      <c r="E12422" s="86"/>
      <c r="F12422" s="86"/>
    </row>
    <row r="12423" spans="3:6" x14ac:dyDescent="0.25">
      <c r="C12423" s="86"/>
      <c r="D12423" s="86"/>
      <c r="E12423" s="86"/>
      <c r="F12423" s="86"/>
    </row>
    <row r="12424" spans="3:6" x14ac:dyDescent="0.25">
      <c r="C12424" s="86"/>
      <c r="D12424" s="86"/>
      <c r="E12424" s="86"/>
      <c r="F12424" s="86"/>
    </row>
    <row r="12425" spans="3:6" x14ac:dyDescent="0.25">
      <c r="C12425" s="86"/>
      <c r="D12425" s="86"/>
      <c r="E12425" s="86"/>
      <c r="F12425" s="86"/>
    </row>
    <row r="12426" spans="3:6" x14ac:dyDescent="0.25">
      <c r="C12426" s="86"/>
      <c r="D12426" s="86"/>
      <c r="E12426" s="86"/>
      <c r="F12426" s="86"/>
    </row>
    <row r="12427" spans="3:6" x14ac:dyDescent="0.25">
      <c r="C12427" s="86"/>
      <c r="D12427" s="86"/>
      <c r="E12427" s="86"/>
      <c r="F12427" s="86"/>
    </row>
    <row r="12428" spans="3:6" x14ac:dyDescent="0.25">
      <c r="C12428" s="86"/>
      <c r="D12428" s="86"/>
      <c r="E12428" s="86"/>
      <c r="F12428" s="86"/>
    </row>
    <row r="12429" spans="3:6" x14ac:dyDescent="0.25">
      <c r="C12429" s="86"/>
      <c r="D12429" s="86"/>
      <c r="E12429" s="86"/>
      <c r="F12429" s="86"/>
    </row>
    <row r="12430" spans="3:6" x14ac:dyDescent="0.25">
      <c r="C12430" s="86"/>
      <c r="D12430" s="86"/>
      <c r="E12430" s="86"/>
      <c r="F12430" s="86"/>
    </row>
    <row r="12431" spans="3:6" x14ac:dyDescent="0.25">
      <c r="C12431" s="86"/>
      <c r="D12431" s="86"/>
      <c r="E12431" s="86"/>
      <c r="F12431" s="86"/>
    </row>
    <row r="12432" spans="3:6" x14ac:dyDescent="0.25">
      <c r="C12432" s="86"/>
      <c r="D12432" s="86"/>
      <c r="E12432" s="86"/>
      <c r="F12432" s="86"/>
    </row>
    <row r="12433" spans="3:6" x14ac:dyDescent="0.25">
      <c r="C12433" s="86"/>
      <c r="D12433" s="86"/>
      <c r="E12433" s="86"/>
      <c r="F12433" s="86"/>
    </row>
    <row r="12434" spans="3:6" x14ac:dyDescent="0.25">
      <c r="C12434" s="86"/>
      <c r="D12434" s="86"/>
      <c r="E12434" s="86"/>
      <c r="F12434" s="86"/>
    </row>
    <row r="12435" spans="3:6" x14ac:dyDescent="0.25">
      <c r="C12435" s="86"/>
      <c r="D12435" s="86"/>
      <c r="E12435" s="86"/>
      <c r="F12435" s="86"/>
    </row>
    <row r="12436" spans="3:6" x14ac:dyDescent="0.25">
      <c r="C12436" s="86"/>
      <c r="D12436" s="86"/>
      <c r="E12436" s="86"/>
      <c r="F12436" s="86"/>
    </row>
    <row r="12437" spans="3:6" x14ac:dyDescent="0.25">
      <c r="C12437" s="86"/>
      <c r="D12437" s="86"/>
      <c r="E12437" s="86"/>
      <c r="F12437" s="86"/>
    </row>
    <row r="12438" spans="3:6" x14ac:dyDescent="0.25">
      <c r="C12438" s="86"/>
      <c r="D12438" s="86"/>
      <c r="E12438" s="86"/>
      <c r="F12438" s="86"/>
    </row>
    <row r="12439" spans="3:6" x14ac:dyDescent="0.25">
      <c r="C12439" s="86"/>
      <c r="D12439" s="86"/>
      <c r="E12439" s="86"/>
      <c r="F12439" s="86"/>
    </row>
    <row r="12440" spans="3:6" x14ac:dyDescent="0.25">
      <c r="C12440" s="86"/>
      <c r="D12440" s="86"/>
      <c r="E12440" s="86"/>
      <c r="F12440" s="86"/>
    </row>
    <row r="12441" spans="3:6" x14ac:dyDescent="0.25">
      <c r="C12441" s="86"/>
      <c r="D12441" s="86"/>
      <c r="E12441" s="86"/>
      <c r="F12441" s="86"/>
    </row>
    <row r="12442" spans="3:6" x14ac:dyDescent="0.25">
      <c r="C12442" s="86"/>
      <c r="D12442" s="86"/>
      <c r="E12442" s="86"/>
      <c r="F12442" s="86"/>
    </row>
    <row r="12443" spans="3:6" x14ac:dyDescent="0.25">
      <c r="C12443" s="86"/>
      <c r="D12443" s="86"/>
      <c r="E12443" s="86"/>
      <c r="F12443" s="86"/>
    </row>
    <row r="12444" spans="3:6" x14ac:dyDescent="0.25">
      <c r="C12444" s="86"/>
      <c r="D12444" s="86"/>
      <c r="E12444" s="86"/>
      <c r="F12444" s="86"/>
    </row>
    <row r="12445" spans="3:6" x14ac:dyDescent="0.25">
      <c r="C12445" s="86"/>
      <c r="D12445" s="86"/>
      <c r="E12445" s="86"/>
      <c r="F12445" s="86"/>
    </row>
    <row r="12446" spans="3:6" x14ac:dyDescent="0.25">
      <c r="C12446" s="86"/>
      <c r="D12446" s="86"/>
      <c r="E12446" s="86"/>
      <c r="F12446" s="86"/>
    </row>
    <row r="12447" spans="3:6" x14ac:dyDescent="0.25">
      <c r="C12447" s="86"/>
      <c r="D12447" s="86"/>
      <c r="E12447" s="86"/>
      <c r="F12447" s="86"/>
    </row>
    <row r="12448" spans="3:6" x14ac:dyDescent="0.25">
      <c r="C12448" s="86"/>
      <c r="D12448" s="86"/>
      <c r="E12448" s="86"/>
      <c r="F12448" s="86"/>
    </row>
    <row r="12449" spans="3:6" x14ac:dyDescent="0.25">
      <c r="C12449" s="86"/>
      <c r="D12449" s="86"/>
      <c r="E12449" s="86"/>
      <c r="F12449" s="86"/>
    </row>
    <row r="12450" spans="3:6" x14ac:dyDescent="0.25">
      <c r="C12450" s="86"/>
      <c r="D12450" s="86"/>
      <c r="E12450" s="86"/>
      <c r="F12450" s="86"/>
    </row>
    <row r="12451" spans="3:6" x14ac:dyDescent="0.25">
      <c r="C12451" s="86"/>
      <c r="D12451" s="86"/>
      <c r="E12451" s="86"/>
      <c r="F12451" s="86"/>
    </row>
    <row r="12452" spans="3:6" x14ac:dyDescent="0.25">
      <c r="C12452" s="86"/>
      <c r="D12452" s="86"/>
      <c r="E12452" s="86"/>
      <c r="F12452" s="86"/>
    </row>
    <row r="12453" spans="3:6" x14ac:dyDescent="0.25">
      <c r="C12453" s="86"/>
      <c r="D12453" s="86"/>
      <c r="E12453" s="86"/>
      <c r="F12453" s="86"/>
    </row>
    <row r="12454" spans="3:6" x14ac:dyDescent="0.25">
      <c r="C12454" s="86"/>
      <c r="D12454" s="86"/>
      <c r="E12454" s="86"/>
      <c r="F12454" s="86"/>
    </row>
    <row r="12455" spans="3:6" x14ac:dyDescent="0.25">
      <c r="C12455" s="86"/>
      <c r="D12455" s="86"/>
      <c r="E12455" s="86"/>
      <c r="F12455" s="86"/>
    </row>
    <row r="12456" spans="3:6" x14ac:dyDescent="0.25">
      <c r="C12456" s="86"/>
      <c r="D12456" s="86"/>
      <c r="E12456" s="86"/>
      <c r="F12456" s="86"/>
    </row>
    <row r="12457" spans="3:6" x14ac:dyDescent="0.25">
      <c r="C12457" s="86"/>
      <c r="D12457" s="86"/>
      <c r="E12457" s="86"/>
      <c r="F12457" s="86"/>
    </row>
    <row r="12458" spans="3:6" x14ac:dyDescent="0.25">
      <c r="C12458" s="86"/>
      <c r="D12458" s="86"/>
      <c r="E12458" s="86"/>
      <c r="F12458" s="86"/>
    </row>
    <row r="12459" spans="3:6" x14ac:dyDescent="0.25">
      <c r="C12459" s="86"/>
      <c r="D12459" s="86"/>
      <c r="E12459" s="86"/>
      <c r="F12459" s="86"/>
    </row>
    <row r="12460" spans="3:6" x14ac:dyDescent="0.25">
      <c r="C12460" s="86"/>
      <c r="D12460" s="86"/>
      <c r="E12460" s="86"/>
      <c r="F12460" s="86"/>
    </row>
    <row r="12461" spans="3:6" x14ac:dyDescent="0.25">
      <c r="C12461" s="86"/>
      <c r="D12461" s="86"/>
      <c r="E12461" s="86"/>
      <c r="F12461" s="86"/>
    </row>
    <row r="12462" spans="3:6" x14ac:dyDescent="0.25">
      <c r="C12462" s="86"/>
      <c r="D12462" s="86"/>
      <c r="E12462" s="86"/>
      <c r="F12462" s="86"/>
    </row>
    <row r="12463" spans="3:6" x14ac:dyDescent="0.25">
      <c r="C12463" s="86"/>
      <c r="D12463" s="86"/>
      <c r="E12463" s="86"/>
      <c r="F12463" s="86"/>
    </row>
    <row r="12464" spans="3:6" x14ac:dyDescent="0.25">
      <c r="C12464" s="86"/>
      <c r="D12464" s="86"/>
      <c r="E12464" s="86"/>
      <c r="F12464" s="86"/>
    </row>
    <row r="12465" spans="3:6" x14ac:dyDescent="0.25">
      <c r="C12465" s="86"/>
      <c r="D12465" s="86"/>
      <c r="E12465" s="86"/>
      <c r="F12465" s="86"/>
    </row>
    <row r="12466" spans="3:6" x14ac:dyDescent="0.25">
      <c r="C12466" s="86"/>
      <c r="D12466" s="86"/>
      <c r="E12466" s="86"/>
      <c r="F12466" s="86"/>
    </row>
    <row r="12467" spans="3:6" x14ac:dyDescent="0.25">
      <c r="C12467" s="86"/>
      <c r="D12467" s="86"/>
      <c r="E12467" s="86"/>
      <c r="F12467" s="86"/>
    </row>
    <row r="12468" spans="3:6" x14ac:dyDescent="0.25">
      <c r="C12468" s="86"/>
      <c r="D12468" s="86"/>
      <c r="E12468" s="86"/>
      <c r="F12468" s="86"/>
    </row>
    <row r="12469" spans="3:6" x14ac:dyDescent="0.25">
      <c r="C12469" s="86"/>
      <c r="D12469" s="86"/>
      <c r="E12469" s="86"/>
      <c r="F12469" s="86"/>
    </row>
    <row r="12470" spans="3:6" x14ac:dyDescent="0.25">
      <c r="C12470" s="86"/>
      <c r="D12470" s="86"/>
      <c r="E12470" s="86"/>
      <c r="F12470" s="86"/>
    </row>
    <row r="12471" spans="3:6" x14ac:dyDescent="0.25">
      <c r="C12471" s="86"/>
      <c r="D12471" s="86"/>
      <c r="E12471" s="86"/>
      <c r="F12471" s="86"/>
    </row>
    <row r="12472" spans="3:6" x14ac:dyDescent="0.25">
      <c r="C12472" s="86"/>
      <c r="D12472" s="86"/>
      <c r="E12472" s="86"/>
      <c r="F12472" s="86"/>
    </row>
    <row r="12473" spans="3:6" x14ac:dyDescent="0.25">
      <c r="C12473" s="86"/>
      <c r="D12473" s="86"/>
      <c r="E12473" s="86"/>
      <c r="F12473" s="86"/>
    </row>
    <row r="12474" spans="3:6" x14ac:dyDescent="0.25">
      <c r="C12474" s="86"/>
      <c r="D12474" s="86"/>
      <c r="E12474" s="86"/>
      <c r="F12474" s="86"/>
    </row>
    <row r="12475" spans="3:6" x14ac:dyDescent="0.25">
      <c r="C12475" s="86"/>
      <c r="D12475" s="86"/>
      <c r="E12475" s="86"/>
      <c r="F12475" s="86"/>
    </row>
    <row r="12476" spans="3:6" x14ac:dyDescent="0.25">
      <c r="C12476" s="86"/>
      <c r="D12476" s="86"/>
      <c r="E12476" s="86"/>
      <c r="F12476" s="86"/>
    </row>
    <row r="12477" spans="3:6" x14ac:dyDescent="0.25">
      <c r="C12477" s="86"/>
      <c r="D12477" s="86"/>
      <c r="E12477" s="86"/>
      <c r="F12477" s="86"/>
    </row>
    <row r="12478" spans="3:6" x14ac:dyDescent="0.25">
      <c r="C12478" s="86"/>
      <c r="D12478" s="86"/>
      <c r="E12478" s="86"/>
      <c r="F12478" s="86"/>
    </row>
    <row r="12479" spans="3:6" x14ac:dyDescent="0.25">
      <c r="C12479" s="86"/>
      <c r="D12479" s="86"/>
      <c r="E12479" s="86"/>
      <c r="F12479" s="86"/>
    </row>
    <row r="12480" spans="3:6" x14ac:dyDescent="0.25">
      <c r="C12480" s="86"/>
      <c r="D12480" s="86"/>
      <c r="E12480" s="86"/>
      <c r="F12480" s="86"/>
    </row>
    <row r="12481" spans="3:6" x14ac:dyDescent="0.25">
      <c r="C12481" s="86"/>
      <c r="D12481" s="86"/>
      <c r="E12481" s="86"/>
      <c r="F12481" s="86"/>
    </row>
    <row r="12482" spans="3:6" x14ac:dyDescent="0.25">
      <c r="C12482" s="86"/>
      <c r="D12482" s="86"/>
      <c r="E12482" s="86"/>
      <c r="F12482" s="86"/>
    </row>
    <row r="12483" spans="3:6" x14ac:dyDescent="0.25">
      <c r="C12483" s="86"/>
      <c r="D12483" s="86"/>
      <c r="E12483" s="86"/>
      <c r="F12483" s="86"/>
    </row>
    <row r="12484" spans="3:6" x14ac:dyDescent="0.25">
      <c r="C12484" s="86"/>
      <c r="D12484" s="86"/>
      <c r="E12484" s="86"/>
      <c r="F12484" s="86"/>
    </row>
    <row r="12485" spans="3:6" x14ac:dyDescent="0.25">
      <c r="C12485" s="86"/>
      <c r="D12485" s="86"/>
      <c r="E12485" s="86"/>
      <c r="F12485" s="86"/>
    </row>
    <row r="12486" spans="3:6" x14ac:dyDescent="0.25">
      <c r="C12486" s="86"/>
      <c r="D12486" s="86"/>
      <c r="E12486" s="86"/>
      <c r="F12486" s="86"/>
    </row>
    <row r="12487" spans="3:6" x14ac:dyDescent="0.25">
      <c r="C12487" s="86"/>
      <c r="D12487" s="86"/>
      <c r="E12487" s="86"/>
      <c r="F12487" s="86"/>
    </row>
    <row r="12488" spans="3:6" x14ac:dyDescent="0.25">
      <c r="C12488" s="86"/>
      <c r="D12488" s="86"/>
      <c r="E12488" s="86"/>
      <c r="F12488" s="86"/>
    </row>
    <row r="12489" spans="3:6" x14ac:dyDescent="0.25">
      <c r="C12489" s="86"/>
      <c r="D12489" s="86"/>
      <c r="E12489" s="86"/>
      <c r="F12489" s="86"/>
    </row>
    <row r="12490" spans="3:6" x14ac:dyDescent="0.25">
      <c r="C12490" s="86"/>
      <c r="D12490" s="86"/>
      <c r="E12490" s="86"/>
      <c r="F12490" s="86"/>
    </row>
    <row r="12491" spans="3:6" x14ac:dyDescent="0.25">
      <c r="C12491" s="86"/>
      <c r="D12491" s="86"/>
      <c r="E12491" s="86"/>
      <c r="F12491" s="86"/>
    </row>
    <row r="12492" spans="3:6" x14ac:dyDescent="0.25">
      <c r="C12492" s="86"/>
      <c r="D12492" s="86"/>
      <c r="E12492" s="86"/>
      <c r="F12492" s="86"/>
    </row>
    <row r="12493" spans="3:6" x14ac:dyDescent="0.25">
      <c r="C12493" s="86"/>
      <c r="D12493" s="86"/>
      <c r="E12493" s="86"/>
      <c r="F12493" s="86"/>
    </row>
    <row r="12494" spans="3:6" x14ac:dyDescent="0.25">
      <c r="C12494" s="86"/>
      <c r="D12494" s="86"/>
      <c r="E12494" s="86"/>
      <c r="F12494" s="86"/>
    </row>
    <row r="12495" spans="3:6" x14ac:dyDescent="0.25">
      <c r="C12495" s="86"/>
      <c r="D12495" s="86"/>
      <c r="E12495" s="86"/>
      <c r="F12495" s="86"/>
    </row>
    <row r="12496" spans="3:6" x14ac:dyDescent="0.25">
      <c r="C12496" s="86"/>
      <c r="D12496" s="86"/>
      <c r="E12496" s="86"/>
      <c r="F12496" s="86"/>
    </row>
    <row r="12497" spans="3:6" x14ac:dyDescent="0.25">
      <c r="C12497" s="86"/>
      <c r="D12497" s="86"/>
      <c r="E12497" s="86"/>
      <c r="F12497" s="86"/>
    </row>
    <row r="12498" spans="3:6" x14ac:dyDescent="0.25">
      <c r="C12498" s="86"/>
      <c r="D12498" s="86"/>
      <c r="E12498" s="86"/>
      <c r="F12498" s="86"/>
    </row>
    <row r="12499" spans="3:6" x14ac:dyDescent="0.25">
      <c r="C12499" s="86"/>
      <c r="D12499" s="86"/>
      <c r="E12499" s="86"/>
      <c r="F12499" s="86"/>
    </row>
    <row r="12500" spans="3:6" x14ac:dyDescent="0.25">
      <c r="C12500" s="86"/>
      <c r="D12500" s="86"/>
      <c r="E12500" s="86"/>
      <c r="F12500" s="86"/>
    </row>
    <row r="12501" spans="3:6" x14ac:dyDescent="0.25">
      <c r="C12501" s="86"/>
      <c r="D12501" s="86"/>
      <c r="E12501" s="86"/>
      <c r="F12501" s="86"/>
    </row>
    <row r="12502" spans="3:6" x14ac:dyDescent="0.25">
      <c r="C12502" s="86"/>
      <c r="D12502" s="86"/>
      <c r="E12502" s="86"/>
      <c r="F12502" s="86"/>
    </row>
    <row r="12503" spans="3:6" x14ac:dyDescent="0.25">
      <c r="C12503" s="86"/>
      <c r="D12503" s="86"/>
      <c r="E12503" s="86"/>
      <c r="F12503" s="86"/>
    </row>
    <row r="12504" spans="3:6" x14ac:dyDescent="0.25">
      <c r="C12504" s="86"/>
      <c r="D12504" s="86"/>
      <c r="E12504" s="86"/>
      <c r="F12504" s="86"/>
    </row>
    <row r="12505" spans="3:6" x14ac:dyDescent="0.25">
      <c r="C12505" s="86"/>
      <c r="D12505" s="86"/>
      <c r="E12505" s="86"/>
      <c r="F12505" s="86"/>
    </row>
    <row r="12506" spans="3:6" x14ac:dyDescent="0.25">
      <c r="C12506" s="86"/>
      <c r="D12506" s="86"/>
      <c r="E12506" s="86"/>
      <c r="F12506" s="86"/>
    </row>
    <row r="12507" spans="3:6" x14ac:dyDescent="0.25">
      <c r="C12507" s="86"/>
      <c r="D12507" s="86"/>
      <c r="E12507" s="86"/>
      <c r="F12507" s="86"/>
    </row>
    <row r="12508" spans="3:6" x14ac:dyDescent="0.25">
      <c r="C12508" s="86"/>
      <c r="D12508" s="86"/>
      <c r="E12508" s="86"/>
      <c r="F12508" s="86"/>
    </row>
    <row r="12509" spans="3:6" x14ac:dyDescent="0.25">
      <c r="C12509" s="86"/>
      <c r="D12509" s="86"/>
      <c r="E12509" s="86"/>
      <c r="F12509" s="86"/>
    </row>
    <row r="12510" spans="3:6" x14ac:dyDescent="0.25">
      <c r="C12510" s="86"/>
      <c r="D12510" s="86"/>
      <c r="E12510" s="86"/>
      <c r="F12510" s="86"/>
    </row>
    <row r="12511" spans="3:6" x14ac:dyDescent="0.25">
      <c r="C12511" s="86"/>
      <c r="D12511" s="86"/>
      <c r="E12511" s="86"/>
      <c r="F12511" s="86"/>
    </row>
    <row r="12512" spans="3:6" x14ac:dyDescent="0.25">
      <c r="C12512" s="86"/>
      <c r="D12512" s="86"/>
      <c r="E12512" s="86"/>
      <c r="F12512" s="86"/>
    </row>
    <row r="12513" spans="3:6" x14ac:dyDescent="0.25">
      <c r="C12513" s="86"/>
      <c r="D12513" s="86"/>
      <c r="E12513" s="86"/>
      <c r="F12513" s="86"/>
    </row>
    <row r="12514" spans="3:6" x14ac:dyDescent="0.25">
      <c r="C12514" s="86"/>
      <c r="D12514" s="86"/>
      <c r="E12514" s="86"/>
      <c r="F12514" s="86"/>
    </row>
    <row r="12515" spans="3:6" x14ac:dyDescent="0.25">
      <c r="C12515" s="86"/>
      <c r="D12515" s="86"/>
      <c r="E12515" s="86"/>
      <c r="F12515" s="86"/>
    </row>
    <row r="12516" spans="3:6" x14ac:dyDescent="0.25">
      <c r="C12516" s="86"/>
      <c r="D12516" s="86"/>
      <c r="E12516" s="86"/>
      <c r="F12516" s="86"/>
    </row>
    <row r="12517" spans="3:6" x14ac:dyDescent="0.25">
      <c r="C12517" s="86"/>
      <c r="D12517" s="86"/>
      <c r="E12517" s="86"/>
      <c r="F12517" s="86"/>
    </row>
    <row r="12518" spans="3:6" x14ac:dyDescent="0.25">
      <c r="C12518" s="86"/>
      <c r="D12518" s="86"/>
      <c r="E12518" s="86"/>
      <c r="F12518" s="86"/>
    </row>
    <row r="12519" spans="3:6" x14ac:dyDescent="0.25">
      <c r="C12519" s="86"/>
      <c r="D12519" s="86"/>
      <c r="E12519" s="86"/>
      <c r="F12519" s="86"/>
    </row>
    <row r="12520" spans="3:6" x14ac:dyDescent="0.25">
      <c r="C12520" s="86"/>
      <c r="D12520" s="86"/>
      <c r="E12520" s="86"/>
      <c r="F12520" s="86"/>
    </row>
    <row r="12521" spans="3:6" x14ac:dyDescent="0.25">
      <c r="C12521" s="86"/>
      <c r="D12521" s="86"/>
      <c r="E12521" s="86"/>
      <c r="F12521" s="86"/>
    </row>
    <row r="12522" spans="3:6" x14ac:dyDescent="0.25">
      <c r="C12522" s="86"/>
      <c r="D12522" s="86"/>
      <c r="E12522" s="86"/>
      <c r="F12522" s="86"/>
    </row>
    <row r="12523" spans="3:6" x14ac:dyDescent="0.25">
      <c r="C12523" s="86"/>
      <c r="D12523" s="86"/>
      <c r="E12523" s="86"/>
      <c r="F12523" s="86"/>
    </row>
    <row r="12524" spans="3:6" x14ac:dyDescent="0.25">
      <c r="C12524" s="86"/>
      <c r="D12524" s="86"/>
      <c r="E12524" s="86"/>
      <c r="F12524" s="86"/>
    </row>
    <row r="12525" spans="3:6" x14ac:dyDescent="0.25">
      <c r="C12525" s="86"/>
      <c r="D12525" s="86"/>
      <c r="E12525" s="86"/>
      <c r="F12525" s="86"/>
    </row>
    <row r="12526" spans="3:6" x14ac:dyDescent="0.25">
      <c r="C12526" s="86"/>
      <c r="D12526" s="86"/>
      <c r="E12526" s="86"/>
      <c r="F12526" s="86"/>
    </row>
    <row r="12527" spans="3:6" x14ac:dyDescent="0.25">
      <c r="C12527" s="86"/>
      <c r="D12527" s="86"/>
      <c r="E12527" s="86"/>
      <c r="F12527" s="86"/>
    </row>
    <row r="12528" spans="3:6" x14ac:dyDescent="0.25">
      <c r="C12528" s="86"/>
      <c r="D12528" s="86"/>
      <c r="E12528" s="86"/>
      <c r="F12528" s="86"/>
    </row>
    <row r="12529" spans="3:6" x14ac:dyDescent="0.25">
      <c r="C12529" s="86"/>
      <c r="D12529" s="86"/>
      <c r="E12529" s="86"/>
      <c r="F12529" s="86"/>
    </row>
    <row r="12530" spans="3:6" x14ac:dyDescent="0.25">
      <c r="C12530" s="86"/>
      <c r="D12530" s="86"/>
      <c r="E12530" s="86"/>
      <c r="F12530" s="86"/>
    </row>
    <row r="12531" spans="3:6" x14ac:dyDescent="0.25">
      <c r="C12531" s="86"/>
      <c r="D12531" s="86"/>
      <c r="E12531" s="86"/>
      <c r="F12531" s="86"/>
    </row>
    <row r="12532" spans="3:6" x14ac:dyDescent="0.25">
      <c r="C12532" s="86"/>
      <c r="D12532" s="86"/>
      <c r="E12532" s="86"/>
      <c r="F12532" s="86"/>
    </row>
    <row r="12533" spans="3:6" x14ac:dyDescent="0.25">
      <c r="C12533" s="86"/>
      <c r="D12533" s="86"/>
      <c r="E12533" s="86"/>
      <c r="F12533" s="86"/>
    </row>
    <row r="12534" spans="3:6" x14ac:dyDescent="0.25">
      <c r="C12534" s="86"/>
      <c r="D12534" s="86"/>
      <c r="E12534" s="86"/>
      <c r="F12534" s="86"/>
    </row>
    <row r="12535" spans="3:6" x14ac:dyDescent="0.25">
      <c r="C12535" s="86"/>
      <c r="D12535" s="86"/>
      <c r="E12535" s="86"/>
      <c r="F12535" s="86"/>
    </row>
    <row r="12536" spans="3:6" x14ac:dyDescent="0.25">
      <c r="C12536" s="86"/>
      <c r="D12536" s="86"/>
      <c r="E12536" s="86"/>
      <c r="F12536" s="86"/>
    </row>
    <row r="12537" spans="3:6" x14ac:dyDescent="0.25">
      <c r="C12537" s="86"/>
      <c r="D12537" s="86"/>
      <c r="E12537" s="86"/>
      <c r="F12537" s="86"/>
    </row>
    <row r="12538" spans="3:6" x14ac:dyDescent="0.25">
      <c r="C12538" s="86"/>
      <c r="D12538" s="86"/>
      <c r="E12538" s="86"/>
      <c r="F12538" s="86"/>
    </row>
    <row r="12539" spans="3:6" x14ac:dyDescent="0.25">
      <c r="C12539" s="86"/>
      <c r="D12539" s="86"/>
      <c r="E12539" s="86"/>
      <c r="F12539" s="86"/>
    </row>
    <row r="12540" spans="3:6" x14ac:dyDescent="0.25">
      <c r="C12540" s="86"/>
      <c r="D12540" s="86"/>
      <c r="E12540" s="86"/>
      <c r="F12540" s="86"/>
    </row>
    <row r="12541" spans="3:6" x14ac:dyDescent="0.25">
      <c r="C12541" s="86"/>
      <c r="D12541" s="86"/>
      <c r="E12541" s="86"/>
      <c r="F12541" s="86"/>
    </row>
    <row r="12542" spans="3:6" x14ac:dyDescent="0.25">
      <c r="C12542" s="86"/>
      <c r="D12542" s="86"/>
      <c r="E12542" s="86"/>
      <c r="F12542" s="86"/>
    </row>
    <row r="12543" spans="3:6" x14ac:dyDescent="0.25">
      <c r="C12543" s="86"/>
      <c r="D12543" s="86"/>
      <c r="E12543" s="86"/>
      <c r="F12543" s="86"/>
    </row>
    <row r="12544" spans="3:6" x14ac:dyDescent="0.25">
      <c r="C12544" s="86"/>
      <c r="D12544" s="86"/>
      <c r="E12544" s="86"/>
      <c r="F12544" s="86"/>
    </row>
    <row r="12545" spans="3:6" x14ac:dyDescent="0.25">
      <c r="C12545" s="86"/>
      <c r="D12545" s="86"/>
      <c r="E12545" s="86"/>
      <c r="F12545" s="86"/>
    </row>
    <row r="12546" spans="3:6" x14ac:dyDescent="0.25">
      <c r="C12546" s="86"/>
      <c r="D12546" s="86"/>
      <c r="E12546" s="86"/>
      <c r="F12546" s="86"/>
    </row>
    <row r="12547" spans="3:6" x14ac:dyDescent="0.25">
      <c r="C12547" s="86"/>
      <c r="D12547" s="86"/>
      <c r="E12547" s="86"/>
      <c r="F12547" s="86"/>
    </row>
    <row r="12548" spans="3:6" x14ac:dyDescent="0.25">
      <c r="C12548" s="86"/>
      <c r="D12548" s="86"/>
      <c r="E12548" s="86"/>
      <c r="F12548" s="86"/>
    </row>
    <row r="12549" spans="3:6" x14ac:dyDescent="0.25">
      <c r="C12549" s="86"/>
      <c r="D12549" s="86"/>
      <c r="E12549" s="86"/>
      <c r="F12549" s="86"/>
    </row>
    <row r="12550" spans="3:6" x14ac:dyDescent="0.25">
      <c r="C12550" s="86"/>
      <c r="D12550" s="86"/>
      <c r="E12550" s="86"/>
      <c r="F12550" s="86"/>
    </row>
    <row r="12551" spans="3:6" x14ac:dyDescent="0.25">
      <c r="C12551" s="86"/>
      <c r="D12551" s="86"/>
      <c r="E12551" s="86"/>
      <c r="F12551" s="86"/>
    </row>
    <row r="12552" spans="3:6" x14ac:dyDescent="0.25">
      <c r="C12552" s="86"/>
      <c r="D12552" s="86"/>
      <c r="E12552" s="86"/>
      <c r="F12552" s="86"/>
    </row>
    <row r="12553" spans="3:6" x14ac:dyDescent="0.25">
      <c r="C12553" s="86"/>
      <c r="D12553" s="86"/>
      <c r="E12553" s="86"/>
      <c r="F12553" s="86"/>
    </row>
    <row r="12554" spans="3:6" x14ac:dyDescent="0.25">
      <c r="C12554" s="86"/>
      <c r="D12554" s="86"/>
      <c r="E12554" s="86"/>
      <c r="F12554" s="86"/>
    </row>
    <row r="12555" spans="3:6" x14ac:dyDescent="0.25">
      <c r="C12555" s="86"/>
      <c r="D12555" s="86"/>
      <c r="E12555" s="86"/>
      <c r="F12555" s="86"/>
    </row>
    <row r="12556" spans="3:6" x14ac:dyDescent="0.25">
      <c r="C12556" s="86"/>
      <c r="D12556" s="86"/>
      <c r="E12556" s="86"/>
      <c r="F12556" s="86"/>
    </row>
    <row r="12557" spans="3:6" x14ac:dyDescent="0.25">
      <c r="C12557" s="86"/>
      <c r="D12557" s="86"/>
      <c r="E12557" s="86"/>
      <c r="F12557" s="86"/>
    </row>
    <row r="12558" spans="3:6" x14ac:dyDescent="0.25">
      <c r="C12558" s="86"/>
      <c r="D12558" s="86"/>
      <c r="E12558" s="86"/>
      <c r="F12558" s="86"/>
    </row>
    <row r="12559" spans="3:6" x14ac:dyDescent="0.25">
      <c r="C12559" s="86"/>
      <c r="D12559" s="86"/>
      <c r="E12559" s="86"/>
      <c r="F12559" s="86"/>
    </row>
    <row r="12560" spans="3:6" x14ac:dyDescent="0.25">
      <c r="C12560" s="86"/>
      <c r="D12560" s="86"/>
      <c r="E12560" s="86"/>
      <c r="F12560" s="86"/>
    </row>
    <row r="12561" spans="3:6" x14ac:dyDescent="0.25">
      <c r="C12561" s="86"/>
      <c r="D12561" s="86"/>
      <c r="E12561" s="86"/>
      <c r="F12561" s="86"/>
    </row>
    <row r="12562" spans="3:6" x14ac:dyDescent="0.25">
      <c r="C12562" s="86"/>
      <c r="D12562" s="86"/>
      <c r="E12562" s="86"/>
      <c r="F12562" s="86"/>
    </row>
    <row r="12563" spans="3:6" x14ac:dyDescent="0.25">
      <c r="C12563" s="86"/>
      <c r="D12563" s="86"/>
      <c r="E12563" s="86"/>
      <c r="F12563" s="86"/>
    </row>
    <row r="12564" spans="3:6" x14ac:dyDescent="0.25">
      <c r="C12564" s="86"/>
      <c r="D12564" s="86"/>
      <c r="E12564" s="86"/>
      <c r="F12564" s="86"/>
    </row>
    <row r="12565" spans="3:6" x14ac:dyDescent="0.25">
      <c r="C12565" s="86"/>
      <c r="D12565" s="86"/>
      <c r="E12565" s="86"/>
      <c r="F12565" s="86"/>
    </row>
    <row r="12566" spans="3:6" x14ac:dyDescent="0.25">
      <c r="C12566" s="86"/>
      <c r="D12566" s="86"/>
      <c r="E12566" s="86"/>
      <c r="F12566" s="86"/>
    </row>
    <row r="12567" spans="3:6" x14ac:dyDescent="0.25">
      <c r="C12567" s="86"/>
      <c r="D12567" s="86"/>
      <c r="E12567" s="86"/>
      <c r="F12567" s="86"/>
    </row>
    <row r="12568" spans="3:6" x14ac:dyDescent="0.25">
      <c r="C12568" s="86"/>
      <c r="D12568" s="86"/>
      <c r="E12568" s="86"/>
      <c r="F12568" s="86"/>
    </row>
    <row r="12569" spans="3:6" x14ac:dyDescent="0.25">
      <c r="C12569" s="86"/>
      <c r="D12569" s="86"/>
      <c r="E12569" s="86"/>
      <c r="F12569" s="86"/>
    </row>
    <row r="12570" spans="3:6" x14ac:dyDescent="0.25">
      <c r="C12570" s="86"/>
      <c r="D12570" s="86"/>
      <c r="E12570" s="86"/>
      <c r="F12570" s="86"/>
    </row>
    <row r="12571" spans="3:6" x14ac:dyDescent="0.25">
      <c r="C12571" s="86"/>
      <c r="D12571" s="86"/>
      <c r="E12571" s="86"/>
      <c r="F12571" s="86"/>
    </row>
    <row r="12572" spans="3:6" x14ac:dyDescent="0.25">
      <c r="C12572" s="86"/>
      <c r="D12572" s="86"/>
      <c r="E12572" s="86"/>
      <c r="F12572" s="86"/>
    </row>
    <row r="12573" spans="3:6" x14ac:dyDescent="0.25">
      <c r="C12573" s="86"/>
      <c r="D12573" s="86"/>
      <c r="E12573" s="86"/>
      <c r="F12573" s="86"/>
    </row>
    <row r="12574" spans="3:6" x14ac:dyDescent="0.25">
      <c r="C12574" s="86"/>
      <c r="D12574" s="86"/>
      <c r="E12574" s="86"/>
      <c r="F12574" s="86"/>
    </row>
    <row r="12575" spans="3:6" x14ac:dyDescent="0.25">
      <c r="C12575" s="86"/>
      <c r="D12575" s="86"/>
      <c r="E12575" s="86"/>
      <c r="F12575" s="86"/>
    </row>
    <row r="12576" spans="3:6" x14ac:dyDescent="0.25">
      <c r="C12576" s="86"/>
      <c r="D12576" s="86"/>
      <c r="E12576" s="86"/>
      <c r="F12576" s="86"/>
    </row>
    <row r="12577" spans="3:6" x14ac:dyDescent="0.25">
      <c r="C12577" s="86"/>
      <c r="D12577" s="86"/>
      <c r="E12577" s="86"/>
      <c r="F12577" s="86"/>
    </row>
    <row r="12578" spans="3:6" x14ac:dyDescent="0.25">
      <c r="C12578" s="86"/>
      <c r="D12578" s="86"/>
      <c r="E12578" s="86"/>
      <c r="F12578" s="86"/>
    </row>
    <row r="12579" spans="3:6" x14ac:dyDescent="0.25">
      <c r="C12579" s="86"/>
      <c r="D12579" s="86"/>
      <c r="E12579" s="86"/>
      <c r="F12579" s="86"/>
    </row>
    <row r="12580" spans="3:6" x14ac:dyDescent="0.25">
      <c r="C12580" s="86"/>
      <c r="D12580" s="86"/>
      <c r="E12580" s="86"/>
      <c r="F12580" s="86"/>
    </row>
    <row r="12581" spans="3:6" x14ac:dyDescent="0.25">
      <c r="C12581" s="86"/>
      <c r="D12581" s="86"/>
      <c r="E12581" s="86"/>
      <c r="F12581" s="86"/>
    </row>
    <row r="12582" spans="3:6" x14ac:dyDescent="0.25">
      <c r="C12582" s="86"/>
      <c r="D12582" s="86"/>
      <c r="E12582" s="86"/>
      <c r="F12582" s="86"/>
    </row>
    <row r="12583" spans="3:6" x14ac:dyDescent="0.25">
      <c r="C12583" s="86"/>
      <c r="D12583" s="86"/>
      <c r="E12583" s="86"/>
      <c r="F12583" s="86"/>
    </row>
    <row r="12584" spans="3:6" x14ac:dyDescent="0.25">
      <c r="C12584" s="86"/>
      <c r="D12584" s="86"/>
      <c r="E12584" s="86"/>
      <c r="F12584" s="86"/>
    </row>
    <row r="12585" spans="3:6" x14ac:dyDescent="0.25">
      <c r="C12585" s="86"/>
      <c r="D12585" s="86"/>
      <c r="E12585" s="86"/>
      <c r="F12585" s="86"/>
    </row>
    <row r="12586" spans="3:6" x14ac:dyDescent="0.25">
      <c r="C12586" s="86"/>
      <c r="D12586" s="86"/>
      <c r="E12586" s="86"/>
      <c r="F12586" s="86"/>
    </row>
    <row r="12587" spans="3:6" x14ac:dyDescent="0.25">
      <c r="C12587" s="86"/>
      <c r="D12587" s="86"/>
      <c r="E12587" s="86"/>
      <c r="F12587" s="86"/>
    </row>
    <row r="12588" spans="3:6" x14ac:dyDescent="0.25">
      <c r="C12588" s="86"/>
      <c r="D12588" s="86"/>
      <c r="E12588" s="86"/>
      <c r="F12588" s="86"/>
    </row>
    <row r="12589" spans="3:6" x14ac:dyDescent="0.25">
      <c r="C12589" s="86"/>
      <c r="D12589" s="86"/>
      <c r="E12589" s="86"/>
      <c r="F12589" s="86"/>
    </row>
    <row r="12590" spans="3:6" x14ac:dyDescent="0.25">
      <c r="C12590" s="86"/>
      <c r="D12590" s="86"/>
      <c r="E12590" s="86"/>
      <c r="F12590" s="86"/>
    </row>
    <row r="12591" spans="3:6" x14ac:dyDescent="0.25">
      <c r="C12591" s="86"/>
      <c r="D12591" s="86"/>
      <c r="E12591" s="86"/>
      <c r="F12591" s="86"/>
    </row>
    <row r="12592" spans="3:6" x14ac:dyDescent="0.25">
      <c r="C12592" s="86"/>
      <c r="D12592" s="86"/>
      <c r="E12592" s="86"/>
      <c r="F12592" s="86"/>
    </row>
    <row r="12593" spans="3:6" x14ac:dyDescent="0.25">
      <c r="C12593" s="86"/>
      <c r="D12593" s="86"/>
      <c r="E12593" s="86"/>
      <c r="F12593" s="86"/>
    </row>
    <row r="12594" spans="3:6" x14ac:dyDescent="0.25">
      <c r="C12594" s="86"/>
      <c r="D12594" s="86"/>
      <c r="E12594" s="86"/>
      <c r="F12594" s="86"/>
    </row>
    <row r="12595" spans="3:6" x14ac:dyDescent="0.25">
      <c r="C12595" s="86"/>
      <c r="D12595" s="86"/>
      <c r="E12595" s="86"/>
      <c r="F12595" s="86"/>
    </row>
    <row r="12596" spans="3:6" x14ac:dyDescent="0.25">
      <c r="C12596" s="86"/>
      <c r="D12596" s="86"/>
      <c r="E12596" s="86"/>
      <c r="F12596" s="86"/>
    </row>
    <row r="12597" spans="3:6" x14ac:dyDescent="0.25">
      <c r="C12597" s="86"/>
      <c r="D12597" s="86"/>
      <c r="E12597" s="86"/>
      <c r="F12597" s="86"/>
    </row>
    <row r="12598" spans="3:6" x14ac:dyDescent="0.25">
      <c r="C12598" s="86"/>
      <c r="D12598" s="86"/>
      <c r="E12598" s="86"/>
      <c r="F12598" s="86"/>
    </row>
    <row r="12599" spans="3:6" x14ac:dyDescent="0.25">
      <c r="C12599" s="86"/>
      <c r="D12599" s="86"/>
      <c r="E12599" s="86"/>
      <c r="F12599" s="86"/>
    </row>
    <row r="12600" spans="3:6" x14ac:dyDescent="0.25">
      <c r="C12600" s="86"/>
      <c r="D12600" s="86"/>
      <c r="E12600" s="86"/>
      <c r="F12600" s="86"/>
    </row>
    <row r="12601" spans="3:6" x14ac:dyDescent="0.25">
      <c r="C12601" s="86"/>
      <c r="D12601" s="86"/>
      <c r="E12601" s="86"/>
      <c r="F12601" s="86"/>
    </row>
    <row r="12602" spans="3:6" x14ac:dyDescent="0.25">
      <c r="C12602" s="86"/>
      <c r="D12602" s="86"/>
      <c r="E12602" s="86"/>
      <c r="F12602" s="86"/>
    </row>
    <row r="12603" spans="3:6" x14ac:dyDescent="0.25">
      <c r="C12603" s="86"/>
      <c r="D12603" s="86"/>
      <c r="E12603" s="86"/>
      <c r="F12603" s="86"/>
    </row>
    <row r="12604" spans="3:6" x14ac:dyDescent="0.25">
      <c r="C12604" s="86"/>
      <c r="D12604" s="86"/>
      <c r="E12604" s="86"/>
      <c r="F12604" s="86"/>
    </row>
    <row r="12605" spans="3:6" x14ac:dyDescent="0.25">
      <c r="C12605" s="86"/>
      <c r="D12605" s="86"/>
      <c r="E12605" s="86"/>
      <c r="F12605" s="86"/>
    </row>
    <row r="12606" spans="3:6" x14ac:dyDescent="0.25">
      <c r="C12606" s="86"/>
      <c r="D12606" s="86"/>
      <c r="E12606" s="86"/>
      <c r="F12606" s="86"/>
    </row>
    <row r="12607" spans="3:6" x14ac:dyDescent="0.25">
      <c r="C12607" s="86"/>
      <c r="D12607" s="86"/>
      <c r="E12607" s="86"/>
      <c r="F12607" s="86"/>
    </row>
    <row r="12608" spans="3:6" x14ac:dyDescent="0.25">
      <c r="C12608" s="86"/>
      <c r="D12608" s="86"/>
      <c r="E12608" s="86"/>
      <c r="F12608" s="86"/>
    </row>
    <row r="12609" spans="3:6" x14ac:dyDescent="0.25">
      <c r="C12609" s="86"/>
      <c r="D12609" s="86"/>
      <c r="E12609" s="86"/>
      <c r="F12609" s="86"/>
    </row>
    <row r="12610" spans="3:6" x14ac:dyDescent="0.25">
      <c r="C12610" s="86"/>
      <c r="D12610" s="86"/>
      <c r="E12610" s="86"/>
      <c r="F12610" s="86"/>
    </row>
    <row r="12611" spans="3:6" x14ac:dyDescent="0.25">
      <c r="C12611" s="86"/>
      <c r="D12611" s="86"/>
      <c r="E12611" s="86"/>
      <c r="F12611" s="86"/>
    </row>
    <row r="12612" spans="3:6" x14ac:dyDescent="0.25">
      <c r="C12612" s="86"/>
      <c r="D12612" s="86"/>
      <c r="E12612" s="86"/>
      <c r="F12612" s="86"/>
    </row>
    <row r="12613" spans="3:6" x14ac:dyDescent="0.25">
      <c r="C12613" s="86"/>
      <c r="D12613" s="86"/>
      <c r="E12613" s="86"/>
      <c r="F12613" s="86"/>
    </row>
    <row r="12614" spans="3:6" x14ac:dyDescent="0.25">
      <c r="C12614" s="86"/>
      <c r="D12614" s="86"/>
      <c r="E12614" s="86"/>
      <c r="F12614" s="86"/>
    </row>
    <row r="12615" spans="3:6" x14ac:dyDescent="0.25">
      <c r="C12615" s="86"/>
      <c r="D12615" s="86"/>
      <c r="E12615" s="86"/>
      <c r="F12615" s="86"/>
    </row>
    <row r="12616" spans="3:6" x14ac:dyDescent="0.25">
      <c r="C12616" s="86"/>
      <c r="D12616" s="86"/>
      <c r="E12616" s="86"/>
      <c r="F12616" s="86"/>
    </row>
    <row r="12617" spans="3:6" x14ac:dyDescent="0.25">
      <c r="C12617" s="86"/>
      <c r="D12617" s="86"/>
      <c r="E12617" s="86"/>
      <c r="F12617" s="86"/>
    </row>
    <row r="12618" spans="3:6" x14ac:dyDescent="0.25">
      <c r="C12618" s="86"/>
      <c r="D12618" s="86"/>
      <c r="E12618" s="86"/>
      <c r="F12618" s="86"/>
    </row>
    <row r="12619" spans="3:6" x14ac:dyDescent="0.25">
      <c r="C12619" s="86"/>
      <c r="D12619" s="86"/>
      <c r="E12619" s="86"/>
      <c r="F12619" s="86"/>
    </row>
    <row r="12620" spans="3:6" x14ac:dyDescent="0.25">
      <c r="C12620" s="86"/>
      <c r="D12620" s="86"/>
      <c r="E12620" s="86"/>
      <c r="F12620" s="86"/>
    </row>
    <row r="12621" spans="3:6" x14ac:dyDescent="0.25">
      <c r="C12621" s="86"/>
      <c r="D12621" s="86"/>
      <c r="E12621" s="86"/>
      <c r="F12621" s="86"/>
    </row>
    <row r="12622" spans="3:6" x14ac:dyDescent="0.25">
      <c r="C12622" s="86"/>
      <c r="D12622" s="86"/>
      <c r="E12622" s="86"/>
      <c r="F12622" s="86"/>
    </row>
    <row r="12623" spans="3:6" x14ac:dyDescent="0.25">
      <c r="C12623" s="86"/>
      <c r="D12623" s="86"/>
      <c r="E12623" s="86"/>
      <c r="F12623" s="86"/>
    </row>
    <row r="12624" spans="3:6" x14ac:dyDescent="0.25">
      <c r="C12624" s="86"/>
      <c r="D12624" s="86"/>
      <c r="E12624" s="86"/>
      <c r="F12624" s="86"/>
    </row>
    <row r="12625" spans="3:6" x14ac:dyDescent="0.25">
      <c r="C12625" s="86"/>
      <c r="D12625" s="86"/>
      <c r="E12625" s="86"/>
      <c r="F12625" s="86"/>
    </row>
    <row r="12626" spans="3:6" x14ac:dyDescent="0.25">
      <c r="C12626" s="86"/>
      <c r="D12626" s="86"/>
      <c r="E12626" s="86"/>
      <c r="F12626" s="86"/>
    </row>
    <row r="12627" spans="3:6" x14ac:dyDescent="0.25">
      <c r="C12627" s="86"/>
      <c r="D12627" s="86"/>
      <c r="E12627" s="86"/>
      <c r="F12627" s="86"/>
    </row>
    <row r="12628" spans="3:6" x14ac:dyDescent="0.25">
      <c r="C12628" s="86"/>
      <c r="D12628" s="86"/>
      <c r="E12628" s="86"/>
      <c r="F12628" s="86"/>
    </row>
    <row r="12629" spans="3:6" x14ac:dyDescent="0.25">
      <c r="C12629" s="86"/>
      <c r="D12629" s="86"/>
      <c r="E12629" s="86"/>
      <c r="F12629" s="86"/>
    </row>
    <row r="12630" spans="3:6" x14ac:dyDescent="0.25">
      <c r="C12630" s="86"/>
      <c r="D12630" s="86"/>
      <c r="E12630" s="86"/>
      <c r="F12630" s="86"/>
    </row>
    <row r="12631" spans="3:6" x14ac:dyDescent="0.25">
      <c r="C12631" s="86"/>
      <c r="D12631" s="86"/>
      <c r="E12631" s="86"/>
      <c r="F12631" s="86"/>
    </row>
    <row r="12632" spans="3:6" x14ac:dyDescent="0.25">
      <c r="C12632" s="86"/>
      <c r="D12632" s="86"/>
      <c r="E12632" s="86"/>
      <c r="F12632" s="86"/>
    </row>
    <row r="12633" spans="3:6" x14ac:dyDescent="0.25">
      <c r="C12633" s="86"/>
      <c r="D12633" s="86"/>
      <c r="E12633" s="86"/>
      <c r="F12633" s="86"/>
    </row>
    <row r="12634" spans="3:6" x14ac:dyDescent="0.25">
      <c r="C12634" s="86"/>
      <c r="D12634" s="86"/>
      <c r="E12634" s="86"/>
      <c r="F12634" s="86"/>
    </row>
    <row r="12635" spans="3:6" x14ac:dyDescent="0.25">
      <c r="C12635" s="86"/>
      <c r="D12635" s="86"/>
      <c r="E12635" s="86"/>
      <c r="F12635" s="86"/>
    </row>
    <row r="12636" spans="3:6" x14ac:dyDescent="0.25">
      <c r="C12636" s="86"/>
      <c r="D12636" s="86"/>
      <c r="E12636" s="86"/>
      <c r="F12636" s="86"/>
    </row>
    <row r="12637" spans="3:6" x14ac:dyDescent="0.25">
      <c r="C12637" s="86"/>
      <c r="D12637" s="86"/>
      <c r="E12637" s="86"/>
      <c r="F12637" s="86"/>
    </row>
    <row r="12638" spans="3:6" x14ac:dyDescent="0.25">
      <c r="C12638" s="86"/>
      <c r="D12638" s="86"/>
      <c r="E12638" s="86"/>
      <c r="F12638" s="86"/>
    </row>
    <row r="12639" spans="3:6" x14ac:dyDescent="0.25">
      <c r="C12639" s="86"/>
      <c r="D12639" s="86"/>
      <c r="E12639" s="86"/>
      <c r="F12639" s="86"/>
    </row>
    <row r="12640" spans="3:6" x14ac:dyDescent="0.25">
      <c r="C12640" s="86"/>
      <c r="D12640" s="86"/>
      <c r="E12640" s="86"/>
      <c r="F12640" s="86"/>
    </row>
    <row r="12641" spans="3:6" x14ac:dyDescent="0.25">
      <c r="C12641" s="86"/>
      <c r="D12641" s="86"/>
      <c r="E12641" s="86"/>
      <c r="F12641" s="86"/>
    </row>
    <row r="12642" spans="3:6" x14ac:dyDescent="0.25">
      <c r="C12642" s="86"/>
      <c r="D12642" s="86"/>
      <c r="E12642" s="86"/>
      <c r="F12642" s="86"/>
    </row>
    <row r="12643" spans="3:6" x14ac:dyDescent="0.25">
      <c r="C12643" s="86"/>
      <c r="D12643" s="86"/>
      <c r="E12643" s="86"/>
      <c r="F12643" s="86"/>
    </row>
    <row r="12644" spans="3:6" x14ac:dyDescent="0.25">
      <c r="C12644" s="86"/>
      <c r="D12644" s="86"/>
      <c r="E12644" s="86"/>
      <c r="F12644" s="86"/>
    </row>
    <row r="12645" spans="3:6" x14ac:dyDescent="0.25">
      <c r="C12645" s="86"/>
      <c r="D12645" s="86"/>
      <c r="E12645" s="86"/>
      <c r="F12645" s="86"/>
    </row>
    <row r="12646" spans="3:6" x14ac:dyDescent="0.25">
      <c r="C12646" s="86"/>
      <c r="D12646" s="86"/>
      <c r="E12646" s="86"/>
      <c r="F12646" s="86"/>
    </row>
    <row r="12647" spans="3:6" x14ac:dyDescent="0.25">
      <c r="C12647" s="86"/>
      <c r="D12647" s="86"/>
      <c r="E12647" s="86"/>
      <c r="F12647" s="86"/>
    </row>
    <row r="12648" spans="3:6" x14ac:dyDescent="0.25">
      <c r="C12648" s="86"/>
      <c r="D12648" s="86"/>
      <c r="E12648" s="86"/>
      <c r="F12648" s="86"/>
    </row>
    <row r="12649" spans="3:6" x14ac:dyDescent="0.25">
      <c r="C12649" s="86"/>
      <c r="D12649" s="86"/>
      <c r="E12649" s="86"/>
      <c r="F12649" s="86"/>
    </row>
    <row r="12650" spans="3:6" x14ac:dyDescent="0.25">
      <c r="C12650" s="86"/>
      <c r="D12650" s="86"/>
      <c r="E12650" s="86"/>
      <c r="F12650" s="86"/>
    </row>
    <row r="12651" spans="3:6" x14ac:dyDescent="0.25">
      <c r="C12651" s="86"/>
      <c r="D12651" s="86"/>
      <c r="E12651" s="86"/>
      <c r="F12651" s="86"/>
    </row>
    <row r="12652" spans="3:6" x14ac:dyDescent="0.25">
      <c r="C12652" s="86"/>
      <c r="D12652" s="86"/>
      <c r="E12652" s="86"/>
      <c r="F12652" s="86"/>
    </row>
    <row r="12653" spans="3:6" x14ac:dyDescent="0.25">
      <c r="C12653" s="86"/>
      <c r="D12653" s="86"/>
      <c r="E12653" s="86"/>
      <c r="F12653" s="86"/>
    </row>
    <row r="12654" spans="3:6" x14ac:dyDescent="0.25">
      <c r="C12654" s="86"/>
      <c r="D12654" s="86"/>
      <c r="E12654" s="86"/>
      <c r="F12654" s="86"/>
    </row>
    <row r="12655" spans="3:6" x14ac:dyDescent="0.25">
      <c r="C12655" s="86"/>
      <c r="D12655" s="86"/>
      <c r="E12655" s="86"/>
      <c r="F12655" s="86"/>
    </row>
    <row r="12656" spans="3:6" x14ac:dyDescent="0.25">
      <c r="C12656" s="86"/>
      <c r="D12656" s="86"/>
      <c r="E12656" s="86"/>
      <c r="F12656" s="86"/>
    </row>
    <row r="12657" spans="3:6" x14ac:dyDescent="0.25">
      <c r="C12657" s="86"/>
      <c r="D12657" s="86"/>
      <c r="E12657" s="86"/>
      <c r="F12657" s="86"/>
    </row>
    <row r="12658" spans="3:6" x14ac:dyDescent="0.25">
      <c r="C12658" s="86"/>
      <c r="D12658" s="86"/>
      <c r="E12658" s="86"/>
      <c r="F12658" s="86"/>
    </row>
    <row r="12659" spans="3:6" x14ac:dyDescent="0.25">
      <c r="C12659" s="86"/>
      <c r="D12659" s="86"/>
      <c r="E12659" s="86"/>
      <c r="F12659" s="86"/>
    </row>
    <row r="12660" spans="3:6" x14ac:dyDescent="0.25">
      <c r="C12660" s="86"/>
      <c r="D12660" s="86"/>
      <c r="E12660" s="86"/>
      <c r="F12660" s="86"/>
    </row>
    <row r="12661" spans="3:6" x14ac:dyDescent="0.25">
      <c r="C12661" s="86"/>
      <c r="D12661" s="86"/>
      <c r="E12661" s="86"/>
      <c r="F12661" s="86"/>
    </row>
    <row r="12662" spans="3:6" x14ac:dyDescent="0.25">
      <c r="C12662" s="86"/>
      <c r="D12662" s="86"/>
      <c r="E12662" s="86"/>
      <c r="F12662" s="86"/>
    </row>
    <row r="12663" spans="3:6" x14ac:dyDescent="0.25">
      <c r="C12663" s="86"/>
      <c r="D12663" s="86"/>
      <c r="E12663" s="86"/>
      <c r="F12663" s="86"/>
    </row>
    <row r="12664" spans="3:6" x14ac:dyDescent="0.25">
      <c r="C12664" s="86"/>
      <c r="D12664" s="86"/>
      <c r="E12664" s="86"/>
      <c r="F12664" s="86"/>
    </row>
    <row r="12665" spans="3:6" x14ac:dyDescent="0.25">
      <c r="C12665" s="86"/>
      <c r="D12665" s="86"/>
      <c r="E12665" s="86"/>
      <c r="F12665" s="86"/>
    </row>
    <row r="12666" spans="3:6" x14ac:dyDescent="0.25">
      <c r="C12666" s="86"/>
      <c r="D12666" s="86"/>
      <c r="E12666" s="86"/>
      <c r="F12666" s="86"/>
    </row>
    <row r="12667" spans="3:6" x14ac:dyDescent="0.25">
      <c r="C12667" s="86"/>
      <c r="D12667" s="86"/>
      <c r="E12667" s="86"/>
      <c r="F12667" s="86"/>
    </row>
    <row r="12668" spans="3:6" x14ac:dyDescent="0.25">
      <c r="C12668" s="86"/>
      <c r="D12668" s="86"/>
      <c r="E12668" s="86"/>
      <c r="F12668" s="86"/>
    </row>
    <row r="12669" spans="3:6" x14ac:dyDescent="0.25">
      <c r="C12669" s="86"/>
      <c r="D12669" s="86"/>
      <c r="E12669" s="86"/>
      <c r="F12669" s="86"/>
    </row>
    <row r="12670" spans="3:6" x14ac:dyDescent="0.25">
      <c r="C12670" s="86"/>
      <c r="D12670" s="86"/>
      <c r="E12670" s="86"/>
      <c r="F12670" s="86"/>
    </row>
    <row r="12671" spans="3:6" x14ac:dyDescent="0.25">
      <c r="C12671" s="86"/>
      <c r="D12671" s="86"/>
      <c r="E12671" s="86"/>
      <c r="F12671" s="86"/>
    </row>
    <row r="12672" spans="3:6" x14ac:dyDescent="0.25">
      <c r="C12672" s="86"/>
      <c r="D12672" s="86"/>
      <c r="E12672" s="86"/>
      <c r="F12672" s="86"/>
    </row>
    <row r="12673" spans="3:6" x14ac:dyDescent="0.25">
      <c r="C12673" s="86"/>
      <c r="D12673" s="86"/>
      <c r="E12673" s="86"/>
      <c r="F12673" s="86"/>
    </row>
    <row r="12674" spans="3:6" x14ac:dyDescent="0.25">
      <c r="C12674" s="86"/>
      <c r="D12674" s="86"/>
      <c r="E12674" s="86"/>
      <c r="F12674" s="86"/>
    </row>
    <row r="12675" spans="3:6" x14ac:dyDescent="0.25">
      <c r="C12675" s="86"/>
      <c r="D12675" s="86"/>
      <c r="E12675" s="86"/>
      <c r="F12675" s="86"/>
    </row>
    <row r="12676" spans="3:6" x14ac:dyDescent="0.25">
      <c r="C12676" s="86"/>
      <c r="D12676" s="86"/>
      <c r="E12676" s="86"/>
      <c r="F12676" s="86"/>
    </row>
    <row r="12677" spans="3:6" x14ac:dyDescent="0.25">
      <c r="C12677" s="86"/>
      <c r="D12677" s="86"/>
      <c r="E12677" s="86"/>
      <c r="F12677" s="86"/>
    </row>
    <row r="12678" spans="3:6" x14ac:dyDescent="0.25">
      <c r="C12678" s="86"/>
      <c r="D12678" s="86"/>
      <c r="E12678" s="86"/>
      <c r="F12678" s="86"/>
    </row>
    <row r="12679" spans="3:6" x14ac:dyDescent="0.25">
      <c r="C12679" s="86"/>
      <c r="D12679" s="86"/>
      <c r="E12679" s="86"/>
      <c r="F12679" s="86"/>
    </row>
    <row r="12680" spans="3:6" x14ac:dyDescent="0.25">
      <c r="C12680" s="86"/>
      <c r="D12680" s="86"/>
      <c r="E12680" s="86"/>
      <c r="F12680" s="86"/>
    </row>
    <row r="12681" spans="3:6" x14ac:dyDescent="0.25">
      <c r="C12681" s="86"/>
      <c r="D12681" s="86"/>
      <c r="E12681" s="86"/>
      <c r="F12681" s="86"/>
    </row>
    <row r="12682" spans="3:6" x14ac:dyDescent="0.25">
      <c r="C12682" s="86"/>
      <c r="D12682" s="86"/>
      <c r="E12682" s="86"/>
      <c r="F12682" s="86"/>
    </row>
    <row r="12683" spans="3:6" x14ac:dyDescent="0.25">
      <c r="C12683" s="86"/>
      <c r="D12683" s="86"/>
      <c r="E12683" s="86"/>
      <c r="F12683" s="86"/>
    </row>
    <row r="12684" spans="3:6" x14ac:dyDescent="0.25">
      <c r="C12684" s="86"/>
      <c r="D12684" s="86"/>
      <c r="E12684" s="86"/>
      <c r="F12684" s="86"/>
    </row>
    <row r="12685" spans="3:6" x14ac:dyDescent="0.25">
      <c r="C12685" s="86"/>
      <c r="D12685" s="86"/>
      <c r="E12685" s="86"/>
      <c r="F12685" s="86"/>
    </row>
    <row r="12686" spans="3:6" x14ac:dyDescent="0.25">
      <c r="C12686" s="86"/>
      <c r="D12686" s="86"/>
      <c r="E12686" s="86"/>
      <c r="F12686" s="86"/>
    </row>
    <row r="12687" spans="3:6" x14ac:dyDescent="0.25">
      <c r="C12687" s="86"/>
      <c r="D12687" s="86"/>
      <c r="E12687" s="86"/>
      <c r="F12687" s="86"/>
    </row>
    <row r="12688" spans="3:6" x14ac:dyDescent="0.25">
      <c r="C12688" s="86"/>
      <c r="D12688" s="86"/>
      <c r="E12688" s="86"/>
      <c r="F12688" s="86"/>
    </row>
    <row r="12689" spans="3:6" x14ac:dyDescent="0.25">
      <c r="C12689" s="86"/>
      <c r="D12689" s="86"/>
      <c r="E12689" s="86"/>
      <c r="F12689" s="86"/>
    </row>
    <row r="12690" spans="3:6" x14ac:dyDescent="0.25">
      <c r="C12690" s="86"/>
      <c r="D12690" s="86"/>
      <c r="E12690" s="86"/>
      <c r="F12690" s="86"/>
    </row>
    <row r="12691" spans="3:6" x14ac:dyDescent="0.25">
      <c r="C12691" s="86"/>
      <c r="D12691" s="86"/>
      <c r="E12691" s="86"/>
      <c r="F12691" s="86"/>
    </row>
    <row r="12692" spans="3:6" x14ac:dyDescent="0.25">
      <c r="C12692" s="86"/>
      <c r="D12692" s="86"/>
      <c r="E12692" s="86"/>
      <c r="F12692" s="86"/>
    </row>
    <row r="12693" spans="3:6" x14ac:dyDescent="0.25">
      <c r="C12693" s="86"/>
      <c r="D12693" s="86"/>
      <c r="E12693" s="86"/>
      <c r="F12693" s="86"/>
    </row>
    <row r="12694" spans="3:6" x14ac:dyDescent="0.25">
      <c r="C12694" s="86"/>
      <c r="D12694" s="86"/>
      <c r="E12694" s="86"/>
      <c r="F12694" s="86"/>
    </row>
    <row r="12695" spans="3:6" x14ac:dyDescent="0.25">
      <c r="C12695" s="86"/>
      <c r="D12695" s="86"/>
      <c r="E12695" s="86"/>
      <c r="F12695" s="86"/>
    </row>
    <row r="12696" spans="3:6" x14ac:dyDescent="0.25">
      <c r="C12696" s="86"/>
      <c r="D12696" s="86"/>
      <c r="E12696" s="86"/>
      <c r="F12696" s="86"/>
    </row>
    <row r="12697" spans="3:6" x14ac:dyDescent="0.25">
      <c r="C12697" s="86"/>
      <c r="D12697" s="86"/>
      <c r="E12697" s="86"/>
      <c r="F12697" s="86"/>
    </row>
    <row r="12698" spans="3:6" x14ac:dyDescent="0.25">
      <c r="C12698" s="86"/>
      <c r="D12698" s="86"/>
      <c r="E12698" s="86"/>
      <c r="F12698" s="86"/>
    </row>
    <row r="12699" spans="3:6" x14ac:dyDescent="0.25">
      <c r="C12699" s="86"/>
      <c r="D12699" s="86"/>
      <c r="E12699" s="86"/>
      <c r="F12699" s="86"/>
    </row>
    <row r="12700" spans="3:6" x14ac:dyDescent="0.25">
      <c r="C12700" s="86"/>
      <c r="D12700" s="86"/>
      <c r="E12700" s="86"/>
      <c r="F12700" s="86"/>
    </row>
    <row r="12701" spans="3:6" x14ac:dyDescent="0.25">
      <c r="C12701" s="86"/>
      <c r="D12701" s="86"/>
      <c r="E12701" s="86"/>
      <c r="F12701" s="86"/>
    </row>
    <row r="12702" spans="3:6" x14ac:dyDescent="0.25">
      <c r="C12702" s="86"/>
      <c r="D12702" s="86"/>
      <c r="E12702" s="86"/>
      <c r="F12702" s="86"/>
    </row>
    <row r="12703" spans="3:6" x14ac:dyDescent="0.25">
      <c r="C12703" s="86"/>
      <c r="D12703" s="86"/>
      <c r="E12703" s="86"/>
      <c r="F12703" s="86"/>
    </row>
    <row r="12704" spans="3:6" x14ac:dyDescent="0.25">
      <c r="C12704" s="86"/>
      <c r="D12704" s="86"/>
      <c r="E12704" s="86"/>
      <c r="F12704" s="86"/>
    </row>
    <row r="12705" spans="3:6" x14ac:dyDescent="0.25">
      <c r="C12705" s="86"/>
      <c r="D12705" s="86"/>
      <c r="E12705" s="86"/>
      <c r="F12705" s="86"/>
    </row>
    <row r="12706" spans="3:6" x14ac:dyDescent="0.25">
      <c r="C12706" s="86"/>
      <c r="D12706" s="86"/>
      <c r="E12706" s="86"/>
      <c r="F12706" s="86"/>
    </row>
    <row r="12707" spans="3:6" x14ac:dyDescent="0.25">
      <c r="C12707" s="86"/>
      <c r="D12707" s="86"/>
      <c r="E12707" s="86"/>
      <c r="F12707" s="86"/>
    </row>
    <row r="12708" spans="3:6" x14ac:dyDescent="0.25">
      <c r="C12708" s="86"/>
      <c r="D12708" s="86"/>
      <c r="E12708" s="86"/>
      <c r="F12708" s="86"/>
    </row>
    <row r="12709" spans="3:6" x14ac:dyDescent="0.25">
      <c r="C12709" s="86"/>
      <c r="D12709" s="86"/>
      <c r="E12709" s="86"/>
      <c r="F12709" s="86"/>
    </row>
    <row r="12710" spans="3:6" x14ac:dyDescent="0.25">
      <c r="C12710" s="86"/>
      <c r="D12710" s="86"/>
      <c r="E12710" s="86"/>
      <c r="F12710" s="86"/>
    </row>
    <row r="12711" spans="3:6" x14ac:dyDescent="0.25">
      <c r="C12711" s="86"/>
      <c r="D12711" s="86"/>
      <c r="E12711" s="86"/>
      <c r="F12711" s="86"/>
    </row>
    <row r="12712" spans="3:6" x14ac:dyDescent="0.25">
      <c r="C12712" s="86"/>
      <c r="D12712" s="86"/>
      <c r="E12712" s="86"/>
      <c r="F12712" s="86"/>
    </row>
    <row r="12713" spans="3:6" x14ac:dyDescent="0.25">
      <c r="C12713" s="86"/>
      <c r="D12713" s="86"/>
      <c r="E12713" s="86"/>
      <c r="F12713" s="86"/>
    </row>
    <row r="12714" spans="3:6" x14ac:dyDescent="0.25">
      <c r="C12714" s="86"/>
      <c r="D12714" s="86"/>
      <c r="E12714" s="86"/>
      <c r="F12714" s="86"/>
    </row>
    <row r="12715" spans="3:6" x14ac:dyDescent="0.25">
      <c r="C12715" s="86"/>
      <c r="D12715" s="86"/>
      <c r="E12715" s="86"/>
      <c r="F12715" s="86"/>
    </row>
    <row r="12716" spans="3:6" x14ac:dyDescent="0.25">
      <c r="C12716" s="86"/>
      <c r="D12716" s="86"/>
      <c r="E12716" s="86"/>
      <c r="F12716" s="86"/>
    </row>
    <row r="12717" spans="3:6" x14ac:dyDescent="0.25">
      <c r="C12717" s="86"/>
      <c r="D12717" s="86"/>
      <c r="E12717" s="86"/>
      <c r="F12717" s="86"/>
    </row>
    <row r="12718" spans="3:6" x14ac:dyDescent="0.25">
      <c r="C12718" s="86"/>
      <c r="D12718" s="86"/>
      <c r="E12718" s="86"/>
      <c r="F12718" s="86"/>
    </row>
    <row r="12719" spans="3:6" x14ac:dyDescent="0.25">
      <c r="C12719" s="86"/>
      <c r="D12719" s="86"/>
      <c r="E12719" s="86"/>
      <c r="F12719" s="86"/>
    </row>
    <row r="12720" spans="3:6" x14ac:dyDescent="0.25">
      <c r="C12720" s="86"/>
      <c r="D12720" s="86"/>
      <c r="E12720" s="86"/>
      <c r="F12720" s="86"/>
    </row>
    <row r="12721" spans="3:6" x14ac:dyDescent="0.25">
      <c r="C12721" s="86"/>
      <c r="D12721" s="86"/>
      <c r="E12721" s="86"/>
      <c r="F12721" s="86"/>
    </row>
    <row r="12722" spans="3:6" x14ac:dyDescent="0.25">
      <c r="C12722" s="86"/>
      <c r="D12722" s="86"/>
      <c r="E12722" s="86"/>
      <c r="F12722" s="86"/>
    </row>
    <row r="12723" spans="3:6" x14ac:dyDescent="0.25">
      <c r="C12723" s="86"/>
      <c r="D12723" s="86"/>
      <c r="E12723" s="86"/>
      <c r="F12723" s="86"/>
    </row>
    <row r="12724" spans="3:6" x14ac:dyDescent="0.25">
      <c r="C12724" s="86"/>
      <c r="D12724" s="86"/>
      <c r="E12724" s="86"/>
      <c r="F12724" s="86"/>
    </row>
    <row r="12725" spans="3:6" x14ac:dyDescent="0.25">
      <c r="C12725" s="86"/>
      <c r="D12725" s="86"/>
      <c r="E12725" s="86"/>
      <c r="F12725" s="86"/>
    </row>
    <row r="12726" spans="3:6" x14ac:dyDescent="0.25">
      <c r="C12726" s="86"/>
      <c r="D12726" s="86"/>
      <c r="E12726" s="86"/>
      <c r="F12726" s="86"/>
    </row>
    <row r="12727" spans="3:6" x14ac:dyDescent="0.25">
      <c r="C12727" s="86"/>
      <c r="D12727" s="86"/>
      <c r="E12727" s="86"/>
      <c r="F12727" s="86"/>
    </row>
    <row r="12728" spans="3:6" x14ac:dyDescent="0.25">
      <c r="C12728" s="86"/>
      <c r="D12728" s="86"/>
      <c r="E12728" s="86"/>
      <c r="F12728" s="86"/>
    </row>
    <row r="12729" spans="3:6" x14ac:dyDescent="0.25">
      <c r="C12729" s="86"/>
      <c r="D12729" s="86"/>
      <c r="E12729" s="86"/>
      <c r="F12729" s="86"/>
    </row>
    <row r="12730" spans="3:6" x14ac:dyDescent="0.25">
      <c r="C12730" s="86"/>
      <c r="D12730" s="86"/>
      <c r="E12730" s="86"/>
      <c r="F12730" s="86"/>
    </row>
    <row r="12731" spans="3:6" x14ac:dyDescent="0.25">
      <c r="C12731" s="86"/>
      <c r="D12731" s="86"/>
      <c r="E12731" s="86"/>
      <c r="F12731" s="86"/>
    </row>
    <row r="12732" spans="3:6" x14ac:dyDescent="0.25">
      <c r="C12732" s="86"/>
      <c r="D12732" s="86"/>
      <c r="E12732" s="86"/>
      <c r="F12732" s="86"/>
    </row>
    <row r="12733" spans="3:6" x14ac:dyDescent="0.25">
      <c r="C12733" s="86"/>
      <c r="D12733" s="86"/>
      <c r="E12733" s="86"/>
      <c r="F12733" s="86"/>
    </row>
    <row r="12734" spans="3:6" x14ac:dyDescent="0.25">
      <c r="C12734" s="86"/>
      <c r="D12734" s="86"/>
      <c r="E12734" s="86"/>
      <c r="F12734" s="86"/>
    </row>
    <row r="12735" spans="3:6" x14ac:dyDescent="0.25">
      <c r="C12735" s="86"/>
      <c r="D12735" s="86"/>
      <c r="E12735" s="86"/>
      <c r="F12735" s="86"/>
    </row>
    <row r="12736" spans="3:6" x14ac:dyDescent="0.25">
      <c r="C12736" s="86"/>
      <c r="D12736" s="86"/>
      <c r="E12736" s="86"/>
      <c r="F12736" s="86"/>
    </row>
    <row r="12737" spans="3:6" x14ac:dyDescent="0.25">
      <c r="C12737" s="86"/>
      <c r="D12737" s="86"/>
      <c r="E12737" s="86"/>
      <c r="F12737" s="86"/>
    </row>
    <row r="12738" spans="3:6" x14ac:dyDescent="0.25">
      <c r="C12738" s="86"/>
      <c r="D12738" s="86"/>
      <c r="E12738" s="86"/>
      <c r="F12738" s="86"/>
    </row>
    <row r="12739" spans="3:6" x14ac:dyDescent="0.25">
      <c r="C12739" s="86"/>
      <c r="D12739" s="86"/>
      <c r="E12739" s="86"/>
      <c r="F12739" s="86"/>
    </row>
    <row r="12740" spans="3:6" x14ac:dyDescent="0.25">
      <c r="C12740" s="86"/>
      <c r="D12740" s="86"/>
      <c r="E12740" s="86"/>
      <c r="F12740" s="86"/>
    </row>
    <row r="12741" spans="3:6" x14ac:dyDescent="0.25">
      <c r="C12741" s="86"/>
      <c r="D12741" s="86"/>
      <c r="E12741" s="86"/>
      <c r="F12741" s="86"/>
    </row>
    <row r="12742" spans="3:6" x14ac:dyDescent="0.25">
      <c r="C12742" s="86"/>
      <c r="D12742" s="86"/>
      <c r="E12742" s="86"/>
      <c r="F12742" s="86"/>
    </row>
    <row r="12743" spans="3:6" x14ac:dyDescent="0.25">
      <c r="C12743" s="86"/>
      <c r="D12743" s="86"/>
      <c r="E12743" s="86"/>
      <c r="F12743" s="86"/>
    </row>
    <row r="12744" spans="3:6" x14ac:dyDescent="0.25">
      <c r="C12744" s="86"/>
      <c r="D12744" s="86"/>
      <c r="E12744" s="86"/>
      <c r="F12744" s="86"/>
    </row>
    <row r="12745" spans="3:6" x14ac:dyDescent="0.25">
      <c r="C12745" s="86"/>
      <c r="D12745" s="86"/>
      <c r="E12745" s="86"/>
      <c r="F12745" s="86"/>
    </row>
    <row r="12746" spans="3:6" x14ac:dyDescent="0.25">
      <c r="C12746" s="86"/>
      <c r="D12746" s="86"/>
      <c r="E12746" s="86"/>
      <c r="F12746" s="86"/>
    </row>
    <row r="12747" spans="3:6" x14ac:dyDescent="0.25">
      <c r="C12747" s="86"/>
      <c r="D12747" s="86"/>
      <c r="E12747" s="86"/>
      <c r="F12747" s="86"/>
    </row>
    <row r="12748" spans="3:6" x14ac:dyDescent="0.25">
      <c r="C12748" s="86"/>
      <c r="D12748" s="86"/>
      <c r="E12748" s="86"/>
      <c r="F12748" s="86"/>
    </row>
    <row r="12749" spans="3:6" x14ac:dyDescent="0.25">
      <c r="C12749" s="86"/>
      <c r="D12749" s="86"/>
      <c r="E12749" s="86"/>
      <c r="F12749" s="86"/>
    </row>
    <row r="12750" spans="3:6" x14ac:dyDescent="0.25">
      <c r="C12750" s="86"/>
      <c r="D12750" s="86"/>
      <c r="E12750" s="86"/>
      <c r="F12750" s="86"/>
    </row>
    <row r="12751" spans="3:6" x14ac:dyDescent="0.25">
      <c r="C12751" s="86"/>
      <c r="D12751" s="86"/>
      <c r="E12751" s="86"/>
      <c r="F12751" s="86"/>
    </row>
    <row r="12752" spans="3:6" x14ac:dyDescent="0.25">
      <c r="C12752" s="86"/>
      <c r="D12752" s="86"/>
      <c r="E12752" s="86"/>
      <c r="F12752" s="86"/>
    </row>
    <row r="12753" spans="3:6" x14ac:dyDescent="0.25">
      <c r="C12753" s="86"/>
      <c r="D12753" s="86"/>
      <c r="E12753" s="86"/>
      <c r="F12753" s="86"/>
    </row>
    <row r="12754" spans="3:6" x14ac:dyDescent="0.25">
      <c r="C12754" s="86"/>
      <c r="D12754" s="86"/>
      <c r="E12754" s="86"/>
      <c r="F12754" s="86"/>
    </row>
    <row r="12755" spans="3:6" x14ac:dyDescent="0.25">
      <c r="C12755" s="86"/>
      <c r="D12755" s="86"/>
      <c r="E12755" s="86"/>
      <c r="F12755" s="86"/>
    </row>
    <row r="12756" spans="3:6" x14ac:dyDescent="0.25">
      <c r="C12756" s="86"/>
      <c r="D12756" s="86"/>
      <c r="E12756" s="86"/>
      <c r="F12756" s="86"/>
    </row>
    <row r="12757" spans="3:6" x14ac:dyDescent="0.25">
      <c r="C12757" s="86"/>
      <c r="D12757" s="86"/>
      <c r="E12757" s="86"/>
      <c r="F12757" s="86"/>
    </row>
    <row r="12758" spans="3:6" x14ac:dyDescent="0.25">
      <c r="C12758" s="86"/>
      <c r="D12758" s="86"/>
      <c r="E12758" s="86"/>
      <c r="F12758" s="86"/>
    </row>
    <row r="12759" spans="3:6" x14ac:dyDescent="0.25">
      <c r="C12759" s="86"/>
      <c r="D12759" s="86"/>
      <c r="E12759" s="86"/>
      <c r="F12759" s="86"/>
    </row>
    <row r="12760" spans="3:6" x14ac:dyDescent="0.25">
      <c r="C12760" s="86"/>
      <c r="D12760" s="86"/>
      <c r="E12760" s="86"/>
      <c r="F12760" s="86"/>
    </row>
    <row r="12761" spans="3:6" x14ac:dyDescent="0.25">
      <c r="C12761" s="86"/>
      <c r="D12761" s="86"/>
      <c r="E12761" s="86"/>
      <c r="F12761" s="86"/>
    </row>
    <row r="12762" spans="3:6" x14ac:dyDescent="0.25">
      <c r="C12762" s="86"/>
      <c r="D12762" s="86"/>
      <c r="E12762" s="86"/>
      <c r="F12762" s="86"/>
    </row>
    <row r="12763" spans="3:6" x14ac:dyDescent="0.25">
      <c r="C12763" s="86"/>
      <c r="D12763" s="86"/>
      <c r="E12763" s="86"/>
      <c r="F12763" s="86"/>
    </row>
    <row r="12764" spans="3:6" x14ac:dyDescent="0.25">
      <c r="C12764" s="86"/>
      <c r="D12764" s="86"/>
      <c r="E12764" s="86"/>
      <c r="F12764" s="86"/>
    </row>
    <row r="12765" spans="3:6" x14ac:dyDescent="0.25">
      <c r="C12765" s="86"/>
      <c r="D12765" s="86"/>
      <c r="E12765" s="86"/>
      <c r="F12765" s="86"/>
    </row>
    <row r="12766" spans="3:6" x14ac:dyDescent="0.25">
      <c r="C12766" s="86"/>
      <c r="D12766" s="86"/>
      <c r="E12766" s="86"/>
      <c r="F12766" s="86"/>
    </row>
    <row r="12767" spans="3:6" x14ac:dyDescent="0.25">
      <c r="C12767" s="86"/>
      <c r="D12767" s="86"/>
      <c r="E12767" s="86"/>
      <c r="F12767" s="86"/>
    </row>
    <row r="12768" spans="3:6" x14ac:dyDescent="0.25">
      <c r="C12768" s="86"/>
      <c r="D12768" s="86"/>
      <c r="E12768" s="86"/>
      <c r="F12768" s="86"/>
    </row>
    <row r="12769" spans="3:6" x14ac:dyDescent="0.25">
      <c r="C12769" s="86"/>
      <c r="D12769" s="86"/>
      <c r="E12769" s="86"/>
      <c r="F12769" s="86"/>
    </row>
    <row r="12770" spans="3:6" x14ac:dyDescent="0.25">
      <c r="C12770" s="86"/>
      <c r="D12770" s="86"/>
      <c r="E12770" s="86"/>
      <c r="F12770" s="86"/>
    </row>
    <row r="12771" spans="3:6" x14ac:dyDescent="0.25">
      <c r="C12771" s="86"/>
      <c r="D12771" s="86"/>
      <c r="E12771" s="86"/>
      <c r="F12771" s="86"/>
    </row>
    <row r="12772" spans="3:6" x14ac:dyDescent="0.25">
      <c r="C12772" s="86"/>
      <c r="D12772" s="86"/>
      <c r="E12772" s="86"/>
      <c r="F12772" s="86"/>
    </row>
    <row r="12773" spans="3:6" x14ac:dyDescent="0.25">
      <c r="C12773" s="86"/>
      <c r="D12773" s="86"/>
      <c r="E12773" s="86"/>
      <c r="F12773" s="86"/>
    </row>
    <row r="12774" spans="3:6" x14ac:dyDescent="0.25">
      <c r="C12774" s="86"/>
      <c r="D12774" s="86"/>
      <c r="E12774" s="86"/>
      <c r="F12774" s="86"/>
    </row>
    <row r="12775" spans="3:6" x14ac:dyDescent="0.25">
      <c r="C12775" s="86"/>
      <c r="D12775" s="86"/>
      <c r="E12775" s="86"/>
      <c r="F12775" s="86"/>
    </row>
    <row r="12776" spans="3:6" x14ac:dyDescent="0.25">
      <c r="C12776" s="86"/>
      <c r="D12776" s="86"/>
      <c r="E12776" s="86"/>
      <c r="F12776" s="86"/>
    </row>
    <row r="12777" spans="3:6" x14ac:dyDescent="0.25">
      <c r="C12777" s="86"/>
      <c r="D12777" s="86"/>
      <c r="E12777" s="86"/>
      <c r="F12777" s="86"/>
    </row>
    <row r="12778" spans="3:6" x14ac:dyDescent="0.25">
      <c r="C12778" s="86"/>
      <c r="D12778" s="86"/>
      <c r="E12778" s="86"/>
      <c r="F12778" s="86"/>
    </row>
    <row r="12779" spans="3:6" x14ac:dyDescent="0.25">
      <c r="C12779" s="86"/>
      <c r="D12779" s="86"/>
      <c r="E12779" s="86"/>
      <c r="F12779" s="86"/>
    </row>
    <row r="12780" spans="3:6" x14ac:dyDescent="0.25">
      <c r="C12780" s="86"/>
      <c r="D12780" s="86"/>
      <c r="E12780" s="86"/>
      <c r="F12780" s="86"/>
    </row>
    <row r="12781" spans="3:6" x14ac:dyDescent="0.25">
      <c r="C12781" s="86"/>
      <c r="D12781" s="86"/>
      <c r="E12781" s="86"/>
      <c r="F12781" s="86"/>
    </row>
    <row r="12782" spans="3:6" x14ac:dyDescent="0.25">
      <c r="C12782" s="86"/>
      <c r="D12782" s="86"/>
      <c r="E12782" s="86"/>
      <c r="F12782" s="86"/>
    </row>
    <row r="12783" spans="3:6" x14ac:dyDescent="0.25">
      <c r="C12783" s="86"/>
      <c r="D12783" s="86"/>
      <c r="E12783" s="86"/>
      <c r="F12783" s="86"/>
    </row>
    <row r="12784" spans="3:6" x14ac:dyDescent="0.25">
      <c r="C12784" s="86"/>
      <c r="D12784" s="86"/>
      <c r="E12784" s="86"/>
      <c r="F12784" s="86"/>
    </row>
    <row r="12785" spans="3:6" x14ac:dyDescent="0.25">
      <c r="C12785" s="86"/>
      <c r="D12785" s="86"/>
      <c r="E12785" s="86"/>
      <c r="F12785" s="86"/>
    </row>
    <row r="12786" spans="3:6" x14ac:dyDescent="0.25">
      <c r="C12786" s="86"/>
      <c r="D12786" s="86"/>
      <c r="E12786" s="86"/>
      <c r="F12786" s="86"/>
    </row>
    <row r="12787" spans="3:6" x14ac:dyDescent="0.25">
      <c r="C12787" s="86"/>
      <c r="D12787" s="86"/>
      <c r="E12787" s="86"/>
      <c r="F12787" s="86"/>
    </row>
    <row r="12788" spans="3:6" x14ac:dyDescent="0.25">
      <c r="C12788" s="86"/>
      <c r="D12788" s="86"/>
      <c r="E12788" s="86"/>
      <c r="F12788" s="86"/>
    </row>
    <row r="12789" spans="3:6" x14ac:dyDescent="0.25">
      <c r="C12789" s="86"/>
      <c r="D12789" s="86"/>
      <c r="E12789" s="86"/>
      <c r="F12789" s="86"/>
    </row>
    <row r="12790" spans="3:6" x14ac:dyDescent="0.25">
      <c r="C12790" s="86"/>
      <c r="D12790" s="86"/>
      <c r="E12790" s="86"/>
      <c r="F12790" s="86"/>
    </row>
    <row r="12791" spans="3:6" x14ac:dyDescent="0.25">
      <c r="C12791" s="86"/>
      <c r="D12791" s="86"/>
      <c r="E12791" s="86"/>
      <c r="F12791" s="86"/>
    </row>
    <row r="12792" spans="3:6" x14ac:dyDescent="0.25">
      <c r="C12792" s="86"/>
      <c r="D12792" s="86"/>
      <c r="E12792" s="86"/>
      <c r="F12792" s="86"/>
    </row>
    <row r="12793" spans="3:6" x14ac:dyDescent="0.25">
      <c r="C12793" s="86"/>
      <c r="D12793" s="86"/>
      <c r="E12793" s="86"/>
      <c r="F12793" s="86"/>
    </row>
    <row r="12794" spans="3:6" x14ac:dyDescent="0.25">
      <c r="C12794" s="86"/>
      <c r="D12794" s="86"/>
      <c r="E12794" s="86"/>
      <c r="F12794" s="86"/>
    </row>
    <row r="12795" spans="3:6" x14ac:dyDescent="0.25">
      <c r="C12795" s="86"/>
      <c r="D12795" s="86"/>
      <c r="E12795" s="86"/>
      <c r="F12795" s="86"/>
    </row>
    <row r="12796" spans="3:6" x14ac:dyDescent="0.25">
      <c r="C12796" s="86"/>
      <c r="D12796" s="86"/>
      <c r="E12796" s="86"/>
      <c r="F12796" s="86"/>
    </row>
    <row r="12797" spans="3:6" x14ac:dyDescent="0.25">
      <c r="C12797" s="86"/>
      <c r="D12797" s="86"/>
      <c r="E12797" s="86"/>
      <c r="F12797" s="86"/>
    </row>
    <row r="12798" spans="3:6" x14ac:dyDescent="0.25">
      <c r="C12798" s="86"/>
      <c r="D12798" s="86"/>
      <c r="E12798" s="86"/>
      <c r="F12798" s="86"/>
    </row>
    <row r="12799" spans="3:6" x14ac:dyDescent="0.25">
      <c r="C12799" s="86"/>
      <c r="D12799" s="86"/>
      <c r="E12799" s="86"/>
      <c r="F12799" s="86"/>
    </row>
    <row r="12800" spans="3:6" x14ac:dyDescent="0.25">
      <c r="C12800" s="86"/>
      <c r="D12800" s="86"/>
      <c r="E12800" s="86"/>
      <c r="F12800" s="86"/>
    </row>
    <row r="12801" spans="3:6" x14ac:dyDescent="0.25">
      <c r="C12801" s="86"/>
      <c r="D12801" s="86"/>
      <c r="E12801" s="86"/>
      <c r="F12801" s="86"/>
    </row>
    <row r="12802" spans="3:6" x14ac:dyDescent="0.25">
      <c r="C12802" s="86"/>
      <c r="D12802" s="86"/>
      <c r="E12802" s="86"/>
      <c r="F12802" s="86"/>
    </row>
    <row r="12803" spans="3:6" x14ac:dyDescent="0.25">
      <c r="C12803" s="86"/>
      <c r="D12803" s="86"/>
      <c r="E12803" s="86"/>
      <c r="F12803" s="86"/>
    </row>
    <row r="12804" spans="3:6" x14ac:dyDescent="0.25">
      <c r="C12804" s="86"/>
      <c r="D12804" s="86"/>
      <c r="E12804" s="86"/>
      <c r="F12804" s="86"/>
    </row>
    <row r="12805" spans="3:6" x14ac:dyDescent="0.25">
      <c r="C12805" s="86"/>
      <c r="D12805" s="86"/>
      <c r="E12805" s="86"/>
      <c r="F12805" s="86"/>
    </row>
    <row r="12806" spans="3:6" x14ac:dyDescent="0.25">
      <c r="C12806" s="86"/>
      <c r="D12806" s="86"/>
      <c r="E12806" s="86"/>
      <c r="F12806" s="86"/>
    </row>
    <row r="12807" spans="3:6" x14ac:dyDescent="0.25">
      <c r="C12807" s="86"/>
      <c r="D12807" s="86"/>
      <c r="E12807" s="86"/>
      <c r="F12807" s="86"/>
    </row>
    <row r="12808" spans="3:6" x14ac:dyDescent="0.25">
      <c r="C12808" s="86"/>
      <c r="D12808" s="86"/>
      <c r="E12808" s="86"/>
      <c r="F12808" s="86"/>
    </row>
    <row r="12809" spans="3:6" x14ac:dyDescent="0.25">
      <c r="C12809" s="86"/>
      <c r="D12809" s="86"/>
      <c r="E12809" s="86"/>
      <c r="F12809" s="86"/>
    </row>
    <row r="12810" spans="3:6" x14ac:dyDescent="0.25">
      <c r="C12810" s="86"/>
      <c r="D12810" s="86"/>
      <c r="E12810" s="86"/>
      <c r="F12810" s="86"/>
    </row>
    <row r="12811" spans="3:6" x14ac:dyDescent="0.25">
      <c r="C12811" s="86"/>
      <c r="D12811" s="86"/>
      <c r="E12811" s="86"/>
      <c r="F12811" s="86"/>
    </row>
    <row r="12812" spans="3:6" x14ac:dyDescent="0.25">
      <c r="C12812" s="86"/>
      <c r="D12812" s="86"/>
      <c r="E12812" s="86"/>
      <c r="F12812" s="86"/>
    </row>
    <row r="12813" spans="3:6" x14ac:dyDescent="0.25">
      <c r="C12813" s="86"/>
      <c r="D12813" s="86"/>
      <c r="E12813" s="86"/>
      <c r="F12813" s="86"/>
    </row>
    <row r="12814" spans="3:6" x14ac:dyDescent="0.25">
      <c r="C12814" s="86"/>
      <c r="D12814" s="86"/>
      <c r="E12814" s="86"/>
      <c r="F12814" s="86"/>
    </row>
    <row r="12815" spans="3:6" x14ac:dyDescent="0.25">
      <c r="C12815" s="86"/>
      <c r="D12815" s="86"/>
      <c r="E12815" s="86"/>
      <c r="F12815" s="86"/>
    </row>
    <row r="12816" spans="3:6" x14ac:dyDescent="0.25">
      <c r="C12816" s="86"/>
      <c r="D12816" s="86"/>
      <c r="E12816" s="86"/>
      <c r="F12816" s="86"/>
    </row>
    <row r="12817" spans="3:6" x14ac:dyDescent="0.25">
      <c r="C12817" s="86"/>
      <c r="D12817" s="86"/>
      <c r="E12817" s="86"/>
      <c r="F12817" s="86"/>
    </row>
    <row r="12818" spans="3:6" x14ac:dyDescent="0.25">
      <c r="C12818" s="86"/>
      <c r="D12818" s="86"/>
      <c r="E12818" s="86"/>
      <c r="F12818" s="86"/>
    </row>
    <row r="12819" spans="3:6" x14ac:dyDescent="0.25">
      <c r="C12819" s="86"/>
      <c r="D12819" s="86"/>
      <c r="E12819" s="86"/>
      <c r="F12819" s="86"/>
    </row>
    <row r="12820" spans="3:6" x14ac:dyDescent="0.25">
      <c r="C12820" s="86"/>
      <c r="D12820" s="86"/>
      <c r="E12820" s="86"/>
      <c r="F12820" s="86"/>
    </row>
    <row r="12821" spans="3:6" x14ac:dyDescent="0.25">
      <c r="C12821" s="86"/>
      <c r="D12821" s="86"/>
      <c r="E12821" s="86"/>
      <c r="F12821" s="86"/>
    </row>
    <row r="12822" spans="3:6" x14ac:dyDescent="0.25">
      <c r="C12822" s="86"/>
      <c r="D12822" s="86"/>
      <c r="E12822" s="86"/>
      <c r="F12822" s="86"/>
    </row>
    <row r="12823" spans="3:6" x14ac:dyDescent="0.25">
      <c r="C12823" s="86"/>
      <c r="D12823" s="86"/>
      <c r="E12823" s="86"/>
      <c r="F12823" s="86"/>
    </row>
    <row r="12824" spans="3:6" x14ac:dyDescent="0.25">
      <c r="C12824" s="86"/>
      <c r="D12824" s="86"/>
      <c r="E12824" s="86"/>
      <c r="F12824" s="86"/>
    </row>
    <row r="12825" spans="3:6" x14ac:dyDescent="0.25">
      <c r="C12825" s="86"/>
      <c r="D12825" s="86"/>
      <c r="E12825" s="86"/>
      <c r="F12825" s="86"/>
    </row>
    <row r="12826" spans="3:6" x14ac:dyDescent="0.25">
      <c r="C12826" s="86"/>
      <c r="D12826" s="86"/>
      <c r="E12826" s="86"/>
      <c r="F12826" s="86"/>
    </row>
    <row r="12827" spans="3:6" x14ac:dyDescent="0.25">
      <c r="C12827" s="86"/>
      <c r="D12827" s="86"/>
      <c r="E12827" s="86"/>
      <c r="F12827" s="86"/>
    </row>
    <row r="12828" spans="3:6" x14ac:dyDescent="0.25">
      <c r="C12828" s="86"/>
      <c r="D12828" s="86"/>
      <c r="E12828" s="86"/>
      <c r="F12828" s="86"/>
    </row>
    <row r="12829" spans="3:6" x14ac:dyDescent="0.25">
      <c r="C12829" s="86"/>
      <c r="D12829" s="86"/>
      <c r="E12829" s="86"/>
      <c r="F12829" s="86"/>
    </row>
    <row r="12830" spans="3:6" x14ac:dyDescent="0.25">
      <c r="C12830" s="86"/>
      <c r="D12830" s="86"/>
      <c r="E12830" s="86"/>
      <c r="F12830" s="86"/>
    </row>
    <row r="12831" spans="3:6" x14ac:dyDescent="0.25">
      <c r="C12831" s="86"/>
      <c r="D12831" s="86"/>
      <c r="E12831" s="86"/>
      <c r="F12831" s="86"/>
    </row>
    <row r="12832" spans="3:6" x14ac:dyDescent="0.25">
      <c r="C12832" s="86"/>
      <c r="D12832" s="86"/>
      <c r="E12832" s="86"/>
      <c r="F12832" s="86"/>
    </row>
    <row r="12833" spans="3:6" x14ac:dyDescent="0.25">
      <c r="C12833" s="86"/>
      <c r="D12833" s="86"/>
      <c r="E12833" s="86"/>
      <c r="F12833" s="86"/>
    </row>
    <row r="12834" spans="3:6" x14ac:dyDescent="0.25">
      <c r="C12834" s="86"/>
      <c r="D12834" s="86"/>
      <c r="E12834" s="86"/>
      <c r="F12834" s="86"/>
    </row>
    <row r="12835" spans="3:6" x14ac:dyDescent="0.25">
      <c r="C12835" s="86"/>
      <c r="D12835" s="86"/>
      <c r="E12835" s="86"/>
      <c r="F12835" s="86"/>
    </row>
    <row r="12836" spans="3:6" x14ac:dyDescent="0.25">
      <c r="C12836" s="86"/>
      <c r="D12836" s="86"/>
      <c r="E12836" s="86"/>
      <c r="F12836" s="86"/>
    </row>
    <row r="12837" spans="3:6" x14ac:dyDescent="0.25">
      <c r="C12837" s="86"/>
      <c r="D12837" s="86"/>
      <c r="E12837" s="86"/>
      <c r="F12837" s="86"/>
    </row>
    <row r="12838" spans="3:6" x14ac:dyDescent="0.25">
      <c r="C12838" s="86"/>
      <c r="D12838" s="86"/>
      <c r="E12838" s="86"/>
      <c r="F12838" s="86"/>
    </row>
    <row r="12839" spans="3:6" x14ac:dyDescent="0.25">
      <c r="C12839" s="86"/>
      <c r="D12839" s="86"/>
      <c r="E12839" s="86"/>
      <c r="F12839" s="86"/>
    </row>
    <row r="12840" spans="3:6" x14ac:dyDescent="0.25">
      <c r="C12840" s="86"/>
      <c r="D12840" s="86"/>
      <c r="E12840" s="86"/>
      <c r="F12840" s="86"/>
    </row>
    <row r="12841" spans="3:6" x14ac:dyDescent="0.25">
      <c r="C12841" s="86"/>
      <c r="D12841" s="86"/>
      <c r="E12841" s="86"/>
      <c r="F12841" s="86"/>
    </row>
    <row r="12842" spans="3:6" x14ac:dyDescent="0.25">
      <c r="C12842" s="86"/>
      <c r="D12842" s="86"/>
      <c r="E12842" s="86"/>
      <c r="F12842" s="86"/>
    </row>
    <row r="12843" spans="3:6" x14ac:dyDescent="0.25">
      <c r="C12843" s="86"/>
      <c r="D12843" s="86"/>
      <c r="E12843" s="86"/>
      <c r="F12843" s="86"/>
    </row>
    <row r="12844" spans="3:6" x14ac:dyDescent="0.25">
      <c r="C12844" s="86"/>
      <c r="D12844" s="86"/>
      <c r="E12844" s="86"/>
      <c r="F12844" s="86"/>
    </row>
    <row r="12845" spans="3:6" x14ac:dyDescent="0.25">
      <c r="C12845" s="86"/>
      <c r="D12845" s="86"/>
      <c r="E12845" s="86"/>
      <c r="F12845" s="86"/>
    </row>
    <row r="12846" spans="3:6" x14ac:dyDescent="0.25">
      <c r="C12846" s="86"/>
      <c r="D12846" s="86"/>
      <c r="E12846" s="86"/>
      <c r="F12846" s="86"/>
    </row>
    <row r="12847" spans="3:6" x14ac:dyDescent="0.25">
      <c r="C12847" s="86"/>
      <c r="D12847" s="86"/>
      <c r="E12847" s="86"/>
      <c r="F12847" s="86"/>
    </row>
    <row r="12848" spans="3:6" x14ac:dyDescent="0.25">
      <c r="C12848" s="86"/>
      <c r="D12848" s="86"/>
      <c r="E12848" s="86"/>
      <c r="F12848" s="86"/>
    </row>
    <row r="12849" spans="3:6" x14ac:dyDescent="0.25">
      <c r="C12849" s="86"/>
      <c r="D12849" s="86"/>
      <c r="E12849" s="86"/>
      <c r="F12849" s="86"/>
    </row>
    <row r="12850" spans="3:6" x14ac:dyDescent="0.25">
      <c r="C12850" s="86"/>
      <c r="D12850" s="86"/>
      <c r="E12850" s="86"/>
      <c r="F12850" s="86"/>
    </row>
    <row r="12851" spans="3:6" x14ac:dyDescent="0.25">
      <c r="C12851" s="86"/>
      <c r="D12851" s="86"/>
      <c r="E12851" s="86"/>
      <c r="F12851" s="86"/>
    </row>
    <row r="12852" spans="3:6" x14ac:dyDescent="0.25">
      <c r="C12852" s="86"/>
      <c r="D12852" s="86"/>
      <c r="E12852" s="86"/>
      <c r="F12852" s="86"/>
    </row>
    <row r="12853" spans="3:6" x14ac:dyDescent="0.25">
      <c r="C12853" s="86"/>
      <c r="D12853" s="86"/>
      <c r="E12853" s="86"/>
      <c r="F12853" s="86"/>
    </row>
    <row r="12854" spans="3:6" x14ac:dyDescent="0.25">
      <c r="C12854" s="86"/>
      <c r="D12854" s="86"/>
      <c r="E12854" s="86"/>
      <c r="F12854" s="86"/>
    </row>
    <row r="12855" spans="3:6" x14ac:dyDescent="0.25">
      <c r="C12855" s="86"/>
      <c r="D12855" s="86"/>
      <c r="E12855" s="86"/>
      <c r="F12855" s="86"/>
    </row>
    <row r="12856" spans="3:6" x14ac:dyDescent="0.25">
      <c r="C12856" s="86"/>
      <c r="D12856" s="86"/>
      <c r="E12856" s="86"/>
      <c r="F12856" s="86"/>
    </row>
    <row r="12857" spans="3:6" x14ac:dyDescent="0.25">
      <c r="C12857" s="86"/>
      <c r="D12857" s="86"/>
      <c r="E12857" s="86"/>
      <c r="F12857" s="86"/>
    </row>
    <row r="12858" spans="3:6" x14ac:dyDescent="0.25">
      <c r="C12858" s="86"/>
      <c r="D12858" s="86"/>
      <c r="E12858" s="86"/>
      <c r="F12858" s="86"/>
    </row>
    <row r="12859" spans="3:6" x14ac:dyDescent="0.25">
      <c r="C12859" s="86"/>
      <c r="D12859" s="86"/>
      <c r="E12859" s="86"/>
      <c r="F12859" s="86"/>
    </row>
    <row r="12860" spans="3:6" x14ac:dyDescent="0.25">
      <c r="C12860" s="86"/>
      <c r="D12860" s="86"/>
      <c r="E12860" s="86"/>
      <c r="F12860" s="86"/>
    </row>
    <row r="12861" spans="3:6" x14ac:dyDescent="0.25">
      <c r="C12861" s="86"/>
      <c r="D12861" s="86"/>
      <c r="E12861" s="86"/>
      <c r="F12861" s="86"/>
    </row>
    <row r="12862" spans="3:6" x14ac:dyDescent="0.25">
      <c r="C12862" s="86"/>
      <c r="D12862" s="86"/>
      <c r="E12862" s="86"/>
      <c r="F12862" s="86"/>
    </row>
    <row r="12863" spans="3:6" x14ac:dyDescent="0.25">
      <c r="C12863" s="86"/>
      <c r="D12863" s="86"/>
      <c r="E12863" s="86"/>
      <c r="F12863" s="86"/>
    </row>
    <row r="12864" spans="3:6" x14ac:dyDescent="0.25">
      <c r="C12864" s="86"/>
      <c r="D12864" s="86"/>
      <c r="E12864" s="86"/>
      <c r="F12864" s="86"/>
    </row>
    <row r="12865" spans="3:6" x14ac:dyDescent="0.25">
      <c r="C12865" s="86"/>
      <c r="D12865" s="86"/>
      <c r="E12865" s="86"/>
      <c r="F12865" s="86"/>
    </row>
    <row r="12866" spans="3:6" x14ac:dyDescent="0.25">
      <c r="C12866" s="86"/>
      <c r="D12866" s="86"/>
      <c r="E12866" s="86"/>
      <c r="F12866" s="86"/>
    </row>
    <row r="12867" spans="3:6" x14ac:dyDescent="0.25">
      <c r="C12867" s="86"/>
      <c r="D12867" s="86"/>
      <c r="E12867" s="86"/>
      <c r="F12867" s="86"/>
    </row>
    <row r="12868" spans="3:6" x14ac:dyDescent="0.25">
      <c r="C12868" s="86"/>
      <c r="D12868" s="86"/>
      <c r="E12868" s="86"/>
      <c r="F12868" s="86"/>
    </row>
    <row r="12869" spans="3:6" x14ac:dyDescent="0.25">
      <c r="C12869" s="86"/>
      <c r="D12869" s="86"/>
      <c r="E12869" s="86"/>
      <c r="F12869" s="86"/>
    </row>
    <row r="12870" spans="3:6" x14ac:dyDescent="0.25">
      <c r="C12870" s="86"/>
      <c r="D12870" s="86"/>
      <c r="E12870" s="86"/>
      <c r="F12870" s="86"/>
    </row>
    <row r="12871" spans="3:6" x14ac:dyDescent="0.25">
      <c r="C12871" s="86"/>
      <c r="D12871" s="86"/>
      <c r="E12871" s="86"/>
      <c r="F12871" s="86"/>
    </row>
    <row r="12872" spans="3:6" x14ac:dyDescent="0.25">
      <c r="C12872" s="86"/>
      <c r="D12872" s="86"/>
      <c r="E12872" s="86"/>
      <c r="F12872" s="86"/>
    </row>
    <row r="12873" spans="3:6" x14ac:dyDescent="0.25">
      <c r="C12873" s="86"/>
      <c r="D12873" s="86"/>
      <c r="E12873" s="86"/>
      <c r="F12873" s="86"/>
    </row>
    <row r="12874" spans="3:6" x14ac:dyDescent="0.25">
      <c r="C12874" s="86"/>
      <c r="D12874" s="86"/>
      <c r="E12874" s="86"/>
      <c r="F12874" s="86"/>
    </row>
    <row r="12875" spans="3:6" x14ac:dyDescent="0.25">
      <c r="C12875" s="86"/>
      <c r="D12875" s="86"/>
      <c r="E12875" s="86"/>
      <c r="F12875" s="86"/>
    </row>
    <row r="12876" spans="3:6" x14ac:dyDescent="0.25">
      <c r="C12876" s="86"/>
      <c r="D12876" s="86"/>
      <c r="E12876" s="86"/>
      <c r="F12876" s="86"/>
    </row>
    <row r="12877" spans="3:6" x14ac:dyDescent="0.25">
      <c r="C12877" s="86"/>
      <c r="D12877" s="86"/>
      <c r="E12877" s="86"/>
      <c r="F12877" s="86"/>
    </row>
    <row r="12878" spans="3:6" x14ac:dyDescent="0.25">
      <c r="C12878" s="86"/>
      <c r="D12878" s="86"/>
      <c r="E12878" s="86"/>
      <c r="F12878" s="86"/>
    </row>
    <row r="12879" spans="3:6" x14ac:dyDescent="0.25">
      <c r="C12879" s="86"/>
      <c r="D12879" s="86"/>
      <c r="E12879" s="86"/>
      <c r="F12879" s="86"/>
    </row>
    <row r="12880" spans="3:6" x14ac:dyDescent="0.25">
      <c r="C12880" s="86"/>
      <c r="D12880" s="86"/>
      <c r="E12880" s="86"/>
      <c r="F12880" s="86"/>
    </row>
    <row r="12881" spans="3:6" x14ac:dyDescent="0.25">
      <c r="C12881" s="86"/>
      <c r="D12881" s="86"/>
      <c r="E12881" s="86"/>
      <c r="F12881" s="86"/>
    </row>
    <row r="12882" spans="3:6" x14ac:dyDescent="0.25">
      <c r="C12882" s="86"/>
      <c r="D12882" s="86"/>
      <c r="E12882" s="86"/>
      <c r="F12882" s="86"/>
    </row>
    <row r="12883" spans="3:6" x14ac:dyDescent="0.25">
      <c r="C12883" s="86"/>
      <c r="D12883" s="86"/>
      <c r="E12883" s="86"/>
      <c r="F12883" s="86"/>
    </row>
    <row r="12884" spans="3:6" x14ac:dyDescent="0.25">
      <c r="C12884" s="86"/>
      <c r="D12884" s="86"/>
      <c r="E12884" s="86"/>
      <c r="F12884" s="86"/>
    </row>
    <row r="12885" spans="3:6" x14ac:dyDescent="0.25">
      <c r="C12885" s="86"/>
      <c r="D12885" s="86"/>
      <c r="E12885" s="86"/>
      <c r="F12885" s="86"/>
    </row>
    <row r="12886" spans="3:6" x14ac:dyDescent="0.25">
      <c r="C12886" s="86"/>
      <c r="D12886" s="86"/>
      <c r="E12886" s="86"/>
      <c r="F12886" s="86"/>
    </row>
    <row r="12887" spans="3:6" x14ac:dyDescent="0.25">
      <c r="C12887" s="86"/>
      <c r="D12887" s="86"/>
      <c r="E12887" s="86"/>
      <c r="F12887" s="86"/>
    </row>
    <row r="12888" spans="3:6" x14ac:dyDescent="0.25">
      <c r="C12888" s="86"/>
      <c r="D12888" s="86"/>
      <c r="E12888" s="86"/>
      <c r="F12888" s="86"/>
    </row>
    <row r="12889" spans="3:6" x14ac:dyDescent="0.25">
      <c r="C12889" s="86"/>
      <c r="D12889" s="86"/>
      <c r="E12889" s="86"/>
      <c r="F12889" s="86"/>
    </row>
    <row r="12890" spans="3:6" x14ac:dyDescent="0.25">
      <c r="C12890" s="86"/>
      <c r="D12890" s="86"/>
      <c r="E12890" s="86"/>
      <c r="F12890" s="86"/>
    </row>
    <row r="12891" spans="3:6" x14ac:dyDescent="0.25">
      <c r="C12891" s="86"/>
      <c r="D12891" s="86"/>
      <c r="E12891" s="86"/>
      <c r="F12891" s="86"/>
    </row>
    <row r="12892" spans="3:6" x14ac:dyDescent="0.25">
      <c r="C12892" s="86"/>
      <c r="D12892" s="86"/>
      <c r="E12892" s="86"/>
      <c r="F12892" s="86"/>
    </row>
    <row r="12893" spans="3:6" x14ac:dyDescent="0.25">
      <c r="C12893" s="86"/>
      <c r="D12893" s="86"/>
      <c r="E12893" s="86"/>
      <c r="F12893" s="86"/>
    </row>
    <row r="12894" spans="3:6" x14ac:dyDescent="0.25">
      <c r="C12894" s="86"/>
      <c r="D12894" s="86"/>
      <c r="E12894" s="86"/>
      <c r="F12894" s="86"/>
    </row>
    <row r="12895" spans="3:6" x14ac:dyDescent="0.25">
      <c r="C12895" s="86"/>
      <c r="D12895" s="86"/>
      <c r="E12895" s="86"/>
      <c r="F12895" s="86"/>
    </row>
    <row r="12896" spans="3:6" x14ac:dyDescent="0.25">
      <c r="C12896" s="86"/>
      <c r="D12896" s="86"/>
      <c r="E12896" s="86"/>
      <c r="F12896" s="86"/>
    </row>
    <row r="12897" spans="3:6" x14ac:dyDescent="0.25">
      <c r="C12897" s="86"/>
      <c r="D12897" s="86"/>
      <c r="E12897" s="86"/>
      <c r="F12897" s="86"/>
    </row>
    <row r="12898" spans="3:6" x14ac:dyDescent="0.25">
      <c r="C12898" s="86"/>
      <c r="D12898" s="86"/>
      <c r="E12898" s="86"/>
      <c r="F12898" s="86"/>
    </row>
    <row r="12899" spans="3:6" x14ac:dyDescent="0.25">
      <c r="C12899" s="86"/>
      <c r="D12899" s="86"/>
      <c r="E12899" s="86"/>
      <c r="F12899" s="86"/>
    </row>
    <row r="12900" spans="3:6" x14ac:dyDescent="0.25">
      <c r="C12900" s="86"/>
      <c r="D12900" s="86"/>
      <c r="E12900" s="86"/>
      <c r="F12900" s="86"/>
    </row>
    <row r="12901" spans="3:6" x14ac:dyDescent="0.25">
      <c r="C12901" s="86"/>
      <c r="D12901" s="86"/>
      <c r="E12901" s="86"/>
      <c r="F12901" s="86"/>
    </row>
    <row r="12902" spans="3:6" x14ac:dyDescent="0.25">
      <c r="C12902" s="86"/>
      <c r="D12902" s="86"/>
      <c r="E12902" s="86"/>
      <c r="F12902" s="86"/>
    </row>
    <row r="12903" spans="3:6" x14ac:dyDescent="0.25">
      <c r="C12903" s="86"/>
      <c r="D12903" s="86"/>
      <c r="E12903" s="86"/>
      <c r="F12903" s="86"/>
    </row>
    <row r="12904" spans="3:6" x14ac:dyDescent="0.25">
      <c r="C12904" s="86"/>
      <c r="D12904" s="86"/>
      <c r="E12904" s="86"/>
      <c r="F12904" s="86"/>
    </row>
    <row r="12905" spans="3:6" x14ac:dyDescent="0.25">
      <c r="C12905" s="86"/>
      <c r="D12905" s="86"/>
      <c r="E12905" s="86"/>
      <c r="F12905" s="86"/>
    </row>
    <row r="12906" spans="3:6" x14ac:dyDescent="0.25">
      <c r="C12906" s="86"/>
      <c r="D12906" s="86"/>
      <c r="E12906" s="86"/>
      <c r="F12906" s="86"/>
    </row>
    <row r="12907" spans="3:6" x14ac:dyDescent="0.25">
      <c r="C12907" s="86"/>
      <c r="D12907" s="86"/>
      <c r="E12907" s="86"/>
      <c r="F12907" s="86"/>
    </row>
    <row r="12908" spans="3:6" x14ac:dyDescent="0.25">
      <c r="C12908" s="86"/>
      <c r="D12908" s="86"/>
      <c r="E12908" s="86"/>
      <c r="F12908" s="86"/>
    </row>
    <row r="12909" spans="3:6" x14ac:dyDescent="0.25">
      <c r="C12909" s="86"/>
      <c r="D12909" s="86"/>
      <c r="E12909" s="86"/>
      <c r="F12909" s="86"/>
    </row>
    <row r="12910" spans="3:6" x14ac:dyDescent="0.25">
      <c r="C12910" s="86"/>
      <c r="D12910" s="86"/>
      <c r="E12910" s="86"/>
      <c r="F12910" s="86"/>
    </row>
    <row r="12911" spans="3:6" x14ac:dyDescent="0.25">
      <c r="C12911" s="86"/>
      <c r="D12911" s="86"/>
      <c r="E12911" s="86"/>
      <c r="F12911" s="86"/>
    </row>
    <row r="12912" spans="3:6" x14ac:dyDescent="0.25">
      <c r="C12912" s="86"/>
      <c r="D12912" s="86"/>
      <c r="E12912" s="86"/>
      <c r="F12912" s="86"/>
    </row>
    <row r="12913" spans="3:6" x14ac:dyDescent="0.25">
      <c r="C12913" s="86"/>
      <c r="D12913" s="86"/>
      <c r="E12913" s="86"/>
      <c r="F12913" s="86"/>
    </row>
    <row r="12914" spans="3:6" x14ac:dyDescent="0.25">
      <c r="C12914" s="86"/>
      <c r="D12914" s="86"/>
      <c r="E12914" s="86"/>
      <c r="F12914" s="86"/>
    </row>
    <row r="12915" spans="3:6" x14ac:dyDescent="0.25">
      <c r="C12915" s="86"/>
      <c r="D12915" s="86"/>
      <c r="E12915" s="86"/>
      <c r="F12915" s="86"/>
    </row>
    <row r="12916" spans="3:6" x14ac:dyDescent="0.25">
      <c r="C12916" s="86"/>
      <c r="D12916" s="86"/>
      <c r="E12916" s="86"/>
      <c r="F12916" s="86"/>
    </row>
    <row r="12917" spans="3:6" x14ac:dyDescent="0.25">
      <c r="C12917" s="86"/>
      <c r="D12917" s="86"/>
      <c r="E12917" s="86"/>
      <c r="F12917" s="86"/>
    </row>
    <row r="12918" spans="3:6" x14ac:dyDescent="0.25">
      <c r="C12918" s="86"/>
      <c r="D12918" s="86"/>
      <c r="E12918" s="86"/>
      <c r="F12918" s="86"/>
    </row>
    <row r="12919" spans="3:6" x14ac:dyDescent="0.25">
      <c r="C12919" s="86"/>
      <c r="D12919" s="86"/>
      <c r="E12919" s="86"/>
      <c r="F12919" s="86"/>
    </row>
    <row r="12920" spans="3:6" x14ac:dyDescent="0.25">
      <c r="C12920" s="86"/>
      <c r="D12920" s="86"/>
      <c r="E12920" s="86"/>
      <c r="F12920" s="86"/>
    </row>
    <row r="12921" spans="3:6" x14ac:dyDescent="0.25">
      <c r="C12921" s="86"/>
      <c r="D12921" s="86"/>
      <c r="E12921" s="86"/>
      <c r="F12921" s="86"/>
    </row>
    <row r="12922" spans="3:6" x14ac:dyDescent="0.25">
      <c r="C12922" s="86"/>
      <c r="D12922" s="86"/>
      <c r="E12922" s="86"/>
      <c r="F12922" s="86"/>
    </row>
    <row r="12923" spans="3:6" x14ac:dyDescent="0.25">
      <c r="C12923" s="86"/>
      <c r="D12923" s="86"/>
      <c r="E12923" s="86"/>
      <c r="F12923" s="86"/>
    </row>
    <row r="12924" spans="3:6" x14ac:dyDescent="0.25">
      <c r="C12924" s="86"/>
      <c r="D12924" s="86"/>
      <c r="E12924" s="86"/>
      <c r="F12924" s="86"/>
    </row>
    <row r="12925" spans="3:6" x14ac:dyDescent="0.25">
      <c r="C12925" s="86"/>
      <c r="D12925" s="86"/>
      <c r="E12925" s="86"/>
      <c r="F12925" s="86"/>
    </row>
    <row r="12926" spans="3:6" x14ac:dyDescent="0.25">
      <c r="C12926" s="86"/>
      <c r="D12926" s="86"/>
      <c r="E12926" s="86"/>
      <c r="F12926" s="86"/>
    </row>
    <row r="12927" spans="3:6" x14ac:dyDescent="0.25">
      <c r="C12927" s="86"/>
      <c r="D12927" s="86"/>
      <c r="E12927" s="86"/>
      <c r="F12927" s="86"/>
    </row>
    <row r="12928" spans="3:6" x14ac:dyDescent="0.25">
      <c r="C12928" s="86"/>
      <c r="D12928" s="86"/>
      <c r="E12928" s="86"/>
      <c r="F12928" s="86"/>
    </row>
    <row r="12929" spans="3:6" x14ac:dyDescent="0.25">
      <c r="C12929" s="86"/>
      <c r="D12929" s="86"/>
      <c r="E12929" s="86"/>
      <c r="F12929" s="86"/>
    </row>
    <row r="12930" spans="3:6" x14ac:dyDescent="0.25">
      <c r="C12930" s="86"/>
      <c r="D12930" s="86"/>
      <c r="E12930" s="86"/>
      <c r="F12930" s="86"/>
    </row>
    <row r="12931" spans="3:6" x14ac:dyDescent="0.25">
      <c r="C12931" s="86"/>
      <c r="D12931" s="86"/>
      <c r="E12931" s="86"/>
      <c r="F12931" s="86"/>
    </row>
    <row r="12932" spans="3:6" x14ac:dyDescent="0.25">
      <c r="C12932" s="86"/>
      <c r="D12932" s="86"/>
      <c r="E12932" s="86"/>
      <c r="F12932" s="86"/>
    </row>
    <row r="12933" spans="3:6" x14ac:dyDescent="0.25">
      <c r="C12933" s="86"/>
      <c r="D12933" s="86"/>
      <c r="E12933" s="86"/>
      <c r="F12933" s="86"/>
    </row>
    <row r="12934" spans="3:6" x14ac:dyDescent="0.25">
      <c r="C12934" s="86"/>
      <c r="D12934" s="86"/>
      <c r="E12934" s="86"/>
      <c r="F12934" s="86"/>
    </row>
    <row r="12935" spans="3:6" x14ac:dyDescent="0.25">
      <c r="C12935" s="86"/>
      <c r="D12935" s="86"/>
      <c r="E12935" s="86"/>
      <c r="F12935" s="86"/>
    </row>
    <row r="12936" spans="3:6" x14ac:dyDescent="0.25">
      <c r="C12936" s="86"/>
      <c r="D12936" s="86"/>
      <c r="E12936" s="86"/>
      <c r="F12936" s="86"/>
    </row>
    <row r="12937" spans="3:6" x14ac:dyDescent="0.25">
      <c r="C12937" s="86"/>
      <c r="D12937" s="86"/>
      <c r="E12937" s="86"/>
      <c r="F12937" s="86"/>
    </row>
    <row r="12938" spans="3:6" x14ac:dyDescent="0.25">
      <c r="C12938" s="86"/>
      <c r="D12938" s="86"/>
      <c r="E12938" s="86"/>
      <c r="F12938" s="86"/>
    </row>
    <row r="12939" spans="3:6" x14ac:dyDescent="0.25">
      <c r="C12939" s="86"/>
      <c r="D12939" s="86"/>
      <c r="E12939" s="86"/>
      <c r="F12939" s="86"/>
    </row>
    <row r="12940" spans="3:6" x14ac:dyDescent="0.25">
      <c r="C12940" s="86"/>
      <c r="D12940" s="86"/>
      <c r="E12940" s="86"/>
      <c r="F12940" s="86"/>
    </row>
    <row r="12941" spans="3:6" x14ac:dyDescent="0.25">
      <c r="C12941" s="86"/>
      <c r="D12941" s="86"/>
      <c r="E12941" s="86"/>
      <c r="F12941" s="86"/>
    </row>
    <row r="12942" spans="3:6" x14ac:dyDescent="0.25">
      <c r="C12942" s="86"/>
      <c r="D12942" s="86"/>
      <c r="E12942" s="86"/>
      <c r="F12942" s="86"/>
    </row>
    <row r="12943" spans="3:6" x14ac:dyDescent="0.25">
      <c r="C12943" s="86"/>
      <c r="D12943" s="86"/>
      <c r="E12943" s="86"/>
      <c r="F12943" s="86"/>
    </row>
    <row r="12944" spans="3:6" x14ac:dyDescent="0.25">
      <c r="C12944" s="86"/>
      <c r="D12944" s="86"/>
      <c r="E12944" s="86"/>
      <c r="F12944" s="86"/>
    </row>
    <row r="12945" spans="3:6" x14ac:dyDescent="0.25">
      <c r="C12945" s="86"/>
      <c r="D12945" s="86"/>
      <c r="E12945" s="86"/>
      <c r="F12945" s="86"/>
    </row>
    <row r="12946" spans="3:6" x14ac:dyDescent="0.25">
      <c r="C12946" s="86"/>
      <c r="D12946" s="86"/>
      <c r="E12946" s="86"/>
      <c r="F12946" s="86"/>
    </row>
    <row r="12947" spans="3:6" x14ac:dyDescent="0.25">
      <c r="C12947" s="86"/>
      <c r="D12947" s="86"/>
      <c r="E12947" s="86"/>
      <c r="F12947" s="86"/>
    </row>
    <row r="12948" spans="3:6" x14ac:dyDescent="0.25">
      <c r="C12948" s="86"/>
      <c r="D12948" s="86"/>
      <c r="E12948" s="86"/>
      <c r="F12948" s="86"/>
    </row>
    <row r="12949" spans="3:6" x14ac:dyDescent="0.25">
      <c r="C12949" s="86"/>
      <c r="D12949" s="86"/>
      <c r="E12949" s="86"/>
      <c r="F12949" s="86"/>
    </row>
    <row r="12950" spans="3:6" x14ac:dyDescent="0.25">
      <c r="C12950" s="86"/>
      <c r="D12950" s="86"/>
      <c r="E12950" s="86"/>
      <c r="F12950" s="86"/>
    </row>
    <row r="12951" spans="3:6" x14ac:dyDescent="0.25">
      <c r="C12951" s="86"/>
      <c r="D12951" s="86"/>
      <c r="E12951" s="86"/>
      <c r="F12951" s="86"/>
    </row>
    <row r="12952" spans="3:6" x14ac:dyDescent="0.25">
      <c r="C12952" s="86"/>
      <c r="D12952" s="86"/>
      <c r="E12952" s="86"/>
      <c r="F12952" s="86"/>
    </row>
    <row r="12953" spans="3:6" x14ac:dyDescent="0.25">
      <c r="C12953" s="86"/>
      <c r="D12953" s="86"/>
      <c r="E12953" s="86"/>
      <c r="F12953" s="86"/>
    </row>
    <row r="12954" spans="3:6" x14ac:dyDescent="0.25">
      <c r="C12954" s="86"/>
      <c r="D12954" s="86"/>
      <c r="E12954" s="86"/>
      <c r="F12954" s="86"/>
    </row>
    <row r="12955" spans="3:6" x14ac:dyDescent="0.25">
      <c r="C12955" s="86"/>
      <c r="D12955" s="86"/>
      <c r="E12955" s="86"/>
      <c r="F12955" s="86"/>
    </row>
    <row r="12956" spans="3:6" x14ac:dyDescent="0.25">
      <c r="C12956" s="86"/>
      <c r="D12956" s="86"/>
      <c r="E12956" s="86"/>
      <c r="F12956" s="86"/>
    </row>
    <row r="12957" spans="3:6" x14ac:dyDescent="0.25">
      <c r="C12957" s="86"/>
      <c r="D12957" s="86"/>
      <c r="E12957" s="86"/>
      <c r="F12957" s="86"/>
    </row>
    <row r="12958" spans="3:6" x14ac:dyDescent="0.25">
      <c r="C12958" s="86"/>
      <c r="D12958" s="86"/>
      <c r="E12958" s="86"/>
      <c r="F12958" s="86"/>
    </row>
    <row r="12959" spans="3:6" x14ac:dyDescent="0.25">
      <c r="C12959" s="86"/>
      <c r="D12959" s="86"/>
      <c r="E12959" s="86"/>
      <c r="F12959" s="86"/>
    </row>
    <row r="12960" spans="3:6" x14ac:dyDescent="0.25">
      <c r="C12960" s="86"/>
      <c r="D12960" s="86"/>
      <c r="E12960" s="86"/>
      <c r="F12960" s="86"/>
    </row>
    <row r="12961" spans="3:6" x14ac:dyDescent="0.25">
      <c r="C12961" s="86"/>
      <c r="D12961" s="86"/>
      <c r="E12961" s="86"/>
      <c r="F12961" s="86"/>
    </row>
    <row r="12962" spans="3:6" x14ac:dyDescent="0.25">
      <c r="C12962" s="86"/>
      <c r="D12962" s="86"/>
      <c r="E12962" s="86"/>
      <c r="F12962" s="86"/>
    </row>
    <row r="12963" spans="3:6" x14ac:dyDescent="0.25">
      <c r="C12963" s="86"/>
      <c r="D12963" s="86"/>
      <c r="E12963" s="86"/>
      <c r="F12963" s="86"/>
    </row>
    <row r="12964" spans="3:6" x14ac:dyDescent="0.25">
      <c r="C12964" s="86"/>
      <c r="D12964" s="86"/>
      <c r="E12964" s="86"/>
      <c r="F12964" s="86"/>
    </row>
    <row r="12965" spans="3:6" x14ac:dyDescent="0.25">
      <c r="C12965" s="86"/>
      <c r="D12965" s="86"/>
      <c r="E12965" s="86"/>
      <c r="F12965" s="86"/>
    </row>
    <row r="12966" spans="3:6" x14ac:dyDescent="0.25">
      <c r="C12966" s="86"/>
      <c r="D12966" s="86"/>
      <c r="E12966" s="86"/>
      <c r="F12966" s="86"/>
    </row>
    <row r="12967" spans="3:6" x14ac:dyDescent="0.25">
      <c r="C12967" s="86"/>
      <c r="D12967" s="86"/>
      <c r="E12967" s="86"/>
      <c r="F12967" s="86"/>
    </row>
    <row r="12968" spans="3:6" x14ac:dyDescent="0.25">
      <c r="C12968" s="86"/>
      <c r="D12968" s="86"/>
      <c r="E12968" s="86"/>
      <c r="F12968" s="86"/>
    </row>
    <row r="12969" spans="3:6" x14ac:dyDescent="0.25">
      <c r="C12969" s="86"/>
      <c r="D12969" s="86"/>
      <c r="E12969" s="86"/>
      <c r="F12969" s="86"/>
    </row>
    <row r="12970" spans="3:6" x14ac:dyDescent="0.25">
      <c r="C12970" s="86"/>
      <c r="D12970" s="86"/>
      <c r="E12970" s="86"/>
      <c r="F12970" s="86"/>
    </row>
    <row r="12971" spans="3:6" x14ac:dyDescent="0.25">
      <c r="C12971" s="86"/>
      <c r="D12971" s="86"/>
      <c r="E12971" s="86"/>
      <c r="F12971" s="86"/>
    </row>
    <row r="12972" spans="3:6" x14ac:dyDescent="0.25">
      <c r="C12972" s="86"/>
      <c r="D12972" s="86"/>
      <c r="E12972" s="86"/>
      <c r="F12972" s="86"/>
    </row>
    <row r="12973" spans="3:6" x14ac:dyDescent="0.25">
      <c r="C12973" s="86"/>
      <c r="D12973" s="86"/>
      <c r="E12973" s="86"/>
      <c r="F12973" s="86"/>
    </row>
    <row r="12974" spans="3:6" x14ac:dyDescent="0.25">
      <c r="C12974" s="86"/>
      <c r="D12974" s="86"/>
      <c r="E12974" s="86"/>
      <c r="F12974" s="86"/>
    </row>
    <row r="12975" spans="3:6" x14ac:dyDescent="0.25">
      <c r="C12975" s="86"/>
      <c r="D12975" s="86"/>
      <c r="E12975" s="86"/>
      <c r="F12975" s="86"/>
    </row>
    <row r="12976" spans="3:6" x14ac:dyDescent="0.25">
      <c r="C12976" s="86"/>
      <c r="D12976" s="86"/>
      <c r="E12976" s="86"/>
      <c r="F12976" s="86"/>
    </row>
    <row r="12977" spans="3:6" x14ac:dyDescent="0.25">
      <c r="C12977" s="86"/>
      <c r="D12977" s="86"/>
      <c r="E12977" s="86"/>
      <c r="F12977" s="86"/>
    </row>
    <row r="12978" spans="3:6" x14ac:dyDescent="0.25">
      <c r="C12978" s="86"/>
      <c r="D12978" s="86"/>
      <c r="E12978" s="86"/>
      <c r="F12978" s="86"/>
    </row>
    <row r="12979" spans="3:6" x14ac:dyDescent="0.25">
      <c r="C12979" s="86"/>
      <c r="D12979" s="86"/>
      <c r="E12979" s="86"/>
      <c r="F12979" s="86"/>
    </row>
    <row r="12980" spans="3:6" x14ac:dyDescent="0.25">
      <c r="C12980" s="86"/>
      <c r="D12980" s="86"/>
      <c r="E12980" s="86"/>
      <c r="F12980" s="86"/>
    </row>
    <row r="12981" spans="3:6" x14ac:dyDescent="0.25">
      <c r="C12981" s="86"/>
      <c r="D12981" s="86"/>
      <c r="E12981" s="86"/>
      <c r="F12981" s="86"/>
    </row>
    <row r="12982" spans="3:6" x14ac:dyDescent="0.25">
      <c r="C12982" s="86"/>
      <c r="D12982" s="86"/>
      <c r="E12982" s="86"/>
      <c r="F12982" s="86"/>
    </row>
    <row r="12983" spans="3:6" x14ac:dyDescent="0.25">
      <c r="C12983" s="86"/>
      <c r="D12983" s="86"/>
      <c r="E12983" s="86"/>
      <c r="F12983" s="86"/>
    </row>
    <row r="12984" spans="3:6" x14ac:dyDescent="0.25">
      <c r="C12984" s="86"/>
      <c r="D12984" s="86"/>
      <c r="E12984" s="86"/>
      <c r="F12984" s="86"/>
    </row>
    <row r="12985" spans="3:6" x14ac:dyDescent="0.25">
      <c r="C12985" s="86"/>
      <c r="D12985" s="86"/>
      <c r="E12985" s="86"/>
      <c r="F12985" s="86"/>
    </row>
    <row r="12986" spans="3:6" x14ac:dyDescent="0.25">
      <c r="C12986" s="86"/>
      <c r="D12986" s="86"/>
      <c r="E12986" s="86"/>
      <c r="F12986" s="86"/>
    </row>
    <row r="12987" spans="3:6" x14ac:dyDescent="0.25">
      <c r="C12987" s="86"/>
      <c r="D12987" s="86"/>
      <c r="E12987" s="86"/>
      <c r="F12987" s="86"/>
    </row>
    <row r="12988" spans="3:6" x14ac:dyDescent="0.25">
      <c r="C12988" s="86"/>
      <c r="D12988" s="86"/>
      <c r="E12988" s="86"/>
      <c r="F12988" s="86"/>
    </row>
    <row r="12989" spans="3:6" x14ac:dyDescent="0.25">
      <c r="C12989" s="86"/>
      <c r="D12989" s="86"/>
      <c r="E12989" s="86"/>
      <c r="F12989" s="86"/>
    </row>
    <row r="12990" spans="3:6" x14ac:dyDescent="0.25">
      <c r="C12990" s="86"/>
      <c r="D12990" s="86"/>
      <c r="E12990" s="86"/>
      <c r="F12990" s="86"/>
    </row>
    <row r="12991" spans="3:6" x14ac:dyDescent="0.25">
      <c r="C12991" s="86"/>
      <c r="D12991" s="86"/>
      <c r="E12991" s="86"/>
      <c r="F12991" s="86"/>
    </row>
    <row r="12992" spans="3:6" x14ac:dyDescent="0.25">
      <c r="C12992" s="86"/>
      <c r="D12992" s="86"/>
      <c r="E12992" s="86"/>
      <c r="F12992" s="86"/>
    </row>
    <row r="12993" spans="3:6" x14ac:dyDescent="0.25">
      <c r="C12993" s="86"/>
      <c r="D12993" s="86"/>
      <c r="E12993" s="86"/>
      <c r="F12993" s="86"/>
    </row>
    <row r="12994" spans="3:6" x14ac:dyDescent="0.25">
      <c r="C12994" s="86"/>
      <c r="D12994" s="86"/>
      <c r="E12994" s="86"/>
      <c r="F12994" s="86"/>
    </row>
    <row r="12995" spans="3:6" x14ac:dyDescent="0.25">
      <c r="C12995" s="86"/>
      <c r="D12995" s="86"/>
      <c r="E12995" s="86"/>
      <c r="F12995" s="86"/>
    </row>
    <row r="12996" spans="3:6" x14ac:dyDescent="0.25">
      <c r="C12996" s="86"/>
      <c r="D12996" s="86"/>
      <c r="E12996" s="86"/>
      <c r="F12996" s="86"/>
    </row>
    <row r="12997" spans="3:6" x14ac:dyDescent="0.25">
      <c r="C12997" s="86"/>
      <c r="D12997" s="86"/>
      <c r="E12997" s="86"/>
      <c r="F12997" s="86"/>
    </row>
    <row r="12998" spans="3:6" x14ac:dyDescent="0.25">
      <c r="C12998" s="86"/>
      <c r="D12998" s="86"/>
      <c r="E12998" s="86"/>
      <c r="F12998" s="86"/>
    </row>
    <row r="12999" spans="3:6" x14ac:dyDescent="0.25">
      <c r="C12999" s="86"/>
      <c r="D12999" s="86"/>
      <c r="E12999" s="86"/>
      <c r="F12999" s="86"/>
    </row>
    <row r="13000" spans="3:6" x14ac:dyDescent="0.25">
      <c r="C13000" s="86"/>
      <c r="D13000" s="86"/>
      <c r="E13000" s="86"/>
      <c r="F13000" s="86"/>
    </row>
    <row r="13001" spans="3:6" x14ac:dyDescent="0.25">
      <c r="C13001" s="86"/>
      <c r="D13001" s="86"/>
      <c r="E13001" s="86"/>
      <c r="F13001" s="86"/>
    </row>
    <row r="13002" spans="3:6" x14ac:dyDescent="0.25">
      <c r="C13002" s="86"/>
      <c r="D13002" s="86"/>
      <c r="E13002" s="86"/>
      <c r="F13002" s="86"/>
    </row>
    <row r="13003" spans="3:6" x14ac:dyDescent="0.25">
      <c r="C13003" s="86"/>
      <c r="D13003" s="86"/>
      <c r="E13003" s="86"/>
      <c r="F13003" s="86"/>
    </row>
    <row r="13004" spans="3:6" x14ac:dyDescent="0.25">
      <c r="C13004" s="86"/>
      <c r="D13004" s="86"/>
      <c r="E13004" s="86"/>
      <c r="F13004" s="86"/>
    </row>
    <row r="13005" spans="3:6" x14ac:dyDescent="0.25">
      <c r="C13005" s="86"/>
      <c r="D13005" s="86"/>
      <c r="E13005" s="86"/>
      <c r="F13005" s="86"/>
    </row>
    <row r="13006" spans="3:6" x14ac:dyDescent="0.25">
      <c r="C13006" s="86"/>
      <c r="D13006" s="86"/>
      <c r="E13006" s="86"/>
      <c r="F13006" s="86"/>
    </row>
    <row r="13007" spans="3:6" x14ac:dyDescent="0.25">
      <c r="C13007" s="86"/>
      <c r="D13007" s="86"/>
      <c r="E13007" s="86"/>
      <c r="F13007" s="86"/>
    </row>
    <row r="13008" spans="3:6" x14ac:dyDescent="0.25">
      <c r="C13008" s="86"/>
      <c r="D13008" s="86"/>
      <c r="E13008" s="86"/>
      <c r="F13008" s="86"/>
    </row>
    <row r="13009" spans="3:6" x14ac:dyDescent="0.25">
      <c r="C13009" s="86"/>
      <c r="D13009" s="86"/>
      <c r="E13009" s="86"/>
      <c r="F13009" s="86"/>
    </row>
    <row r="13010" spans="3:6" x14ac:dyDescent="0.25">
      <c r="C13010" s="86"/>
      <c r="D13010" s="86"/>
      <c r="E13010" s="86"/>
      <c r="F13010" s="86"/>
    </row>
    <row r="13011" spans="3:6" x14ac:dyDescent="0.25">
      <c r="C13011" s="86"/>
      <c r="D13011" s="86"/>
      <c r="E13011" s="86"/>
      <c r="F13011" s="86"/>
    </row>
    <row r="13012" spans="3:6" x14ac:dyDescent="0.25">
      <c r="C13012" s="86"/>
      <c r="D13012" s="86"/>
      <c r="E13012" s="86"/>
      <c r="F13012" s="86"/>
    </row>
    <row r="13013" spans="3:6" x14ac:dyDescent="0.25">
      <c r="C13013" s="86"/>
      <c r="D13013" s="86"/>
      <c r="E13013" s="86"/>
      <c r="F13013" s="86"/>
    </row>
    <row r="13014" spans="3:6" x14ac:dyDescent="0.25">
      <c r="C13014" s="86"/>
      <c r="D13014" s="86"/>
      <c r="E13014" s="86"/>
      <c r="F13014" s="86"/>
    </row>
    <row r="13015" spans="3:6" x14ac:dyDescent="0.25">
      <c r="C13015" s="86"/>
      <c r="D13015" s="86"/>
      <c r="E13015" s="86"/>
      <c r="F13015" s="86"/>
    </row>
    <row r="13016" spans="3:6" x14ac:dyDescent="0.25">
      <c r="C13016" s="86"/>
      <c r="D13016" s="86"/>
      <c r="E13016" s="86"/>
      <c r="F13016" s="86"/>
    </row>
    <row r="13017" spans="3:6" x14ac:dyDescent="0.25">
      <c r="C13017" s="86"/>
      <c r="D13017" s="86"/>
      <c r="E13017" s="86"/>
      <c r="F13017" s="86"/>
    </row>
    <row r="13018" spans="3:6" x14ac:dyDescent="0.25">
      <c r="C13018" s="86"/>
      <c r="D13018" s="86"/>
      <c r="E13018" s="86"/>
      <c r="F13018" s="86"/>
    </row>
    <row r="13019" spans="3:6" x14ac:dyDescent="0.25">
      <c r="C13019" s="86"/>
      <c r="D13019" s="86"/>
      <c r="E13019" s="86"/>
      <c r="F13019" s="86"/>
    </row>
    <row r="13020" spans="3:6" x14ac:dyDescent="0.25">
      <c r="C13020" s="86"/>
      <c r="D13020" s="86"/>
      <c r="E13020" s="86"/>
      <c r="F13020" s="86"/>
    </row>
    <row r="13021" spans="3:6" x14ac:dyDescent="0.25">
      <c r="C13021" s="86"/>
      <c r="D13021" s="86"/>
      <c r="E13021" s="86"/>
      <c r="F13021" s="86"/>
    </row>
    <row r="13022" spans="3:6" x14ac:dyDescent="0.25">
      <c r="C13022" s="86"/>
      <c r="D13022" s="86"/>
      <c r="E13022" s="86"/>
      <c r="F13022" s="86"/>
    </row>
    <row r="13023" spans="3:6" x14ac:dyDescent="0.25">
      <c r="C13023" s="86"/>
      <c r="D13023" s="86"/>
      <c r="E13023" s="86"/>
      <c r="F13023" s="86"/>
    </row>
    <row r="13024" spans="3:6" x14ac:dyDescent="0.25">
      <c r="C13024" s="86"/>
      <c r="D13024" s="86"/>
      <c r="E13024" s="86"/>
      <c r="F13024" s="86"/>
    </row>
    <row r="13025" spans="3:6" x14ac:dyDescent="0.25">
      <c r="C13025" s="86"/>
      <c r="D13025" s="86"/>
      <c r="E13025" s="86"/>
      <c r="F13025" s="86"/>
    </row>
    <row r="13026" spans="3:6" x14ac:dyDescent="0.25">
      <c r="C13026" s="86"/>
      <c r="D13026" s="86"/>
      <c r="E13026" s="86"/>
      <c r="F13026" s="86"/>
    </row>
    <row r="13027" spans="3:6" x14ac:dyDescent="0.25">
      <c r="C13027" s="86"/>
      <c r="D13027" s="86"/>
      <c r="E13027" s="86"/>
      <c r="F13027" s="86"/>
    </row>
    <row r="13028" spans="3:6" x14ac:dyDescent="0.25">
      <c r="C13028" s="86"/>
      <c r="D13028" s="86"/>
      <c r="E13028" s="86"/>
      <c r="F13028" s="86"/>
    </row>
    <row r="13029" spans="3:6" x14ac:dyDescent="0.25">
      <c r="C13029" s="86"/>
      <c r="D13029" s="86"/>
      <c r="E13029" s="86"/>
      <c r="F13029" s="86"/>
    </row>
    <row r="13030" spans="3:6" x14ac:dyDescent="0.25">
      <c r="C13030" s="86"/>
      <c r="D13030" s="86"/>
      <c r="E13030" s="86"/>
      <c r="F13030" s="86"/>
    </row>
    <row r="13031" spans="3:6" x14ac:dyDescent="0.25">
      <c r="C13031" s="86"/>
      <c r="D13031" s="86"/>
      <c r="E13031" s="86"/>
      <c r="F13031" s="86"/>
    </row>
    <row r="13032" spans="3:6" x14ac:dyDescent="0.25">
      <c r="C13032" s="86"/>
      <c r="D13032" s="86"/>
      <c r="E13032" s="86"/>
      <c r="F13032" s="86"/>
    </row>
    <row r="13033" spans="3:6" x14ac:dyDescent="0.25">
      <c r="C13033" s="86"/>
      <c r="D13033" s="86"/>
      <c r="E13033" s="86"/>
      <c r="F13033" s="86"/>
    </row>
    <row r="13034" spans="3:6" x14ac:dyDescent="0.25">
      <c r="C13034" s="86"/>
      <c r="D13034" s="86"/>
      <c r="E13034" s="86"/>
      <c r="F13034" s="86"/>
    </row>
    <row r="13035" spans="3:6" x14ac:dyDescent="0.25">
      <c r="C13035" s="86"/>
      <c r="D13035" s="86"/>
      <c r="E13035" s="86"/>
      <c r="F13035" s="86"/>
    </row>
    <row r="13036" spans="3:6" x14ac:dyDescent="0.25">
      <c r="C13036" s="86"/>
      <c r="D13036" s="86"/>
      <c r="E13036" s="86"/>
      <c r="F13036" s="86"/>
    </row>
    <row r="13037" spans="3:6" x14ac:dyDescent="0.25">
      <c r="C13037" s="86"/>
      <c r="D13037" s="86"/>
      <c r="E13037" s="86"/>
      <c r="F13037" s="86"/>
    </row>
    <row r="13038" spans="3:6" x14ac:dyDescent="0.25">
      <c r="C13038" s="86"/>
      <c r="D13038" s="86"/>
      <c r="E13038" s="86"/>
      <c r="F13038" s="86"/>
    </row>
    <row r="13039" spans="3:6" x14ac:dyDescent="0.25">
      <c r="C13039" s="86"/>
      <c r="D13039" s="86"/>
      <c r="E13039" s="86"/>
      <c r="F13039" s="86"/>
    </row>
    <row r="13040" spans="3:6" x14ac:dyDescent="0.25">
      <c r="C13040" s="86"/>
      <c r="D13040" s="86"/>
      <c r="E13040" s="86"/>
      <c r="F13040" s="86"/>
    </row>
    <row r="13041" spans="3:6" x14ac:dyDescent="0.25">
      <c r="C13041" s="86"/>
      <c r="D13041" s="86"/>
      <c r="E13041" s="86"/>
      <c r="F13041" s="86"/>
    </row>
    <row r="13042" spans="3:6" x14ac:dyDescent="0.25">
      <c r="C13042" s="86"/>
      <c r="D13042" s="86"/>
      <c r="E13042" s="86"/>
      <c r="F13042" s="86"/>
    </row>
    <row r="13043" spans="3:6" x14ac:dyDescent="0.25">
      <c r="C13043" s="86"/>
      <c r="D13043" s="86"/>
      <c r="E13043" s="86"/>
      <c r="F13043" s="86"/>
    </row>
    <row r="13044" spans="3:6" x14ac:dyDescent="0.25">
      <c r="C13044" s="86"/>
      <c r="D13044" s="86"/>
      <c r="E13044" s="86"/>
      <c r="F13044" s="86"/>
    </row>
    <row r="13045" spans="3:6" x14ac:dyDescent="0.25">
      <c r="C13045" s="86"/>
      <c r="D13045" s="86"/>
      <c r="E13045" s="86"/>
      <c r="F13045" s="86"/>
    </row>
    <row r="13046" spans="3:6" x14ac:dyDescent="0.25">
      <c r="C13046" s="86"/>
      <c r="D13046" s="86"/>
      <c r="E13046" s="86"/>
      <c r="F13046" s="86"/>
    </row>
    <row r="13047" spans="3:6" x14ac:dyDescent="0.25">
      <c r="C13047" s="86"/>
      <c r="D13047" s="86"/>
      <c r="E13047" s="86"/>
      <c r="F13047" s="86"/>
    </row>
    <row r="13048" spans="3:6" x14ac:dyDescent="0.25">
      <c r="C13048" s="86"/>
      <c r="D13048" s="86"/>
      <c r="E13048" s="86"/>
      <c r="F13048" s="86"/>
    </row>
    <row r="13049" spans="3:6" x14ac:dyDescent="0.25">
      <c r="C13049" s="86"/>
      <c r="D13049" s="86"/>
      <c r="E13049" s="86"/>
      <c r="F13049" s="86"/>
    </row>
    <row r="13050" spans="3:6" x14ac:dyDescent="0.25">
      <c r="C13050" s="86"/>
      <c r="D13050" s="86"/>
      <c r="E13050" s="86"/>
      <c r="F13050" s="86"/>
    </row>
    <row r="13051" spans="3:6" x14ac:dyDescent="0.25">
      <c r="C13051" s="86"/>
      <c r="D13051" s="86"/>
      <c r="E13051" s="86"/>
      <c r="F13051" s="86"/>
    </row>
    <row r="13052" spans="3:6" x14ac:dyDescent="0.25">
      <c r="C13052" s="86"/>
      <c r="D13052" s="86"/>
      <c r="E13052" s="86"/>
      <c r="F13052" s="86"/>
    </row>
    <row r="13053" spans="3:6" x14ac:dyDescent="0.25">
      <c r="C13053" s="86"/>
      <c r="D13053" s="86"/>
      <c r="E13053" s="86"/>
      <c r="F13053" s="86"/>
    </row>
    <row r="13054" spans="3:6" x14ac:dyDescent="0.25">
      <c r="C13054" s="86"/>
      <c r="D13054" s="86"/>
      <c r="E13054" s="86"/>
      <c r="F13054" s="86"/>
    </row>
    <row r="13055" spans="3:6" x14ac:dyDescent="0.25">
      <c r="C13055" s="86"/>
      <c r="D13055" s="86"/>
      <c r="E13055" s="86"/>
      <c r="F13055" s="86"/>
    </row>
    <row r="13056" spans="3:6" x14ac:dyDescent="0.25">
      <c r="C13056" s="86"/>
      <c r="D13056" s="86"/>
      <c r="E13056" s="86"/>
      <c r="F13056" s="86"/>
    </row>
    <row r="13057" spans="3:6" x14ac:dyDescent="0.25">
      <c r="C13057" s="86"/>
      <c r="D13057" s="86"/>
      <c r="E13057" s="86"/>
      <c r="F13057" s="86"/>
    </row>
    <row r="13058" spans="3:6" x14ac:dyDescent="0.25">
      <c r="C13058" s="86"/>
      <c r="D13058" s="86"/>
      <c r="E13058" s="86"/>
      <c r="F13058" s="86"/>
    </row>
    <row r="13059" spans="3:6" x14ac:dyDescent="0.25">
      <c r="C13059" s="86"/>
      <c r="D13059" s="86"/>
      <c r="E13059" s="86"/>
      <c r="F13059" s="86"/>
    </row>
    <row r="13060" spans="3:6" x14ac:dyDescent="0.25">
      <c r="C13060" s="86"/>
      <c r="D13060" s="86"/>
      <c r="E13060" s="86"/>
      <c r="F13060" s="86"/>
    </row>
    <row r="13061" spans="3:6" x14ac:dyDescent="0.25">
      <c r="C13061" s="86"/>
      <c r="D13061" s="86"/>
      <c r="E13061" s="86"/>
      <c r="F13061" s="86"/>
    </row>
    <row r="13062" spans="3:6" x14ac:dyDescent="0.25">
      <c r="C13062" s="86"/>
      <c r="D13062" s="86"/>
      <c r="E13062" s="86"/>
      <c r="F13062" s="86"/>
    </row>
    <row r="13063" spans="3:6" x14ac:dyDescent="0.25">
      <c r="C13063" s="86"/>
      <c r="D13063" s="86"/>
      <c r="E13063" s="86"/>
      <c r="F13063" s="86"/>
    </row>
    <row r="13064" spans="3:6" x14ac:dyDescent="0.25">
      <c r="C13064" s="86"/>
      <c r="D13064" s="86"/>
      <c r="E13064" s="86"/>
      <c r="F13064" s="86"/>
    </row>
    <row r="13065" spans="3:6" x14ac:dyDescent="0.25">
      <c r="C13065" s="86"/>
      <c r="D13065" s="86"/>
      <c r="E13065" s="86"/>
      <c r="F13065" s="86"/>
    </row>
    <row r="13066" spans="3:6" x14ac:dyDescent="0.25">
      <c r="C13066" s="86"/>
      <c r="D13066" s="86"/>
      <c r="E13066" s="86"/>
      <c r="F13066" s="86"/>
    </row>
    <row r="13067" spans="3:6" x14ac:dyDescent="0.25">
      <c r="C13067" s="86"/>
      <c r="D13067" s="86"/>
      <c r="E13067" s="86"/>
      <c r="F13067" s="86"/>
    </row>
    <row r="13068" spans="3:6" x14ac:dyDescent="0.25">
      <c r="C13068" s="86"/>
      <c r="D13068" s="86"/>
      <c r="E13068" s="86"/>
      <c r="F13068" s="86"/>
    </row>
    <row r="13069" spans="3:6" x14ac:dyDescent="0.25">
      <c r="C13069" s="86"/>
      <c r="D13069" s="86"/>
      <c r="E13069" s="86"/>
      <c r="F13069" s="86"/>
    </row>
    <row r="13070" spans="3:6" x14ac:dyDescent="0.25">
      <c r="C13070" s="86"/>
      <c r="D13070" s="86"/>
      <c r="E13070" s="86"/>
      <c r="F13070" s="86"/>
    </row>
    <row r="13071" spans="3:6" x14ac:dyDescent="0.25">
      <c r="C13071" s="86"/>
      <c r="D13071" s="86"/>
      <c r="E13071" s="86"/>
      <c r="F13071" s="86"/>
    </row>
    <row r="13072" spans="3:6" x14ac:dyDescent="0.25">
      <c r="C13072" s="86"/>
      <c r="D13072" s="86"/>
      <c r="E13072" s="86"/>
      <c r="F13072" s="86"/>
    </row>
    <row r="13073" spans="3:6" x14ac:dyDescent="0.25">
      <c r="C13073" s="86"/>
      <c r="D13073" s="86"/>
      <c r="E13073" s="86"/>
      <c r="F13073" s="86"/>
    </row>
    <row r="13074" spans="3:6" x14ac:dyDescent="0.25">
      <c r="C13074" s="86"/>
      <c r="D13074" s="86"/>
      <c r="E13074" s="86"/>
      <c r="F13074" s="86"/>
    </row>
    <row r="13075" spans="3:6" x14ac:dyDescent="0.25">
      <c r="C13075" s="86"/>
      <c r="D13075" s="86"/>
      <c r="E13075" s="86"/>
      <c r="F13075" s="86"/>
    </row>
    <row r="13076" spans="3:6" x14ac:dyDescent="0.25">
      <c r="C13076" s="86"/>
      <c r="D13076" s="86"/>
      <c r="E13076" s="86"/>
      <c r="F13076" s="86"/>
    </row>
    <row r="13077" spans="3:6" x14ac:dyDescent="0.25">
      <c r="C13077" s="86"/>
      <c r="D13077" s="86"/>
      <c r="E13077" s="86"/>
      <c r="F13077" s="86"/>
    </row>
    <row r="13078" spans="3:6" x14ac:dyDescent="0.25">
      <c r="C13078" s="86"/>
      <c r="D13078" s="86"/>
      <c r="E13078" s="86"/>
      <c r="F13078" s="86"/>
    </row>
    <row r="13079" spans="3:6" x14ac:dyDescent="0.25">
      <c r="C13079" s="86"/>
      <c r="D13079" s="86"/>
      <c r="E13079" s="86"/>
      <c r="F13079" s="86"/>
    </row>
    <row r="13080" spans="3:6" x14ac:dyDescent="0.25">
      <c r="C13080" s="86"/>
      <c r="D13080" s="86"/>
      <c r="E13080" s="86"/>
      <c r="F13080" s="86"/>
    </row>
    <row r="13081" spans="3:6" x14ac:dyDescent="0.25">
      <c r="C13081" s="86"/>
      <c r="D13081" s="86"/>
      <c r="E13081" s="86"/>
      <c r="F13081" s="86"/>
    </row>
    <row r="13082" spans="3:6" x14ac:dyDescent="0.25">
      <c r="C13082" s="86"/>
      <c r="D13082" s="86"/>
      <c r="E13082" s="86"/>
      <c r="F13082" s="86"/>
    </row>
    <row r="13083" spans="3:6" x14ac:dyDescent="0.25">
      <c r="C13083" s="86"/>
      <c r="D13083" s="86"/>
      <c r="E13083" s="86"/>
      <c r="F13083" s="86"/>
    </row>
    <row r="13084" spans="3:6" x14ac:dyDescent="0.25">
      <c r="C13084" s="86"/>
      <c r="D13084" s="86"/>
      <c r="E13084" s="86"/>
      <c r="F13084" s="86"/>
    </row>
    <row r="13085" spans="3:6" x14ac:dyDescent="0.25">
      <c r="C13085" s="86"/>
      <c r="D13085" s="86"/>
      <c r="E13085" s="86"/>
      <c r="F13085" s="86"/>
    </row>
    <row r="13086" spans="3:6" x14ac:dyDescent="0.25">
      <c r="C13086" s="86"/>
      <c r="D13086" s="86"/>
      <c r="E13086" s="86"/>
      <c r="F13086" s="86"/>
    </row>
    <row r="13087" spans="3:6" x14ac:dyDescent="0.25">
      <c r="C13087" s="86"/>
      <c r="D13087" s="86"/>
      <c r="E13087" s="86"/>
      <c r="F13087" s="86"/>
    </row>
    <row r="13088" spans="3:6" x14ac:dyDescent="0.25">
      <c r="C13088" s="86"/>
      <c r="D13088" s="86"/>
      <c r="E13088" s="86"/>
      <c r="F13088" s="86"/>
    </row>
    <row r="13089" spans="3:6" x14ac:dyDescent="0.25">
      <c r="C13089" s="86"/>
      <c r="D13089" s="86"/>
      <c r="E13089" s="86"/>
      <c r="F13089" s="86"/>
    </row>
    <row r="13090" spans="3:6" x14ac:dyDescent="0.25">
      <c r="C13090" s="86"/>
      <c r="D13090" s="86"/>
      <c r="E13090" s="86"/>
      <c r="F13090" s="86"/>
    </row>
    <row r="13091" spans="3:6" x14ac:dyDescent="0.25">
      <c r="C13091" s="86"/>
      <c r="D13091" s="86"/>
      <c r="E13091" s="86"/>
      <c r="F13091" s="86"/>
    </row>
    <row r="13092" spans="3:6" x14ac:dyDescent="0.25">
      <c r="C13092" s="86"/>
      <c r="D13092" s="86"/>
      <c r="E13092" s="86"/>
      <c r="F13092" s="86"/>
    </row>
    <row r="13093" spans="3:6" x14ac:dyDescent="0.25">
      <c r="C13093" s="86"/>
      <c r="D13093" s="86"/>
      <c r="E13093" s="86"/>
      <c r="F13093" s="86"/>
    </row>
    <row r="13094" spans="3:6" x14ac:dyDescent="0.25">
      <c r="C13094" s="86"/>
      <c r="D13094" s="86"/>
      <c r="E13094" s="86"/>
      <c r="F13094" s="86"/>
    </row>
    <row r="13095" spans="3:6" x14ac:dyDescent="0.25">
      <c r="C13095" s="86"/>
      <c r="D13095" s="86"/>
      <c r="E13095" s="86"/>
      <c r="F13095" s="86"/>
    </row>
    <row r="13096" spans="3:6" x14ac:dyDescent="0.25">
      <c r="C13096" s="86"/>
      <c r="D13096" s="86"/>
      <c r="E13096" s="86"/>
      <c r="F13096" s="86"/>
    </row>
    <row r="13097" spans="3:6" x14ac:dyDescent="0.25">
      <c r="C13097" s="86"/>
      <c r="D13097" s="86"/>
      <c r="E13097" s="86"/>
      <c r="F13097" s="86"/>
    </row>
    <row r="13098" spans="3:6" x14ac:dyDescent="0.25">
      <c r="C13098" s="86"/>
      <c r="D13098" s="86"/>
      <c r="E13098" s="86"/>
      <c r="F13098" s="86"/>
    </row>
    <row r="13099" spans="3:6" x14ac:dyDescent="0.25">
      <c r="C13099" s="86"/>
      <c r="D13099" s="86"/>
      <c r="E13099" s="86"/>
      <c r="F13099" s="86"/>
    </row>
    <row r="13100" spans="3:6" x14ac:dyDescent="0.25">
      <c r="C13100" s="86"/>
      <c r="D13100" s="86"/>
      <c r="E13100" s="86"/>
      <c r="F13100" s="86"/>
    </row>
    <row r="13101" spans="3:6" x14ac:dyDescent="0.25">
      <c r="C13101" s="86"/>
      <c r="D13101" s="86"/>
      <c r="E13101" s="86"/>
      <c r="F13101" s="86"/>
    </row>
    <row r="13102" spans="3:6" x14ac:dyDescent="0.25">
      <c r="C13102" s="86"/>
      <c r="D13102" s="86"/>
      <c r="E13102" s="86"/>
      <c r="F13102" s="86"/>
    </row>
    <row r="13103" spans="3:6" x14ac:dyDescent="0.25">
      <c r="C13103" s="86"/>
      <c r="D13103" s="86"/>
      <c r="E13103" s="86"/>
      <c r="F13103" s="86"/>
    </row>
    <row r="13104" spans="3:6" x14ac:dyDescent="0.25">
      <c r="C13104" s="86"/>
      <c r="D13104" s="86"/>
      <c r="E13104" s="86"/>
      <c r="F13104" s="86"/>
    </row>
    <row r="13105" spans="3:6" x14ac:dyDescent="0.25">
      <c r="C13105" s="86"/>
      <c r="D13105" s="86"/>
      <c r="E13105" s="86"/>
      <c r="F13105" s="86"/>
    </row>
    <row r="13106" spans="3:6" x14ac:dyDescent="0.25">
      <c r="C13106" s="86"/>
      <c r="D13106" s="86"/>
      <c r="E13106" s="86"/>
      <c r="F13106" s="86"/>
    </row>
    <row r="13107" spans="3:6" x14ac:dyDescent="0.25">
      <c r="C13107" s="86"/>
      <c r="D13107" s="86"/>
      <c r="E13107" s="86"/>
      <c r="F13107" s="86"/>
    </row>
    <row r="13108" spans="3:6" x14ac:dyDescent="0.25">
      <c r="C13108" s="86"/>
      <c r="D13108" s="86"/>
      <c r="E13108" s="86"/>
      <c r="F13108" s="86"/>
    </row>
    <row r="13109" spans="3:6" x14ac:dyDescent="0.25">
      <c r="C13109" s="86"/>
      <c r="D13109" s="86"/>
      <c r="E13109" s="86"/>
      <c r="F13109" s="86"/>
    </row>
    <row r="13110" spans="3:6" x14ac:dyDescent="0.25">
      <c r="C13110" s="86"/>
      <c r="D13110" s="86"/>
      <c r="E13110" s="86"/>
      <c r="F13110" s="86"/>
    </row>
    <row r="13111" spans="3:6" x14ac:dyDescent="0.25">
      <c r="C13111" s="86"/>
      <c r="D13111" s="86"/>
      <c r="E13111" s="86"/>
      <c r="F13111" s="86"/>
    </row>
    <row r="13112" spans="3:6" x14ac:dyDescent="0.25">
      <c r="C13112" s="86"/>
      <c r="D13112" s="86"/>
      <c r="E13112" s="86"/>
      <c r="F13112" s="86"/>
    </row>
    <row r="13113" spans="3:6" x14ac:dyDescent="0.25">
      <c r="C13113" s="86"/>
      <c r="D13113" s="86"/>
      <c r="E13113" s="86"/>
      <c r="F13113" s="86"/>
    </row>
    <row r="13114" spans="3:6" x14ac:dyDescent="0.25">
      <c r="C13114" s="86"/>
      <c r="D13114" s="86"/>
      <c r="E13114" s="86"/>
      <c r="F13114" s="86"/>
    </row>
    <row r="13115" spans="3:6" x14ac:dyDescent="0.25">
      <c r="C13115" s="86"/>
      <c r="D13115" s="86"/>
      <c r="E13115" s="86"/>
      <c r="F13115" s="86"/>
    </row>
    <row r="13116" spans="3:6" x14ac:dyDescent="0.25">
      <c r="C13116" s="86"/>
      <c r="D13116" s="86"/>
      <c r="E13116" s="86"/>
      <c r="F13116" s="86"/>
    </row>
    <row r="13117" spans="3:6" x14ac:dyDescent="0.25">
      <c r="C13117" s="86"/>
      <c r="D13117" s="86"/>
      <c r="E13117" s="86"/>
      <c r="F13117" s="86"/>
    </row>
    <row r="13118" spans="3:6" x14ac:dyDescent="0.25">
      <c r="C13118" s="86"/>
      <c r="D13118" s="86"/>
      <c r="E13118" s="86"/>
      <c r="F13118" s="86"/>
    </row>
    <row r="13119" spans="3:6" x14ac:dyDescent="0.25">
      <c r="C13119" s="86"/>
      <c r="D13119" s="86"/>
      <c r="E13119" s="86"/>
      <c r="F13119" s="86"/>
    </row>
    <row r="13120" spans="3:6" x14ac:dyDescent="0.25">
      <c r="C13120" s="86"/>
      <c r="D13120" s="86"/>
      <c r="E13120" s="86"/>
      <c r="F13120" s="86"/>
    </row>
    <row r="13121" spans="3:6" x14ac:dyDescent="0.25">
      <c r="C13121" s="86"/>
      <c r="D13121" s="86"/>
      <c r="E13121" s="86"/>
      <c r="F13121" s="86"/>
    </row>
    <row r="13122" spans="3:6" x14ac:dyDescent="0.25">
      <c r="C13122" s="86"/>
      <c r="D13122" s="86"/>
      <c r="E13122" s="86"/>
      <c r="F13122" s="86"/>
    </row>
    <row r="13123" spans="3:6" x14ac:dyDescent="0.25">
      <c r="C13123" s="86"/>
      <c r="D13123" s="86"/>
      <c r="E13123" s="86"/>
      <c r="F13123" s="86"/>
    </row>
    <row r="13124" spans="3:6" x14ac:dyDescent="0.25">
      <c r="C13124" s="86"/>
      <c r="D13124" s="86"/>
      <c r="E13124" s="86"/>
      <c r="F13124" s="86"/>
    </row>
    <row r="13125" spans="3:6" x14ac:dyDescent="0.25">
      <c r="C13125" s="86"/>
      <c r="D13125" s="86"/>
      <c r="E13125" s="86"/>
      <c r="F13125" s="86"/>
    </row>
    <row r="13126" spans="3:6" x14ac:dyDescent="0.25">
      <c r="C13126" s="86"/>
      <c r="D13126" s="86"/>
      <c r="E13126" s="86"/>
      <c r="F13126" s="86"/>
    </row>
    <row r="13127" spans="3:6" x14ac:dyDescent="0.25">
      <c r="C13127" s="86"/>
      <c r="D13127" s="86"/>
      <c r="E13127" s="86"/>
      <c r="F13127" s="86"/>
    </row>
    <row r="13128" spans="3:6" x14ac:dyDescent="0.25">
      <c r="C13128" s="86"/>
      <c r="D13128" s="86"/>
      <c r="E13128" s="86"/>
      <c r="F13128" s="86"/>
    </row>
    <row r="13129" spans="3:6" x14ac:dyDescent="0.25">
      <c r="C13129" s="86"/>
      <c r="D13129" s="86"/>
      <c r="E13129" s="86"/>
      <c r="F13129" s="86"/>
    </row>
    <row r="13130" spans="3:6" x14ac:dyDescent="0.25">
      <c r="C13130" s="86"/>
      <c r="D13130" s="86"/>
      <c r="E13130" s="86"/>
      <c r="F13130" s="86"/>
    </row>
    <row r="13131" spans="3:6" x14ac:dyDescent="0.25">
      <c r="C13131" s="86"/>
      <c r="D13131" s="86"/>
      <c r="E13131" s="86"/>
      <c r="F13131" s="86"/>
    </row>
    <row r="13132" spans="3:6" x14ac:dyDescent="0.25">
      <c r="C13132" s="86"/>
      <c r="D13132" s="86"/>
      <c r="E13132" s="86"/>
      <c r="F13132" s="86"/>
    </row>
    <row r="13133" spans="3:6" x14ac:dyDescent="0.25">
      <c r="C13133" s="86"/>
      <c r="D13133" s="86"/>
      <c r="E13133" s="86"/>
      <c r="F13133" s="86"/>
    </row>
    <row r="13134" spans="3:6" x14ac:dyDescent="0.25">
      <c r="C13134" s="86"/>
      <c r="D13134" s="86"/>
      <c r="E13134" s="86"/>
      <c r="F13134" s="86"/>
    </row>
    <row r="13135" spans="3:6" x14ac:dyDescent="0.25">
      <c r="C13135" s="86"/>
      <c r="D13135" s="86"/>
      <c r="E13135" s="86"/>
      <c r="F13135" s="86"/>
    </row>
    <row r="13136" spans="3:6" x14ac:dyDescent="0.25">
      <c r="C13136" s="86"/>
      <c r="D13136" s="86"/>
      <c r="E13136" s="86"/>
      <c r="F13136" s="86"/>
    </row>
    <row r="13137" spans="3:6" x14ac:dyDescent="0.25">
      <c r="C13137" s="86"/>
      <c r="D13137" s="86"/>
      <c r="E13137" s="86"/>
      <c r="F13137" s="86"/>
    </row>
    <row r="13138" spans="3:6" x14ac:dyDescent="0.25">
      <c r="C13138" s="86"/>
      <c r="D13138" s="86"/>
      <c r="E13138" s="86"/>
      <c r="F13138" s="86"/>
    </row>
    <row r="13139" spans="3:6" x14ac:dyDescent="0.25">
      <c r="C13139" s="86"/>
      <c r="D13139" s="86"/>
      <c r="E13139" s="86"/>
      <c r="F13139" s="86"/>
    </row>
    <row r="13140" spans="3:6" x14ac:dyDescent="0.25">
      <c r="C13140" s="86"/>
      <c r="D13140" s="86"/>
      <c r="E13140" s="86"/>
      <c r="F13140" s="86"/>
    </row>
    <row r="13141" spans="3:6" x14ac:dyDescent="0.25">
      <c r="C13141" s="86"/>
      <c r="D13141" s="86"/>
      <c r="E13141" s="86"/>
      <c r="F13141" s="86"/>
    </row>
    <row r="13142" spans="3:6" x14ac:dyDescent="0.25">
      <c r="C13142" s="86"/>
      <c r="D13142" s="86"/>
      <c r="E13142" s="86"/>
      <c r="F13142" s="86"/>
    </row>
    <row r="13143" spans="3:6" x14ac:dyDescent="0.25">
      <c r="C13143" s="86"/>
      <c r="D13143" s="86"/>
      <c r="E13143" s="86"/>
      <c r="F13143" s="86"/>
    </row>
    <row r="13144" spans="3:6" x14ac:dyDescent="0.25">
      <c r="C13144" s="86"/>
      <c r="D13144" s="86"/>
      <c r="E13144" s="86"/>
      <c r="F13144" s="86"/>
    </row>
    <row r="13145" spans="3:6" x14ac:dyDescent="0.25">
      <c r="C13145" s="86"/>
      <c r="D13145" s="86"/>
      <c r="E13145" s="86"/>
      <c r="F13145" s="86"/>
    </row>
    <row r="13146" spans="3:6" x14ac:dyDescent="0.25">
      <c r="C13146" s="86"/>
      <c r="D13146" s="86"/>
      <c r="E13146" s="86"/>
      <c r="F13146" s="86"/>
    </row>
    <row r="13147" spans="3:6" x14ac:dyDescent="0.25">
      <c r="C13147" s="86"/>
      <c r="D13147" s="86"/>
      <c r="E13147" s="86"/>
      <c r="F13147" s="86"/>
    </row>
    <row r="13148" spans="3:6" x14ac:dyDescent="0.25">
      <c r="C13148" s="86"/>
      <c r="D13148" s="86"/>
      <c r="E13148" s="86"/>
      <c r="F13148" s="86"/>
    </row>
    <row r="13149" spans="3:6" x14ac:dyDescent="0.25">
      <c r="C13149" s="86"/>
      <c r="D13149" s="86"/>
      <c r="E13149" s="86"/>
      <c r="F13149" s="86"/>
    </row>
    <row r="13150" spans="3:6" x14ac:dyDescent="0.25">
      <c r="C13150" s="86"/>
      <c r="D13150" s="86"/>
      <c r="E13150" s="86"/>
      <c r="F13150" s="86"/>
    </row>
    <row r="13151" spans="3:6" x14ac:dyDescent="0.25">
      <c r="C13151" s="86"/>
      <c r="D13151" s="86"/>
      <c r="E13151" s="86"/>
      <c r="F13151" s="86"/>
    </row>
    <row r="13152" spans="3:6" x14ac:dyDescent="0.25">
      <c r="C13152" s="86"/>
      <c r="D13152" s="86"/>
      <c r="E13152" s="86"/>
      <c r="F13152" s="86"/>
    </row>
    <row r="13153" spans="3:6" x14ac:dyDescent="0.25">
      <c r="C13153" s="86"/>
      <c r="D13153" s="86"/>
      <c r="E13153" s="86"/>
      <c r="F13153" s="86"/>
    </row>
    <row r="13154" spans="3:6" x14ac:dyDescent="0.25">
      <c r="C13154" s="86"/>
      <c r="D13154" s="86"/>
      <c r="E13154" s="86"/>
      <c r="F13154" s="86"/>
    </row>
    <row r="13155" spans="3:6" x14ac:dyDescent="0.25">
      <c r="C13155" s="86"/>
      <c r="D13155" s="86"/>
      <c r="E13155" s="86"/>
      <c r="F13155" s="86"/>
    </row>
    <row r="13156" spans="3:6" x14ac:dyDescent="0.25">
      <c r="C13156" s="86"/>
      <c r="D13156" s="86"/>
      <c r="E13156" s="86"/>
      <c r="F13156" s="86"/>
    </row>
    <row r="13157" spans="3:6" x14ac:dyDescent="0.25">
      <c r="C13157" s="86"/>
      <c r="D13157" s="86"/>
      <c r="E13157" s="86"/>
      <c r="F13157" s="86"/>
    </row>
    <row r="13158" spans="3:6" x14ac:dyDescent="0.25">
      <c r="C13158" s="86"/>
      <c r="D13158" s="86"/>
      <c r="E13158" s="86"/>
      <c r="F13158" s="86"/>
    </row>
    <row r="13159" spans="3:6" x14ac:dyDescent="0.25">
      <c r="C13159" s="86"/>
      <c r="D13159" s="86"/>
      <c r="E13159" s="86"/>
      <c r="F13159" s="86"/>
    </row>
    <row r="13160" spans="3:6" x14ac:dyDescent="0.25">
      <c r="C13160" s="86"/>
      <c r="D13160" s="86"/>
      <c r="E13160" s="86"/>
      <c r="F13160" s="86"/>
    </row>
    <row r="13161" spans="3:6" x14ac:dyDescent="0.25">
      <c r="C13161" s="86"/>
      <c r="D13161" s="86"/>
      <c r="E13161" s="86"/>
      <c r="F13161" s="86"/>
    </row>
    <row r="13162" spans="3:6" x14ac:dyDescent="0.25">
      <c r="C13162" s="86"/>
      <c r="D13162" s="86"/>
      <c r="E13162" s="86"/>
      <c r="F13162" s="86"/>
    </row>
    <row r="13163" spans="3:6" x14ac:dyDescent="0.25">
      <c r="C13163" s="86"/>
      <c r="D13163" s="86"/>
      <c r="E13163" s="86"/>
      <c r="F13163" s="86"/>
    </row>
    <row r="13164" spans="3:6" x14ac:dyDescent="0.25">
      <c r="C13164" s="86"/>
      <c r="D13164" s="86"/>
      <c r="E13164" s="86"/>
      <c r="F13164" s="86"/>
    </row>
    <row r="13165" spans="3:6" x14ac:dyDescent="0.25">
      <c r="C13165" s="86"/>
      <c r="D13165" s="86"/>
      <c r="E13165" s="86"/>
      <c r="F13165" s="86"/>
    </row>
    <row r="13166" spans="3:6" x14ac:dyDescent="0.25">
      <c r="C13166" s="86"/>
      <c r="D13166" s="86"/>
      <c r="E13166" s="86"/>
      <c r="F13166" s="86"/>
    </row>
    <row r="13167" spans="3:6" x14ac:dyDescent="0.25">
      <c r="C13167" s="86"/>
      <c r="D13167" s="86"/>
      <c r="E13167" s="86"/>
      <c r="F13167" s="86"/>
    </row>
    <row r="13168" spans="3:6" x14ac:dyDescent="0.25">
      <c r="C13168" s="86"/>
      <c r="D13168" s="86"/>
      <c r="E13168" s="86"/>
      <c r="F13168" s="86"/>
    </row>
    <row r="13169" spans="3:6" x14ac:dyDescent="0.25">
      <c r="C13169" s="86"/>
      <c r="D13169" s="86"/>
      <c r="E13169" s="86"/>
      <c r="F13169" s="86"/>
    </row>
    <row r="13170" spans="3:6" x14ac:dyDescent="0.25">
      <c r="C13170" s="86"/>
      <c r="D13170" s="86"/>
      <c r="E13170" s="86"/>
      <c r="F13170" s="86"/>
    </row>
    <row r="13171" spans="3:6" x14ac:dyDescent="0.25">
      <c r="C13171" s="86"/>
      <c r="D13171" s="86"/>
      <c r="E13171" s="86"/>
      <c r="F13171" s="86"/>
    </row>
    <row r="13172" spans="3:6" x14ac:dyDescent="0.25">
      <c r="C13172" s="86"/>
      <c r="D13172" s="86"/>
      <c r="E13172" s="86"/>
      <c r="F13172" s="86"/>
    </row>
    <row r="13173" spans="3:6" x14ac:dyDescent="0.25">
      <c r="C13173" s="86"/>
      <c r="D13173" s="86"/>
      <c r="E13173" s="86"/>
      <c r="F13173" s="86"/>
    </row>
    <row r="13174" spans="3:6" x14ac:dyDescent="0.25">
      <c r="C13174" s="86"/>
      <c r="D13174" s="86"/>
      <c r="E13174" s="86"/>
      <c r="F13174" s="86"/>
    </row>
    <row r="13175" spans="3:6" x14ac:dyDescent="0.25">
      <c r="C13175" s="86"/>
      <c r="D13175" s="86"/>
      <c r="E13175" s="86"/>
      <c r="F13175" s="86"/>
    </row>
    <row r="13176" spans="3:6" x14ac:dyDescent="0.25">
      <c r="C13176" s="86"/>
      <c r="D13176" s="86"/>
      <c r="E13176" s="86"/>
      <c r="F13176" s="86"/>
    </row>
    <row r="13177" spans="3:6" x14ac:dyDescent="0.25">
      <c r="C13177" s="86"/>
      <c r="D13177" s="86"/>
      <c r="E13177" s="86"/>
      <c r="F13177" s="86"/>
    </row>
    <row r="13178" spans="3:6" x14ac:dyDescent="0.25">
      <c r="C13178" s="86"/>
      <c r="D13178" s="86"/>
      <c r="E13178" s="86"/>
      <c r="F13178" s="86"/>
    </row>
    <row r="13179" spans="3:6" x14ac:dyDescent="0.25">
      <c r="C13179" s="86"/>
      <c r="D13179" s="86"/>
      <c r="E13179" s="86"/>
      <c r="F13179" s="86"/>
    </row>
    <row r="13180" spans="3:6" x14ac:dyDescent="0.25">
      <c r="C13180" s="86"/>
      <c r="D13180" s="86"/>
      <c r="E13180" s="86"/>
      <c r="F13180" s="86"/>
    </row>
    <row r="13181" spans="3:6" x14ac:dyDescent="0.25">
      <c r="C13181" s="86"/>
      <c r="D13181" s="86"/>
      <c r="E13181" s="86"/>
      <c r="F13181" s="86"/>
    </row>
    <row r="13182" spans="3:6" x14ac:dyDescent="0.25">
      <c r="C13182" s="86"/>
      <c r="D13182" s="86"/>
      <c r="E13182" s="86"/>
      <c r="F13182" s="86"/>
    </row>
    <row r="13183" spans="3:6" x14ac:dyDescent="0.25">
      <c r="C13183" s="86"/>
      <c r="D13183" s="86"/>
      <c r="E13183" s="86"/>
      <c r="F13183" s="86"/>
    </row>
    <row r="13184" spans="3:6" x14ac:dyDescent="0.25">
      <c r="C13184" s="86"/>
      <c r="D13184" s="86"/>
      <c r="E13184" s="86"/>
      <c r="F13184" s="86"/>
    </row>
    <row r="13185" spans="3:6" x14ac:dyDescent="0.25">
      <c r="C13185" s="86"/>
      <c r="D13185" s="86"/>
      <c r="E13185" s="86"/>
      <c r="F13185" s="86"/>
    </row>
    <row r="13186" spans="3:6" x14ac:dyDescent="0.25">
      <c r="C13186" s="86"/>
      <c r="D13186" s="86"/>
      <c r="E13186" s="86"/>
      <c r="F13186" s="86"/>
    </row>
    <row r="13187" spans="3:6" x14ac:dyDescent="0.25">
      <c r="C13187" s="86"/>
      <c r="D13187" s="86"/>
      <c r="E13187" s="86"/>
      <c r="F13187" s="86"/>
    </row>
    <row r="13188" spans="3:6" x14ac:dyDescent="0.25">
      <c r="C13188" s="86"/>
      <c r="D13188" s="86"/>
      <c r="E13188" s="86"/>
      <c r="F13188" s="86"/>
    </row>
    <row r="13189" spans="3:6" x14ac:dyDescent="0.25">
      <c r="C13189" s="86"/>
      <c r="D13189" s="86"/>
      <c r="E13189" s="86"/>
      <c r="F13189" s="86"/>
    </row>
    <row r="13190" spans="3:6" x14ac:dyDescent="0.25">
      <c r="C13190" s="86"/>
      <c r="D13190" s="86"/>
      <c r="E13190" s="86"/>
      <c r="F13190" s="86"/>
    </row>
    <row r="13191" spans="3:6" x14ac:dyDescent="0.25">
      <c r="C13191" s="86"/>
      <c r="D13191" s="86"/>
      <c r="E13191" s="86"/>
      <c r="F13191" s="86"/>
    </row>
    <row r="13192" spans="3:6" x14ac:dyDescent="0.25">
      <c r="C13192" s="86"/>
      <c r="D13192" s="86"/>
      <c r="E13192" s="86"/>
      <c r="F13192" s="86"/>
    </row>
    <row r="13193" spans="3:6" x14ac:dyDescent="0.25">
      <c r="C13193" s="86"/>
      <c r="D13193" s="86"/>
      <c r="E13193" s="86"/>
      <c r="F13193" s="86"/>
    </row>
    <row r="13194" spans="3:6" x14ac:dyDescent="0.25">
      <c r="C13194" s="86"/>
      <c r="D13194" s="86"/>
      <c r="E13194" s="86"/>
      <c r="F13194" s="86"/>
    </row>
    <row r="13195" spans="3:6" x14ac:dyDescent="0.25">
      <c r="C13195" s="86"/>
      <c r="D13195" s="86"/>
      <c r="E13195" s="86"/>
      <c r="F13195" s="86"/>
    </row>
    <row r="13196" spans="3:6" x14ac:dyDescent="0.25">
      <c r="C13196" s="86"/>
      <c r="D13196" s="86"/>
      <c r="E13196" s="86"/>
      <c r="F13196" s="86"/>
    </row>
    <row r="13197" spans="3:6" x14ac:dyDescent="0.25">
      <c r="C13197" s="86"/>
      <c r="D13197" s="86"/>
      <c r="E13197" s="86"/>
      <c r="F13197" s="86"/>
    </row>
    <row r="13198" spans="3:6" x14ac:dyDescent="0.25">
      <c r="C13198" s="86"/>
      <c r="D13198" s="86"/>
      <c r="E13198" s="86"/>
      <c r="F13198" s="86"/>
    </row>
    <row r="13199" spans="3:6" x14ac:dyDescent="0.25">
      <c r="C13199" s="86"/>
      <c r="D13199" s="86"/>
      <c r="E13199" s="86"/>
      <c r="F13199" s="86"/>
    </row>
    <row r="13200" spans="3:6" x14ac:dyDescent="0.25">
      <c r="C13200" s="86"/>
      <c r="D13200" s="86"/>
      <c r="E13200" s="86"/>
      <c r="F13200" s="86"/>
    </row>
    <row r="13201" spans="3:6" x14ac:dyDescent="0.25">
      <c r="C13201" s="86"/>
      <c r="D13201" s="86"/>
      <c r="E13201" s="86"/>
      <c r="F13201" s="86"/>
    </row>
    <row r="13202" spans="3:6" x14ac:dyDescent="0.25">
      <c r="C13202" s="86"/>
      <c r="D13202" s="86"/>
      <c r="E13202" s="86"/>
      <c r="F13202" s="86"/>
    </row>
    <row r="13203" spans="3:6" x14ac:dyDescent="0.25">
      <c r="C13203" s="86"/>
      <c r="D13203" s="86"/>
      <c r="E13203" s="86"/>
      <c r="F13203" s="86"/>
    </row>
    <row r="13204" spans="3:6" x14ac:dyDescent="0.25">
      <c r="C13204" s="86"/>
      <c r="D13204" s="86"/>
      <c r="E13204" s="86"/>
      <c r="F13204" s="86"/>
    </row>
    <row r="13205" spans="3:6" x14ac:dyDescent="0.25">
      <c r="C13205" s="86"/>
      <c r="D13205" s="86"/>
      <c r="E13205" s="86"/>
      <c r="F13205" s="86"/>
    </row>
    <row r="13206" spans="3:6" x14ac:dyDescent="0.25">
      <c r="C13206" s="86"/>
      <c r="D13206" s="86"/>
      <c r="E13206" s="86"/>
      <c r="F13206" s="86"/>
    </row>
    <row r="13207" spans="3:6" x14ac:dyDescent="0.25">
      <c r="C13207" s="86"/>
      <c r="D13207" s="86"/>
      <c r="E13207" s="86"/>
      <c r="F13207" s="86"/>
    </row>
    <row r="13208" spans="3:6" x14ac:dyDescent="0.25">
      <c r="C13208" s="86"/>
      <c r="D13208" s="86"/>
      <c r="E13208" s="86"/>
      <c r="F13208" s="86"/>
    </row>
    <row r="13209" spans="3:6" x14ac:dyDescent="0.25">
      <c r="C13209" s="86"/>
      <c r="D13209" s="86"/>
      <c r="E13209" s="86"/>
      <c r="F13209" s="86"/>
    </row>
    <row r="13210" spans="3:6" x14ac:dyDescent="0.25">
      <c r="C13210" s="86"/>
      <c r="D13210" s="86"/>
      <c r="E13210" s="86"/>
      <c r="F13210" s="86"/>
    </row>
    <row r="13211" spans="3:6" x14ac:dyDescent="0.25">
      <c r="C13211" s="86"/>
      <c r="D13211" s="86"/>
      <c r="E13211" s="86"/>
      <c r="F13211" s="86"/>
    </row>
    <row r="13212" spans="3:6" x14ac:dyDescent="0.25">
      <c r="C13212" s="86"/>
      <c r="D13212" s="86"/>
      <c r="E13212" s="86"/>
      <c r="F13212" s="86"/>
    </row>
    <row r="13213" spans="3:6" x14ac:dyDescent="0.25">
      <c r="C13213" s="86"/>
      <c r="D13213" s="86"/>
      <c r="E13213" s="86"/>
      <c r="F13213" s="86"/>
    </row>
    <row r="13214" spans="3:6" x14ac:dyDescent="0.25">
      <c r="C13214" s="86"/>
      <c r="D13214" s="86"/>
      <c r="E13214" s="86"/>
      <c r="F13214" s="86"/>
    </row>
    <row r="13215" spans="3:6" x14ac:dyDescent="0.25">
      <c r="C13215" s="86"/>
      <c r="D13215" s="86"/>
      <c r="E13215" s="86"/>
      <c r="F13215" s="86"/>
    </row>
    <row r="13216" spans="3:6" x14ac:dyDescent="0.25">
      <c r="C13216" s="86"/>
      <c r="D13216" s="86"/>
      <c r="E13216" s="86"/>
      <c r="F13216" s="86"/>
    </row>
    <row r="13217" spans="3:6" x14ac:dyDescent="0.25">
      <c r="C13217" s="86"/>
      <c r="D13217" s="86"/>
      <c r="E13217" s="86"/>
      <c r="F13217" s="86"/>
    </row>
    <row r="13218" spans="3:6" x14ac:dyDescent="0.25">
      <c r="C13218" s="86"/>
      <c r="D13218" s="86"/>
      <c r="E13218" s="86"/>
      <c r="F13218" s="86"/>
    </row>
    <row r="13219" spans="3:6" x14ac:dyDescent="0.25">
      <c r="C13219" s="86"/>
      <c r="D13219" s="86"/>
      <c r="E13219" s="86"/>
      <c r="F13219" s="86"/>
    </row>
    <row r="13220" spans="3:6" x14ac:dyDescent="0.25">
      <c r="C13220" s="86"/>
      <c r="D13220" s="86"/>
      <c r="E13220" s="86"/>
      <c r="F13220" s="86"/>
    </row>
    <row r="13221" spans="3:6" x14ac:dyDescent="0.25">
      <c r="C13221" s="86"/>
      <c r="D13221" s="86"/>
      <c r="E13221" s="86"/>
      <c r="F13221" s="86"/>
    </row>
    <row r="13222" spans="3:6" x14ac:dyDescent="0.25">
      <c r="C13222" s="86"/>
      <c r="D13222" s="86"/>
      <c r="E13222" s="86"/>
      <c r="F13222" s="86"/>
    </row>
    <row r="13223" spans="3:6" x14ac:dyDescent="0.25">
      <c r="C13223" s="86"/>
      <c r="D13223" s="86"/>
      <c r="E13223" s="86"/>
      <c r="F13223" s="86"/>
    </row>
    <row r="13224" spans="3:6" x14ac:dyDescent="0.25">
      <c r="C13224" s="86"/>
      <c r="D13224" s="86"/>
      <c r="E13224" s="86"/>
      <c r="F13224" s="86"/>
    </row>
    <row r="13225" spans="3:6" x14ac:dyDescent="0.25">
      <c r="C13225" s="86"/>
      <c r="D13225" s="86"/>
      <c r="E13225" s="86"/>
      <c r="F13225" s="86"/>
    </row>
    <row r="13226" spans="3:6" x14ac:dyDescent="0.25">
      <c r="C13226" s="86"/>
      <c r="D13226" s="86"/>
      <c r="E13226" s="86"/>
      <c r="F13226" s="86"/>
    </row>
    <row r="13227" spans="3:6" x14ac:dyDescent="0.25">
      <c r="C13227" s="86"/>
      <c r="D13227" s="86"/>
      <c r="E13227" s="86"/>
      <c r="F13227" s="86"/>
    </row>
    <row r="13228" spans="3:6" x14ac:dyDescent="0.25">
      <c r="C13228" s="86"/>
      <c r="D13228" s="86"/>
      <c r="E13228" s="86"/>
      <c r="F13228" s="86"/>
    </row>
    <row r="13229" spans="3:6" x14ac:dyDescent="0.25">
      <c r="C13229" s="86"/>
      <c r="D13229" s="86"/>
      <c r="E13229" s="86"/>
      <c r="F13229" s="86"/>
    </row>
    <row r="13230" spans="3:6" x14ac:dyDescent="0.25">
      <c r="C13230" s="86"/>
      <c r="D13230" s="86"/>
      <c r="E13230" s="86"/>
      <c r="F13230" s="86"/>
    </row>
    <row r="13231" spans="3:6" x14ac:dyDescent="0.25">
      <c r="C13231" s="86"/>
      <c r="D13231" s="86"/>
      <c r="E13231" s="86"/>
      <c r="F13231" s="86"/>
    </row>
    <row r="13232" spans="3:6" x14ac:dyDescent="0.25">
      <c r="C13232" s="86"/>
      <c r="D13232" s="86"/>
      <c r="E13232" s="86"/>
      <c r="F13232" s="86"/>
    </row>
    <row r="13233" spans="3:6" x14ac:dyDescent="0.25">
      <c r="C13233" s="86"/>
      <c r="D13233" s="86"/>
      <c r="E13233" s="86"/>
      <c r="F13233" s="86"/>
    </row>
    <row r="13234" spans="3:6" x14ac:dyDescent="0.25">
      <c r="C13234" s="86"/>
      <c r="D13234" s="86"/>
      <c r="E13234" s="86"/>
      <c r="F13234" s="86"/>
    </row>
    <row r="13235" spans="3:6" x14ac:dyDescent="0.25">
      <c r="C13235" s="86"/>
      <c r="D13235" s="86"/>
      <c r="E13235" s="86"/>
      <c r="F13235" s="86"/>
    </row>
    <row r="13236" spans="3:6" x14ac:dyDescent="0.25">
      <c r="C13236" s="86"/>
      <c r="D13236" s="86"/>
      <c r="E13236" s="86"/>
      <c r="F13236" s="86"/>
    </row>
    <row r="13237" spans="3:6" x14ac:dyDescent="0.25">
      <c r="C13237" s="86"/>
      <c r="D13237" s="86"/>
      <c r="E13237" s="86"/>
      <c r="F13237" s="86"/>
    </row>
    <row r="13238" spans="3:6" x14ac:dyDescent="0.25">
      <c r="C13238" s="86"/>
      <c r="D13238" s="86"/>
      <c r="E13238" s="86"/>
      <c r="F13238" s="86"/>
    </row>
    <row r="13239" spans="3:6" x14ac:dyDescent="0.25">
      <c r="C13239" s="86"/>
      <c r="D13239" s="86"/>
      <c r="E13239" s="86"/>
      <c r="F13239" s="86"/>
    </row>
    <row r="13240" spans="3:6" x14ac:dyDescent="0.25">
      <c r="C13240" s="86"/>
      <c r="D13240" s="86"/>
      <c r="E13240" s="86"/>
      <c r="F13240" s="86"/>
    </row>
    <row r="13241" spans="3:6" x14ac:dyDescent="0.25">
      <c r="C13241" s="86"/>
      <c r="D13241" s="86"/>
      <c r="E13241" s="86"/>
      <c r="F13241" s="86"/>
    </row>
    <row r="13242" spans="3:6" x14ac:dyDescent="0.25">
      <c r="C13242" s="86"/>
      <c r="D13242" s="86"/>
      <c r="E13242" s="86"/>
      <c r="F13242" s="86"/>
    </row>
    <row r="13243" spans="3:6" x14ac:dyDescent="0.25">
      <c r="C13243" s="86"/>
      <c r="D13243" s="86"/>
      <c r="E13243" s="86"/>
      <c r="F13243" s="86"/>
    </row>
    <row r="13244" spans="3:6" x14ac:dyDescent="0.25">
      <c r="C13244" s="86"/>
      <c r="D13244" s="86"/>
      <c r="E13244" s="86"/>
      <c r="F13244" s="86"/>
    </row>
    <row r="13245" spans="3:6" x14ac:dyDescent="0.25">
      <c r="C13245" s="86"/>
      <c r="D13245" s="86"/>
      <c r="E13245" s="86"/>
      <c r="F13245" s="86"/>
    </row>
    <row r="13246" spans="3:6" x14ac:dyDescent="0.25">
      <c r="C13246" s="86"/>
      <c r="D13246" s="86"/>
      <c r="E13246" s="86"/>
      <c r="F13246" s="86"/>
    </row>
    <row r="13247" spans="3:6" x14ac:dyDescent="0.25">
      <c r="C13247" s="86"/>
      <c r="D13247" s="86"/>
      <c r="E13247" s="86"/>
      <c r="F13247" s="86"/>
    </row>
    <row r="13248" spans="3:6" x14ac:dyDescent="0.25">
      <c r="C13248" s="86"/>
      <c r="D13248" s="86"/>
      <c r="E13248" s="86"/>
      <c r="F13248" s="86"/>
    </row>
    <row r="13249" spans="3:6" x14ac:dyDescent="0.25">
      <c r="C13249" s="86"/>
      <c r="D13249" s="86"/>
      <c r="E13249" s="86"/>
      <c r="F13249" s="86"/>
    </row>
    <row r="13250" spans="3:6" x14ac:dyDescent="0.25">
      <c r="C13250" s="86"/>
      <c r="D13250" s="86"/>
      <c r="E13250" s="86"/>
      <c r="F13250" s="86"/>
    </row>
    <row r="13251" spans="3:6" x14ac:dyDescent="0.25">
      <c r="C13251" s="86"/>
      <c r="D13251" s="86"/>
      <c r="E13251" s="86"/>
      <c r="F13251" s="86"/>
    </row>
    <row r="13252" spans="3:6" x14ac:dyDescent="0.25">
      <c r="C13252" s="86"/>
      <c r="D13252" s="86"/>
      <c r="E13252" s="86"/>
      <c r="F13252" s="86"/>
    </row>
    <row r="13253" spans="3:6" x14ac:dyDescent="0.25">
      <c r="C13253" s="86"/>
      <c r="D13253" s="86"/>
      <c r="E13253" s="86"/>
      <c r="F13253" s="86"/>
    </row>
    <row r="13254" spans="3:6" x14ac:dyDescent="0.25">
      <c r="C13254" s="86"/>
      <c r="D13254" s="86"/>
      <c r="E13254" s="86"/>
      <c r="F13254" s="86"/>
    </row>
    <row r="13255" spans="3:6" x14ac:dyDescent="0.25">
      <c r="C13255" s="86"/>
      <c r="D13255" s="86"/>
      <c r="E13255" s="86"/>
      <c r="F13255" s="86"/>
    </row>
    <row r="13256" spans="3:6" x14ac:dyDescent="0.25">
      <c r="C13256" s="86"/>
      <c r="D13256" s="86"/>
      <c r="E13256" s="86"/>
      <c r="F13256" s="86"/>
    </row>
    <row r="13257" spans="3:6" x14ac:dyDescent="0.25">
      <c r="C13257" s="86"/>
      <c r="D13257" s="86"/>
      <c r="E13257" s="86"/>
      <c r="F13257" s="86"/>
    </row>
    <row r="13258" spans="3:6" x14ac:dyDescent="0.25">
      <c r="C13258" s="86"/>
      <c r="D13258" s="86"/>
      <c r="E13258" s="86"/>
      <c r="F13258" s="86"/>
    </row>
    <row r="13259" spans="3:6" x14ac:dyDescent="0.25">
      <c r="C13259" s="86"/>
      <c r="D13259" s="86"/>
      <c r="E13259" s="86"/>
      <c r="F13259" s="86"/>
    </row>
    <row r="13260" spans="3:6" x14ac:dyDescent="0.25">
      <c r="C13260" s="86"/>
      <c r="D13260" s="86"/>
      <c r="E13260" s="86"/>
      <c r="F13260" s="86"/>
    </row>
    <row r="13261" spans="3:6" x14ac:dyDescent="0.25">
      <c r="C13261" s="86"/>
      <c r="D13261" s="86"/>
      <c r="E13261" s="86"/>
      <c r="F13261" s="86"/>
    </row>
    <row r="13262" spans="3:6" x14ac:dyDescent="0.25">
      <c r="C13262" s="86"/>
      <c r="D13262" s="86"/>
      <c r="E13262" s="86"/>
      <c r="F13262" s="86"/>
    </row>
    <row r="13263" spans="3:6" x14ac:dyDescent="0.25">
      <c r="C13263" s="86"/>
      <c r="D13263" s="86"/>
      <c r="E13263" s="86"/>
      <c r="F13263" s="86"/>
    </row>
    <row r="13264" spans="3:6" x14ac:dyDescent="0.25">
      <c r="C13264" s="86"/>
      <c r="D13264" s="86"/>
      <c r="E13264" s="86"/>
      <c r="F13264" s="86"/>
    </row>
    <row r="13265" spans="3:6" x14ac:dyDescent="0.25">
      <c r="C13265" s="86"/>
      <c r="D13265" s="86"/>
      <c r="E13265" s="86"/>
      <c r="F13265" s="86"/>
    </row>
    <row r="13266" spans="3:6" x14ac:dyDescent="0.25">
      <c r="C13266" s="86"/>
      <c r="D13266" s="86"/>
      <c r="E13266" s="86"/>
      <c r="F13266" s="86"/>
    </row>
    <row r="13267" spans="3:6" x14ac:dyDescent="0.25">
      <c r="C13267" s="86"/>
      <c r="D13267" s="86"/>
      <c r="E13267" s="86"/>
      <c r="F13267" s="86"/>
    </row>
    <row r="13268" spans="3:6" x14ac:dyDescent="0.25">
      <c r="C13268" s="86"/>
      <c r="D13268" s="86"/>
      <c r="E13268" s="86"/>
      <c r="F13268" s="86"/>
    </row>
    <row r="13269" spans="3:6" x14ac:dyDescent="0.25">
      <c r="C13269" s="86"/>
      <c r="D13269" s="86"/>
      <c r="E13269" s="86"/>
      <c r="F13269" s="86"/>
    </row>
    <row r="13270" spans="3:6" x14ac:dyDescent="0.25">
      <c r="C13270" s="86"/>
      <c r="D13270" s="86"/>
      <c r="E13270" s="86"/>
      <c r="F13270" s="86"/>
    </row>
    <row r="13271" spans="3:6" x14ac:dyDescent="0.25">
      <c r="C13271" s="86"/>
      <c r="D13271" s="86"/>
      <c r="E13271" s="86"/>
      <c r="F13271" s="86"/>
    </row>
    <row r="13272" spans="3:6" x14ac:dyDescent="0.25">
      <c r="C13272" s="86"/>
      <c r="D13272" s="86"/>
      <c r="E13272" s="86"/>
      <c r="F13272" s="86"/>
    </row>
    <row r="13273" spans="3:6" x14ac:dyDescent="0.25">
      <c r="C13273" s="86"/>
      <c r="D13273" s="86"/>
      <c r="E13273" s="86"/>
      <c r="F13273" s="86"/>
    </row>
    <row r="13274" spans="3:6" x14ac:dyDescent="0.25">
      <c r="C13274" s="86"/>
      <c r="D13274" s="86"/>
      <c r="E13274" s="86"/>
      <c r="F13274" s="86"/>
    </row>
    <row r="13275" spans="3:6" x14ac:dyDescent="0.25">
      <c r="C13275" s="86"/>
      <c r="D13275" s="86"/>
      <c r="E13275" s="86"/>
      <c r="F13275" s="86"/>
    </row>
    <row r="13276" spans="3:6" x14ac:dyDescent="0.25">
      <c r="C13276" s="86"/>
      <c r="D13276" s="86"/>
      <c r="E13276" s="86"/>
      <c r="F13276" s="86"/>
    </row>
    <row r="13277" spans="3:6" x14ac:dyDescent="0.25">
      <c r="C13277" s="86"/>
      <c r="D13277" s="86"/>
      <c r="E13277" s="86"/>
      <c r="F13277" s="86"/>
    </row>
    <row r="13278" spans="3:6" x14ac:dyDescent="0.25">
      <c r="C13278" s="86"/>
      <c r="D13278" s="86"/>
      <c r="E13278" s="86"/>
      <c r="F13278" s="86"/>
    </row>
    <row r="13279" spans="3:6" x14ac:dyDescent="0.25">
      <c r="C13279" s="86"/>
      <c r="D13279" s="86"/>
      <c r="E13279" s="86"/>
      <c r="F13279" s="86"/>
    </row>
    <row r="13280" spans="3:6" x14ac:dyDescent="0.25">
      <c r="C13280" s="86"/>
      <c r="D13280" s="86"/>
      <c r="E13280" s="86"/>
      <c r="F13280" s="86"/>
    </row>
    <row r="13281" spans="3:6" x14ac:dyDescent="0.25">
      <c r="C13281" s="86"/>
      <c r="D13281" s="86"/>
      <c r="E13281" s="86"/>
      <c r="F13281" s="86"/>
    </row>
    <row r="13282" spans="3:6" x14ac:dyDescent="0.25">
      <c r="C13282" s="86"/>
      <c r="D13282" s="86"/>
      <c r="E13282" s="86"/>
      <c r="F13282" s="86"/>
    </row>
    <row r="13283" spans="3:6" x14ac:dyDescent="0.25">
      <c r="C13283" s="86"/>
      <c r="D13283" s="86"/>
      <c r="E13283" s="86"/>
      <c r="F13283" s="86"/>
    </row>
    <row r="13284" spans="3:6" x14ac:dyDescent="0.25">
      <c r="C13284" s="86"/>
      <c r="D13284" s="86"/>
      <c r="E13284" s="86"/>
      <c r="F13284" s="86"/>
    </row>
    <row r="13285" spans="3:6" x14ac:dyDescent="0.25">
      <c r="C13285" s="86"/>
      <c r="D13285" s="86"/>
      <c r="E13285" s="86"/>
      <c r="F13285" s="86"/>
    </row>
    <row r="13286" spans="3:6" x14ac:dyDescent="0.25">
      <c r="C13286" s="86"/>
      <c r="D13286" s="86"/>
      <c r="E13286" s="86"/>
      <c r="F13286" s="86"/>
    </row>
    <row r="13287" spans="3:6" x14ac:dyDescent="0.25">
      <c r="C13287" s="86"/>
      <c r="D13287" s="86"/>
      <c r="E13287" s="86"/>
      <c r="F13287" s="86"/>
    </row>
    <row r="13288" spans="3:6" x14ac:dyDescent="0.25">
      <c r="C13288" s="86"/>
      <c r="D13288" s="86"/>
      <c r="E13288" s="86"/>
      <c r="F13288" s="86"/>
    </row>
    <row r="13289" spans="3:6" x14ac:dyDescent="0.25">
      <c r="C13289" s="86"/>
      <c r="D13289" s="86"/>
      <c r="E13289" s="86"/>
      <c r="F13289" s="86"/>
    </row>
    <row r="13290" spans="3:6" x14ac:dyDescent="0.25">
      <c r="C13290" s="86"/>
      <c r="D13290" s="86"/>
      <c r="E13290" s="86"/>
      <c r="F13290" s="86"/>
    </row>
    <row r="13291" spans="3:6" x14ac:dyDescent="0.25">
      <c r="C13291" s="86"/>
      <c r="D13291" s="86"/>
      <c r="E13291" s="86"/>
      <c r="F13291" s="86"/>
    </row>
    <row r="13292" spans="3:6" x14ac:dyDescent="0.25">
      <c r="C13292" s="86"/>
      <c r="D13292" s="86"/>
      <c r="E13292" s="86"/>
      <c r="F13292" s="86"/>
    </row>
    <row r="13293" spans="3:6" x14ac:dyDescent="0.25">
      <c r="C13293" s="86"/>
      <c r="D13293" s="86"/>
      <c r="E13293" s="86"/>
      <c r="F13293" s="86"/>
    </row>
    <row r="13294" spans="3:6" x14ac:dyDescent="0.25">
      <c r="C13294" s="86"/>
      <c r="D13294" s="86"/>
      <c r="E13294" s="86"/>
      <c r="F13294" s="86"/>
    </row>
    <row r="13295" spans="3:6" x14ac:dyDescent="0.25">
      <c r="C13295" s="86"/>
      <c r="D13295" s="86"/>
      <c r="E13295" s="86"/>
      <c r="F13295" s="86"/>
    </row>
    <row r="13296" spans="3:6" x14ac:dyDescent="0.25">
      <c r="C13296" s="86"/>
      <c r="D13296" s="86"/>
      <c r="E13296" s="86"/>
      <c r="F13296" s="86"/>
    </row>
    <row r="13297" spans="3:6" x14ac:dyDescent="0.25">
      <c r="C13297" s="86"/>
      <c r="D13297" s="86"/>
      <c r="E13297" s="86"/>
      <c r="F13297" s="86"/>
    </row>
    <row r="13298" spans="3:6" x14ac:dyDescent="0.25">
      <c r="C13298" s="86"/>
      <c r="D13298" s="86"/>
      <c r="E13298" s="86"/>
      <c r="F13298" s="86"/>
    </row>
    <row r="13299" spans="3:6" x14ac:dyDescent="0.25">
      <c r="C13299" s="86"/>
      <c r="D13299" s="86"/>
      <c r="E13299" s="86"/>
      <c r="F13299" s="86"/>
    </row>
    <row r="13300" spans="3:6" x14ac:dyDescent="0.25">
      <c r="C13300" s="86"/>
      <c r="D13300" s="86"/>
      <c r="E13300" s="86"/>
      <c r="F13300" s="86"/>
    </row>
    <row r="13301" spans="3:6" x14ac:dyDescent="0.25">
      <c r="C13301" s="86"/>
      <c r="D13301" s="86"/>
      <c r="E13301" s="86"/>
      <c r="F13301" s="86"/>
    </row>
    <row r="13302" spans="3:6" x14ac:dyDescent="0.25">
      <c r="C13302" s="86"/>
      <c r="D13302" s="86"/>
      <c r="E13302" s="86"/>
      <c r="F13302" s="86"/>
    </row>
    <row r="13303" spans="3:6" x14ac:dyDescent="0.25">
      <c r="C13303" s="86"/>
      <c r="D13303" s="86"/>
      <c r="E13303" s="86"/>
      <c r="F13303" s="86"/>
    </row>
    <row r="13304" spans="3:6" x14ac:dyDescent="0.25">
      <c r="C13304" s="86"/>
      <c r="D13304" s="86"/>
      <c r="E13304" s="86"/>
      <c r="F13304" s="86"/>
    </row>
    <row r="13305" spans="3:6" x14ac:dyDescent="0.25">
      <c r="C13305" s="86"/>
      <c r="D13305" s="86"/>
      <c r="E13305" s="86"/>
      <c r="F13305" s="86"/>
    </row>
    <row r="13306" spans="3:6" x14ac:dyDescent="0.25">
      <c r="C13306" s="86"/>
      <c r="D13306" s="86"/>
      <c r="E13306" s="86"/>
      <c r="F13306" s="86"/>
    </row>
    <row r="13307" spans="3:6" x14ac:dyDescent="0.25">
      <c r="C13307" s="86"/>
      <c r="D13307" s="86"/>
      <c r="E13307" s="86"/>
      <c r="F13307" s="86"/>
    </row>
    <row r="13308" spans="3:6" x14ac:dyDescent="0.25">
      <c r="C13308" s="86"/>
      <c r="D13308" s="86"/>
      <c r="E13308" s="86"/>
      <c r="F13308" s="86"/>
    </row>
    <row r="13309" spans="3:6" x14ac:dyDescent="0.25">
      <c r="C13309" s="86"/>
      <c r="D13309" s="86"/>
      <c r="E13309" s="86"/>
      <c r="F13309" s="86"/>
    </row>
    <row r="13310" spans="3:6" x14ac:dyDescent="0.25">
      <c r="C13310" s="86"/>
      <c r="D13310" s="86"/>
      <c r="E13310" s="86"/>
      <c r="F13310" s="86"/>
    </row>
    <row r="13311" spans="3:6" x14ac:dyDescent="0.25">
      <c r="C13311" s="86"/>
      <c r="D13311" s="86"/>
      <c r="E13311" s="86"/>
      <c r="F13311" s="86"/>
    </row>
    <row r="13312" spans="3:6" x14ac:dyDescent="0.25">
      <c r="C13312" s="86"/>
      <c r="D13312" s="86"/>
      <c r="E13312" s="86"/>
      <c r="F13312" s="86"/>
    </row>
    <row r="13313" spans="3:6" x14ac:dyDescent="0.25">
      <c r="C13313" s="86"/>
      <c r="D13313" s="86"/>
      <c r="E13313" s="86"/>
      <c r="F13313" s="86"/>
    </row>
    <row r="13314" spans="3:6" x14ac:dyDescent="0.25">
      <c r="C13314" s="86"/>
      <c r="D13314" s="86"/>
      <c r="E13314" s="86"/>
      <c r="F13314" s="86"/>
    </row>
    <row r="13315" spans="3:6" x14ac:dyDescent="0.25">
      <c r="C13315" s="86"/>
      <c r="D13315" s="86"/>
      <c r="E13315" s="86"/>
      <c r="F13315" s="86"/>
    </row>
    <row r="13316" spans="3:6" x14ac:dyDescent="0.25">
      <c r="C13316" s="86"/>
      <c r="D13316" s="86"/>
      <c r="E13316" s="86"/>
      <c r="F13316" s="86"/>
    </row>
    <row r="13317" spans="3:6" x14ac:dyDescent="0.25">
      <c r="C13317" s="86"/>
      <c r="D13317" s="86"/>
      <c r="E13317" s="86"/>
      <c r="F13317" s="86"/>
    </row>
    <row r="13318" spans="3:6" x14ac:dyDescent="0.25">
      <c r="C13318" s="86"/>
      <c r="D13318" s="86"/>
      <c r="E13318" s="86"/>
      <c r="F13318" s="86"/>
    </row>
    <row r="13319" spans="3:6" x14ac:dyDescent="0.25">
      <c r="C13319" s="86"/>
      <c r="D13319" s="86"/>
      <c r="E13319" s="86"/>
      <c r="F13319" s="86"/>
    </row>
    <row r="13320" spans="3:6" x14ac:dyDescent="0.25">
      <c r="C13320" s="86"/>
      <c r="D13320" s="86"/>
      <c r="E13320" s="86"/>
      <c r="F13320" s="86"/>
    </row>
    <row r="13321" spans="3:6" x14ac:dyDescent="0.25">
      <c r="C13321" s="86"/>
      <c r="D13321" s="86"/>
      <c r="E13321" s="86"/>
      <c r="F13321" s="86"/>
    </row>
    <row r="13322" spans="3:6" x14ac:dyDescent="0.25">
      <c r="C13322" s="86"/>
      <c r="D13322" s="86"/>
      <c r="E13322" s="86"/>
      <c r="F13322" s="86"/>
    </row>
    <row r="13323" spans="3:6" x14ac:dyDescent="0.25">
      <c r="C13323" s="86"/>
      <c r="D13323" s="86"/>
      <c r="E13323" s="86"/>
      <c r="F13323" s="86"/>
    </row>
    <row r="13324" spans="3:6" x14ac:dyDescent="0.25">
      <c r="C13324" s="86"/>
      <c r="D13324" s="86"/>
      <c r="E13324" s="86"/>
      <c r="F13324" s="86"/>
    </row>
    <row r="13325" spans="3:6" x14ac:dyDescent="0.25">
      <c r="C13325" s="86"/>
      <c r="D13325" s="86"/>
      <c r="E13325" s="86"/>
      <c r="F13325" s="86"/>
    </row>
    <row r="13326" spans="3:6" x14ac:dyDescent="0.25">
      <c r="C13326" s="86"/>
      <c r="D13326" s="86"/>
      <c r="E13326" s="86"/>
      <c r="F13326" s="86"/>
    </row>
    <row r="13327" spans="3:6" x14ac:dyDescent="0.25">
      <c r="C13327" s="86"/>
      <c r="D13327" s="86"/>
      <c r="E13327" s="86"/>
      <c r="F13327" s="86"/>
    </row>
    <row r="13328" spans="3:6" x14ac:dyDescent="0.25">
      <c r="C13328" s="86"/>
      <c r="D13328" s="86"/>
      <c r="E13328" s="86"/>
      <c r="F13328" s="86"/>
    </row>
    <row r="13329" spans="3:6" x14ac:dyDescent="0.25">
      <c r="C13329" s="86"/>
      <c r="D13329" s="86"/>
      <c r="E13329" s="86"/>
      <c r="F13329" s="86"/>
    </row>
    <row r="13330" spans="3:6" x14ac:dyDescent="0.25">
      <c r="C13330" s="86"/>
      <c r="D13330" s="86"/>
      <c r="E13330" s="86"/>
      <c r="F13330" s="86"/>
    </row>
    <row r="13331" spans="3:6" x14ac:dyDescent="0.25">
      <c r="C13331" s="86"/>
      <c r="D13331" s="86"/>
      <c r="E13331" s="86"/>
      <c r="F13331" s="86"/>
    </row>
    <row r="13332" spans="3:6" x14ac:dyDescent="0.25">
      <c r="C13332" s="86"/>
      <c r="D13332" s="86"/>
      <c r="E13332" s="86"/>
      <c r="F13332" s="86"/>
    </row>
    <row r="13333" spans="3:6" x14ac:dyDescent="0.25">
      <c r="C13333" s="86"/>
      <c r="D13333" s="86"/>
      <c r="E13333" s="86"/>
      <c r="F13333" s="86"/>
    </row>
    <row r="13334" spans="3:6" x14ac:dyDescent="0.25">
      <c r="C13334" s="86"/>
      <c r="D13334" s="86"/>
      <c r="E13334" s="86"/>
      <c r="F13334" s="86"/>
    </row>
    <row r="13335" spans="3:6" x14ac:dyDescent="0.25">
      <c r="C13335" s="86"/>
      <c r="D13335" s="86"/>
      <c r="E13335" s="86"/>
      <c r="F13335" s="86"/>
    </row>
    <row r="13336" spans="3:6" x14ac:dyDescent="0.25">
      <c r="C13336" s="86"/>
      <c r="D13336" s="86"/>
      <c r="E13336" s="86"/>
      <c r="F13336" s="86"/>
    </row>
    <row r="13337" spans="3:6" x14ac:dyDescent="0.25">
      <c r="C13337" s="86"/>
      <c r="D13337" s="86"/>
      <c r="E13337" s="86"/>
      <c r="F13337" s="86"/>
    </row>
    <row r="13338" spans="3:6" x14ac:dyDescent="0.25">
      <c r="C13338" s="86"/>
      <c r="D13338" s="86"/>
      <c r="E13338" s="86"/>
      <c r="F13338" s="86"/>
    </row>
    <row r="13339" spans="3:6" x14ac:dyDescent="0.25">
      <c r="C13339" s="86"/>
      <c r="D13339" s="86"/>
      <c r="E13339" s="86"/>
      <c r="F13339" s="86"/>
    </row>
    <row r="13340" spans="3:6" x14ac:dyDescent="0.25">
      <c r="C13340" s="86"/>
      <c r="D13340" s="86"/>
      <c r="E13340" s="86"/>
      <c r="F13340" s="86"/>
    </row>
    <row r="13341" spans="3:6" x14ac:dyDescent="0.25">
      <c r="C13341" s="86"/>
      <c r="D13341" s="86"/>
      <c r="E13341" s="86"/>
      <c r="F13341" s="86"/>
    </row>
    <row r="13342" spans="3:6" x14ac:dyDescent="0.25">
      <c r="C13342" s="86"/>
      <c r="D13342" s="86"/>
      <c r="E13342" s="86"/>
      <c r="F13342" s="86"/>
    </row>
    <row r="13343" spans="3:6" x14ac:dyDescent="0.25">
      <c r="C13343" s="86"/>
      <c r="D13343" s="86"/>
      <c r="E13343" s="86"/>
      <c r="F13343" s="86"/>
    </row>
    <row r="13344" spans="3:6" x14ac:dyDescent="0.25">
      <c r="C13344" s="86"/>
      <c r="D13344" s="86"/>
      <c r="E13344" s="86"/>
      <c r="F13344" s="86"/>
    </row>
    <row r="13345" spans="3:6" x14ac:dyDescent="0.25">
      <c r="C13345" s="86"/>
      <c r="D13345" s="86"/>
      <c r="E13345" s="86"/>
      <c r="F13345" s="86"/>
    </row>
    <row r="13346" spans="3:6" x14ac:dyDescent="0.25">
      <c r="C13346" s="86"/>
      <c r="D13346" s="86"/>
      <c r="E13346" s="86"/>
      <c r="F13346" s="86"/>
    </row>
    <row r="13347" spans="3:6" x14ac:dyDescent="0.25">
      <c r="C13347" s="86"/>
      <c r="D13347" s="86"/>
      <c r="E13347" s="86"/>
      <c r="F13347" s="86"/>
    </row>
    <row r="13348" spans="3:6" x14ac:dyDescent="0.25">
      <c r="C13348" s="86"/>
      <c r="D13348" s="86"/>
      <c r="E13348" s="86"/>
      <c r="F13348" s="86"/>
    </row>
    <row r="13349" spans="3:6" x14ac:dyDescent="0.25">
      <c r="C13349" s="86"/>
      <c r="D13349" s="86"/>
      <c r="E13349" s="86"/>
      <c r="F13349" s="86"/>
    </row>
    <row r="13350" spans="3:6" x14ac:dyDescent="0.25">
      <c r="C13350" s="86"/>
      <c r="D13350" s="86"/>
      <c r="E13350" s="86"/>
      <c r="F13350" s="86"/>
    </row>
    <row r="13351" spans="3:6" x14ac:dyDescent="0.25">
      <c r="C13351" s="86"/>
      <c r="D13351" s="86"/>
      <c r="E13351" s="86"/>
      <c r="F13351" s="86"/>
    </row>
    <row r="13352" spans="3:6" x14ac:dyDescent="0.25">
      <c r="C13352" s="86"/>
      <c r="D13352" s="86"/>
      <c r="E13352" s="86"/>
      <c r="F13352" s="86"/>
    </row>
    <row r="13353" spans="3:6" x14ac:dyDescent="0.25">
      <c r="C13353" s="86"/>
      <c r="D13353" s="86"/>
      <c r="E13353" s="86"/>
      <c r="F13353" s="86"/>
    </row>
    <row r="13354" spans="3:6" x14ac:dyDescent="0.25">
      <c r="C13354" s="86"/>
      <c r="D13354" s="86"/>
      <c r="E13354" s="86"/>
      <c r="F13354" s="86"/>
    </row>
    <row r="13355" spans="3:6" x14ac:dyDescent="0.25">
      <c r="C13355" s="86"/>
      <c r="D13355" s="86"/>
      <c r="E13355" s="86"/>
      <c r="F13355" s="86"/>
    </row>
    <row r="13356" spans="3:6" x14ac:dyDescent="0.25">
      <c r="C13356" s="86"/>
      <c r="D13356" s="86"/>
      <c r="E13356" s="86"/>
      <c r="F13356" s="86"/>
    </row>
    <row r="13357" spans="3:6" x14ac:dyDescent="0.25">
      <c r="C13357" s="86"/>
      <c r="D13357" s="86"/>
      <c r="E13357" s="86"/>
      <c r="F13357" s="86"/>
    </row>
    <row r="13358" spans="3:6" x14ac:dyDescent="0.25">
      <c r="C13358" s="86"/>
      <c r="D13358" s="86"/>
      <c r="E13358" s="86"/>
      <c r="F13358" s="86"/>
    </row>
    <row r="13359" spans="3:6" x14ac:dyDescent="0.25">
      <c r="C13359" s="86"/>
      <c r="D13359" s="86"/>
      <c r="E13359" s="86"/>
      <c r="F13359" s="86"/>
    </row>
    <row r="13360" spans="3:6" x14ac:dyDescent="0.25">
      <c r="C13360" s="86"/>
      <c r="D13360" s="86"/>
      <c r="E13360" s="86"/>
      <c r="F13360" s="86"/>
    </row>
    <row r="13361" spans="3:6" x14ac:dyDescent="0.25">
      <c r="C13361" s="86"/>
      <c r="D13361" s="86"/>
      <c r="E13361" s="86"/>
      <c r="F13361" s="86"/>
    </row>
    <row r="13362" spans="3:6" x14ac:dyDescent="0.25">
      <c r="C13362" s="86"/>
      <c r="D13362" s="86"/>
      <c r="E13362" s="86"/>
      <c r="F13362" s="86"/>
    </row>
    <row r="13363" spans="3:6" x14ac:dyDescent="0.25">
      <c r="C13363" s="86"/>
      <c r="D13363" s="86"/>
      <c r="E13363" s="86"/>
      <c r="F13363" s="86"/>
    </row>
    <row r="13364" spans="3:6" x14ac:dyDescent="0.25">
      <c r="C13364" s="86"/>
      <c r="D13364" s="86"/>
      <c r="E13364" s="86"/>
      <c r="F13364" s="86"/>
    </row>
    <row r="13365" spans="3:6" x14ac:dyDescent="0.25">
      <c r="C13365" s="86"/>
      <c r="D13365" s="86"/>
      <c r="E13365" s="86"/>
      <c r="F13365" s="86"/>
    </row>
    <row r="13366" spans="3:6" x14ac:dyDescent="0.25">
      <c r="C13366" s="86"/>
      <c r="D13366" s="86"/>
      <c r="E13366" s="86"/>
      <c r="F13366" s="86"/>
    </row>
    <row r="13367" spans="3:6" x14ac:dyDescent="0.25">
      <c r="C13367" s="86"/>
      <c r="D13367" s="86"/>
      <c r="E13367" s="86"/>
      <c r="F13367" s="86"/>
    </row>
    <row r="13368" spans="3:6" x14ac:dyDescent="0.25">
      <c r="C13368" s="86"/>
      <c r="D13368" s="86"/>
      <c r="E13368" s="86"/>
      <c r="F13368" s="86"/>
    </row>
    <row r="13369" spans="3:6" x14ac:dyDescent="0.25">
      <c r="C13369" s="86"/>
      <c r="D13369" s="86"/>
      <c r="E13369" s="86"/>
      <c r="F13369" s="86"/>
    </row>
    <row r="13370" spans="3:6" x14ac:dyDescent="0.25">
      <c r="C13370" s="86"/>
      <c r="D13370" s="86"/>
      <c r="E13370" s="86"/>
      <c r="F13370" s="86"/>
    </row>
    <row r="13371" spans="3:6" x14ac:dyDescent="0.25">
      <c r="C13371" s="86"/>
      <c r="D13371" s="86"/>
      <c r="E13371" s="86"/>
      <c r="F13371" s="86"/>
    </row>
    <row r="13372" spans="3:6" x14ac:dyDescent="0.25">
      <c r="C13372" s="86"/>
      <c r="D13372" s="86"/>
      <c r="E13372" s="86"/>
      <c r="F13372" s="86"/>
    </row>
    <row r="13373" spans="3:6" x14ac:dyDescent="0.25">
      <c r="C13373" s="86"/>
      <c r="D13373" s="86"/>
      <c r="E13373" s="86"/>
      <c r="F13373" s="86"/>
    </row>
    <row r="13374" spans="3:6" x14ac:dyDescent="0.25">
      <c r="C13374" s="86"/>
      <c r="D13374" s="86"/>
      <c r="E13374" s="86"/>
      <c r="F13374" s="86"/>
    </row>
    <row r="13375" spans="3:6" x14ac:dyDescent="0.25">
      <c r="C13375" s="86"/>
      <c r="D13375" s="86"/>
      <c r="E13375" s="86"/>
      <c r="F13375" s="86"/>
    </row>
    <row r="13376" spans="3:6" x14ac:dyDescent="0.25">
      <c r="C13376" s="86"/>
      <c r="D13376" s="86"/>
      <c r="E13376" s="86"/>
      <c r="F13376" s="86"/>
    </row>
    <row r="13377" spans="3:6" x14ac:dyDescent="0.25">
      <c r="C13377" s="86"/>
      <c r="D13377" s="86"/>
      <c r="E13377" s="86"/>
      <c r="F13377" s="86"/>
    </row>
    <row r="13378" spans="3:6" x14ac:dyDescent="0.25">
      <c r="C13378" s="86"/>
      <c r="D13378" s="86"/>
      <c r="E13378" s="86"/>
      <c r="F13378" s="86"/>
    </row>
    <row r="13379" spans="3:6" x14ac:dyDescent="0.25">
      <c r="C13379" s="86"/>
      <c r="D13379" s="86"/>
      <c r="E13379" s="86"/>
      <c r="F13379" s="86"/>
    </row>
    <row r="13380" spans="3:6" x14ac:dyDescent="0.25">
      <c r="C13380" s="86"/>
      <c r="D13380" s="86"/>
      <c r="E13380" s="86"/>
      <c r="F13380" s="86"/>
    </row>
    <row r="13381" spans="3:6" x14ac:dyDescent="0.25">
      <c r="C13381" s="86"/>
      <c r="D13381" s="86"/>
      <c r="E13381" s="86"/>
      <c r="F13381" s="86"/>
    </row>
    <row r="13382" spans="3:6" x14ac:dyDescent="0.25">
      <c r="C13382" s="86"/>
      <c r="D13382" s="86"/>
      <c r="E13382" s="86"/>
      <c r="F13382" s="86"/>
    </row>
    <row r="13383" spans="3:6" x14ac:dyDescent="0.25">
      <c r="C13383" s="86"/>
      <c r="D13383" s="86"/>
      <c r="E13383" s="86"/>
      <c r="F13383" s="86"/>
    </row>
    <row r="13384" spans="3:6" x14ac:dyDescent="0.25">
      <c r="C13384" s="86"/>
      <c r="D13384" s="86"/>
      <c r="E13384" s="86"/>
      <c r="F13384" s="86"/>
    </row>
    <row r="13385" spans="3:6" x14ac:dyDescent="0.25">
      <c r="C13385" s="86"/>
      <c r="D13385" s="86"/>
      <c r="E13385" s="86"/>
      <c r="F13385" s="86"/>
    </row>
    <row r="13386" spans="3:6" x14ac:dyDescent="0.25">
      <c r="C13386" s="86"/>
      <c r="D13386" s="86"/>
      <c r="E13386" s="86"/>
      <c r="F13386" s="86"/>
    </row>
    <row r="13387" spans="3:6" x14ac:dyDescent="0.25">
      <c r="C13387" s="86"/>
      <c r="D13387" s="86"/>
      <c r="E13387" s="86"/>
      <c r="F13387" s="86"/>
    </row>
    <row r="13388" spans="3:6" x14ac:dyDescent="0.25">
      <c r="C13388" s="86"/>
      <c r="D13388" s="86"/>
      <c r="E13388" s="86"/>
      <c r="F13388" s="86"/>
    </row>
    <row r="13389" spans="3:6" x14ac:dyDescent="0.25">
      <c r="C13389" s="86"/>
      <c r="D13389" s="86"/>
      <c r="E13389" s="86"/>
      <c r="F13389" s="86"/>
    </row>
    <row r="13390" spans="3:6" x14ac:dyDescent="0.25">
      <c r="C13390" s="86"/>
      <c r="D13390" s="86"/>
      <c r="E13390" s="86"/>
      <c r="F13390" s="86"/>
    </row>
    <row r="13391" spans="3:6" x14ac:dyDescent="0.25">
      <c r="C13391" s="86"/>
      <c r="D13391" s="86"/>
      <c r="E13391" s="86"/>
      <c r="F13391" s="86"/>
    </row>
    <row r="13392" spans="3:6" x14ac:dyDescent="0.25">
      <c r="C13392" s="86"/>
      <c r="D13392" s="86"/>
      <c r="E13392" s="86"/>
      <c r="F13392" s="86"/>
    </row>
    <row r="13393" spans="3:6" x14ac:dyDescent="0.25">
      <c r="C13393" s="86"/>
      <c r="D13393" s="86"/>
      <c r="E13393" s="86"/>
      <c r="F13393" s="86"/>
    </row>
    <row r="13394" spans="3:6" x14ac:dyDescent="0.25">
      <c r="C13394" s="86"/>
      <c r="D13394" s="86"/>
      <c r="E13394" s="86"/>
      <c r="F13394" s="86"/>
    </row>
    <row r="13395" spans="3:6" x14ac:dyDescent="0.25">
      <c r="C13395" s="86"/>
      <c r="D13395" s="86"/>
      <c r="E13395" s="86"/>
      <c r="F13395" s="86"/>
    </row>
    <row r="13396" spans="3:6" x14ac:dyDescent="0.25">
      <c r="C13396" s="86"/>
      <c r="D13396" s="86"/>
      <c r="E13396" s="86"/>
      <c r="F13396" s="86"/>
    </row>
    <row r="13397" spans="3:6" x14ac:dyDescent="0.25">
      <c r="C13397" s="86"/>
      <c r="D13397" s="86"/>
      <c r="E13397" s="86"/>
      <c r="F13397" s="86"/>
    </row>
    <row r="13398" spans="3:6" x14ac:dyDescent="0.25">
      <c r="C13398" s="86"/>
      <c r="D13398" s="86"/>
      <c r="E13398" s="86"/>
      <c r="F13398" s="86"/>
    </row>
    <row r="13399" spans="3:6" x14ac:dyDescent="0.25">
      <c r="C13399" s="86"/>
      <c r="D13399" s="86"/>
      <c r="E13399" s="86"/>
      <c r="F13399" s="86"/>
    </row>
    <row r="13400" spans="3:6" x14ac:dyDescent="0.25">
      <c r="C13400" s="86"/>
      <c r="D13400" s="86"/>
      <c r="E13400" s="86"/>
      <c r="F13400" s="86"/>
    </row>
    <row r="13401" spans="3:6" x14ac:dyDescent="0.25">
      <c r="C13401" s="86"/>
      <c r="D13401" s="86"/>
      <c r="E13401" s="86"/>
      <c r="F13401" s="86"/>
    </row>
    <row r="13402" spans="3:6" x14ac:dyDescent="0.25">
      <c r="C13402" s="86"/>
      <c r="D13402" s="86"/>
      <c r="E13402" s="86"/>
      <c r="F13402" s="86"/>
    </row>
    <row r="13403" spans="3:6" x14ac:dyDescent="0.25">
      <c r="C13403" s="86"/>
      <c r="D13403" s="86"/>
      <c r="E13403" s="86"/>
      <c r="F13403" s="86"/>
    </row>
    <row r="13404" spans="3:6" x14ac:dyDescent="0.25">
      <c r="C13404" s="86"/>
      <c r="D13404" s="86"/>
      <c r="E13404" s="86"/>
      <c r="F13404" s="86"/>
    </row>
    <row r="13405" spans="3:6" x14ac:dyDescent="0.25">
      <c r="C13405" s="86"/>
      <c r="D13405" s="86"/>
      <c r="E13405" s="86"/>
      <c r="F13405" s="86"/>
    </row>
    <row r="13406" spans="3:6" x14ac:dyDescent="0.25">
      <c r="C13406" s="86"/>
      <c r="D13406" s="86"/>
      <c r="E13406" s="86"/>
      <c r="F13406" s="86"/>
    </row>
    <row r="13407" spans="3:6" x14ac:dyDescent="0.25">
      <c r="C13407" s="86"/>
      <c r="D13407" s="86"/>
      <c r="E13407" s="86"/>
      <c r="F13407" s="86"/>
    </row>
    <row r="13408" spans="3:6" x14ac:dyDescent="0.25">
      <c r="C13408" s="86"/>
      <c r="D13408" s="86"/>
      <c r="E13408" s="86"/>
      <c r="F13408" s="86"/>
    </row>
    <row r="13409" spans="3:6" x14ac:dyDescent="0.25">
      <c r="C13409" s="86"/>
      <c r="D13409" s="86"/>
      <c r="E13409" s="86"/>
      <c r="F13409" s="86"/>
    </row>
    <row r="13410" spans="3:6" x14ac:dyDescent="0.25">
      <c r="C13410" s="86"/>
      <c r="D13410" s="86"/>
      <c r="E13410" s="86"/>
      <c r="F13410" s="86"/>
    </row>
    <row r="13411" spans="3:6" x14ac:dyDescent="0.25">
      <c r="C13411" s="86"/>
      <c r="D13411" s="86"/>
      <c r="E13411" s="86"/>
      <c r="F13411" s="86"/>
    </row>
    <row r="13412" spans="3:6" x14ac:dyDescent="0.25">
      <c r="C13412" s="86"/>
      <c r="D13412" s="86"/>
      <c r="E13412" s="86"/>
      <c r="F13412" s="86"/>
    </row>
    <row r="13413" spans="3:6" x14ac:dyDescent="0.25">
      <c r="C13413" s="86"/>
      <c r="D13413" s="86"/>
      <c r="E13413" s="86"/>
      <c r="F13413" s="86"/>
    </row>
    <row r="13414" spans="3:6" x14ac:dyDescent="0.25">
      <c r="C13414" s="86"/>
      <c r="D13414" s="86"/>
      <c r="E13414" s="86"/>
      <c r="F13414" s="86"/>
    </row>
    <row r="13415" spans="3:6" x14ac:dyDescent="0.25">
      <c r="C13415" s="86"/>
      <c r="D13415" s="86"/>
      <c r="E13415" s="86"/>
      <c r="F13415" s="86"/>
    </row>
    <row r="13416" spans="3:6" x14ac:dyDescent="0.25">
      <c r="C13416" s="86"/>
      <c r="D13416" s="86"/>
      <c r="E13416" s="86"/>
      <c r="F13416" s="86"/>
    </row>
    <row r="13417" spans="3:6" x14ac:dyDescent="0.25">
      <c r="C13417" s="86"/>
      <c r="D13417" s="86"/>
      <c r="E13417" s="86"/>
      <c r="F13417" s="86"/>
    </row>
    <row r="13418" spans="3:6" x14ac:dyDescent="0.25">
      <c r="C13418" s="86"/>
      <c r="D13418" s="86"/>
      <c r="E13418" s="86"/>
      <c r="F13418" s="86"/>
    </row>
    <row r="13419" spans="3:6" x14ac:dyDescent="0.25">
      <c r="C13419" s="86"/>
      <c r="D13419" s="86"/>
      <c r="E13419" s="86"/>
      <c r="F13419" s="86"/>
    </row>
    <row r="13420" spans="3:6" x14ac:dyDescent="0.25">
      <c r="C13420" s="86"/>
      <c r="D13420" s="86"/>
      <c r="E13420" s="86"/>
      <c r="F13420" s="86"/>
    </row>
    <row r="13421" spans="3:6" x14ac:dyDescent="0.25">
      <c r="C13421" s="86"/>
      <c r="D13421" s="86"/>
      <c r="E13421" s="86"/>
      <c r="F13421" s="86"/>
    </row>
    <row r="13422" spans="3:6" x14ac:dyDescent="0.25">
      <c r="C13422" s="86"/>
      <c r="D13422" s="86"/>
      <c r="E13422" s="86"/>
      <c r="F13422" s="86"/>
    </row>
    <row r="13423" spans="3:6" x14ac:dyDescent="0.25">
      <c r="C13423" s="86"/>
      <c r="D13423" s="86"/>
      <c r="E13423" s="86"/>
      <c r="F13423" s="86"/>
    </row>
    <row r="13424" spans="3:6" x14ac:dyDescent="0.25">
      <c r="C13424" s="86"/>
      <c r="D13424" s="86"/>
      <c r="E13424" s="86"/>
      <c r="F13424" s="86"/>
    </row>
    <row r="13425" spans="3:6" x14ac:dyDescent="0.25">
      <c r="C13425" s="86"/>
      <c r="D13425" s="86"/>
      <c r="E13425" s="86"/>
      <c r="F13425" s="86"/>
    </row>
    <row r="13426" spans="3:6" x14ac:dyDescent="0.25">
      <c r="C13426" s="86"/>
      <c r="D13426" s="86"/>
      <c r="E13426" s="86"/>
      <c r="F13426" s="86"/>
    </row>
    <row r="13427" spans="3:6" x14ac:dyDescent="0.25">
      <c r="C13427" s="86"/>
      <c r="D13427" s="86"/>
      <c r="E13427" s="86"/>
      <c r="F13427" s="86"/>
    </row>
    <row r="13428" spans="3:6" x14ac:dyDescent="0.25">
      <c r="C13428" s="86"/>
      <c r="D13428" s="86"/>
      <c r="E13428" s="86"/>
      <c r="F13428" s="86"/>
    </row>
    <row r="13429" spans="3:6" x14ac:dyDescent="0.25">
      <c r="C13429" s="86"/>
      <c r="D13429" s="86"/>
      <c r="E13429" s="86"/>
      <c r="F13429" s="86"/>
    </row>
    <row r="13430" spans="3:6" x14ac:dyDescent="0.25">
      <c r="C13430" s="86"/>
      <c r="D13430" s="86"/>
      <c r="E13430" s="86"/>
      <c r="F13430" s="86"/>
    </row>
    <row r="13431" spans="3:6" x14ac:dyDescent="0.25">
      <c r="C13431" s="86"/>
      <c r="D13431" s="86"/>
      <c r="E13431" s="86"/>
      <c r="F13431" s="86"/>
    </row>
    <row r="13432" spans="3:6" x14ac:dyDescent="0.25">
      <c r="C13432" s="86"/>
      <c r="D13432" s="86"/>
      <c r="E13432" s="86"/>
      <c r="F13432" s="86"/>
    </row>
    <row r="13433" spans="3:6" x14ac:dyDescent="0.25">
      <c r="C13433" s="86"/>
      <c r="D13433" s="86"/>
      <c r="E13433" s="86"/>
      <c r="F13433" s="86"/>
    </row>
    <row r="13434" spans="3:6" x14ac:dyDescent="0.25">
      <c r="C13434" s="86"/>
      <c r="D13434" s="86"/>
      <c r="E13434" s="86"/>
      <c r="F13434" s="86"/>
    </row>
    <row r="13435" spans="3:6" x14ac:dyDescent="0.25">
      <c r="C13435" s="86"/>
      <c r="D13435" s="86"/>
      <c r="E13435" s="86"/>
      <c r="F13435" s="86"/>
    </row>
    <row r="13436" spans="3:6" x14ac:dyDescent="0.25">
      <c r="C13436" s="86"/>
      <c r="D13436" s="86"/>
      <c r="E13436" s="86"/>
      <c r="F13436" s="86"/>
    </row>
    <row r="13437" spans="3:6" x14ac:dyDescent="0.25">
      <c r="C13437" s="86"/>
      <c r="D13437" s="86"/>
      <c r="E13437" s="86"/>
      <c r="F13437" s="86"/>
    </row>
    <row r="13438" spans="3:6" x14ac:dyDescent="0.25">
      <c r="C13438" s="86"/>
      <c r="D13438" s="86"/>
      <c r="E13438" s="86"/>
      <c r="F13438" s="86"/>
    </row>
    <row r="13439" spans="3:6" x14ac:dyDescent="0.25">
      <c r="C13439" s="86"/>
      <c r="D13439" s="86"/>
      <c r="E13439" s="86"/>
      <c r="F13439" s="86"/>
    </row>
    <row r="13440" spans="3:6" x14ac:dyDescent="0.25">
      <c r="C13440" s="86"/>
      <c r="D13440" s="86"/>
      <c r="E13440" s="86"/>
      <c r="F13440" s="86"/>
    </row>
    <row r="13441" spans="3:6" x14ac:dyDescent="0.25">
      <c r="C13441" s="86"/>
      <c r="D13441" s="86"/>
      <c r="E13441" s="86"/>
      <c r="F13441" s="86"/>
    </row>
    <row r="13442" spans="3:6" x14ac:dyDescent="0.25">
      <c r="C13442" s="86"/>
      <c r="D13442" s="86"/>
      <c r="E13442" s="86"/>
      <c r="F13442" s="86"/>
    </row>
    <row r="13443" spans="3:6" x14ac:dyDescent="0.25">
      <c r="C13443" s="86"/>
      <c r="D13443" s="86"/>
      <c r="E13443" s="86"/>
      <c r="F13443" s="86"/>
    </row>
    <row r="13444" spans="3:6" x14ac:dyDescent="0.25">
      <c r="C13444" s="86"/>
      <c r="D13444" s="86"/>
      <c r="E13444" s="86"/>
      <c r="F13444" s="86"/>
    </row>
    <row r="13445" spans="3:6" x14ac:dyDescent="0.25">
      <c r="C13445" s="86"/>
      <c r="D13445" s="86"/>
      <c r="E13445" s="86"/>
      <c r="F13445" s="86"/>
    </row>
    <row r="13446" spans="3:6" x14ac:dyDescent="0.25">
      <c r="C13446" s="86"/>
      <c r="D13446" s="86"/>
      <c r="E13446" s="86"/>
      <c r="F13446" s="86"/>
    </row>
    <row r="13447" spans="3:6" x14ac:dyDescent="0.25">
      <c r="C13447" s="86"/>
      <c r="D13447" s="86"/>
      <c r="E13447" s="86"/>
      <c r="F13447" s="86"/>
    </row>
    <row r="13448" spans="3:6" x14ac:dyDescent="0.25">
      <c r="C13448" s="86"/>
      <c r="D13448" s="86"/>
      <c r="E13448" s="86"/>
      <c r="F13448" s="86"/>
    </row>
    <row r="13449" spans="3:6" x14ac:dyDescent="0.25">
      <c r="C13449" s="86"/>
      <c r="D13449" s="86"/>
      <c r="E13449" s="86"/>
      <c r="F13449" s="86"/>
    </row>
    <row r="13450" spans="3:6" x14ac:dyDescent="0.25">
      <c r="C13450" s="86"/>
      <c r="D13450" s="86"/>
      <c r="E13450" s="86"/>
      <c r="F13450" s="86"/>
    </row>
    <row r="13451" spans="3:6" x14ac:dyDescent="0.25">
      <c r="C13451" s="86"/>
      <c r="D13451" s="86"/>
      <c r="E13451" s="86"/>
      <c r="F13451" s="86"/>
    </row>
    <row r="13452" spans="3:6" x14ac:dyDescent="0.25">
      <c r="C13452" s="86"/>
      <c r="D13452" s="86"/>
      <c r="E13452" s="86"/>
      <c r="F13452" s="86"/>
    </row>
    <row r="13453" spans="3:6" x14ac:dyDescent="0.25">
      <c r="C13453" s="86"/>
      <c r="D13453" s="86"/>
      <c r="E13453" s="86"/>
      <c r="F13453" s="86"/>
    </row>
    <row r="13454" spans="3:6" x14ac:dyDescent="0.25">
      <c r="C13454" s="86"/>
      <c r="D13454" s="86"/>
      <c r="E13454" s="86"/>
      <c r="F13454" s="86"/>
    </row>
    <row r="13455" spans="3:6" x14ac:dyDescent="0.25">
      <c r="C13455" s="86"/>
      <c r="D13455" s="86"/>
      <c r="E13455" s="86"/>
      <c r="F13455" s="86"/>
    </row>
    <row r="13456" spans="3:6" x14ac:dyDescent="0.25">
      <c r="C13456" s="86"/>
      <c r="D13456" s="86"/>
      <c r="E13456" s="86"/>
      <c r="F13456" s="86"/>
    </row>
    <row r="13457" spans="3:6" x14ac:dyDescent="0.25">
      <c r="C13457" s="86"/>
      <c r="D13457" s="86"/>
      <c r="E13457" s="86"/>
      <c r="F13457" s="86"/>
    </row>
    <row r="13458" spans="3:6" x14ac:dyDescent="0.25">
      <c r="C13458" s="86"/>
      <c r="D13458" s="86"/>
      <c r="E13458" s="86"/>
      <c r="F13458" s="86"/>
    </row>
    <row r="13459" spans="3:6" x14ac:dyDescent="0.25">
      <c r="C13459" s="86"/>
      <c r="D13459" s="86"/>
      <c r="E13459" s="86"/>
      <c r="F13459" s="86"/>
    </row>
    <row r="13460" spans="3:6" x14ac:dyDescent="0.25">
      <c r="C13460" s="86"/>
      <c r="D13460" s="86"/>
      <c r="E13460" s="86"/>
      <c r="F13460" s="86"/>
    </row>
    <row r="13461" spans="3:6" x14ac:dyDescent="0.25">
      <c r="C13461" s="86"/>
      <c r="D13461" s="86"/>
      <c r="E13461" s="86"/>
      <c r="F13461" s="86"/>
    </row>
    <row r="13462" spans="3:6" x14ac:dyDescent="0.25">
      <c r="C13462" s="86"/>
      <c r="D13462" s="86"/>
      <c r="E13462" s="86"/>
      <c r="F13462" s="86"/>
    </row>
    <row r="13463" spans="3:6" x14ac:dyDescent="0.25">
      <c r="C13463" s="86"/>
      <c r="D13463" s="86"/>
      <c r="E13463" s="86"/>
      <c r="F13463" s="86"/>
    </row>
    <row r="13464" spans="3:6" x14ac:dyDescent="0.25">
      <c r="C13464" s="86"/>
      <c r="D13464" s="86"/>
      <c r="E13464" s="86"/>
      <c r="F13464" s="86"/>
    </row>
    <row r="13465" spans="3:6" x14ac:dyDescent="0.25">
      <c r="C13465" s="86"/>
      <c r="D13465" s="86"/>
      <c r="E13465" s="86"/>
      <c r="F13465" s="86"/>
    </row>
    <row r="13466" spans="3:6" x14ac:dyDescent="0.25">
      <c r="C13466" s="86"/>
      <c r="D13466" s="86"/>
      <c r="E13466" s="86"/>
      <c r="F13466" s="86"/>
    </row>
    <row r="13467" spans="3:6" x14ac:dyDescent="0.25">
      <c r="C13467" s="86"/>
      <c r="D13467" s="86"/>
      <c r="E13467" s="86"/>
      <c r="F13467" s="86"/>
    </row>
    <row r="13468" spans="3:6" x14ac:dyDescent="0.25">
      <c r="C13468" s="86"/>
      <c r="D13468" s="86"/>
      <c r="E13468" s="86"/>
      <c r="F13468" s="86"/>
    </row>
    <row r="13469" spans="3:6" x14ac:dyDescent="0.25">
      <c r="C13469" s="86"/>
      <c r="D13469" s="86"/>
      <c r="E13469" s="86"/>
      <c r="F13469" s="86"/>
    </row>
    <row r="13470" spans="3:6" x14ac:dyDescent="0.25">
      <c r="C13470" s="86"/>
      <c r="D13470" s="86"/>
      <c r="E13470" s="86"/>
      <c r="F13470" s="86"/>
    </row>
    <row r="13471" spans="3:6" x14ac:dyDescent="0.25">
      <c r="C13471" s="86"/>
      <c r="D13471" s="86"/>
      <c r="E13471" s="86"/>
      <c r="F13471" s="86"/>
    </row>
    <row r="13472" spans="3:6" x14ac:dyDescent="0.25">
      <c r="C13472" s="86"/>
      <c r="D13472" s="86"/>
      <c r="E13472" s="86"/>
      <c r="F13472" s="86"/>
    </row>
    <row r="13473" spans="3:6" x14ac:dyDescent="0.25">
      <c r="C13473" s="86"/>
      <c r="D13473" s="86"/>
      <c r="E13473" s="86"/>
      <c r="F13473" s="86"/>
    </row>
    <row r="13474" spans="3:6" x14ac:dyDescent="0.25">
      <c r="C13474" s="86"/>
      <c r="D13474" s="86"/>
      <c r="E13474" s="86"/>
      <c r="F13474" s="86"/>
    </row>
    <row r="13475" spans="3:6" x14ac:dyDescent="0.25">
      <c r="C13475" s="86"/>
      <c r="D13475" s="86"/>
      <c r="E13475" s="86"/>
      <c r="F13475" s="86"/>
    </row>
    <row r="13476" spans="3:6" x14ac:dyDescent="0.25">
      <c r="C13476" s="86"/>
      <c r="D13476" s="86"/>
      <c r="E13476" s="86"/>
      <c r="F13476" s="86"/>
    </row>
    <row r="13477" spans="3:6" x14ac:dyDescent="0.25">
      <c r="C13477" s="86"/>
      <c r="D13477" s="86"/>
      <c r="E13477" s="86"/>
      <c r="F13477" s="86"/>
    </row>
    <row r="13478" spans="3:6" x14ac:dyDescent="0.25">
      <c r="C13478" s="86"/>
      <c r="D13478" s="86"/>
      <c r="E13478" s="86"/>
      <c r="F13478" s="86"/>
    </row>
    <row r="13479" spans="3:6" x14ac:dyDescent="0.25">
      <c r="C13479" s="86"/>
      <c r="D13479" s="86"/>
      <c r="E13479" s="86"/>
      <c r="F13479" s="86"/>
    </row>
    <row r="13480" spans="3:6" x14ac:dyDescent="0.25">
      <c r="C13480" s="86"/>
      <c r="D13480" s="86"/>
      <c r="E13480" s="86"/>
      <c r="F13480" s="86"/>
    </row>
    <row r="13481" spans="3:6" x14ac:dyDescent="0.25">
      <c r="C13481" s="86"/>
      <c r="D13481" s="86"/>
      <c r="E13481" s="86"/>
      <c r="F13481" s="86"/>
    </row>
    <row r="13482" spans="3:6" x14ac:dyDescent="0.25">
      <c r="C13482" s="86"/>
      <c r="D13482" s="86"/>
      <c r="E13482" s="86"/>
      <c r="F13482" s="86"/>
    </row>
    <row r="13483" spans="3:6" x14ac:dyDescent="0.25">
      <c r="C13483" s="86"/>
      <c r="D13483" s="86"/>
      <c r="E13483" s="86"/>
      <c r="F13483" s="86"/>
    </row>
    <row r="13484" spans="3:6" x14ac:dyDescent="0.25">
      <c r="C13484" s="86"/>
      <c r="D13484" s="86"/>
      <c r="E13484" s="86"/>
      <c r="F13484" s="86"/>
    </row>
    <row r="13485" spans="3:6" x14ac:dyDescent="0.25">
      <c r="C13485" s="86"/>
      <c r="D13485" s="86"/>
      <c r="E13485" s="86"/>
      <c r="F13485" s="86"/>
    </row>
    <row r="13486" spans="3:6" x14ac:dyDescent="0.25">
      <c r="C13486" s="86"/>
      <c r="D13486" s="86"/>
      <c r="E13486" s="86"/>
      <c r="F13486" s="86"/>
    </row>
    <row r="13487" spans="3:6" x14ac:dyDescent="0.25">
      <c r="C13487" s="86"/>
      <c r="D13487" s="86"/>
      <c r="E13487" s="86"/>
      <c r="F13487" s="86"/>
    </row>
    <row r="13488" spans="3:6" x14ac:dyDescent="0.25">
      <c r="C13488" s="86"/>
      <c r="D13488" s="86"/>
      <c r="E13488" s="86"/>
      <c r="F13488" s="86"/>
    </row>
    <row r="13489" spans="3:6" x14ac:dyDescent="0.25">
      <c r="C13489" s="86"/>
      <c r="D13489" s="86"/>
      <c r="E13489" s="86"/>
      <c r="F13489" s="86"/>
    </row>
    <row r="13490" spans="3:6" x14ac:dyDescent="0.25">
      <c r="C13490" s="86"/>
      <c r="D13490" s="86"/>
      <c r="E13490" s="86"/>
      <c r="F13490" s="86"/>
    </row>
    <row r="13491" spans="3:6" x14ac:dyDescent="0.25">
      <c r="C13491" s="86"/>
      <c r="D13491" s="86"/>
      <c r="E13491" s="86"/>
      <c r="F13491" s="86"/>
    </row>
    <row r="13492" spans="3:6" x14ac:dyDescent="0.25">
      <c r="C13492" s="86"/>
      <c r="D13492" s="86"/>
      <c r="E13492" s="86"/>
      <c r="F13492" s="86"/>
    </row>
    <row r="13493" spans="3:6" x14ac:dyDescent="0.25">
      <c r="C13493" s="86"/>
      <c r="D13493" s="86"/>
      <c r="E13493" s="86"/>
      <c r="F13493" s="86"/>
    </row>
    <row r="13494" spans="3:6" x14ac:dyDescent="0.25">
      <c r="C13494" s="86"/>
      <c r="D13494" s="86"/>
      <c r="E13494" s="86"/>
      <c r="F13494" s="86"/>
    </row>
    <row r="13495" spans="3:6" x14ac:dyDescent="0.25">
      <c r="C13495" s="86"/>
      <c r="D13495" s="86"/>
      <c r="E13495" s="86"/>
      <c r="F13495" s="86"/>
    </row>
    <row r="13496" spans="3:6" x14ac:dyDescent="0.25">
      <c r="C13496" s="86"/>
      <c r="D13496" s="86"/>
      <c r="E13496" s="86"/>
      <c r="F13496" s="86"/>
    </row>
    <row r="13497" spans="3:6" x14ac:dyDescent="0.25">
      <c r="C13497" s="86"/>
      <c r="D13497" s="86"/>
      <c r="E13497" s="86"/>
      <c r="F13497" s="86"/>
    </row>
    <row r="13498" spans="3:6" x14ac:dyDescent="0.25">
      <c r="C13498" s="86"/>
      <c r="D13498" s="86"/>
      <c r="E13498" s="86"/>
      <c r="F13498" s="86"/>
    </row>
    <row r="13499" spans="3:6" x14ac:dyDescent="0.25">
      <c r="C13499" s="86"/>
      <c r="D13499" s="86"/>
      <c r="E13499" s="86"/>
      <c r="F13499" s="86"/>
    </row>
    <row r="13500" spans="3:6" x14ac:dyDescent="0.25">
      <c r="C13500" s="86"/>
      <c r="D13500" s="86"/>
      <c r="E13500" s="86"/>
      <c r="F13500" s="86"/>
    </row>
    <row r="13501" spans="3:6" x14ac:dyDescent="0.25">
      <c r="C13501" s="86"/>
      <c r="D13501" s="86"/>
      <c r="E13501" s="86"/>
      <c r="F13501" s="86"/>
    </row>
    <row r="13502" spans="3:6" x14ac:dyDescent="0.25">
      <c r="C13502" s="86"/>
      <c r="D13502" s="86"/>
      <c r="E13502" s="86"/>
      <c r="F13502" s="86"/>
    </row>
    <row r="13503" spans="3:6" x14ac:dyDescent="0.25">
      <c r="C13503" s="86"/>
      <c r="D13503" s="86"/>
      <c r="E13503" s="86"/>
      <c r="F13503" s="86"/>
    </row>
    <row r="13504" spans="3:6" x14ac:dyDescent="0.25">
      <c r="C13504" s="86"/>
      <c r="D13504" s="86"/>
      <c r="E13504" s="86"/>
      <c r="F13504" s="86"/>
    </row>
    <row r="13505" spans="3:6" x14ac:dyDescent="0.25">
      <c r="C13505" s="86"/>
      <c r="D13505" s="86"/>
      <c r="E13505" s="86"/>
      <c r="F13505" s="86"/>
    </row>
    <row r="13506" spans="3:6" x14ac:dyDescent="0.25">
      <c r="C13506" s="86"/>
      <c r="D13506" s="86"/>
      <c r="E13506" s="86"/>
      <c r="F13506" s="86"/>
    </row>
    <row r="13507" spans="3:6" x14ac:dyDescent="0.25">
      <c r="C13507" s="86"/>
      <c r="D13507" s="86"/>
      <c r="E13507" s="86"/>
      <c r="F13507" s="86"/>
    </row>
    <row r="13508" spans="3:6" x14ac:dyDescent="0.25">
      <c r="C13508" s="86"/>
      <c r="D13508" s="86"/>
      <c r="E13508" s="86"/>
      <c r="F13508" s="86"/>
    </row>
    <row r="13509" spans="3:6" x14ac:dyDescent="0.25">
      <c r="C13509" s="86"/>
      <c r="D13509" s="86"/>
      <c r="E13509" s="86"/>
      <c r="F13509" s="86"/>
    </row>
    <row r="13510" spans="3:6" x14ac:dyDescent="0.25">
      <c r="C13510" s="86"/>
      <c r="D13510" s="86"/>
      <c r="E13510" s="86"/>
      <c r="F13510" s="86"/>
    </row>
    <row r="13511" spans="3:6" x14ac:dyDescent="0.25">
      <c r="C13511" s="86"/>
      <c r="D13511" s="86"/>
      <c r="E13511" s="86"/>
      <c r="F13511" s="86"/>
    </row>
    <row r="13512" spans="3:6" x14ac:dyDescent="0.25">
      <c r="C13512" s="86"/>
      <c r="D13512" s="86"/>
      <c r="E13512" s="86"/>
      <c r="F13512" s="86"/>
    </row>
    <row r="13513" spans="3:6" x14ac:dyDescent="0.25">
      <c r="C13513" s="86"/>
      <c r="D13513" s="86"/>
      <c r="E13513" s="86"/>
      <c r="F13513" s="86"/>
    </row>
    <row r="13514" spans="3:6" x14ac:dyDescent="0.25">
      <c r="C13514" s="86"/>
      <c r="D13514" s="86"/>
      <c r="E13514" s="86"/>
      <c r="F13514" s="86"/>
    </row>
    <row r="13515" spans="3:6" x14ac:dyDescent="0.25">
      <c r="C13515" s="86"/>
      <c r="D13515" s="86"/>
      <c r="E13515" s="86"/>
      <c r="F13515" s="86"/>
    </row>
    <row r="13516" spans="3:6" x14ac:dyDescent="0.25">
      <c r="C13516" s="86"/>
      <c r="D13516" s="86"/>
      <c r="E13516" s="86"/>
      <c r="F13516" s="86"/>
    </row>
    <row r="13517" spans="3:6" x14ac:dyDescent="0.25">
      <c r="C13517" s="86"/>
      <c r="D13517" s="86"/>
      <c r="E13517" s="86"/>
      <c r="F13517" s="86"/>
    </row>
    <row r="13518" spans="3:6" x14ac:dyDescent="0.25">
      <c r="C13518" s="86"/>
      <c r="D13518" s="86"/>
      <c r="E13518" s="86"/>
      <c r="F13518" s="86"/>
    </row>
    <row r="13519" spans="3:6" x14ac:dyDescent="0.25">
      <c r="C13519" s="86"/>
      <c r="D13519" s="86"/>
      <c r="E13519" s="86"/>
      <c r="F13519" s="86"/>
    </row>
    <row r="13520" spans="3:6" x14ac:dyDescent="0.25">
      <c r="C13520" s="86"/>
      <c r="D13520" s="86"/>
      <c r="E13520" s="86"/>
      <c r="F13520" s="86"/>
    </row>
    <row r="13521" spans="3:6" x14ac:dyDescent="0.25">
      <c r="C13521" s="86"/>
      <c r="D13521" s="86"/>
      <c r="E13521" s="86"/>
      <c r="F13521" s="86"/>
    </row>
    <row r="13522" spans="3:6" x14ac:dyDescent="0.25">
      <c r="C13522" s="86"/>
      <c r="D13522" s="86"/>
      <c r="E13522" s="86"/>
      <c r="F13522" s="86"/>
    </row>
    <row r="13523" spans="3:6" x14ac:dyDescent="0.25">
      <c r="C13523" s="86"/>
      <c r="D13523" s="86"/>
      <c r="E13523" s="86"/>
      <c r="F13523" s="86"/>
    </row>
    <row r="13524" spans="3:6" x14ac:dyDescent="0.25">
      <c r="C13524" s="86"/>
      <c r="D13524" s="86"/>
      <c r="E13524" s="86"/>
      <c r="F13524" s="86"/>
    </row>
    <row r="13525" spans="3:6" x14ac:dyDescent="0.25">
      <c r="C13525" s="86"/>
      <c r="D13525" s="86"/>
      <c r="E13525" s="86"/>
      <c r="F13525" s="86"/>
    </row>
    <row r="13526" spans="3:6" x14ac:dyDescent="0.25">
      <c r="C13526" s="86"/>
      <c r="D13526" s="86"/>
      <c r="E13526" s="86"/>
      <c r="F13526" s="86"/>
    </row>
    <row r="13527" spans="3:6" x14ac:dyDescent="0.25">
      <c r="C13527" s="86"/>
      <c r="D13527" s="86"/>
      <c r="E13527" s="86"/>
      <c r="F13527" s="86"/>
    </row>
    <row r="13528" spans="3:6" x14ac:dyDescent="0.25">
      <c r="C13528" s="86"/>
      <c r="D13528" s="86"/>
      <c r="E13528" s="86"/>
      <c r="F13528" s="86"/>
    </row>
    <row r="13529" spans="3:6" x14ac:dyDescent="0.25">
      <c r="C13529" s="86"/>
      <c r="D13529" s="86"/>
      <c r="E13529" s="86"/>
      <c r="F13529" s="86"/>
    </row>
    <row r="13530" spans="3:6" x14ac:dyDescent="0.25">
      <c r="C13530" s="86"/>
      <c r="D13530" s="86"/>
      <c r="E13530" s="86"/>
      <c r="F13530" s="86"/>
    </row>
    <row r="13531" spans="3:6" x14ac:dyDescent="0.25">
      <c r="C13531" s="86"/>
      <c r="D13531" s="86"/>
      <c r="E13531" s="86"/>
      <c r="F13531" s="86"/>
    </row>
    <row r="13532" spans="3:6" x14ac:dyDescent="0.25">
      <c r="C13532" s="86"/>
      <c r="D13532" s="86"/>
      <c r="E13532" s="86"/>
      <c r="F13532" s="86"/>
    </row>
    <row r="13533" spans="3:6" x14ac:dyDescent="0.25">
      <c r="C13533" s="86"/>
      <c r="D13533" s="86"/>
      <c r="E13533" s="86"/>
      <c r="F13533" s="86"/>
    </row>
    <row r="13534" spans="3:6" x14ac:dyDescent="0.25">
      <c r="C13534" s="86"/>
      <c r="D13534" s="86"/>
      <c r="E13534" s="86"/>
      <c r="F13534" s="86"/>
    </row>
    <row r="13535" spans="3:6" x14ac:dyDescent="0.25">
      <c r="C13535" s="86"/>
      <c r="D13535" s="86"/>
      <c r="E13535" s="86"/>
      <c r="F13535" s="86"/>
    </row>
    <row r="13536" spans="3:6" x14ac:dyDescent="0.25">
      <c r="C13536" s="86"/>
      <c r="D13536" s="86"/>
      <c r="E13536" s="86"/>
      <c r="F13536" s="86"/>
    </row>
    <row r="13537" spans="3:6" x14ac:dyDescent="0.25">
      <c r="C13537" s="86"/>
      <c r="D13537" s="86"/>
      <c r="E13537" s="86"/>
      <c r="F13537" s="86"/>
    </row>
    <row r="13538" spans="3:6" x14ac:dyDescent="0.25">
      <c r="C13538" s="86"/>
      <c r="D13538" s="86"/>
      <c r="E13538" s="86"/>
      <c r="F13538" s="86"/>
    </row>
    <row r="13539" spans="3:6" x14ac:dyDescent="0.25">
      <c r="C13539" s="86"/>
      <c r="D13539" s="86"/>
      <c r="E13539" s="86"/>
      <c r="F13539" s="86"/>
    </row>
    <row r="13540" spans="3:6" x14ac:dyDescent="0.25">
      <c r="C13540" s="86"/>
      <c r="D13540" s="86"/>
      <c r="E13540" s="86"/>
      <c r="F13540" s="86"/>
    </row>
    <row r="13541" spans="3:6" x14ac:dyDescent="0.25">
      <c r="C13541" s="86"/>
      <c r="D13541" s="86"/>
      <c r="E13541" s="86"/>
      <c r="F13541" s="86"/>
    </row>
    <row r="13542" spans="3:6" x14ac:dyDescent="0.25">
      <c r="C13542" s="86"/>
      <c r="D13542" s="86"/>
      <c r="E13542" s="86"/>
      <c r="F13542" s="86"/>
    </row>
    <row r="13543" spans="3:6" x14ac:dyDescent="0.25">
      <c r="C13543" s="86"/>
      <c r="D13543" s="86"/>
      <c r="E13543" s="86"/>
      <c r="F13543" s="86"/>
    </row>
    <row r="13544" spans="3:6" x14ac:dyDescent="0.25">
      <c r="C13544" s="86"/>
      <c r="D13544" s="86"/>
      <c r="E13544" s="86"/>
      <c r="F13544" s="86"/>
    </row>
    <row r="13545" spans="3:6" x14ac:dyDescent="0.25">
      <c r="C13545" s="86"/>
      <c r="D13545" s="86"/>
      <c r="E13545" s="86"/>
      <c r="F13545" s="86"/>
    </row>
    <row r="13546" spans="3:6" x14ac:dyDescent="0.25">
      <c r="C13546" s="86"/>
      <c r="D13546" s="86"/>
      <c r="E13546" s="86"/>
      <c r="F13546" s="86"/>
    </row>
    <row r="13547" spans="3:6" x14ac:dyDescent="0.25">
      <c r="C13547" s="86"/>
      <c r="D13547" s="86"/>
      <c r="E13547" s="86"/>
      <c r="F13547" s="86"/>
    </row>
    <row r="13548" spans="3:6" x14ac:dyDescent="0.25">
      <c r="C13548" s="86"/>
      <c r="D13548" s="86"/>
      <c r="E13548" s="86"/>
      <c r="F13548" s="86"/>
    </row>
    <row r="13549" spans="3:6" x14ac:dyDescent="0.25">
      <c r="C13549" s="86"/>
      <c r="D13549" s="86"/>
      <c r="E13549" s="86"/>
      <c r="F13549" s="86"/>
    </row>
    <row r="13550" spans="3:6" x14ac:dyDescent="0.25">
      <c r="C13550" s="86"/>
      <c r="D13550" s="86"/>
      <c r="E13550" s="86"/>
      <c r="F13550" s="86"/>
    </row>
    <row r="13551" spans="3:6" x14ac:dyDescent="0.25">
      <c r="C13551" s="86"/>
      <c r="D13551" s="86"/>
      <c r="E13551" s="86"/>
      <c r="F13551" s="86"/>
    </row>
    <row r="13552" spans="3:6" x14ac:dyDescent="0.25">
      <c r="C13552" s="86"/>
      <c r="D13552" s="86"/>
      <c r="E13552" s="86"/>
      <c r="F13552" s="86"/>
    </row>
    <row r="13553" spans="3:6" x14ac:dyDescent="0.25">
      <c r="C13553" s="86"/>
      <c r="D13553" s="86"/>
      <c r="E13553" s="86"/>
      <c r="F13553" s="86"/>
    </row>
    <row r="13554" spans="3:6" x14ac:dyDescent="0.25">
      <c r="C13554" s="86"/>
      <c r="D13554" s="86"/>
      <c r="E13554" s="86"/>
      <c r="F13554" s="86"/>
    </row>
    <row r="13555" spans="3:6" x14ac:dyDescent="0.25">
      <c r="C13555" s="86"/>
      <c r="D13555" s="86"/>
      <c r="E13555" s="86"/>
      <c r="F13555" s="86"/>
    </row>
    <row r="13556" spans="3:6" x14ac:dyDescent="0.25">
      <c r="C13556" s="86"/>
      <c r="D13556" s="86"/>
      <c r="E13556" s="86"/>
      <c r="F13556" s="86"/>
    </row>
    <row r="13557" spans="3:6" x14ac:dyDescent="0.25">
      <c r="C13557" s="86"/>
      <c r="D13557" s="86"/>
      <c r="E13557" s="86"/>
      <c r="F13557" s="86"/>
    </row>
    <row r="13558" spans="3:6" x14ac:dyDescent="0.25">
      <c r="C13558" s="86"/>
      <c r="D13558" s="86"/>
      <c r="E13558" s="86"/>
      <c r="F13558" s="86"/>
    </row>
    <row r="13559" spans="3:6" x14ac:dyDescent="0.25">
      <c r="C13559" s="86"/>
      <c r="D13559" s="86"/>
      <c r="E13559" s="86"/>
      <c r="F13559" s="86"/>
    </row>
    <row r="13560" spans="3:6" x14ac:dyDescent="0.25">
      <c r="C13560" s="86"/>
      <c r="D13560" s="86"/>
      <c r="E13560" s="86"/>
      <c r="F13560" s="86"/>
    </row>
    <row r="13561" spans="3:6" x14ac:dyDescent="0.25">
      <c r="C13561" s="86"/>
      <c r="D13561" s="86"/>
      <c r="E13561" s="86"/>
      <c r="F13561" s="86"/>
    </row>
    <row r="13562" spans="3:6" x14ac:dyDescent="0.25">
      <c r="C13562" s="86"/>
      <c r="D13562" s="86"/>
      <c r="E13562" s="86"/>
      <c r="F13562" s="86"/>
    </row>
    <row r="13563" spans="3:6" x14ac:dyDescent="0.25">
      <c r="C13563" s="86"/>
      <c r="D13563" s="86"/>
      <c r="E13563" s="86"/>
      <c r="F13563" s="86"/>
    </row>
    <row r="13564" spans="3:6" x14ac:dyDescent="0.25">
      <c r="C13564" s="86"/>
      <c r="D13564" s="86"/>
      <c r="E13564" s="86"/>
      <c r="F13564" s="86"/>
    </row>
    <row r="13565" spans="3:6" x14ac:dyDescent="0.25">
      <c r="C13565" s="86"/>
      <c r="D13565" s="86"/>
      <c r="E13565" s="86"/>
      <c r="F13565" s="86"/>
    </row>
    <row r="13566" spans="3:6" x14ac:dyDescent="0.25">
      <c r="C13566" s="86"/>
      <c r="D13566" s="86"/>
      <c r="E13566" s="86"/>
      <c r="F13566" s="86"/>
    </row>
    <row r="13567" spans="3:6" x14ac:dyDescent="0.25">
      <c r="C13567" s="86"/>
      <c r="D13567" s="86"/>
      <c r="E13567" s="86"/>
      <c r="F13567" s="86"/>
    </row>
    <row r="13568" spans="3:6" x14ac:dyDescent="0.25">
      <c r="C13568" s="86"/>
      <c r="D13568" s="86"/>
      <c r="E13568" s="86"/>
      <c r="F13568" s="86"/>
    </row>
    <row r="13569" spans="3:6" x14ac:dyDescent="0.25">
      <c r="C13569" s="86"/>
      <c r="D13569" s="86"/>
      <c r="E13569" s="86"/>
      <c r="F13569" s="86"/>
    </row>
    <row r="13570" spans="3:6" x14ac:dyDescent="0.25">
      <c r="C13570" s="86"/>
      <c r="D13570" s="86"/>
      <c r="E13570" s="86"/>
      <c r="F13570" s="86"/>
    </row>
    <row r="13571" spans="3:6" x14ac:dyDescent="0.25">
      <c r="C13571" s="86"/>
      <c r="D13571" s="86"/>
      <c r="E13571" s="86"/>
      <c r="F13571" s="86"/>
    </row>
    <row r="13572" spans="3:6" x14ac:dyDescent="0.25">
      <c r="C13572" s="86"/>
      <c r="D13572" s="86"/>
      <c r="E13572" s="86"/>
      <c r="F13572" s="86"/>
    </row>
    <row r="13573" spans="3:6" x14ac:dyDescent="0.25">
      <c r="C13573" s="86"/>
      <c r="D13573" s="86"/>
      <c r="E13573" s="86"/>
      <c r="F13573" s="86"/>
    </row>
    <row r="13574" spans="3:6" x14ac:dyDescent="0.25">
      <c r="C13574" s="86"/>
      <c r="D13574" s="86"/>
      <c r="E13574" s="86"/>
      <c r="F13574" s="86"/>
    </row>
    <row r="13575" spans="3:6" x14ac:dyDescent="0.25">
      <c r="C13575" s="86"/>
      <c r="D13575" s="86"/>
      <c r="E13575" s="86"/>
      <c r="F13575" s="86"/>
    </row>
    <row r="13576" spans="3:6" x14ac:dyDescent="0.25">
      <c r="C13576" s="86"/>
      <c r="D13576" s="86"/>
      <c r="E13576" s="86"/>
      <c r="F13576" s="86"/>
    </row>
    <row r="13577" spans="3:6" x14ac:dyDescent="0.25">
      <c r="C13577" s="86"/>
      <c r="D13577" s="86"/>
      <c r="E13577" s="86"/>
      <c r="F13577" s="86"/>
    </row>
    <row r="13578" spans="3:6" x14ac:dyDescent="0.25">
      <c r="C13578" s="86"/>
      <c r="D13578" s="86"/>
      <c r="E13578" s="86"/>
      <c r="F13578" s="86"/>
    </row>
    <row r="13579" spans="3:6" x14ac:dyDescent="0.25">
      <c r="C13579" s="86"/>
      <c r="D13579" s="86"/>
      <c r="E13579" s="86"/>
      <c r="F13579" s="86"/>
    </row>
    <row r="13580" spans="3:6" x14ac:dyDescent="0.25">
      <c r="C13580" s="86"/>
      <c r="D13580" s="86"/>
      <c r="E13580" s="86"/>
      <c r="F13580" s="86"/>
    </row>
    <row r="13581" spans="3:6" x14ac:dyDescent="0.25">
      <c r="C13581" s="86"/>
      <c r="D13581" s="86"/>
      <c r="E13581" s="86"/>
      <c r="F13581" s="86"/>
    </row>
    <row r="13582" spans="3:6" x14ac:dyDescent="0.25">
      <c r="C13582" s="86"/>
      <c r="D13582" s="86"/>
      <c r="E13582" s="86"/>
      <c r="F13582" s="86"/>
    </row>
    <row r="13583" spans="3:6" x14ac:dyDescent="0.25">
      <c r="C13583" s="86"/>
      <c r="D13583" s="86"/>
      <c r="E13583" s="86"/>
      <c r="F13583" s="86"/>
    </row>
    <row r="13584" spans="3:6" x14ac:dyDescent="0.25">
      <c r="C13584" s="86"/>
      <c r="D13584" s="86"/>
      <c r="E13584" s="86"/>
      <c r="F13584" s="86"/>
    </row>
    <row r="13585" spans="3:6" x14ac:dyDescent="0.25">
      <c r="C13585" s="86"/>
      <c r="D13585" s="86"/>
      <c r="E13585" s="86"/>
      <c r="F13585" s="86"/>
    </row>
    <row r="13586" spans="3:6" x14ac:dyDescent="0.25">
      <c r="C13586" s="86"/>
      <c r="D13586" s="86"/>
      <c r="E13586" s="86"/>
      <c r="F13586" s="86"/>
    </row>
    <row r="13587" spans="3:6" x14ac:dyDescent="0.25">
      <c r="C13587" s="86"/>
      <c r="D13587" s="86"/>
      <c r="E13587" s="86"/>
      <c r="F13587" s="86"/>
    </row>
    <row r="13588" spans="3:6" x14ac:dyDescent="0.25">
      <c r="C13588" s="86"/>
      <c r="D13588" s="86"/>
      <c r="E13588" s="86"/>
      <c r="F13588" s="86"/>
    </row>
    <row r="13589" spans="3:6" x14ac:dyDescent="0.25">
      <c r="C13589" s="86"/>
      <c r="D13589" s="86"/>
      <c r="E13589" s="86"/>
      <c r="F13589" s="86"/>
    </row>
    <row r="13590" spans="3:6" x14ac:dyDescent="0.25">
      <c r="C13590" s="86"/>
      <c r="D13590" s="86"/>
      <c r="E13590" s="86"/>
      <c r="F13590" s="86"/>
    </row>
    <row r="13591" spans="3:6" x14ac:dyDescent="0.25">
      <c r="C13591" s="86"/>
      <c r="D13591" s="86"/>
      <c r="E13591" s="86"/>
      <c r="F13591" s="86"/>
    </row>
    <row r="13592" spans="3:6" x14ac:dyDescent="0.25">
      <c r="C13592" s="86"/>
      <c r="D13592" s="86"/>
      <c r="E13592" s="86"/>
      <c r="F13592" s="86"/>
    </row>
    <row r="13593" spans="3:6" x14ac:dyDescent="0.25">
      <c r="C13593" s="86"/>
      <c r="D13593" s="86"/>
      <c r="E13593" s="86"/>
      <c r="F13593" s="86"/>
    </row>
    <row r="13594" spans="3:6" x14ac:dyDescent="0.25">
      <c r="C13594" s="86"/>
      <c r="D13594" s="86"/>
      <c r="E13594" s="86"/>
      <c r="F13594" s="86"/>
    </row>
    <row r="13595" spans="3:6" x14ac:dyDescent="0.25">
      <c r="C13595" s="86"/>
      <c r="D13595" s="86"/>
      <c r="E13595" s="86"/>
      <c r="F13595" s="86"/>
    </row>
    <row r="13596" spans="3:6" x14ac:dyDescent="0.25">
      <c r="C13596" s="86"/>
      <c r="D13596" s="86"/>
      <c r="E13596" s="86"/>
      <c r="F13596" s="86"/>
    </row>
    <row r="13597" spans="3:6" x14ac:dyDescent="0.25">
      <c r="C13597" s="86"/>
      <c r="D13597" s="86"/>
      <c r="E13597" s="86"/>
      <c r="F13597" s="86"/>
    </row>
    <row r="13598" spans="3:6" x14ac:dyDescent="0.25">
      <c r="C13598" s="86"/>
      <c r="D13598" s="86"/>
      <c r="E13598" s="86"/>
      <c r="F13598" s="86"/>
    </row>
    <row r="13599" spans="3:6" x14ac:dyDescent="0.25">
      <c r="C13599" s="86"/>
      <c r="D13599" s="86"/>
      <c r="E13599" s="86"/>
      <c r="F13599" s="86"/>
    </row>
    <row r="13600" spans="3:6" x14ac:dyDescent="0.25">
      <c r="C13600" s="86"/>
      <c r="D13600" s="86"/>
      <c r="E13600" s="86"/>
      <c r="F13600" s="86"/>
    </row>
    <row r="13601" spans="3:6" x14ac:dyDescent="0.25">
      <c r="C13601" s="86"/>
      <c r="D13601" s="86"/>
      <c r="E13601" s="86"/>
      <c r="F13601" s="86"/>
    </row>
    <row r="13602" spans="3:6" x14ac:dyDescent="0.25">
      <c r="C13602" s="86"/>
      <c r="D13602" s="86"/>
      <c r="E13602" s="86"/>
      <c r="F13602" s="86"/>
    </row>
    <row r="13603" spans="3:6" x14ac:dyDescent="0.25">
      <c r="C13603" s="86"/>
      <c r="D13603" s="86"/>
      <c r="E13603" s="86"/>
      <c r="F13603" s="86"/>
    </row>
    <row r="13604" spans="3:6" x14ac:dyDescent="0.25">
      <c r="C13604" s="86"/>
      <c r="D13604" s="86"/>
      <c r="E13604" s="86"/>
      <c r="F13604" s="86"/>
    </row>
    <row r="13605" spans="3:6" x14ac:dyDescent="0.25">
      <c r="C13605" s="86"/>
      <c r="D13605" s="86"/>
      <c r="E13605" s="86"/>
      <c r="F13605" s="86"/>
    </row>
    <row r="13606" spans="3:6" x14ac:dyDescent="0.25">
      <c r="C13606" s="86"/>
      <c r="D13606" s="86"/>
      <c r="E13606" s="86"/>
      <c r="F13606" s="86"/>
    </row>
    <row r="13607" spans="3:6" x14ac:dyDescent="0.25">
      <c r="C13607" s="86"/>
      <c r="D13607" s="86"/>
      <c r="E13607" s="86"/>
      <c r="F13607" s="86"/>
    </row>
    <row r="13608" spans="3:6" x14ac:dyDescent="0.25">
      <c r="C13608" s="86"/>
      <c r="D13608" s="86"/>
      <c r="E13608" s="86"/>
      <c r="F13608" s="86"/>
    </row>
    <row r="13609" spans="3:6" x14ac:dyDescent="0.25">
      <c r="C13609" s="86"/>
      <c r="D13609" s="86"/>
      <c r="E13609" s="86"/>
      <c r="F13609" s="86"/>
    </row>
    <row r="13610" spans="3:6" x14ac:dyDescent="0.25">
      <c r="C13610" s="86"/>
      <c r="D13610" s="86"/>
      <c r="E13610" s="86"/>
      <c r="F13610" s="86"/>
    </row>
    <row r="13611" spans="3:6" x14ac:dyDescent="0.25">
      <c r="C13611" s="86"/>
      <c r="D13611" s="86"/>
      <c r="E13611" s="86"/>
      <c r="F13611" s="86"/>
    </row>
    <row r="13612" spans="3:6" x14ac:dyDescent="0.25">
      <c r="C13612" s="86"/>
      <c r="D13612" s="86"/>
      <c r="E13612" s="86"/>
      <c r="F13612" s="86"/>
    </row>
    <row r="13613" spans="3:6" x14ac:dyDescent="0.25">
      <c r="C13613" s="86"/>
      <c r="D13613" s="86"/>
      <c r="E13613" s="86"/>
      <c r="F13613" s="86"/>
    </row>
    <row r="13614" spans="3:6" x14ac:dyDescent="0.25">
      <c r="C13614" s="86"/>
      <c r="D13614" s="86"/>
      <c r="E13614" s="86"/>
      <c r="F13614" s="86"/>
    </row>
    <row r="13615" spans="3:6" x14ac:dyDescent="0.25">
      <c r="C13615" s="86"/>
      <c r="D13615" s="86"/>
      <c r="E13615" s="86"/>
      <c r="F13615" s="86"/>
    </row>
    <row r="13616" spans="3:6" x14ac:dyDescent="0.25">
      <c r="C13616" s="86"/>
      <c r="D13616" s="86"/>
      <c r="E13616" s="86"/>
      <c r="F13616" s="86"/>
    </row>
    <row r="13617" spans="3:6" x14ac:dyDescent="0.25">
      <c r="C13617" s="86"/>
      <c r="D13617" s="86"/>
      <c r="E13617" s="86"/>
      <c r="F13617" s="86"/>
    </row>
    <row r="13618" spans="3:6" x14ac:dyDescent="0.25">
      <c r="C13618" s="86"/>
      <c r="D13618" s="86"/>
      <c r="E13618" s="86"/>
      <c r="F13618" s="86"/>
    </row>
    <row r="13619" spans="3:6" x14ac:dyDescent="0.25">
      <c r="C13619" s="86"/>
      <c r="D13619" s="86"/>
      <c r="E13619" s="86"/>
      <c r="F13619" s="86"/>
    </row>
    <row r="13620" spans="3:6" x14ac:dyDescent="0.25">
      <c r="C13620" s="86"/>
      <c r="D13620" s="86"/>
      <c r="E13620" s="86"/>
      <c r="F13620" s="86"/>
    </row>
    <row r="13621" spans="3:6" x14ac:dyDescent="0.25">
      <c r="C13621" s="86"/>
      <c r="D13621" s="86"/>
      <c r="E13621" s="86"/>
      <c r="F13621" s="86"/>
    </row>
    <row r="13622" spans="3:6" x14ac:dyDescent="0.25">
      <c r="C13622" s="86"/>
      <c r="D13622" s="86"/>
      <c r="E13622" s="86"/>
      <c r="F13622" s="86"/>
    </row>
    <row r="13623" spans="3:6" x14ac:dyDescent="0.25">
      <c r="C13623" s="86"/>
      <c r="D13623" s="86"/>
      <c r="E13623" s="86"/>
      <c r="F13623" s="86"/>
    </row>
    <row r="13624" spans="3:6" x14ac:dyDescent="0.25">
      <c r="C13624" s="86"/>
      <c r="D13624" s="86"/>
      <c r="E13624" s="86"/>
      <c r="F13624" s="86"/>
    </row>
    <row r="13625" spans="3:6" x14ac:dyDescent="0.25">
      <c r="C13625" s="86"/>
      <c r="D13625" s="86"/>
      <c r="E13625" s="86"/>
      <c r="F13625" s="86"/>
    </row>
    <row r="13626" spans="3:6" x14ac:dyDescent="0.25">
      <c r="C13626" s="86"/>
      <c r="D13626" s="86"/>
      <c r="E13626" s="86"/>
      <c r="F13626" s="86"/>
    </row>
    <row r="13627" spans="3:6" x14ac:dyDescent="0.25">
      <c r="C13627" s="86"/>
      <c r="D13627" s="86"/>
      <c r="E13627" s="86"/>
      <c r="F13627" s="86"/>
    </row>
    <row r="13628" spans="3:6" x14ac:dyDescent="0.25">
      <c r="C13628" s="86"/>
      <c r="D13628" s="86"/>
      <c r="E13628" s="86"/>
      <c r="F13628" s="86"/>
    </row>
    <row r="13629" spans="3:6" x14ac:dyDescent="0.25">
      <c r="C13629" s="86"/>
      <c r="D13629" s="86"/>
      <c r="E13629" s="86"/>
      <c r="F13629" s="86"/>
    </row>
    <row r="13630" spans="3:6" x14ac:dyDescent="0.25">
      <c r="C13630" s="86"/>
      <c r="D13630" s="86"/>
      <c r="E13630" s="86"/>
      <c r="F13630" s="86"/>
    </row>
    <row r="13631" spans="3:6" x14ac:dyDescent="0.25">
      <c r="C13631" s="86"/>
      <c r="D13631" s="86"/>
      <c r="E13631" s="86"/>
      <c r="F13631" s="86"/>
    </row>
    <row r="13632" spans="3:6" x14ac:dyDescent="0.25">
      <c r="C13632" s="86"/>
      <c r="D13632" s="86"/>
      <c r="E13632" s="86"/>
      <c r="F13632" s="86"/>
    </row>
    <row r="13633" spans="3:6" x14ac:dyDescent="0.25">
      <c r="C13633" s="86"/>
      <c r="D13633" s="86"/>
      <c r="E13633" s="86"/>
      <c r="F13633" s="86"/>
    </row>
    <row r="13634" spans="3:6" x14ac:dyDescent="0.25">
      <c r="C13634" s="86"/>
      <c r="D13634" s="86"/>
      <c r="E13634" s="86"/>
      <c r="F13634" s="86"/>
    </row>
    <row r="13635" spans="3:6" x14ac:dyDescent="0.25">
      <c r="C13635" s="86"/>
      <c r="D13635" s="86"/>
      <c r="E13635" s="86"/>
      <c r="F13635" s="86"/>
    </row>
    <row r="13636" spans="3:6" x14ac:dyDescent="0.25">
      <c r="C13636" s="86"/>
      <c r="D13636" s="86"/>
      <c r="E13636" s="86"/>
      <c r="F13636" s="86"/>
    </row>
    <row r="13637" spans="3:6" x14ac:dyDescent="0.25">
      <c r="C13637" s="86"/>
      <c r="D13637" s="86"/>
      <c r="E13637" s="86"/>
      <c r="F13637" s="86"/>
    </row>
    <row r="13638" spans="3:6" x14ac:dyDescent="0.25">
      <c r="C13638" s="86"/>
      <c r="D13638" s="86"/>
      <c r="E13638" s="86"/>
      <c r="F13638" s="86"/>
    </row>
    <row r="13639" spans="3:6" x14ac:dyDescent="0.25">
      <c r="C13639" s="86"/>
      <c r="D13639" s="86"/>
      <c r="E13639" s="86"/>
      <c r="F13639" s="86"/>
    </row>
    <row r="13640" spans="3:6" x14ac:dyDescent="0.25">
      <c r="C13640" s="86"/>
      <c r="D13640" s="86"/>
      <c r="E13640" s="86"/>
      <c r="F13640" s="86"/>
    </row>
    <row r="13641" spans="3:6" x14ac:dyDescent="0.25">
      <c r="C13641" s="86"/>
      <c r="D13641" s="86"/>
      <c r="E13641" s="86"/>
      <c r="F13641" s="86"/>
    </row>
    <row r="13642" spans="3:6" x14ac:dyDescent="0.25">
      <c r="C13642" s="86"/>
      <c r="D13642" s="86"/>
      <c r="E13642" s="86"/>
      <c r="F13642" s="86"/>
    </row>
    <row r="13643" spans="3:6" x14ac:dyDescent="0.25">
      <c r="C13643" s="86"/>
      <c r="D13643" s="86"/>
      <c r="E13643" s="86"/>
      <c r="F13643" s="86"/>
    </row>
    <row r="13644" spans="3:6" x14ac:dyDescent="0.25">
      <c r="C13644" s="86"/>
      <c r="D13644" s="86"/>
      <c r="E13644" s="86"/>
      <c r="F13644" s="86"/>
    </row>
    <row r="13645" spans="3:6" x14ac:dyDescent="0.25">
      <c r="C13645" s="86"/>
      <c r="D13645" s="86"/>
      <c r="E13645" s="86"/>
      <c r="F13645" s="86"/>
    </row>
    <row r="13646" spans="3:6" x14ac:dyDescent="0.25">
      <c r="C13646" s="86"/>
      <c r="D13646" s="86"/>
      <c r="E13646" s="86"/>
      <c r="F13646" s="86"/>
    </row>
    <row r="13647" spans="3:6" x14ac:dyDescent="0.25">
      <c r="C13647" s="86"/>
      <c r="D13647" s="86"/>
      <c r="E13647" s="86"/>
      <c r="F13647" s="86"/>
    </row>
    <row r="13648" spans="3:6" x14ac:dyDescent="0.25">
      <c r="C13648" s="86"/>
      <c r="D13648" s="86"/>
      <c r="E13648" s="86"/>
      <c r="F13648" s="86"/>
    </row>
    <row r="13649" spans="3:6" x14ac:dyDescent="0.25">
      <c r="C13649" s="86"/>
      <c r="D13649" s="86"/>
      <c r="E13649" s="86"/>
      <c r="F13649" s="86"/>
    </row>
    <row r="13650" spans="3:6" x14ac:dyDescent="0.25">
      <c r="C13650" s="86"/>
      <c r="D13650" s="86"/>
      <c r="E13650" s="86"/>
      <c r="F13650" s="86"/>
    </row>
    <row r="13651" spans="3:6" x14ac:dyDescent="0.25">
      <c r="C13651" s="86"/>
      <c r="D13651" s="86"/>
      <c r="E13651" s="86"/>
      <c r="F13651" s="86"/>
    </row>
    <row r="13652" spans="3:6" x14ac:dyDescent="0.25">
      <c r="C13652" s="86"/>
      <c r="D13652" s="86"/>
      <c r="E13652" s="86"/>
      <c r="F13652" s="86"/>
    </row>
    <row r="13653" spans="3:6" x14ac:dyDescent="0.25">
      <c r="C13653" s="86"/>
      <c r="D13653" s="86"/>
      <c r="E13653" s="86"/>
      <c r="F13653" s="86"/>
    </row>
    <row r="13654" spans="3:6" x14ac:dyDescent="0.25">
      <c r="C13654" s="86"/>
      <c r="D13654" s="86"/>
      <c r="E13654" s="86"/>
      <c r="F13654" s="86"/>
    </row>
    <row r="13655" spans="3:6" x14ac:dyDescent="0.25">
      <c r="C13655" s="86"/>
      <c r="D13655" s="86"/>
      <c r="E13655" s="86"/>
      <c r="F13655" s="86"/>
    </row>
    <row r="13656" spans="3:6" x14ac:dyDescent="0.25">
      <c r="C13656" s="86"/>
      <c r="D13656" s="86"/>
      <c r="E13656" s="86"/>
      <c r="F13656" s="86"/>
    </row>
    <row r="13657" spans="3:6" x14ac:dyDescent="0.25">
      <c r="C13657" s="86"/>
      <c r="D13657" s="86"/>
      <c r="E13657" s="86"/>
      <c r="F13657" s="86"/>
    </row>
    <row r="13658" spans="3:6" x14ac:dyDescent="0.25">
      <c r="C13658" s="86"/>
      <c r="D13658" s="86"/>
      <c r="E13658" s="86"/>
      <c r="F13658" s="86"/>
    </row>
    <row r="13659" spans="3:6" x14ac:dyDescent="0.25">
      <c r="C13659" s="86"/>
      <c r="D13659" s="86"/>
      <c r="E13659" s="86"/>
      <c r="F13659" s="86"/>
    </row>
    <row r="13660" spans="3:6" x14ac:dyDescent="0.25">
      <c r="C13660" s="86"/>
      <c r="D13660" s="86"/>
      <c r="E13660" s="86"/>
      <c r="F13660" s="86"/>
    </row>
    <row r="13661" spans="3:6" x14ac:dyDescent="0.25">
      <c r="C13661" s="86"/>
      <c r="D13661" s="86"/>
      <c r="E13661" s="86"/>
      <c r="F13661" s="86"/>
    </row>
    <row r="13662" spans="3:6" x14ac:dyDescent="0.25">
      <c r="C13662" s="86"/>
      <c r="D13662" s="86"/>
      <c r="E13662" s="86"/>
      <c r="F13662" s="86"/>
    </row>
    <row r="13663" spans="3:6" x14ac:dyDescent="0.25">
      <c r="C13663" s="86"/>
      <c r="D13663" s="86"/>
      <c r="E13663" s="86"/>
      <c r="F13663" s="86"/>
    </row>
    <row r="13664" spans="3:6" x14ac:dyDescent="0.25">
      <c r="C13664" s="86"/>
      <c r="D13664" s="86"/>
      <c r="E13664" s="86"/>
      <c r="F13664" s="86"/>
    </row>
    <row r="13665" spans="3:6" x14ac:dyDescent="0.25">
      <c r="C13665" s="86"/>
      <c r="D13665" s="86"/>
      <c r="E13665" s="86"/>
      <c r="F13665" s="86"/>
    </row>
    <row r="13666" spans="3:6" x14ac:dyDescent="0.25">
      <c r="C13666" s="86"/>
      <c r="D13666" s="86"/>
      <c r="E13666" s="86"/>
      <c r="F13666" s="86"/>
    </row>
    <row r="13667" spans="3:6" x14ac:dyDescent="0.25">
      <c r="C13667" s="86"/>
      <c r="D13667" s="86"/>
      <c r="E13667" s="86"/>
      <c r="F13667" s="86"/>
    </row>
    <row r="13668" spans="3:6" x14ac:dyDescent="0.25">
      <c r="C13668" s="86"/>
      <c r="D13668" s="86"/>
      <c r="E13668" s="86"/>
      <c r="F13668" s="86"/>
    </row>
    <row r="13669" spans="3:6" x14ac:dyDescent="0.25">
      <c r="C13669" s="86"/>
      <c r="D13669" s="86"/>
      <c r="E13669" s="86"/>
      <c r="F13669" s="86"/>
    </row>
    <row r="13670" spans="3:6" x14ac:dyDescent="0.25">
      <c r="C13670" s="86"/>
      <c r="D13670" s="86"/>
      <c r="E13670" s="86"/>
      <c r="F13670" s="86"/>
    </row>
    <row r="13671" spans="3:6" x14ac:dyDescent="0.25">
      <c r="C13671" s="86"/>
      <c r="D13671" s="86"/>
      <c r="E13671" s="86"/>
      <c r="F13671" s="86"/>
    </row>
    <row r="13672" spans="3:6" x14ac:dyDescent="0.25">
      <c r="C13672" s="86"/>
      <c r="D13672" s="86"/>
      <c r="E13672" s="86"/>
      <c r="F13672" s="86"/>
    </row>
    <row r="13673" spans="3:6" x14ac:dyDescent="0.25">
      <c r="C13673" s="86"/>
      <c r="D13673" s="86"/>
      <c r="E13673" s="86"/>
      <c r="F13673" s="86"/>
    </row>
    <row r="13674" spans="3:6" x14ac:dyDescent="0.25">
      <c r="C13674" s="86"/>
      <c r="D13674" s="86"/>
      <c r="E13674" s="86"/>
      <c r="F13674" s="86"/>
    </row>
    <row r="13675" spans="3:6" x14ac:dyDescent="0.25">
      <c r="C13675" s="86"/>
      <c r="D13675" s="86"/>
      <c r="E13675" s="86"/>
      <c r="F13675" s="86"/>
    </row>
    <row r="13676" spans="3:6" x14ac:dyDescent="0.25">
      <c r="C13676" s="86"/>
      <c r="D13676" s="86"/>
      <c r="E13676" s="86"/>
      <c r="F13676" s="86"/>
    </row>
    <row r="13677" spans="3:6" x14ac:dyDescent="0.25">
      <c r="C13677" s="86"/>
      <c r="D13677" s="86"/>
      <c r="E13677" s="86"/>
      <c r="F13677" s="86"/>
    </row>
    <row r="13678" spans="3:6" x14ac:dyDescent="0.25">
      <c r="C13678" s="86"/>
      <c r="D13678" s="86"/>
      <c r="E13678" s="86"/>
      <c r="F13678" s="86"/>
    </row>
    <row r="13679" spans="3:6" x14ac:dyDescent="0.25">
      <c r="C13679" s="86"/>
      <c r="D13679" s="86"/>
      <c r="E13679" s="86"/>
      <c r="F13679" s="86"/>
    </row>
    <row r="13680" spans="3:6" x14ac:dyDescent="0.25">
      <c r="C13680" s="86"/>
      <c r="D13680" s="86"/>
      <c r="E13680" s="86"/>
      <c r="F13680" s="86"/>
    </row>
    <row r="13681" spans="3:6" x14ac:dyDescent="0.25">
      <c r="C13681" s="86"/>
      <c r="D13681" s="86"/>
      <c r="E13681" s="86"/>
      <c r="F13681" s="86"/>
    </row>
    <row r="13682" spans="3:6" x14ac:dyDescent="0.25">
      <c r="C13682" s="86"/>
      <c r="D13682" s="86"/>
      <c r="E13682" s="86"/>
      <c r="F13682" s="86"/>
    </row>
    <row r="13683" spans="3:6" x14ac:dyDescent="0.25">
      <c r="C13683" s="86"/>
      <c r="D13683" s="86"/>
      <c r="E13683" s="86"/>
      <c r="F13683" s="86"/>
    </row>
    <row r="13684" spans="3:6" x14ac:dyDescent="0.25">
      <c r="C13684" s="86"/>
      <c r="D13684" s="86"/>
      <c r="E13684" s="86"/>
      <c r="F13684" s="86"/>
    </row>
    <row r="13685" spans="3:6" x14ac:dyDescent="0.25">
      <c r="C13685" s="86"/>
      <c r="D13685" s="86"/>
      <c r="E13685" s="86"/>
      <c r="F13685" s="86"/>
    </row>
    <row r="13686" spans="3:6" x14ac:dyDescent="0.25">
      <c r="C13686" s="86"/>
      <c r="D13686" s="86"/>
      <c r="E13686" s="86"/>
      <c r="F13686" s="86"/>
    </row>
    <row r="13687" spans="3:6" x14ac:dyDescent="0.25">
      <c r="C13687" s="86"/>
      <c r="D13687" s="86"/>
      <c r="E13687" s="86"/>
      <c r="F13687" s="86"/>
    </row>
    <row r="13688" spans="3:6" x14ac:dyDescent="0.25">
      <c r="C13688" s="86"/>
      <c r="D13688" s="86"/>
      <c r="E13688" s="86"/>
      <c r="F13688" s="86"/>
    </row>
    <row r="13689" spans="3:6" x14ac:dyDescent="0.25">
      <c r="C13689" s="86"/>
      <c r="D13689" s="86"/>
      <c r="E13689" s="86"/>
      <c r="F13689" s="86"/>
    </row>
    <row r="13690" spans="3:6" x14ac:dyDescent="0.25">
      <c r="C13690" s="86"/>
      <c r="D13690" s="86"/>
      <c r="E13690" s="86"/>
      <c r="F13690" s="86"/>
    </row>
    <row r="13691" spans="3:6" x14ac:dyDescent="0.25">
      <c r="C13691" s="86"/>
      <c r="D13691" s="86"/>
      <c r="E13691" s="86"/>
      <c r="F13691" s="86"/>
    </row>
    <row r="13692" spans="3:6" x14ac:dyDescent="0.25">
      <c r="C13692" s="86"/>
      <c r="D13692" s="86"/>
      <c r="E13692" s="86"/>
      <c r="F13692" s="86"/>
    </row>
    <row r="13693" spans="3:6" x14ac:dyDescent="0.25">
      <c r="C13693" s="86"/>
      <c r="D13693" s="86"/>
      <c r="E13693" s="86"/>
      <c r="F13693" s="86"/>
    </row>
    <row r="13694" spans="3:6" x14ac:dyDescent="0.25">
      <c r="C13694" s="86"/>
      <c r="D13694" s="86"/>
      <c r="E13694" s="86"/>
      <c r="F13694" s="86"/>
    </row>
    <row r="13695" spans="3:6" x14ac:dyDescent="0.25">
      <c r="C13695" s="86"/>
      <c r="D13695" s="86"/>
      <c r="E13695" s="86"/>
      <c r="F13695" s="86"/>
    </row>
    <row r="13696" spans="3:6" x14ac:dyDescent="0.25">
      <c r="C13696" s="86"/>
      <c r="D13696" s="86"/>
      <c r="E13696" s="86"/>
      <c r="F13696" s="86"/>
    </row>
    <row r="13697" spans="3:6" x14ac:dyDescent="0.25">
      <c r="C13697" s="86"/>
      <c r="D13697" s="86"/>
      <c r="E13697" s="86"/>
      <c r="F13697" s="86"/>
    </row>
    <row r="13698" spans="3:6" x14ac:dyDescent="0.25">
      <c r="C13698" s="86"/>
      <c r="D13698" s="86"/>
      <c r="E13698" s="86"/>
      <c r="F13698" s="86"/>
    </row>
    <row r="13699" spans="3:6" x14ac:dyDescent="0.25">
      <c r="C13699" s="86"/>
      <c r="D13699" s="86"/>
      <c r="E13699" s="86"/>
      <c r="F13699" s="86"/>
    </row>
    <row r="13700" spans="3:6" x14ac:dyDescent="0.25">
      <c r="C13700" s="86"/>
      <c r="D13700" s="86"/>
      <c r="E13700" s="86"/>
      <c r="F13700" s="86"/>
    </row>
    <row r="13701" spans="3:6" x14ac:dyDescent="0.25">
      <c r="C13701" s="86"/>
      <c r="D13701" s="86"/>
      <c r="E13701" s="86"/>
      <c r="F13701" s="86"/>
    </row>
    <row r="13702" spans="3:6" x14ac:dyDescent="0.25">
      <c r="C13702" s="86"/>
      <c r="D13702" s="86"/>
      <c r="E13702" s="86"/>
      <c r="F13702" s="86"/>
    </row>
    <row r="13703" spans="3:6" x14ac:dyDescent="0.25">
      <c r="C13703" s="86"/>
      <c r="D13703" s="86"/>
      <c r="E13703" s="86"/>
      <c r="F13703" s="86"/>
    </row>
    <row r="13704" spans="3:6" x14ac:dyDescent="0.25">
      <c r="C13704" s="86"/>
      <c r="D13704" s="86"/>
      <c r="E13704" s="86"/>
      <c r="F13704" s="86"/>
    </row>
    <row r="13705" spans="3:6" x14ac:dyDescent="0.25">
      <c r="C13705" s="86"/>
      <c r="D13705" s="86"/>
      <c r="E13705" s="86"/>
      <c r="F13705" s="86"/>
    </row>
    <row r="13706" spans="3:6" x14ac:dyDescent="0.25">
      <c r="C13706" s="86"/>
      <c r="D13706" s="86"/>
      <c r="E13706" s="86"/>
      <c r="F13706" s="86"/>
    </row>
    <row r="13707" spans="3:6" x14ac:dyDescent="0.25">
      <c r="C13707" s="86"/>
      <c r="D13707" s="86"/>
      <c r="E13707" s="86"/>
      <c r="F13707" s="86"/>
    </row>
    <row r="13708" spans="3:6" x14ac:dyDescent="0.25">
      <c r="C13708" s="86"/>
      <c r="D13708" s="86"/>
      <c r="E13708" s="86"/>
      <c r="F13708" s="86"/>
    </row>
    <row r="13709" spans="3:6" x14ac:dyDescent="0.25">
      <c r="C13709" s="86"/>
      <c r="D13709" s="86"/>
      <c r="E13709" s="86"/>
      <c r="F13709" s="86"/>
    </row>
    <row r="13710" spans="3:6" x14ac:dyDescent="0.25">
      <c r="C13710" s="86"/>
      <c r="D13710" s="86"/>
      <c r="E13710" s="86"/>
      <c r="F13710" s="86"/>
    </row>
    <row r="13711" spans="3:6" x14ac:dyDescent="0.25">
      <c r="C13711" s="86"/>
      <c r="D13711" s="86"/>
      <c r="E13711" s="86"/>
      <c r="F13711" s="86"/>
    </row>
    <row r="13712" spans="3:6" x14ac:dyDescent="0.25">
      <c r="C13712" s="86"/>
      <c r="D13712" s="86"/>
      <c r="E13712" s="86"/>
      <c r="F13712" s="86"/>
    </row>
    <row r="13713" spans="3:6" x14ac:dyDescent="0.25">
      <c r="C13713" s="86"/>
      <c r="D13713" s="86"/>
      <c r="E13713" s="86"/>
      <c r="F13713" s="86"/>
    </row>
    <row r="13714" spans="3:6" x14ac:dyDescent="0.25">
      <c r="C13714" s="86"/>
      <c r="D13714" s="86"/>
      <c r="E13714" s="86"/>
      <c r="F13714" s="86"/>
    </row>
    <row r="13715" spans="3:6" x14ac:dyDescent="0.25">
      <c r="C13715" s="86"/>
      <c r="D13715" s="86"/>
      <c r="E13715" s="86"/>
      <c r="F13715" s="86"/>
    </row>
    <row r="13716" spans="3:6" x14ac:dyDescent="0.25">
      <c r="C13716" s="86"/>
      <c r="D13716" s="86"/>
      <c r="E13716" s="86"/>
      <c r="F13716" s="86"/>
    </row>
    <row r="13717" spans="3:6" x14ac:dyDescent="0.25">
      <c r="C13717" s="86"/>
      <c r="D13717" s="86"/>
      <c r="E13717" s="86"/>
      <c r="F13717" s="86"/>
    </row>
    <row r="13718" spans="3:6" x14ac:dyDescent="0.25">
      <c r="C13718" s="86"/>
      <c r="D13718" s="86"/>
      <c r="E13718" s="86"/>
      <c r="F13718" s="86"/>
    </row>
    <row r="13719" spans="3:6" x14ac:dyDescent="0.25">
      <c r="C13719" s="86"/>
      <c r="D13719" s="86"/>
      <c r="E13719" s="86"/>
      <c r="F13719" s="86"/>
    </row>
    <row r="13720" spans="3:6" x14ac:dyDescent="0.25">
      <c r="C13720" s="86"/>
      <c r="D13720" s="86"/>
      <c r="E13720" s="86"/>
      <c r="F13720" s="86"/>
    </row>
    <row r="13721" spans="3:6" x14ac:dyDescent="0.25">
      <c r="C13721" s="86"/>
      <c r="D13721" s="86"/>
      <c r="E13721" s="86"/>
      <c r="F13721" s="86"/>
    </row>
    <row r="13722" spans="3:6" x14ac:dyDescent="0.25">
      <c r="C13722" s="86"/>
      <c r="D13722" s="86"/>
      <c r="E13722" s="86"/>
      <c r="F13722" s="86"/>
    </row>
    <row r="13723" spans="3:6" x14ac:dyDescent="0.25">
      <c r="C13723" s="86"/>
      <c r="D13723" s="86"/>
      <c r="E13723" s="86"/>
      <c r="F13723" s="86"/>
    </row>
    <row r="13724" spans="3:6" x14ac:dyDescent="0.25">
      <c r="C13724" s="86"/>
      <c r="D13724" s="86"/>
      <c r="E13724" s="86"/>
      <c r="F13724" s="86"/>
    </row>
    <row r="13725" spans="3:6" x14ac:dyDescent="0.25">
      <c r="C13725" s="86"/>
      <c r="D13725" s="86"/>
      <c r="E13725" s="86"/>
      <c r="F13725" s="86"/>
    </row>
    <row r="13726" spans="3:6" x14ac:dyDescent="0.25">
      <c r="C13726" s="86"/>
      <c r="D13726" s="86"/>
      <c r="E13726" s="86"/>
      <c r="F13726" s="86"/>
    </row>
    <row r="13727" spans="3:6" x14ac:dyDescent="0.25">
      <c r="C13727" s="86"/>
      <c r="D13727" s="86"/>
      <c r="E13727" s="86"/>
      <c r="F13727" s="86"/>
    </row>
    <row r="13728" spans="3:6" x14ac:dyDescent="0.25">
      <c r="C13728" s="86"/>
      <c r="D13728" s="86"/>
      <c r="E13728" s="86"/>
      <c r="F13728" s="86"/>
    </row>
    <row r="13729" spans="3:6" x14ac:dyDescent="0.25">
      <c r="C13729" s="86"/>
      <c r="D13729" s="86"/>
      <c r="E13729" s="86"/>
      <c r="F13729" s="86"/>
    </row>
    <row r="13730" spans="3:6" x14ac:dyDescent="0.25">
      <c r="C13730" s="86"/>
      <c r="D13730" s="86"/>
      <c r="E13730" s="86"/>
      <c r="F13730" s="86"/>
    </row>
    <row r="13731" spans="3:6" x14ac:dyDescent="0.25">
      <c r="C13731" s="86"/>
      <c r="D13731" s="86"/>
      <c r="E13731" s="86"/>
      <c r="F13731" s="86"/>
    </row>
    <row r="13732" spans="3:6" x14ac:dyDescent="0.25">
      <c r="C13732" s="86"/>
      <c r="D13732" s="86"/>
      <c r="E13732" s="86"/>
      <c r="F13732" s="86"/>
    </row>
    <row r="13733" spans="3:6" x14ac:dyDescent="0.25">
      <c r="C13733" s="86"/>
      <c r="D13733" s="86"/>
      <c r="E13733" s="86"/>
      <c r="F13733" s="86"/>
    </row>
    <row r="13734" spans="3:6" x14ac:dyDescent="0.25">
      <c r="C13734" s="86"/>
      <c r="D13734" s="86"/>
      <c r="E13734" s="86"/>
      <c r="F13734" s="86"/>
    </row>
    <row r="13735" spans="3:6" x14ac:dyDescent="0.25">
      <c r="C13735" s="86"/>
      <c r="D13735" s="86"/>
      <c r="E13735" s="86"/>
      <c r="F13735" s="86"/>
    </row>
    <row r="13736" spans="3:6" x14ac:dyDescent="0.25">
      <c r="C13736" s="86"/>
      <c r="D13736" s="86"/>
      <c r="E13736" s="86"/>
      <c r="F13736" s="86"/>
    </row>
    <row r="13737" spans="3:6" x14ac:dyDescent="0.25">
      <c r="C13737" s="86"/>
      <c r="D13737" s="86"/>
      <c r="E13737" s="86"/>
      <c r="F13737" s="86"/>
    </row>
    <row r="13738" spans="3:6" x14ac:dyDescent="0.25">
      <c r="C13738" s="86"/>
      <c r="D13738" s="86"/>
      <c r="E13738" s="86"/>
      <c r="F13738" s="86"/>
    </row>
    <row r="13739" spans="3:6" x14ac:dyDescent="0.25">
      <c r="C13739" s="86"/>
      <c r="D13739" s="86"/>
      <c r="E13739" s="86"/>
      <c r="F13739" s="86"/>
    </row>
    <row r="13740" spans="3:6" x14ac:dyDescent="0.25">
      <c r="C13740" s="86"/>
      <c r="D13740" s="86"/>
      <c r="E13740" s="86"/>
      <c r="F13740" s="86"/>
    </row>
    <row r="13741" spans="3:6" x14ac:dyDescent="0.25">
      <c r="C13741" s="86"/>
      <c r="D13741" s="86"/>
      <c r="E13741" s="86"/>
      <c r="F13741" s="86"/>
    </row>
    <row r="13742" spans="3:6" x14ac:dyDescent="0.25">
      <c r="C13742" s="86"/>
      <c r="D13742" s="86"/>
      <c r="E13742" s="86"/>
      <c r="F13742" s="86"/>
    </row>
    <row r="13743" spans="3:6" x14ac:dyDescent="0.25">
      <c r="C13743" s="86"/>
      <c r="D13743" s="86"/>
      <c r="E13743" s="86"/>
      <c r="F13743" s="86"/>
    </row>
    <row r="13744" spans="3:6" x14ac:dyDescent="0.25">
      <c r="C13744" s="86"/>
      <c r="D13744" s="86"/>
      <c r="E13744" s="86"/>
      <c r="F13744" s="86"/>
    </row>
    <row r="13745" spans="3:6" x14ac:dyDescent="0.25">
      <c r="C13745" s="86"/>
      <c r="D13745" s="86"/>
      <c r="E13745" s="86"/>
      <c r="F13745" s="86"/>
    </row>
    <row r="13746" spans="3:6" x14ac:dyDescent="0.25">
      <c r="C13746" s="86"/>
      <c r="D13746" s="86"/>
      <c r="E13746" s="86"/>
      <c r="F13746" s="86"/>
    </row>
    <row r="13747" spans="3:6" x14ac:dyDescent="0.25">
      <c r="C13747" s="86"/>
      <c r="D13747" s="86"/>
      <c r="E13747" s="86"/>
      <c r="F13747" s="86"/>
    </row>
    <row r="13748" spans="3:6" x14ac:dyDescent="0.25">
      <c r="C13748" s="86"/>
      <c r="D13748" s="86"/>
      <c r="E13748" s="86"/>
      <c r="F13748" s="86"/>
    </row>
    <row r="13749" spans="3:6" x14ac:dyDescent="0.25">
      <c r="C13749" s="86"/>
      <c r="D13749" s="86"/>
      <c r="E13749" s="86"/>
      <c r="F13749" s="86"/>
    </row>
    <row r="13750" spans="3:6" x14ac:dyDescent="0.25">
      <c r="C13750" s="86"/>
      <c r="D13750" s="86"/>
      <c r="E13750" s="86"/>
      <c r="F13750" s="86"/>
    </row>
    <row r="13751" spans="3:6" x14ac:dyDescent="0.25">
      <c r="C13751" s="86"/>
      <c r="D13751" s="86"/>
      <c r="E13751" s="86"/>
      <c r="F13751" s="86"/>
    </row>
    <row r="13752" spans="3:6" x14ac:dyDescent="0.25">
      <c r="C13752" s="86"/>
      <c r="D13752" s="86"/>
      <c r="E13752" s="86"/>
      <c r="F13752" s="86"/>
    </row>
    <row r="13753" spans="3:6" x14ac:dyDescent="0.25">
      <c r="C13753" s="86"/>
      <c r="D13753" s="86"/>
      <c r="E13753" s="86"/>
      <c r="F13753" s="86"/>
    </row>
    <row r="13754" spans="3:6" x14ac:dyDescent="0.25">
      <c r="C13754" s="86"/>
      <c r="D13754" s="86"/>
      <c r="E13754" s="86"/>
      <c r="F13754" s="86"/>
    </row>
    <row r="13755" spans="3:6" x14ac:dyDescent="0.25">
      <c r="C13755" s="86"/>
      <c r="D13755" s="86"/>
      <c r="E13755" s="86"/>
      <c r="F13755" s="86"/>
    </row>
    <row r="13756" spans="3:6" x14ac:dyDescent="0.25">
      <c r="C13756" s="86"/>
      <c r="D13756" s="86"/>
      <c r="E13756" s="86"/>
      <c r="F13756" s="86"/>
    </row>
    <row r="13757" spans="3:6" x14ac:dyDescent="0.25">
      <c r="C13757" s="86"/>
      <c r="D13757" s="86"/>
      <c r="E13757" s="86"/>
      <c r="F13757" s="86"/>
    </row>
    <row r="13758" spans="3:6" x14ac:dyDescent="0.25">
      <c r="C13758" s="86"/>
      <c r="D13758" s="86"/>
      <c r="E13758" s="86"/>
      <c r="F13758" s="86"/>
    </row>
    <row r="13759" spans="3:6" x14ac:dyDescent="0.25">
      <c r="C13759" s="86"/>
      <c r="D13759" s="86"/>
      <c r="E13759" s="86"/>
      <c r="F13759" s="86"/>
    </row>
    <row r="13760" spans="3:6" x14ac:dyDescent="0.25">
      <c r="C13760" s="86"/>
      <c r="D13760" s="86"/>
      <c r="E13760" s="86"/>
      <c r="F13760" s="86"/>
    </row>
    <row r="13761" spans="3:6" x14ac:dyDescent="0.25">
      <c r="C13761" s="86"/>
      <c r="D13761" s="86"/>
      <c r="E13761" s="86"/>
      <c r="F13761" s="86"/>
    </row>
    <row r="13762" spans="3:6" x14ac:dyDescent="0.25">
      <c r="C13762" s="86"/>
      <c r="D13762" s="86"/>
      <c r="E13762" s="86"/>
      <c r="F13762" s="86"/>
    </row>
    <row r="13763" spans="3:6" x14ac:dyDescent="0.25">
      <c r="C13763" s="86"/>
      <c r="D13763" s="86"/>
      <c r="E13763" s="86"/>
      <c r="F13763" s="86"/>
    </row>
    <row r="13764" spans="3:6" x14ac:dyDescent="0.25">
      <c r="C13764" s="86"/>
      <c r="D13764" s="86"/>
      <c r="E13764" s="86"/>
      <c r="F13764" s="86"/>
    </row>
    <row r="13765" spans="3:6" x14ac:dyDescent="0.25">
      <c r="C13765" s="86"/>
      <c r="D13765" s="86"/>
      <c r="E13765" s="86"/>
      <c r="F13765" s="86"/>
    </row>
    <row r="13766" spans="3:6" x14ac:dyDescent="0.25">
      <c r="C13766" s="86"/>
      <c r="D13766" s="86"/>
      <c r="E13766" s="86"/>
      <c r="F13766" s="86"/>
    </row>
    <row r="13767" spans="3:6" x14ac:dyDescent="0.25">
      <c r="C13767" s="86"/>
      <c r="D13767" s="86"/>
      <c r="E13767" s="86"/>
      <c r="F13767" s="86"/>
    </row>
    <row r="13768" spans="3:6" x14ac:dyDescent="0.25">
      <c r="C13768" s="86"/>
      <c r="D13768" s="86"/>
      <c r="E13768" s="86"/>
      <c r="F13768" s="86"/>
    </row>
    <row r="13769" spans="3:6" x14ac:dyDescent="0.25">
      <c r="C13769" s="86"/>
      <c r="D13769" s="86"/>
      <c r="E13769" s="86"/>
      <c r="F13769" s="86"/>
    </row>
    <row r="13770" spans="3:6" x14ac:dyDescent="0.25">
      <c r="C13770" s="86"/>
      <c r="D13770" s="86"/>
      <c r="E13770" s="86"/>
      <c r="F13770" s="86"/>
    </row>
    <row r="13771" spans="3:6" x14ac:dyDescent="0.25">
      <c r="C13771" s="86"/>
      <c r="D13771" s="86"/>
      <c r="E13771" s="86"/>
      <c r="F13771" s="86"/>
    </row>
    <row r="13772" spans="3:6" x14ac:dyDescent="0.25">
      <c r="C13772" s="86"/>
      <c r="D13772" s="86"/>
      <c r="E13772" s="86"/>
      <c r="F13772" s="86"/>
    </row>
    <row r="13773" spans="3:6" x14ac:dyDescent="0.25">
      <c r="C13773" s="86"/>
      <c r="D13773" s="86"/>
      <c r="E13773" s="86"/>
      <c r="F13773" s="86"/>
    </row>
    <row r="13774" spans="3:6" x14ac:dyDescent="0.25">
      <c r="C13774" s="86"/>
      <c r="D13774" s="86"/>
      <c r="E13774" s="86"/>
      <c r="F13774" s="86"/>
    </row>
    <row r="13775" spans="3:6" x14ac:dyDescent="0.25">
      <c r="C13775" s="86"/>
      <c r="D13775" s="86"/>
      <c r="E13775" s="86"/>
      <c r="F13775" s="86"/>
    </row>
    <row r="13776" spans="3:6" x14ac:dyDescent="0.25">
      <c r="C13776" s="86"/>
      <c r="D13776" s="86"/>
      <c r="E13776" s="86"/>
      <c r="F13776" s="86"/>
    </row>
    <row r="13777" spans="3:6" x14ac:dyDescent="0.25">
      <c r="C13777" s="86"/>
      <c r="D13777" s="86"/>
      <c r="E13777" s="86"/>
      <c r="F13777" s="86"/>
    </row>
    <row r="13778" spans="3:6" x14ac:dyDescent="0.25">
      <c r="C13778" s="86"/>
      <c r="D13778" s="86"/>
      <c r="E13778" s="86"/>
      <c r="F13778" s="86"/>
    </row>
    <row r="13779" spans="3:6" x14ac:dyDescent="0.25">
      <c r="C13779" s="86"/>
      <c r="D13779" s="86"/>
      <c r="E13779" s="86"/>
      <c r="F13779" s="86"/>
    </row>
    <row r="13780" spans="3:6" x14ac:dyDescent="0.25">
      <c r="C13780" s="86"/>
      <c r="D13780" s="86"/>
      <c r="E13780" s="86"/>
      <c r="F13780" s="86"/>
    </row>
    <row r="13781" spans="3:6" x14ac:dyDescent="0.25">
      <c r="C13781" s="86"/>
      <c r="D13781" s="86"/>
      <c r="E13781" s="86"/>
      <c r="F13781" s="86"/>
    </row>
    <row r="13782" spans="3:6" x14ac:dyDescent="0.25">
      <c r="C13782" s="86"/>
      <c r="D13782" s="86"/>
      <c r="E13782" s="86"/>
      <c r="F13782" s="86"/>
    </row>
    <row r="13783" spans="3:6" x14ac:dyDescent="0.25">
      <c r="C13783" s="86"/>
      <c r="D13783" s="86"/>
      <c r="E13783" s="86"/>
      <c r="F13783" s="86"/>
    </row>
    <row r="13784" spans="3:6" x14ac:dyDescent="0.25">
      <c r="C13784" s="86"/>
      <c r="D13784" s="86"/>
      <c r="E13784" s="86"/>
      <c r="F13784" s="86"/>
    </row>
    <row r="13785" spans="3:6" x14ac:dyDescent="0.25">
      <c r="C13785" s="86"/>
      <c r="D13785" s="86"/>
      <c r="E13785" s="86"/>
      <c r="F13785" s="86"/>
    </row>
    <row r="13786" spans="3:6" x14ac:dyDescent="0.25">
      <c r="C13786" s="86"/>
      <c r="D13786" s="86"/>
      <c r="E13786" s="86"/>
      <c r="F13786" s="86"/>
    </row>
    <row r="13787" spans="3:6" x14ac:dyDescent="0.25">
      <c r="C13787" s="86"/>
      <c r="D13787" s="86"/>
      <c r="E13787" s="86"/>
      <c r="F13787" s="86"/>
    </row>
    <row r="13788" spans="3:6" x14ac:dyDescent="0.25">
      <c r="C13788" s="86"/>
      <c r="D13788" s="86"/>
      <c r="E13788" s="86"/>
      <c r="F13788" s="86"/>
    </row>
    <row r="13789" spans="3:6" x14ac:dyDescent="0.25">
      <c r="C13789" s="86"/>
      <c r="D13789" s="86"/>
      <c r="E13789" s="86"/>
      <c r="F13789" s="86"/>
    </row>
    <row r="13790" spans="3:6" x14ac:dyDescent="0.25">
      <c r="C13790" s="86"/>
      <c r="D13790" s="86"/>
      <c r="E13790" s="86"/>
      <c r="F13790" s="86"/>
    </row>
    <row r="13791" spans="3:6" x14ac:dyDescent="0.25">
      <c r="C13791" s="86"/>
      <c r="D13791" s="86"/>
      <c r="E13791" s="86"/>
      <c r="F13791" s="86"/>
    </row>
    <row r="13792" spans="3:6" x14ac:dyDescent="0.25">
      <c r="C13792" s="86"/>
      <c r="D13792" s="86"/>
      <c r="E13792" s="86"/>
      <c r="F13792" s="86"/>
    </row>
    <row r="13793" spans="3:6" x14ac:dyDescent="0.25">
      <c r="C13793" s="86"/>
      <c r="D13793" s="86"/>
      <c r="E13793" s="86"/>
      <c r="F13793" s="86"/>
    </row>
    <row r="13794" spans="3:6" x14ac:dyDescent="0.25">
      <c r="C13794" s="86"/>
      <c r="D13794" s="86"/>
      <c r="E13794" s="86"/>
      <c r="F13794" s="86"/>
    </row>
    <row r="13795" spans="3:6" x14ac:dyDescent="0.25">
      <c r="C13795" s="86"/>
      <c r="D13795" s="86"/>
      <c r="E13795" s="86"/>
      <c r="F13795" s="86"/>
    </row>
    <row r="13796" spans="3:6" x14ac:dyDescent="0.25">
      <c r="C13796" s="86"/>
      <c r="D13796" s="86"/>
      <c r="E13796" s="86"/>
      <c r="F13796" s="86"/>
    </row>
    <row r="13797" spans="3:6" x14ac:dyDescent="0.25">
      <c r="C13797" s="86"/>
      <c r="D13797" s="86"/>
      <c r="E13797" s="86"/>
      <c r="F13797" s="86"/>
    </row>
    <row r="13798" spans="3:6" x14ac:dyDescent="0.25">
      <c r="C13798" s="86"/>
      <c r="D13798" s="86"/>
      <c r="E13798" s="86"/>
      <c r="F13798" s="86"/>
    </row>
    <row r="13799" spans="3:6" x14ac:dyDescent="0.25">
      <c r="C13799" s="86"/>
      <c r="D13799" s="86"/>
      <c r="E13799" s="86"/>
      <c r="F13799" s="86"/>
    </row>
    <row r="13800" spans="3:6" x14ac:dyDescent="0.25">
      <c r="C13800" s="86"/>
      <c r="D13800" s="86"/>
      <c r="E13800" s="86"/>
      <c r="F13800" s="86"/>
    </row>
    <row r="13801" spans="3:6" x14ac:dyDescent="0.25">
      <c r="C13801" s="86"/>
      <c r="D13801" s="86"/>
      <c r="E13801" s="86"/>
      <c r="F13801" s="86"/>
    </row>
    <row r="13802" spans="3:6" x14ac:dyDescent="0.25">
      <c r="C13802" s="86"/>
      <c r="D13802" s="86"/>
      <c r="E13802" s="86"/>
      <c r="F13802" s="86"/>
    </row>
    <row r="13803" spans="3:6" x14ac:dyDescent="0.25">
      <c r="C13803" s="86"/>
      <c r="D13803" s="86"/>
      <c r="E13803" s="86"/>
      <c r="F13803" s="86"/>
    </row>
    <row r="13804" spans="3:6" x14ac:dyDescent="0.25">
      <c r="C13804" s="86"/>
      <c r="D13804" s="86"/>
      <c r="E13804" s="86"/>
      <c r="F13804" s="86"/>
    </row>
    <row r="13805" spans="3:6" x14ac:dyDescent="0.25">
      <c r="C13805" s="86"/>
      <c r="D13805" s="86"/>
      <c r="E13805" s="86"/>
      <c r="F13805" s="86"/>
    </row>
    <row r="13806" spans="3:6" x14ac:dyDescent="0.25">
      <c r="C13806" s="86"/>
      <c r="D13806" s="86"/>
      <c r="E13806" s="86"/>
      <c r="F13806" s="86"/>
    </row>
    <row r="13807" spans="3:6" x14ac:dyDescent="0.25">
      <c r="C13807" s="86"/>
      <c r="D13807" s="86"/>
      <c r="E13807" s="86"/>
      <c r="F13807" s="86"/>
    </row>
    <row r="13808" spans="3:6" x14ac:dyDescent="0.25">
      <c r="C13808" s="86"/>
      <c r="D13808" s="86"/>
      <c r="E13808" s="86"/>
      <c r="F13808" s="86"/>
    </row>
    <row r="13809" spans="3:6" x14ac:dyDescent="0.25">
      <c r="C13809" s="86"/>
      <c r="D13809" s="86"/>
      <c r="E13809" s="86"/>
      <c r="F13809" s="86"/>
    </row>
    <row r="13810" spans="3:6" x14ac:dyDescent="0.25">
      <c r="C13810" s="86"/>
      <c r="D13810" s="86"/>
      <c r="E13810" s="86"/>
      <c r="F13810" s="86"/>
    </row>
    <row r="13811" spans="3:6" x14ac:dyDescent="0.25">
      <c r="C13811" s="86"/>
      <c r="D13811" s="86"/>
      <c r="E13811" s="86"/>
      <c r="F13811" s="86"/>
    </row>
    <row r="13812" spans="3:6" x14ac:dyDescent="0.25">
      <c r="C13812" s="86"/>
      <c r="D13812" s="86"/>
      <c r="E13812" s="86"/>
      <c r="F13812" s="86"/>
    </row>
    <row r="13813" spans="3:6" x14ac:dyDescent="0.25">
      <c r="C13813" s="86"/>
      <c r="D13813" s="86"/>
      <c r="E13813" s="86"/>
      <c r="F13813" s="86"/>
    </row>
    <row r="13814" spans="3:6" x14ac:dyDescent="0.25">
      <c r="C13814" s="86"/>
      <c r="D13814" s="86"/>
      <c r="E13814" s="86"/>
      <c r="F13814" s="86"/>
    </row>
    <row r="13815" spans="3:6" x14ac:dyDescent="0.25">
      <c r="C13815" s="86"/>
      <c r="D13815" s="86"/>
      <c r="E13815" s="86"/>
      <c r="F13815" s="86"/>
    </row>
    <row r="13816" spans="3:6" x14ac:dyDescent="0.25">
      <c r="C13816" s="86"/>
      <c r="D13816" s="86"/>
      <c r="E13816" s="86"/>
      <c r="F13816" s="86"/>
    </row>
    <row r="13817" spans="3:6" x14ac:dyDescent="0.25">
      <c r="C13817" s="86"/>
      <c r="D13817" s="86"/>
      <c r="E13817" s="86"/>
      <c r="F13817" s="86"/>
    </row>
    <row r="13818" spans="3:6" x14ac:dyDescent="0.25">
      <c r="C13818" s="86"/>
      <c r="D13818" s="86"/>
      <c r="E13818" s="86"/>
      <c r="F13818" s="86"/>
    </row>
    <row r="13819" spans="3:6" x14ac:dyDescent="0.25">
      <c r="C13819" s="86"/>
      <c r="D13819" s="86"/>
      <c r="E13819" s="86"/>
      <c r="F13819" s="86"/>
    </row>
    <row r="13820" spans="3:6" x14ac:dyDescent="0.25">
      <c r="C13820" s="86"/>
      <c r="D13820" s="86"/>
      <c r="E13820" s="86"/>
      <c r="F13820" s="86"/>
    </row>
    <row r="13821" spans="3:6" x14ac:dyDescent="0.25">
      <c r="C13821" s="86"/>
      <c r="D13821" s="86"/>
      <c r="E13821" s="86"/>
      <c r="F13821" s="86"/>
    </row>
    <row r="13822" spans="3:6" x14ac:dyDescent="0.25">
      <c r="C13822" s="86"/>
      <c r="D13822" s="86"/>
      <c r="E13822" s="86"/>
      <c r="F13822" s="86"/>
    </row>
    <row r="13823" spans="3:6" x14ac:dyDescent="0.25">
      <c r="C13823" s="86"/>
      <c r="D13823" s="86"/>
      <c r="E13823" s="86"/>
      <c r="F13823" s="86"/>
    </row>
    <row r="13824" spans="3:6" x14ac:dyDescent="0.25">
      <c r="C13824" s="86"/>
      <c r="D13824" s="86"/>
      <c r="E13824" s="86"/>
      <c r="F13824" s="86"/>
    </row>
    <row r="13825" spans="3:6" x14ac:dyDescent="0.25">
      <c r="C13825" s="86"/>
      <c r="D13825" s="86"/>
      <c r="E13825" s="86"/>
      <c r="F13825" s="86"/>
    </row>
    <row r="13826" spans="3:6" x14ac:dyDescent="0.25">
      <c r="C13826" s="86"/>
      <c r="D13826" s="86"/>
      <c r="E13826" s="86"/>
      <c r="F13826" s="86"/>
    </row>
    <row r="13827" spans="3:6" x14ac:dyDescent="0.25">
      <c r="C13827" s="86"/>
      <c r="D13827" s="86"/>
      <c r="E13827" s="86"/>
      <c r="F13827" s="86"/>
    </row>
    <row r="13828" spans="3:6" x14ac:dyDescent="0.25">
      <c r="C13828" s="86"/>
      <c r="D13828" s="86"/>
      <c r="E13828" s="86"/>
      <c r="F13828" s="86"/>
    </row>
    <row r="13829" spans="3:6" x14ac:dyDescent="0.25">
      <c r="C13829" s="86"/>
      <c r="D13829" s="86"/>
      <c r="E13829" s="86"/>
      <c r="F13829" s="86"/>
    </row>
    <row r="13830" spans="3:6" x14ac:dyDescent="0.25">
      <c r="C13830" s="86"/>
      <c r="D13830" s="86"/>
      <c r="E13830" s="86"/>
      <c r="F13830" s="86"/>
    </row>
    <row r="13831" spans="3:6" x14ac:dyDescent="0.25">
      <c r="C13831" s="86"/>
      <c r="D13831" s="86"/>
      <c r="E13831" s="86"/>
      <c r="F13831" s="86"/>
    </row>
    <row r="13832" spans="3:6" x14ac:dyDescent="0.25">
      <c r="C13832" s="86"/>
      <c r="D13832" s="86"/>
      <c r="E13832" s="86"/>
      <c r="F13832" s="86"/>
    </row>
    <row r="13833" spans="3:6" x14ac:dyDescent="0.25">
      <c r="C13833" s="86"/>
      <c r="D13833" s="86"/>
      <c r="E13833" s="86"/>
      <c r="F13833" s="86"/>
    </row>
    <row r="13834" spans="3:6" x14ac:dyDescent="0.25">
      <c r="C13834" s="86"/>
      <c r="D13834" s="86"/>
      <c r="E13834" s="86"/>
      <c r="F13834" s="86"/>
    </row>
    <row r="13835" spans="3:6" x14ac:dyDescent="0.25">
      <c r="C13835" s="86"/>
      <c r="D13835" s="86"/>
      <c r="E13835" s="86"/>
      <c r="F13835" s="86"/>
    </row>
    <row r="13836" spans="3:6" x14ac:dyDescent="0.25">
      <c r="C13836" s="86"/>
      <c r="D13836" s="86"/>
      <c r="E13836" s="86"/>
      <c r="F13836" s="86"/>
    </row>
    <row r="13837" spans="3:6" x14ac:dyDescent="0.25">
      <c r="C13837" s="86"/>
      <c r="D13837" s="86"/>
      <c r="E13837" s="86"/>
      <c r="F13837" s="86"/>
    </row>
    <row r="13838" spans="3:6" x14ac:dyDescent="0.25">
      <c r="C13838" s="86"/>
      <c r="D13838" s="86"/>
      <c r="E13838" s="86"/>
      <c r="F13838" s="86"/>
    </row>
    <row r="13839" spans="3:6" x14ac:dyDescent="0.25">
      <c r="C13839" s="86"/>
      <c r="D13839" s="86"/>
      <c r="E13839" s="86"/>
      <c r="F13839" s="86"/>
    </row>
    <row r="13840" spans="3:6" x14ac:dyDescent="0.25">
      <c r="C13840" s="86"/>
      <c r="D13840" s="86"/>
      <c r="E13840" s="86"/>
      <c r="F13840" s="86"/>
    </row>
    <row r="13841" spans="3:6" x14ac:dyDescent="0.25">
      <c r="C13841" s="86"/>
      <c r="D13841" s="86"/>
      <c r="E13841" s="86"/>
      <c r="F13841" s="86"/>
    </row>
    <row r="13842" spans="3:6" x14ac:dyDescent="0.25">
      <c r="C13842" s="86"/>
      <c r="D13842" s="86"/>
      <c r="E13842" s="86"/>
      <c r="F13842" s="86"/>
    </row>
    <row r="13843" spans="3:6" x14ac:dyDescent="0.25">
      <c r="C13843" s="86"/>
      <c r="D13843" s="86"/>
      <c r="E13843" s="86"/>
      <c r="F13843" s="86"/>
    </row>
    <row r="13844" spans="3:6" x14ac:dyDescent="0.25">
      <c r="C13844" s="86"/>
      <c r="D13844" s="86"/>
      <c r="E13844" s="86"/>
      <c r="F13844" s="86"/>
    </row>
    <row r="13845" spans="3:6" x14ac:dyDescent="0.25">
      <c r="C13845" s="86"/>
      <c r="D13845" s="86"/>
      <c r="E13845" s="86"/>
      <c r="F13845" s="86"/>
    </row>
    <row r="13846" spans="3:6" x14ac:dyDescent="0.25">
      <c r="C13846" s="86"/>
      <c r="D13846" s="86"/>
      <c r="E13846" s="86"/>
      <c r="F13846" s="86"/>
    </row>
    <row r="13847" spans="3:6" x14ac:dyDescent="0.25">
      <c r="C13847" s="86"/>
      <c r="D13847" s="86"/>
      <c r="E13847" s="86"/>
      <c r="F13847" s="86"/>
    </row>
    <row r="13848" spans="3:6" x14ac:dyDescent="0.25">
      <c r="C13848" s="86"/>
      <c r="D13848" s="86"/>
      <c r="E13848" s="86"/>
      <c r="F13848" s="86"/>
    </row>
    <row r="13849" spans="3:6" x14ac:dyDescent="0.25">
      <c r="C13849" s="86"/>
      <c r="D13849" s="86"/>
      <c r="E13849" s="86"/>
      <c r="F13849" s="86"/>
    </row>
    <row r="13850" spans="3:6" x14ac:dyDescent="0.25">
      <c r="C13850" s="86"/>
      <c r="D13850" s="86"/>
      <c r="E13850" s="86"/>
      <c r="F13850" s="86"/>
    </row>
    <row r="13851" spans="3:6" x14ac:dyDescent="0.25">
      <c r="C13851" s="86"/>
      <c r="D13851" s="86"/>
      <c r="E13851" s="86"/>
      <c r="F13851" s="86"/>
    </row>
    <row r="13852" spans="3:6" x14ac:dyDescent="0.25">
      <c r="C13852" s="86"/>
      <c r="D13852" s="86"/>
      <c r="E13852" s="86"/>
      <c r="F13852" s="86"/>
    </row>
    <row r="13853" spans="3:6" x14ac:dyDescent="0.25">
      <c r="C13853" s="86"/>
      <c r="D13853" s="86"/>
      <c r="E13853" s="86"/>
      <c r="F13853" s="86"/>
    </row>
    <row r="13854" spans="3:6" x14ac:dyDescent="0.25">
      <c r="C13854" s="86"/>
      <c r="D13854" s="86"/>
      <c r="E13854" s="86"/>
      <c r="F13854" s="86"/>
    </row>
    <row r="13855" spans="3:6" x14ac:dyDescent="0.25">
      <c r="C13855" s="86"/>
      <c r="D13855" s="86"/>
      <c r="E13855" s="86"/>
      <c r="F13855" s="86"/>
    </row>
    <row r="13856" spans="3:6" x14ac:dyDescent="0.25">
      <c r="C13856" s="86"/>
      <c r="D13856" s="86"/>
      <c r="E13856" s="86"/>
      <c r="F13856" s="86"/>
    </row>
    <row r="13857" spans="3:6" x14ac:dyDescent="0.25">
      <c r="C13857" s="86"/>
      <c r="D13857" s="86"/>
      <c r="E13857" s="86"/>
      <c r="F13857" s="86"/>
    </row>
    <row r="13858" spans="3:6" x14ac:dyDescent="0.25">
      <c r="C13858" s="86"/>
      <c r="D13858" s="86"/>
      <c r="E13858" s="86"/>
      <c r="F13858" s="86"/>
    </row>
    <row r="13859" spans="3:6" x14ac:dyDescent="0.25">
      <c r="C13859" s="86"/>
      <c r="D13859" s="86"/>
      <c r="E13859" s="86"/>
      <c r="F13859" s="86"/>
    </row>
    <row r="13860" spans="3:6" x14ac:dyDescent="0.25">
      <c r="C13860" s="86"/>
      <c r="D13860" s="86"/>
      <c r="E13860" s="86"/>
      <c r="F13860" s="86"/>
    </row>
    <row r="13861" spans="3:6" x14ac:dyDescent="0.25">
      <c r="C13861" s="86"/>
      <c r="D13861" s="86"/>
      <c r="E13861" s="86"/>
      <c r="F13861" s="86"/>
    </row>
    <row r="13862" spans="3:6" x14ac:dyDescent="0.25">
      <c r="C13862" s="86"/>
      <c r="D13862" s="86"/>
      <c r="E13862" s="86"/>
      <c r="F13862" s="86"/>
    </row>
    <row r="13863" spans="3:6" x14ac:dyDescent="0.25">
      <c r="C13863" s="86"/>
      <c r="D13863" s="86"/>
      <c r="E13863" s="86"/>
      <c r="F13863" s="86"/>
    </row>
    <row r="13864" spans="3:6" x14ac:dyDescent="0.25">
      <c r="C13864" s="86"/>
      <c r="D13864" s="86"/>
      <c r="E13864" s="86"/>
      <c r="F13864" s="86"/>
    </row>
    <row r="13865" spans="3:6" x14ac:dyDescent="0.25">
      <c r="C13865" s="86"/>
      <c r="D13865" s="86"/>
      <c r="E13865" s="86"/>
      <c r="F13865" s="86"/>
    </row>
    <row r="13866" spans="3:6" x14ac:dyDescent="0.25">
      <c r="C13866" s="86"/>
      <c r="D13866" s="86"/>
      <c r="E13866" s="86"/>
      <c r="F13866" s="86"/>
    </row>
    <row r="13867" spans="3:6" x14ac:dyDescent="0.25">
      <c r="C13867" s="86"/>
      <c r="D13867" s="86"/>
      <c r="E13867" s="86"/>
      <c r="F13867" s="86"/>
    </row>
    <row r="13868" spans="3:6" x14ac:dyDescent="0.25">
      <c r="C13868" s="86"/>
      <c r="D13868" s="86"/>
      <c r="E13868" s="86"/>
      <c r="F13868" s="86"/>
    </row>
    <row r="13869" spans="3:6" x14ac:dyDescent="0.25">
      <c r="C13869" s="86"/>
      <c r="D13869" s="86"/>
      <c r="E13869" s="86"/>
      <c r="F13869" s="86"/>
    </row>
    <row r="13870" spans="3:6" x14ac:dyDescent="0.25">
      <c r="C13870" s="86"/>
      <c r="D13870" s="86"/>
      <c r="E13870" s="86"/>
      <c r="F13870" s="86"/>
    </row>
    <row r="13871" spans="3:6" x14ac:dyDescent="0.25">
      <c r="C13871" s="86"/>
      <c r="D13871" s="86"/>
      <c r="E13871" s="86"/>
      <c r="F13871" s="86"/>
    </row>
    <row r="13872" spans="3:6" x14ac:dyDescent="0.25">
      <c r="C13872" s="86"/>
      <c r="D13872" s="86"/>
      <c r="E13872" s="86"/>
      <c r="F13872" s="86"/>
    </row>
    <row r="13873" spans="3:6" x14ac:dyDescent="0.25">
      <c r="C13873" s="86"/>
      <c r="D13873" s="86"/>
      <c r="E13873" s="86"/>
      <c r="F13873" s="86"/>
    </row>
    <row r="13874" spans="3:6" x14ac:dyDescent="0.25">
      <c r="C13874" s="86"/>
      <c r="D13874" s="86"/>
      <c r="E13874" s="86"/>
      <c r="F13874" s="86"/>
    </row>
    <row r="13875" spans="3:6" x14ac:dyDescent="0.25">
      <c r="C13875" s="86"/>
      <c r="D13875" s="86"/>
      <c r="E13875" s="86"/>
      <c r="F13875" s="86"/>
    </row>
    <row r="13876" spans="3:6" x14ac:dyDescent="0.25">
      <c r="C13876" s="86"/>
      <c r="D13876" s="86"/>
      <c r="E13876" s="86"/>
      <c r="F13876" s="86"/>
    </row>
    <row r="13877" spans="3:6" x14ac:dyDescent="0.25">
      <c r="C13877" s="86"/>
      <c r="D13877" s="86"/>
      <c r="E13877" s="86"/>
      <c r="F13877" s="86"/>
    </row>
    <row r="13878" spans="3:6" x14ac:dyDescent="0.25">
      <c r="C13878" s="86"/>
      <c r="D13878" s="86"/>
      <c r="E13878" s="86"/>
      <c r="F13878" s="86"/>
    </row>
    <row r="13879" spans="3:6" x14ac:dyDescent="0.25">
      <c r="C13879" s="86"/>
      <c r="D13879" s="86"/>
      <c r="E13879" s="86"/>
      <c r="F13879" s="86"/>
    </row>
    <row r="13880" spans="3:6" x14ac:dyDescent="0.25">
      <c r="C13880" s="86"/>
      <c r="D13880" s="86"/>
      <c r="E13880" s="86"/>
      <c r="F13880" s="86"/>
    </row>
    <row r="13881" spans="3:6" x14ac:dyDescent="0.25">
      <c r="C13881" s="86"/>
      <c r="D13881" s="86"/>
      <c r="E13881" s="86"/>
      <c r="F13881" s="86"/>
    </row>
    <row r="13882" spans="3:6" x14ac:dyDescent="0.25">
      <c r="C13882" s="86"/>
      <c r="D13882" s="86"/>
      <c r="E13882" s="86"/>
      <c r="F13882" s="86"/>
    </row>
    <row r="13883" spans="3:6" x14ac:dyDescent="0.25">
      <c r="C13883" s="86"/>
      <c r="D13883" s="86"/>
      <c r="E13883" s="86"/>
      <c r="F13883" s="86"/>
    </row>
    <row r="13884" spans="3:6" x14ac:dyDescent="0.25">
      <c r="C13884" s="86"/>
      <c r="D13884" s="86"/>
      <c r="E13884" s="86"/>
      <c r="F13884" s="86"/>
    </row>
    <row r="13885" spans="3:6" x14ac:dyDescent="0.25">
      <c r="C13885" s="86"/>
      <c r="D13885" s="86"/>
      <c r="E13885" s="86"/>
      <c r="F13885" s="86"/>
    </row>
    <row r="13886" spans="3:6" x14ac:dyDescent="0.25">
      <c r="C13886" s="86"/>
      <c r="D13886" s="86"/>
      <c r="E13886" s="86"/>
      <c r="F13886" s="86"/>
    </row>
    <row r="13887" spans="3:6" x14ac:dyDescent="0.25">
      <c r="C13887" s="86"/>
      <c r="D13887" s="86"/>
      <c r="E13887" s="86"/>
      <c r="F13887" s="86"/>
    </row>
    <row r="13888" spans="3:6" x14ac:dyDescent="0.25">
      <c r="C13888" s="86"/>
      <c r="D13888" s="86"/>
      <c r="E13888" s="86"/>
      <c r="F13888" s="86"/>
    </row>
    <row r="13889" spans="3:6" x14ac:dyDescent="0.25">
      <c r="C13889" s="86"/>
      <c r="D13889" s="86"/>
      <c r="E13889" s="86"/>
      <c r="F13889" s="86"/>
    </row>
    <row r="13890" spans="3:6" x14ac:dyDescent="0.25">
      <c r="C13890" s="86"/>
      <c r="D13890" s="86"/>
      <c r="E13890" s="86"/>
      <c r="F13890" s="86"/>
    </row>
    <row r="13891" spans="3:6" x14ac:dyDescent="0.25">
      <c r="C13891" s="86"/>
      <c r="D13891" s="86"/>
      <c r="E13891" s="86"/>
      <c r="F13891" s="86"/>
    </row>
    <row r="13892" spans="3:6" x14ac:dyDescent="0.25">
      <c r="C13892" s="86"/>
      <c r="D13892" s="86"/>
      <c r="E13892" s="86"/>
      <c r="F13892" s="86"/>
    </row>
    <row r="13893" spans="3:6" x14ac:dyDescent="0.25">
      <c r="C13893" s="86"/>
      <c r="D13893" s="86"/>
      <c r="E13893" s="86"/>
      <c r="F13893" s="86"/>
    </row>
    <row r="13894" spans="3:6" x14ac:dyDescent="0.25">
      <c r="C13894" s="86"/>
      <c r="D13894" s="86"/>
      <c r="E13894" s="86"/>
      <c r="F13894" s="86"/>
    </row>
    <row r="13895" spans="3:6" x14ac:dyDescent="0.25">
      <c r="C13895" s="86"/>
      <c r="D13895" s="86"/>
      <c r="E13895" s="86"/>
      <c r="F13895" s="86"/>
    </row>
    <row r="13896" spans="3:6" x14ac:dyDescent="0.25">
      <c r="C13896" s="86"/>
      <c r="D13896" s="86"/>
      <c r="E13896" s="86"/>
      <c r="F13896" s="86"/>
    </row>
    <row r="13897" spans="3:6" x14ac:dyDescent="0.25">
      <c r="C13897" s="86"/>
      <c r="D13897" s="86"/>
      <c r="E13897" s="86"/>
      <c r="F13897" s="86"/>
    </row>
    <row r="13898" spans="3:6" x14ac:dyDescent="0.25">
      <c r="C13898" s="86"/>
      <c r="D13898" s="86"/>
      <c r="E13898" s="86"/>
      <c r="F13898" s="86"/>
    </row>
    <row r="13899" spans="3:6" x14ac:dyDescent="0.25">
      <c r="C13899" s="86"/>
      <c r="D13899" s="86"/>
      <c r="E13899" s="86"/>
      <c r="F13899" s="86"/>
    </row>
    <row r="13900" spans="3:6" x14ac:dyDescent="0.25">
      <c r="C13900" s="86"/>
      <c r="D13900" s="86"/>
      <c r="E13900" s="86"/>
      <c r="F13900" s="86"/>
    </row>
    <row r="13901" spans="3:6" x14ac:dyDescent="0.25">
      <c r="C13901" s="86"/>
      <c r="D13901" s="86"/>
      <c r="E13901" s="86"/>
      <c r="F13901" s="86"/>
    </row>
    <row r="13902" spans="3:6" x14ac:dyDescent="0.25">
      <c r="C13902" s="86"/>
      <c r="D13902" s="86"/>
      <c r="E13902" s="86"/>
      <c r="F13902" s="86"/>
    </row>
    <row r="13903" spans="3:6" x14ac:dyDescent="0.25">
      <c r="C13903" s="86"/>
      <c r="D13903" s="86"/>
      <c r="E13903" s="86"/>
      <c r="F13903" s="86"/>
    </row>
    <row r="13904" spans="3:6" x14ac:dyDescent="0.25">
      <c r="C13904" s="86"/>
      <c r="D13904" s="86"/>
      <c r="E13904" s="86"/>
      <c r="F13904" s="86"/>
    </row>
    <row r="13905" spans="3:6" x14ac:dyDescent="0.25">
      <c r="C13905" s="86"/>
      <c r="D13905" s="86"/>
      <c r="E13905" s="86"/>
      <c r="F13905" s="86"/>
    </row>
    <row r="13906" spans="3:6" x14ac:dyDescent="0.25">
      <c r="C13906" s="86"/>
      <c r="D13906" s="86"/>
      <c r="E13906" s="86"/>
      <c r="F13906" s="86"/>
    </row>
    <row r="13907" spans="3:6" x14ac:dyDescent="0.25">
      <c r="C13907" s="86"/>
      <c r="D13907" s="86"/>
      <c r="E13907" s="86"/>
      <c r="F13907" s="86"/>
    </row>
    <row r="13908" spans="3:6" x14ac:dyDescent="0.25">
      <c r="C13908" s="86"/>
      <c r="D13908" s="86"/>
      <c r="E13908" s="86"/>
      <c r="F13908" s="86"/>
    </row>
    <row r="13909" spans="3:6" x14ac:dyDescent="0.25">
      <c r="C13909" s="86"/>
      <c r="D13909" s="86"/>
      <c r="E13909" s="86"/>
      <c r="F13909" s="86"/>
    </row>
    <row r="13910" spans="3:6" x14ac:dyDescent="0.25">
      <c r="C13910" s="86"/>
      <c r="D13910" s="86"/>
      <c r="E13910" s="86"/>
      <c r="F13910" s="86"/>
    </row>
    <row r="13911" spans="3:6" x14ac:dyDescent="0.25">
      <c r="C13911" s="86"/>
      <c r="D13911" s="86"/>
      <c r="E13911" s="86"/>
      <c r="F13911" s="86"/>
    </row>
    <row r="13912" spans="3:6" x14ac:dyDescent="0.25">
      <c r="C13912" s="86"/>
      <c r="D13912" s="86"/>
      <c r="E13912" s="86"/>
      <c r="F13912" s="86"/>
    </row>
    <row r="13913" spans="3:6" x14ac:dyDescent="0.25">
      <c r="C13913" s="86"/>
      <c r="D13913" s="86"/>
      <c r="E13913" s="86"/>
      <c r="F13913" s="86"/>
    </row>
    <row r="13914" spans="3:6" x14ac:dyDescent="0.25">
      <c r="C13914" s="86"/>
      <c r="D13914" s="86"/>
      <c r="E13914" s="86"/>
      <c r="F13914" s="86"/>
    </row>
    <row r="13915" spans="3:6" x14ac:dyDescent="0.25">
      <c r="C13915" s="86"/>
      <c r="D13915" s="86"/>
      <c r="E13915" s="86"/>
      <c r="F13915" s="86"/>
    </row>
    <row r="13916" spans="3:6" x14ac:dyDescent="0.25">
      <c r="C13916" s="86"/>
      <c r="D13916" s="86"/>
      <c r="E13916" s="86"/>
      <c r="F13916" s="86"/>
    </row>
    <row r="13917" spans="3:6" x14ac:dyDescent="0.25">
      <c r="C13917" s="86"/>
      <c r="D13917" s="86"/>
      <c r="E13917" s="86"/>
      <c r="F13917" s="86"/>
    </row>
    <row r="13918" spans="3:6" x14ac:dyDescent="0.25">
      <c r="C13918" s="86"/>
      <c r="D13918" s="86"/>
      <c r="E13918" s="86"/>
      <c r="F13918" s="86"/>
    </row>
    <row r="13919" spans="3:6" x14ac:dyDescent="0.25">
      <c r="C13919" s="86"/>
      <c r="D13919" s="86"/>
      <c r="E13919" s="86"/>
      <c r="F13919" s="86"/>
    </row>
    <row r="13920" spans="3:6" x14ac:dyDescent="0.25">
      <c r="C13920" s="86"/>
      <c r="D13920" s="86"/>
      <c r="E13920" s="86"/>
      <c r="F13920" s="86"/>
    </row>
    <row r="13921" spans="3:6" x14ac:dyDescent="0.25">
      <c r="C13921" s="86"/>
      <c r="D13921" s="86"/>
      <c r="E13921" s="86"/>
      <c r="F13921" s="86"/>
    </row>
    <row r="13922" spans="3:6" x14ac:dyDescent="0.25">
      <c r="C13922" s="86"/>
      <c r="D13922" s="86"/>
      <c r="E13922" s="86"/>
      <c r="F13922" s="86"/>
    </row>
    <row r="13923" spans="3:6" x14ac:dyDescent="0.25">
      <c r="C13923" s="86"/>
      <c r="D13923" s="86"/>
      <c r="E13923" s="86"/>
      <c r="F13923" s="86"/>
    </row>
    <row r="13924" spans="3:6" x14ac:dyDescent="0.25">
      <c r="C13924" s="86"/>
      <c r="D13924" s="86"/>
      <c r="E13924" s="86"/>
      <c r="F13924" s="86"/>
    </row>
    <row r="13925" spans="3:6" x14ac:dyDescent="0.25">
      <c r="C13925" s="86"/>
      <c r="D13925" s="86"/>
      <c r="E13925" s="86"/>
      <c r="F13925" s="86"/>
    </row>
    <row r="13926" spans="3:6" x14ac:dyDescent="0.25">
      <c r="C13926" s="86"/>
      <c r="D13926" s="86"/>
      <c r="E13926" s="86"/>
      <c r="F13926" s="86"/>
    </row>
    <row r="13927" spans="3:6" x14ac:dyDescent="0.25">
      <c r="C13927" s="86"/>
      <c r="D13927" s="86"/>
      <c r="E13927" s="86"/>
      <c r="F13927" s="86"/>
    </row>
    <row r="13928" spans="3:6" x14ac:dyDescent="0.25">
      <c r="C13928" s="86"/>
      <c r="D13928" s="86"/>
      <c r="E13928" s="86"/>
      <c r="F13928" s="86"/>
    </row>
    <row r="13929" spans="3:6" x14ac:dyDescent="0.25">
      <c r="C13929" s="86"/>
      <c r="D13929" s="86"/>
      <c r="E13929" s="86"/>
      <c r="F13929" s="86"/>
    </row>
    <row r="13930" spans="3:6" x14ac:dyDescent="0.25">
      <c r="C13930" s="86"/>
      <c r="D13930" s="86"/>
      <c r="E13930" s="86"/>
      <c r="F13930" s="86"/>
    </row>
    <row r="13931" spans="3:6" x14ac:dyDescent="0.25">
      <c r="C13931" s="86"/>
      <c r="D13931" s="86"/>
      <c r="E13931" s="86"/>
      <c r="F13931" s="86"/>
    </row>
    <row r="13932" spans="3:6" x14ac:dyDescent="0.25">
      <c r="C13932" s="86"/>
      <c r="D13932" s="86"/>
      <c r="E13932" s="86"/>
      <c r="F13932" s="86"/>
    </row>
    <row r="13933" spans="3:6" x14ac:dyDescent="0.25">
      <c r="C13933" s="86"/>
      <c r="D13933" s="86"/>
      <c r="E13933" s="86"/>
      <c r="F13933" s="86"/>
    </row>
    <row r="13934" spans="3:6" x14ac:dyDescent="0.25">
      <c r="C13934" s="86"/>
      <c r="D13934" s="86"/>
      <c r="E13934" s="86"/>
      <c r="F13934" s="86"/>
    </row>
    <row r="13935" spans="3:6" x14ac:dyDescent="0.25">
      <c r="C13935" s="86"/>
      <c r="D13935" s="86"/>
      <c r="E13935" s="86"/>
      <c r="F13935" s="86"/>
    </row>
    <row r="13936" spans="3:6" x14ac:dyDescent="0.25">
      <c r="C13936" s="86"/>
      <c r="D13936" s="86"/>
      <c r="E13936" s="86"/>
      <c r="F13936" s="86"/>
    </row>
    <row r="13937" spans="3:6" x14ac:dyDescent="0.25">
      <c r="C13937" s="86"/>
      <c r="D13937" s="86"/>
      <c r="E13937" s="86"/>
      <c r="F13937" s="86"/>
    </row>
    <row r="13938" spans="3:6" x14ac:dyDescent="0.25">
      <c r="C13938" s="86"/>
      <c r="D13938" s="86"/>
      <c r="E13938" s="86"/>
      <c r="F13938" s="86"/>
    </row>
    <row r="13939" spans="3:6" x14ac:dyDescent="0.25">
      <c r="C13939" s="86"/>
      <c r="D13939" s="86"/>
      <c r="E13939" s="86"/>
      <c r="F13939" s="86"/>
    </row>
    <row r="13940" spans="3:6" x14ac:dyDescent="0.25">
      <c r="C13940" s="86"/>
      <c r="D13940" s="86"/>
      <c r="E13940" s="86"/>
      <c r="F13940" s="86"/>
    </row>
    <row r="13941" spans="3:6" x14ac:dyDescent="0.25">
      <c r="C13941" s="86"/>
      <c r="D13941" s="86"/>
      <c r="E13941" s="86"/>
      <c r="F13941" s="86"/>
    </row>
    <row r="13942" spans="3:6" x14ac:dyDescent="0.25">
      <c r="C13942" s="86"/>
      <c r="D13942" s="86"/>
      <c r="E13942" s="86"/>
      <c r="F13942" s="86"/>
    </row>
    <row r="13943" spans="3:6" x14ac:dyDescent="0.25">
      <c r="C13943" s="86"/>
      <c r="D13943" s="86"/>
      <c r="E13943" s="86"/>
      <c r="F13943" s="86"/>
    </row>
    <row r="13944" spans="3:6" x14ac:dyDescent="0.25">
      <c r="C13944" s="86"/>
      <c r="D13944" s="86"/>
      <c r="E13944" s="86"/>
      <c r="F13944" s="86"/>
    </row>
    <row r="13945" spans="3:6" x14ac:dyDescent="0.25">
      <c r="C13945" s="86"/>
      <c r="D13945" s="86"/>
      <c r="E13945" s="86"/>
      <c r="F13945" s="86"/>
    </row>
    <row r="13946" spans="3:6" x14ac:dyDescent="0.25">
      <c r="C13946" s="86"/>
      <c r="D13946" s="86"/>
      <c r="E13946" s="86"/>
      <c r="F13946" s="86"/>
    </row>
    <row r="13947" spans="3:6" x14ac:dyDescent="0.25">
      <c r="C13947" s="86"/>
      <c r="D13947" s="86"/>
      <c r="E13947" s="86"/>
      <c r="F13947" s="86"/>
    </row>
    <row r="13948" spans="3:6" x14ac:dyDescent="0.25">
      <c r="C13948" s="86"/>
      <c r="D13948" s="86"/>
      <c r="E13948" s="86"/>
      <c r="F13948" s="86"/>
    </row>
    <row r="13949" spans="3:6" x14ac:dyDescent="0.25">
      <c r="C13949" s="86"/>
      <c r="D13949" s="86"/>
      <c r="E13949" s="86"/>
      <c r="F13949" s="86"/>
    </row>
    <row r="13950" spans="3:6" x14ac:dyDescent="0.25">
      <c r="C13950" s="86"/>
      <c r="D13950" s="86"/>
      <c r="E13950" s="86"/>
      <c r="F13950" s="86"/>
    </row>
    <row r="13951" spans="3:6" x14ac:dyDescent="0.25">
      <c r="C13951" s="86"/>
      <c r="D13951" s="86"/>
      <c r="E13951" s="86"/>
      <c r="F13951" s="86"/>
    </row>
    <row r="13952" spans="3:6" x14ac:dyDescent="0.25">
      <c r="C13952" s="86"/>
      <c r="D13952" s="86"/>
      <c r="E13952" s="86"/>
      <c r="F13952" s="86"/>
    </row>
    <row r="13953" spans="3:6" x14ac:dyDescent="0.25">
      <c r="C13953" s="86"/>
      <c r="D13953" s="86"/>
      <c r="E13953" s="86"/>
      <c r="F13953" s="86"/>
    </row>
    <row r="13954" spans="3:6" x14ac:dyDescent="0.25">
      <c r="C13954" s="86"/>
      <c r="D13954" s="86"/>
      <c r="E13954" s="86"/>
      <c r="F13954" s="86"/>
    </row>
    <row r="13955" spans="3:6" x14ac:dyDescent="0.25">
      <c r="C13955" s="86"/>
      <c r="D13955" s="86"/>
      <c r="E13955" s="86"/>
      <c r="F13955" s="86"/>
    </row>
    <row r="13956" spans="3:6" x14ac:dyDescent="0.25">
      <c r="C13956" s="86"/>
      <c r="D13956" s="86"/>
      <c r="E13956" s="86"/>
      <c r="F13956" s="86"/>
    </row>
    <row r="13957" spans="3:6" x14ac:dyDescent="0.25">
      <c r="C13957" s="86"/>
      <c r="D13957" s="86"/>
      <c r="E13957" s="86"/>
      <c r="F13957" s="86"/>
    </row>
    <row r="13958" spans="3:6" x14ac:dyDescent="0.25">
      <c r="C13958" s="86"/>
      <c r="D13958" s="86"/>
      <c r="E13958" s="86"/>
      <c r="F13958" s="86"/>
    </row>
    <row r="13959" spans="3:6" x14ac:dyDescent="0.25">
      <c r="C13959" s="86"/>
      <c r="D13959" s="86"/>
      <c r="E13959" s="86"/>
      <c r="F13959" s="86"/>
    </row>
    <row r="13960" spans="3:6" x14ac:dyDescent="0.25">
      <c r="C13960" s="86"/>
      <c r="D13960" s="86"/>
      <c r="E13960" s="86"/>
      <c r="F13960" s="86"/>
    </row>
    <row r="13961" spans="3:6" x14ac:dyDescent="0.25">
      <c r="C13961" s="86"/>
      <c r="D13961" s="86"/>
      <c r="E13961" s="86"/>
      <c r="F13961" s="86"/>
    </row>
    <row r="13962" spans="3:6" x14ac:dyDescent="0.25">
      <c r="C13962" s="86"/>
      <c r="D13962" s="86"/>
      <c r="E13962" s="86"/>
      <c r="F13962" s="86"/>
    </row>
    <row r="13963" spans="3:6" x14ac:dyDescent="0.25">
      <c r="C13963" s="86"/>
      <c r="D13963" s="86"/>
      <c r="E13963" s="86"/>
      <c r="F13963" s="86"/>
    </row>
    <row r="13964" spans="3:6" x14ac:dyDescent="0.25">
      <c r="C13964" s="86"/>
      <c r="D13964" s="86"/>
      <c r="E13964" s="86"/>
      <c r="F13964" s="86"/>
    </row>
    <row r="13965" spans="3:6" x14ac:dyDescent="0.25">
      <c r="C13965" s="86"/>
      <c r="D13965" s="86"/>
      <c r="E13965" s="86"/>
      <c r="F13965" s="86"/>
    </row>
    <row r="13966" spans="3:6" x14ac:dyDescent="0.25">
      <c r="C13966" s="86"/>
      <c r="D13966" s="86"/>
      <c r="E13966" s="86"/>
      <c r="F13966" s="86"/>
    </row>
    <row r="13967" spans="3:6" x14ac:dyDescent="0.25">
      <c r="C13967" s="86"/>
      <c r="D13967" s="86"/>
      <c r="E13967" s="86"/>
      <c r="F13967" s="86"/>
    </row>
    <row r="13968" spans="3:6" x14ac:dyDescent="0.25">
      <c r="C13968" s="86"/>
      <c r="D13968" s="86"/>
      <c r="E13968" s="86"/>
      <c r="F13968" s="86"/>
    </row>
    <row r="13969" spans="3:6" x14ac:dyDescent="0.25">
      <c r="C13969" s="86"/>
      <c r="D13969" s="86"/>
      <c r="E13969" s="86"/>
      <c r="F13969" s="86"/>
    </row>
    <row r="13970" spans="3:6" x14ac:dyDescent="0.25">
      <c r="C13970" s="86"/>
      <c r="D13970" s="86"/>
      <c r="E13970" s="86"/>
      <c r="F13970" s="86"/>
    </row>
    <row r="13971" spans="3:6" x14ac:dyDescent="0.25">
      <c r="C13971" s="86"/>
      <c r="D13971" s="86"/>
      <c r="E13971" s="86"/>
      <c r="F13971" s="86"/>
    </row>
    <row r="13972" spans="3:6" x14ac:dyDescent="0.25">
      <c r="C13972" s="86"/>
      <c r="D13972" s="86"/>
      <c r="E13972" s="86"/>
      <c r="F13972" s="86"/>
    </row>
    <row r="13973" spans="3:6" x14ac:dyDescent="0.25">
      <c r="C13973" s="86"/>
      <c r="D13973" s="86"/>
      <c r="E13973" s="86"/>
      <c r="F13973" s="86"/>
    </row>
    <row r="13974" spans="3:6" x14ac:dyDescent="0.25">
      <c r="C13974" s="86"/>
      <c r="D13974" s="86"/>
      <c r="E13974" s="86"/>
      <c r="F13974" s="86"/>
    </row>
    <row r="13975" spans="3:6" x14ac:dyDescent="0.25">
      <c r="C13975" s="86"/>
      <c r="D13975" s="86"/>
      <c r="E13975" s="86"/>
      <c r="F13975" s="86"/>
    </row>
    <row r="13976" spans="3:6" x14ac:dyDescent="0.25">
      <c r="C13976" s="86"/>
      <c r="D13976" s="86"/>
      <c r="E13976" s="86"/>
      <c r="F13976" s="86"/>
    </row>
    <row r="13977" spans="3:6" x14ac:dyDescent="0.25">
      <c r="C13977" s="86"/>
      <c r="D13977" s="86"/>
      <c r="E13977" s="86"/>
      <c r="F13977" s="86"/>
    </row>
    <row r="13978" spans="3:6" x14ac:dyDescent="0.25">
      <c r="C13978" s="86"/>
      <c r="D13978" s="86"/>
      <c r="E13978" s="86"/>
      <c r="F13978" s="86"/>
    </row>
    <row r="13979" spans="3:6" x14ac:dyDescent="0.25">
      <c r="C13979" s="86"/>
      <c r="D13979" s="86"/>
      <c r="E13979" s="86"/>
      <c r="F13979" s="86"/>
    </row>
    <row r="13980" spans="3:6" x14ac:dyDescent="0.25">
      <c r="C13980" s="86"/>
      <c r="D13980" s="86"/>
      <c r="E13980" s="86"/>
      <c r="F13980" s="86"/>
    </row>
    <row r="13981" spans="3:6" x14ac:dyDescent="0.25">
      <c r="C13981" s="86"/>
      <c r="D13981" s="86"/>
      <c r="E13981" s="86"/>
      <c r="F13981" s="86"/>
    </row>
    <row r="13982" spans="3:6" x14ac:dyDescent="0.25">
      <c r="C13982" s="86"/>
      <c r="D13982" s="86"/>
      <c r="E13982" s="86"/>
      <c r="F13982" s="86"/>
    </row>
    <row r="13983" spans="3:6" x14ac:dyDescent="0.25">
      <c r="C13983" s="86"/>
      <c r="D13983" s="86"/>
      <c r="E13983" s="86"/>
      <c r="F13983" s="86"/>
    </row>
    <row r="13984" spans="3:6" x14ac:dyDescent="0.25">
      <c r="C13984" s="86"/>
      <c r="D13984" s="86"/>
      <c r="E13984" s="86"/>
      <c r="F13984" s="86"/>
    </row>
    <row r="13985" spans="3:6" x14ac:dyDescent="0.25">
      <c r="C13985" s="86"/>
      <c r="D13985" s="86"/>
      <c r="E13985" s="86"/>
      <c r="F13985" s="86"/>
    </row>
    <row r="13986" spans="3:6" x14ac:dyDescent="0.25">
      <c r="C13986" s="86"/>
      <c r="D13986" s="86"/>
      <c r="E13986" s="86"/>
      <c r="F13986" s="86"/>
    </row>
    <row r="13987" spans="3:6" x14ac:dyDescent="0.25">
      <c r="C13987" s="86"/>
      <c r="D13987" s="86"/>
      <c r="E13987" s="86"/>
      <c r="F13987" s="86"/>
    </row>
    <row r="13988" spans="3:6" x14ac:dyDescent="0.25">
      <c r="C13988" s="86"/>
      <c r="D13988" s="86"/>
      <c r="E13988" s="86"/>
      <c r="F13988" s="86"/>
    </row>
    <row r="13989" spans="3:6" x14ac:dyDescent="0.25">
      <c r="C13989" s="86"/>
      <c r="D13989" s="86"/>
      <c r="E13989" s="86"/>
      <c r="F13989" s="86"/>
    </row>
    <row r="13990" spans="3:6" x14ac:dyDescent="0.25">
      <c r="C13990" s="86"/>
      <c r="D13990" s="86"/>
      <c r="E13990" s="86"/>
      <c r="F13990" s="86"/>
    </row>
    <row r="13991" spans="3:6" x14ac:dyDescent="0.25">
      <c r="C13991" s="86"/>
      <c r="D13991" s="86"/>
      <c r="E13991" s="86"/>
      <c r="F13991" s="86"/>
    </row>
    <row r="13992" spans="3:6" x14ac:dyDescent="0.25">
      <c r="C13992" s="86"/>
      <c r="D13992" s="86"/>
      <c r="E13992" s="86"/>
      <c r="F13992" s="86"/>
    </row>
    <row r="13993" spans="3:6" x14ac:dyDescent="0.25">
      <c r="C13993" s="86"/>
      <c r="D13993" s="86"/>
      <c r="E13993" s="86"/>
      <c r="F13993" s="86"/>
    </row>
    <row r="13994" spans="3:6" x14ac:dyDescent="0.25">
      <c r="C13994" s="86"/>
      <c r="D13994" s="86"/>
      <c r="E13994" s="86"/>
      <c r="F13994" s="86"/>
    </row>
    <row r="13995" spans="3:6" x14ac:dyDescent="0.25">
      <c r="C13995" s="86"/>
      <c r="D13995" s="86"/>
      <c r="E13995" s="86"/>
      <c r="F13995" s="86"/>
    </row>
    <row r="13996" spans="3:6" x14ac:dyDescent="0.25">
      <c r="C13996" s="86"/>
      <c r="D13996" s="86"/>
      <c r="E13996" s="86"/>
      <c r="F13996" s="86"/>
    </row>
    <row r="13997" spans="3:6" x14ac:dyDescent="0.25">
      <c r="C13997" s="86"/>
      <c r="D13997" s="86"/>
      <c r="E13997" s="86"/>
      <c r="F13997" s="86"/>
    </row>
    <row r="13998" spans="3:6" x14ac:dyDescent="0.25">
      <c r="C13998" s="86"/>
      <c r="D13998" s="86"/>
      <c r="E13998" s="86"/>
      <c r="F13998" s="86"/>
    </row>
    <row r="13999" spans="3:6" x14ac:dyDescent="0.25">
      <c r="C13999" s="86"/>
      <c r="D13999" s="86"/>
      <c r="E13999" s="86"/>
      <c r="F13999" s="86"/>
    </row>
    <row r="14000" spans="3:6" x14ac:dyDescent="0.25">
      <c r="C14000" s="86"/>
      <c r="D14000" s="86"/>
      <c r="E14000" s="86"/>
      <c r="F14000" s="86"/>
    </row>
    <row r="14001" spans="3:6" x14ac:dyDescent="0.25">
      <c r="C14001" s="86"/>
      <c r="D14001" s="86"/>
      <c r="E14001" s="86"/>
      <c r="F14001" s="86"/>
    </row>
    <row r="14002" spans="3:6" x14ac:dyDescent="0.25">
      <c r="C14002" s="86"/>
      <c r="D14002" s="86"/>
      <c r="E14002" s="86"/>
      <c r="F14002" s="86"/>
    </row>
    <row r="14003" spans="3:6" x14ac:dyDescent="0.25">
      <c r="C14003" s="86"/>
      <c r="D14003" s="86"/>
      <c r="E14003" s="86"/>
      <c r="F14003" s="86"/>
    </row>
    <row r="14004" spans="3:6" x14ac:dyDescent="0.25">
      <c r="C14004" s="86"/>
      <c r="D14004" s="86"/>
      <c r="E14004" s="86"/>
      <c r="F14004" s="86"/>
    </row>
    <row r="14005" spans="3:6" x14ac:dyDescent="0.25">
      <c r="C14005" s="86"/>
      <c r="D14005" s="86"/>
      <c r="E14005" s="86"/>
      <c r="F14005" s="86"/>
    </row>
    <row r="14006" spans="3:6" x14ac:dyDescent="0.25">
      <c r="C14006" s="86"/>
      <c r="D14006" s="86"/>
      <c r="E14006" s="86"/>
      <c r="F14006" s="86"/>
    </row>
    <row r="14007" spans="3:6" x14ac:dyDescent="0.25">
      <c r="C14007" s="86"/>
      <c r="D14007" s="86"/>
      <c r="E14007" s="86"/>
      <c r="F14007" s="86"/>
    </row>
    <row r="14008" spans="3:6" x14ac:dyDescent="0.25">
      <c r="C14008" s="86"/>
      <c r="D14008" s="86"/>
      <c r="E14008" s="86"/>
      <c r="F14008" s="86"/>
    </row>
    <row r="14009" spans="3:6" x14ac:dyDescent="0.25">
      <c r="C14009" s="86"/>
      <c r="D14009" s="86"/>
      <c r="E14009" s="86"/>
      <c r="F14009" s="86"/>
    </row>
    <row r="14010" spans="3:6" x14ac:dyDescent="0.25">
      <c r="C14010" s="86"/>
      <c r="D14010" s="86"/>
      <c r="E14010" s="86"/>
      <c r="F14010" s="86"/>
    </row>
    <row r="14011" spans="3:6" x14ac:dyDescent="0.25">
      <c r="C14011" s="86"/>
      <c r="D14011" s="86"/>
      <c r="E14011" s="86"/>
      <c r="F14011" s="86"/>
    </row>
    <row r="14012" spans="3:6" x14ac:dyDescent="0.25">
      <c r="C14012" s="86"/>
      <c r="D14012" s="86"/>
      <c r="E14012" s="86"/>
      <c r="F14012" s="86"/>
    </row>
    <row r="14013" spans="3:6" x14ac:dyDescent="0.25">
      <c r="C14013" s="86"/>
      <c r="D14013" s="86"/>
      <c r="E14013" s="86"/>
      <c r="F14013" s="86"/>
    </row>
    <row r="14014" spans="3:6" x14ac:dyDescent="0.25">
      <c r="C14014" s="86"/>
      <c r="D14014" s="86"/>
      <c r="E14014" s="86"/>
      <c r="F14014" s="86"/>
    </row>
    <row r="14015" spans="3:6" x14ac:dyDescent="0.25">
      <c r="C14015" s="86"/>
      <c r="D14015" s="86"/>
      <c r="E14015" s="86"/>
      <c r="F14015" s="86"/>
    </row>
    <row r="14016" spans="3:6" x14ac:dyDescent="0.25">
      <c r="C14016" s="86"/>
      <c r="D14016" s="86"/>
      <c r="E14016" s="86"/>
      <c r="F14016" s="86"/>
    </row>
    <row r="14017" spans="3:6" x14ac:dyDescent="0.25">
      <c r="C14017" s="86"/>
      <c r="D14017" s="86"/>
      <c r="E14017" s="86"/>
      <c r="F14017" s="86"/>
    </row>
    <row r="14018" spans="3:6" x14ac:dyDescent="0.25">
      <c r="C14018" s="86"/>
      <c r="D14018" s="86"/>
      <c r="E14018" s="86"/>
      <c r="F14018" s="86"/>
    </row>
    <row r="14019" spans="3:6" x14ac:dyDescent="0.25">
      <c r="C14019" s="86"/>
      <c r="D14019" s="86"/>
      <c r="E14019" s="86"/>
      <c r="F14019" s="86"/>
    </row>
    <row r="14020" spans="3:6" x14ac:dyDescent="0.25">
      <c r="C14020" s="86"/>
      <c r="D14020" s="86"/>
      <c r="E14020" s="86"/>
      <c r="F14020" s="86"/>
    </row>
    <row r="14021" spans="3:6" x14ac:dyDescent="0.25">
      <c r="C14021" s="86"/>
      <c r="D14021" s="86"/>
      <c r="E14021" s="86"/>
      <c r="F14021" s="86"/>
    </row>
    <row r="14022" spans="3:6" x14ac:dyDescent="0.25">
      <c r="C14022" s="86"/>
      <c r="D14022" s="86"/>
      <c r="E14022" s="86"/>
      <c r="F14022" s="86"/>
    </row>
    <row r="14023" spans="3:6" x14ac:dyDescent="0.25">
      <c r="C14023" s="86"/>
      <c r="D14023" s="86"/>
      <c r="E14023" s="86"/>
      <c r="F14023" s="86"/>
    </row>
    <row r="14024" spans="3:6" x14ac:dyDescent="0.25">
      <c r="C14024" s="86"/>
      <c r="D14024" s="86"/>
      <c r="E14024" s="86"/>
      <c r="F14024" s="86"/>
    </row>
    <row r="14025" spans="3:6" x14ac:dyDescent="0.25">
      <c r="C14025" s="86"/>
      <c r="D14025" s="86"/>
      <c r="E14025" s="86"/>
      <c r="F14025" s="86"/>
    </row>
    <row r="14026" spans="3:6" x14ac:dyDescent="0.25">
      <c r="C14026" s="86"/>
      <c r="D14026" s="86"/>
      <c r="E14026" s="86"/>
      <c r="F14026" s="86"/>
    </row>
    <row r="14027" spans="3:6" x14ac:dyDescent="0.25">
      <c r="C14027" s="86"/>
      <c r="D14027" s="86"/>
      <c r="E14027" s="86"/>
      <c r="F14027" s="86"/>
    </row>
    <row r="14028" spans="3:6" x14ac:dyDescent="0.25">
      <c r="C14028" s="86"/>
      <c r="D14028" s="86"/>
      <c r="E14028" s="86"/>
      <c r="F14028" s="86"/>
    </row>
    <row r="14029" spans="3:6" x14ac:dyDescent="0.25">
      <c r="C14029" s="86"/>
      <c r="D14029" s="86"/>
      <c r="E14029" s="86"/>
      <c r="F14029" s="86"/>
    </row>
    <row r="14030" spans="3:6" x14ac:dyDescent="0.25">
      <c r="C14030" s="86"/>
      <c r="D14030" s="86"/>
      <c r="E14030" s="86"/>
      <c r="F14030" s="86"/>
    </row>
    <row r="14031" spans="3:6" x14ac:dyDescent="0.25">
      <c r="C14031" s="86"/>
      <c r="D14031" s="86"/>
      <c r="E14031" s="86"/>
      <c r="F14031" s="86"/>
    </row>
    <row r="14032" spans="3:6" x14ac:dyDescent="0.25">
      <c r="C14032" s="86"/>
      <c r="D14032" s="86"/>
      <c r="E14032" s="86"/>
      <c r="F14032" s="86"/>
    </row>
    <row r="14033" spans="3:6" x14ac:dyDescent="0.25">
      <c r="C14033" s="86"/>
      <c r="D14033" s="86"/>
      <c r="E14033" s="86"/>
      <c r="F14033" s="86"/>
    </row>
    <row r="14034" spans="3:6" x14ac:dyDescent="0.25">
      <c r="C14034" s="86"/>
      <c r="D14034" s="86"/>
      <c r="E14034" s="86"/>
      <c r="F14034" s="86"/>
    </row>
    <row r="14035" spans="3:6" x14ac:dyDescent="0.25">
      <c r="C14035" s="86"/>
      <c r="D14035" s="86"/>
      <c r="E14035" s="86"/>
      <c r="F14035" s="86"/>
    </row>
    <row r="14036" spans="3:6" x14ac:dyDescent="0.25">
      <c r="C14036" s="86"/>
      <c r="D14036" s="86"/>
      <c r="E14036" s="86"/>
      <c r="F14036" s="86"/>
    </row>
    <row r="14037" spans="3:6" x14ac:dyDescent="0.25">
      <c r="C14037" s="86"/>
      <c r="D14037" s="86"/>
      <c r="E14037" s="86"/>
      <c r="F14037" s="86"/>
    </row>
    <row r="14038" spans="3:6" x14ac:dyDescent="0.25">
      <c r="C14038" s="86"/>
      <c r="D14038" s="86"/>
      <c r="E14038" s="86"/>
      <c r="F14038" s="86"/>
    </row>
    <row r="14039" spans="3:6" x14ac:dyDescent="0.25">
      <c r="C14039" s="86"/>
      <c r="D14039" s="86"/>
      <c r="E14039" s="86"/>
      <c r="F14039" s="86"/>
    </row>
    <row r="14040" spans="3:6" x14ac:dyDescent="0.25">
      <c r="C14040" s="86"/>
      <c r="D14040" s="86"/>
      <c r="E14040" s="86"/>
      <c r="F14040" s="86"/>
    </row>
    <row r="14041" spans="3:6" x14ac:dyDescent="0.25">
      <c r="C14041" s="86"/>
      <c r="D14041" s="86"/>
      <c r="E14041" s="86"/>
      <c r="F14041" s="86"/>
    </row>
    <row r="14042" spans="3:6" x14ac:dyDescent="0.25">
      <c r="C14042" s="86"/>
      <c r="D14042" s="86"/>
      <c r="E14042" s="86"/>
      <c r="F14042" s="86"/>
    </row>
    <row r="14043" spans="3:6" x14ac:dyDescent="0.25">
      <c r="C14043" s="86"/>
      <c r="D14043" s="86"/>
      <c r="E14043" s="86"/>
      <c r="F14043" s="86"/>
    </row>
    <row r="14044" spans="3:6" x14ac:dyDescent="0.25">
      <c r="C14044" s="86"/>
      <c r="D14044" s="86"/>
      <c r="E14044" s="86"/>
      <c r="F14044" s="86"/>
    </row>
    <row r="14045" spans="3:6" x14ac:dyDescent="0.25">
      <c r="C14045" s="86"/>
      <c r="D14045" s="86"/>
      <c r="E14045" s="86"/>
      <c r="F14045" s="86"/>
    </row>
    <row r="14046" spans="3:6" x14ac:dyDescent="0.25">
      <c r="C14046" s="86"/>
      <c r="D14046" s="86"/>
      <c r="E14046" s="86"/>
      <c r="F14046" s="86"/>
    </row>
    <row r="14047" spans="3:6" x14ac:dyDescent="0.25">
      <c r="C14047" s="86"/>
      <c r="D14047" s="86"/>
      <c r="E14047" s="86"/>
      <c r="F14047" s="86"/>
    </row>
    <row r="14048" spans="3:6" x14ac:dyDescent="0.25">
      <c r="C14048" s="86"/>
      <c r="D14048" s="86"/>
      <c r="E14048" s="86"/>
      <c r="F14048" s="86"/>
    </row>
    <row r="14049" spans="3:6" x14ac:dyDescent="0.25">
      <c r="C14049" s="86"/>
      <c r="D14049" s="86"/>
      <c r="E14049" s="86"/>
      <c r="F14049" s="86"/>
    </row>
    <row r="14050" spans="3:6" x14ac:dyDescent="0.25">
      <c r="C14050" s="86"/>
      <c r="D14050" s="86"/>
      <c r="E14050" s="86"/>
      <c r="F14050" s="86"/>
    </row>
    <row r="14051" spans="3:6" x14ac:dyDescent="0.25">
      <c r="C14051" s="86"/>
      <c r="D14051" s="86"/>
      <c r="E14051" s="86"/>
      <c r="F14051" s="86"/>
    </row>
    <row r="14052" spans="3:6" x14ac:dyDescent="0.25">
      <c r="C14052" s="86"/>
      <c r="D14052" s="86"/>
      <c r="E14052" s="86"/>
      <c r="F14052" s="86"/>
    </row>
    <row r="14053" spans="3:6" x14ac:dyDescent="0.25">
      <c r="C14053" s="86"/>
      <c r="D14053" s="86"/>
      <c r="E14053" s="86"/>
      <c r="F14053" s="86"/>
    </row>
    <row r="14054" spans="3:6" x14ac:dyDescent="0.25">
      <c r="C14054" s="86"/>
      <c r="D14054" s="86"/>
      <c r="E14054" s="86"/>
      <c r="F14054" s="86"/>
    </row>
    <row r="14055" spans="3:6" x14ac:dyDescent="0.25">
      <c r="C14055" s="86"/>
      <c r="D14055" s="86"/>
      <c r="E14055" s="86"/>
      <c r="F14055" s="86"/>
    </row>
    <row r="14056" spans="3:6" x14ac:dyDescent="0.25">
      <c r="C14056" s="86"/>
      <c r="D14056" s="86"/>
      <c r="E14056" s="86"/>
      <c r="F14056" s="86"/>
    </row>
    <row r="14057" spans="3:6" x14ac:dyDescent="0.25">
      <c r="C14057" s="86"/>
      <c r="D14057" s="86"/>
      <c r="E14057" s="86"/>
      <c r="F14057" s="86"/>
    </row>
    <row r="14058" spans="3:6" x14ac:dyDescent="0.25">
      <c r="C14058" s="86"/>
      <c r="D14058" s="86"/>
      <c r="E14058" s="86"/>
      <c r="F14058" s="86"/>
    </row>
    <row r="14059" spans="3:6" x14ac:dyDescent="0.25">
      <c r="C14059" s="86"/>
      <c r="D14059" s="86"/>
      <c r="E14059" s="86"/>
      <c r="F14059" s="86"/>
    </row>
    <row r="14060" spans="3:6" x14ac:dyDescent="0.25">
      <c r="C14060" s="86"/>
      <c r="D14060" s="86"/>
      <c r="E14060" s="86"/>
      <c r="F14060" s="86"/>
    </row>
    <row r="14061" spans="3:6" x14ac:dyDescent="0.25">
      <c r="C14061" s="86"/>
      <c r="D14061" s="86"/>
      <c r="E14061" s="86"/>
      <c r="F14061" s="86"/>
    </row>
    <row r="14062" spans="3:6" x14ac:dyDescent="0.25">
      <c r="C14062" s="86"/>
      <c r="D14062" s="86"/>
      <c r="E14062" s="86"/>
      <c r="F14062" s="86"/>
    </row>
    <row r="14063" spans="3:6" x14ac:dyDescent="0.25">
      <c r="C14063" s="86"/>
      <c r="D14063" s="86"/>
      <c r="E14063" s="86"/>
      <c r="F14063" s="86"/>
    </row>
    <row r="14064" spans="3:6" x14ac:dyDescent="0.25">
      <c r="C14064" s="86"/>
      <c r="D14064" s="86"/>
      <c r="E14064" s="86"/>
      <c r="F14064" s="86"/>
    </row>
    <row r="14065" spans="3:6" x14ac:dyDescent="0.25">
      <c r="C14065" s="86"/>
      <c r="D14065" s="86"/>
      <c r="E14065" s="86"/>
      <c r="F14065" s="86"/>
    </row>
    <row r="14066" spans="3:6" x14ac:dyDescent="0.25">
      <c r="C14066" s="86"/>
      <c r="D14066" s="86"/>
      <c r="E14066" s="86"/>
      <c r="F14066" s="86"/>
    </row>
    <row r="14067" spans="3:6" x14ac:dyDescent="0.25">
      <c r="C14067" s="86"/>
      <c r="D14067" s="86"/>
      <c r="E14067" s="86"/>
      <c r="F14067" s="86"/>
    </row>
    <row r="14068" spans="3:6" x14ac:dyDescent="0.25">
      <c r="C14068" s="86"/>
      <c r="D14068" s="86"/>
      <c r="E14068" s="86"/>
      <c r="F14068" s="86"/>
    </row>
    <row r="14069" spans="3:6" x14ac:dyDescent="0.25">
      <c r="C14069" s="86"/>
      <c r="D14069" s="86"/>
      <c r="E14069" s="86"/>
      <c r="F14069" s="86"/>
    </row>
    <row r="14070" spans="3:6" x14ac:dyDescent="0.25">
      <c r="C14070" s="86"/>
      <c r="D14070" s="86"/>
      <c r="E14070" s="86"/>
      <c r="F14070" s="86"/>
    </row>
    <row r="14071" spans="3:6" x14ac:dyDescent="0.25">
      <c r="C14071" s="86"/>
      <c r="D14071" s="86"/>
      <c r="E14071" s="86"/>
      <c r="F14071" s="86"/>
    </row>
    <row r="14072" spans="3:6" x14ac:dyDescent="0.25">
      <c r="C14072" s="86"/>
      <c r="D14072" s="86"/>
      <c r="E14072" s="86"/>
      <c r="F14072" s="86"/>
    </row>
    <row r="14073" spans="3:6" x14ac:dyDescent="0.25">
      <c r="C14073" s="86"/>
      <c r="D14073" s="86"/>
      <c r="E14073" s="86"/>
      <c r="F14073" s="86"/>
    </row>
    <row r="14074" spans="3:6" x14ac:dyDescent="0.25">
      <c r="C14074" s="86"/>
      <c r="D14074" s="86"/>
      <c r="E14074" s="86"/>
      <c r="F14074" s="86"/>
    </row>
    <row r="14075" spans="3:6" x14ac:dyDescent="0.25">
      <c r="C14075" s="86"/>
      <c r="D14075" s="86"/>
      <c r="E14075" s="86"/>
      <c r="F14075" s="86"/>
    </row>
    <row r="14076" spans="3:6" x14ac:dyDescent="0.25">
      <c r="C14076" s="86"/>
      <c r="D14076" s="86"/>
      <c r="E14076" s="86"/>
      <c r="F14076" s="86"/>
    </row>
    <row r="14077" spans="3:6" x14ac:dyDescent="0.25">
      <c r="C14077" s="86"/>
      <c r="D14077" s="86"/>
      <c r="E14077" s="86"/>
      <c r="F14077" s="86"/>
    </row>
    <row r="14078" spans="3:6" x14ac:dyDescent="0.25">
      <c r="C14078" s="86"/>
      <c r="D14078" s="86"/>
      <c r="E14078" s="86"/>
      <c r="F14078" s="86"/>
    </row>
    <row r="14079" spans="3:6" x14ac:dyDescent="0.25">
      <c r="C14079" s="86"/>
      <c r="D14079" s="86"/>
      <c r="E14079" s="86"/>
      <c r="F14079" s="86"/>
    </row>
    <row r="14080" spans="3:6" x14ac:dyDescent="0.25">
      <c r="C14080" s="86"/>
      <c r="D14080" s="86"/>
      <c r="E14080" s="86"/>
      <c r="F14080" s="86"/>
    </row>
    <row r="14081" spans="3:6" x14ac:dyDescent="0.25">
      <c r="C14081" s="86"/>
      <c r="D14081" s="86"/>
      <c r="E14081" s="86"/>
      <c r="F14081" s="86"/>
    </row>
    <row r="14082" spans="3:6" x14ac:dyDescent="0.25">
      <c r="C14082" s="86"/>
      <c r="D14082" s="86"/>
      <c r="E14082" s="86"/>
      <c r="F14082" s="86"/>
    </row>
    <row r="14083" spans="3:6" x14ac:dyDescent="0.25">
      <c r="C14083" s="86"/>
      <c r="D14083" s="86"/>
      <c r="E14083" s="86"/>
      <c r="F14083" s="86"/>
    </row>
    <row r="14084" spans="3:6" x14ac:dyDescent="0.25">
      <c r="C14084" s="86"/>
      <c r="D14084" s="86"/>
      <c r="E14084" s="86"/>
      <c r="F14084" s="86"/>
    </row>
    <row r="14085" spans="3:6" x14ac:dyDescent="0.25">
      <c r="C14085" s="86"/>
      <c r="D14085" s="86"/>
      <c r="E14085" s="86"/>
      <c r="F14085" s="86"/>
    </row>
    <row r="14086" spans="3:6" x14ac:dyDescent="0.25">
      <c r="C14086" s="86"/>
      <c r="D14086" s="86"/>
      <c r="E14086" s="86"/>
      <c r="F14086" s="86"/>
    </row>
    <row r="14087" spans="3:6" x14ac:dyDescent="0.25">
      <c r="C14087" s="86"/>
      <c r="D14087" s="86"/>
      <c r="E14087" s="86"/>
      <c r="F14087" s="86"/>
    </row>
    <row r="14088" spans="3:6" x14ac:dyDescent="0.25">
      <c r="C14088" s="86"/>
      <c r="D14088" s="86"/>
      <c r="E14088" s="86"/>
      <c r="F14088" s="86"/>
    </row>
    <row r="14089" spans="3:6" x14ac:dyDescent="0.25">
      <c r="C14089" s="86"/>
      <c r="D14089" s="86"/>
      <c r="E14089" s="86"/>
      <c r="F14089" s="86"/>
    </row>
    <row r="14090" spans="3:6" x14ac:dyDescent="0.25">
      <c r="C14090" s="86"/>
      <c r="D14090" s="86"/>
      <c r="E14090" s="86"/>
      <c r="F14090" s="86"/>
    </row>
    <row r="14091" spans="3:6" x14ac:dyDescent="0.25">
      <c r="C14091" s="86"/>
      <c r="D14091" s="86"/>
      <c r="E14091" s="86"/>
      <c r="F14091" s="86"/>
    </row>
    <row r="14092" spans="3:6" x14ac:dyDescent="0.25">
      <c r="C14092" s="86"/>
      <c r="D14092" s="86"/>
      <c r="E14092" s="86"/>
      <c r="F14092" s="86"/>
    </row>
    <row r="14093" spans="3:6" x14ac:dyDescent="0.25">
      <c r="C14093" s="86"/>
      <c r="D14093" s="86"/>
      <c r="E14093" s="86"/>
      <c r="F14093" s="86"/>
    </row>
    <row r="14094" spans="3:6" x14ac:dyDescent="0.25">
      <c r="C14094" s="86"/>
      <c r="D14094" s="86"/>
      <c r="E14094" s="86"/>
      <c r="F14094" s="86"/>
    </row>
    <row r="14095" spans="3:6" x14ac:dyDescent="0.25">
      <c r="C14095" s="86"/>
      <c r="D14095" s="86"/>
      <c r="E14095" s="86"/>
      <c r="F14095" s="86"/>
    </row>
    <row r="14096" spans="3:6" x14ac:dyDescent="0.25">
      <c r="C14096" s="86"/>
      <c r="D14096" s="86"/>
      <c r="E14096" s="86"/>
      <c r="F14096" s="86"/>
    </row>
    <row r="14097" spans="3:6" x14ac:dyDescent="0.25">
      <c r="C14097" s="86"/>
      <c r="D14097" s="86"/>
      <c r="E14097" s="86"/>
      <c r="F14097" s="86"/>
    </row>
    <row r="14098" spans="3:6" x14ac:dyDescent="0.25">
      <c r="C14098" s="86"/>
      <c r="D14098" s="86"/>
      <c r="E14098" s="86"/>
      <c r="F14098" s="86"/>
    </row>
    <row r="14099" spans="3:6" x14ac:dyDescent="0.25">
      <c r="C14099" s="86"/>
      <c r="D14099" s="86"/>
      <c r="E14099" s="86"/>
      <c r="F14099" s="86"/>
    </row>
    <row r="14100" spans="3:6" x14ac:dyDescent="0.25">
      <c r="C14100" s="86"/>
      <c r="D14100" s="86"/>
      <c r="E14100" s="86"/>
      <c r="F14100" s="86"/>
    </row>
    <row r="14101" spans="3:6" x14ac:dyDescent="0.25">
      <c r="C14101" s="86"/>
      <c r="D14101" s="86"/>
      <c r="E14101" s="86"/>
      <c r="F14101" s="86"/>
    </row>
    <row r="14102" spans="3:6" x14ac:dyDescent="0.25">
      <c r="C14102" s="86"/>
      <c r="D14102" s="86"/>
      <c r="E14102" s="86"/>
      <c r="F14102" s="86"/>
    </row>
    <row r="14103" spans="3:6" x14ac:dyDescent="0.25">
      <c r="C14103" s="86"/>
      <c r="D14103" s="86"/>
      <c r="E14103" s="86"/>
      <c r="F14103" s="86"/>
    </row>
    <row r="14104" spans="3:6" x14ac:dyDescent="0.25">
      <c r="C14104" s="86"/>
      <c r="D14104" s="86"/>
      <c r="E14104" s="86"/>
      <c r="F14104" s="86"/>
    </row>
    <row r="14105" spans="3:6" x14ac:dyDescent="0.25">
      <c r="C14105" s="86"/>
      <c r="D14105" s="86"/>
      <c r="E14105" s="86"/>
      <c r="F14105" s="86"/>
    </row>
    <row r="14106" spans="3:6" x14ac:dyDescent="0.25">
      <c r="C14106" s="86"/>
      <c r="D14106" s="86"/>
      <c r="E14106" s="86"/>
      <c r="F14106" s="86"/>
    </row>
    <row r="14107" spans="3:6" x14ac:dyDescent="0.25">
      <c r="C14107" s="86"/>
      <c r="D14107" s="86"/>
      <c r="E14107" s="86"/>
      <c r="F14107" s="86"/>
    </row>
    <row r="14108" spans="3:6" x14ac:dyDescent="0.25">
      <c r="C14108" s="86"/>
      <c r="D14108" s="86"/>
      <c r="E14108" s="86"/>
      <c r="F14108" s="86"/>
    </row>
    <row r="14109" spans="3:6" x14ac:dyDescent="0.25">
      <c r="C14109" s="86"/>
      <c r="D14109" s="86"/>
      <c r="E14109" s="86"/>
      <c r="F14109" s="86"/>
    </row>
    <row r="14110" spans="3:6" x14ac:dyDescent="0.25">
      <c r="C14110" s="86"/>
      <c r="D14110" s="86"/>
      <c r="E14110" s="86"/>
      <c r="F14110" s="86"/>
    </row>
    <row r="14111" spans="3:6" x14ac:dyDescent="0.25">
      <c r="C14111" s="86"/>
      <c r="D14111" s="86"/>
      <c r="E14111" s="86"/>
      <c r="F14111" s="86"/>
    </row>
    <row r="14112" spans="3:6" x14ac:dyDescent="0.25">
      <c r="C14112" s="86"/>
      <c r="D14112" s="86"/>
      <c r="E14112" s="86"/>
      <c r="F14112" s="86"/>
    </row>
    <row r="14113" spans="3:6" x14ac:dyDescent="0.25">
      <c r="C14113" s="86"/>
      <c r="D14113" s="86"/>
      <c r="E14113" s="86"/>
      <c r="F14113" s="86"/>
    </row>
    <row r="14114" spans="3:6" x14ac:dyDescent="0.25">
      <c r="C14114" s="86"/>
      <c r="D14114" s="86"/>
      <c r="E14114" s="86"/>
      <c r="F14114" s="86"/>
    </row>
    <row r="14115" spans="3:6" x14ac:dyDescent="0.25">
      <c r="C14115" s="86"/>
      <c r="D14115" s="86"/>
      <c r="E14115" s="86"/>
      <c r="F14115" s="86"/>
    </row>
    <row r="14116" spans="3:6" x14ac:dyDescent="0.25">
      <c r="C14116" s="86"/>
      <c r="D14116" s="86"/>
      <c r="E14116" s="86"/>
      <c r="F14116" s="86"/>
    </row>
    <row r="14117" spans="3:6" x14ac:dyDescent="0.25">
      <c r="C14117" s="86"/>
      <c r="D14117" s="86"/>
      <c r="E14117" s="86"/>
      <c r="F14117" s="86"/>
    </row>
    <row r="14118" spans="3:6" x14ac:dyDescent="0.25">
      <c r="C14118" s="86"/>
      <c r="D14118" s="86"/>
      <c r="E14118" s="86"/>
      <c r="F14118" s="86"/>
    </row>
    <row r="14119" spans="3:6" x14ac:dyDescent="0.25">
      <c r="C14119" s="86"/>
      <c r="D14119" s="86"/>
      <c r="E14119" s="86"/>
      <c r="F14119" s="86"/>
    </row>
    <row r="14120" spans="3:6" x14ac:dyDescent="0.25">
      <c r="C14120" s="86"/>
      <c r="D14120" s="86"/>
      <c r="E14120" s="86"/>
      <c r="F14120" s="86"/>
    </row>
    <row r="14121" spans="3:6" x14ac:dyDescent="0.25">
      <c r="C14121" s="86"/>
      <c r="D14121" s="86"/>
      <c r="E14121" s="86"/>
      <c r="F14121" s="86"/>
    </row>
    <row r="14122" spans="3:6" x14ac:dyDescent="0.25">
      <c r="C14122" s="86"/>
      <c r="D14122" s="86"/>
      <c r="E14122" s="86"/>
      <c r="F14122" s="86"/>
    </row>
    <row r="14123" spans="3:6" x14ac:dyDescent="0.25">
      <c r="C14123" s="86"/>
      <c r="D14123" s="86"/>
      <c r="E14123" s="86"/>
      <c r="F14123" s="86"/>
    </row>
    <row r="14124" spans="3:6" x14ac:dyDescent="0.25">
      <c r="C14124" s="86"/>
      <c r="D14124" s="86"/>
      <c r="E14124" s="86"/>
      <c r="F14124" s="86"/>
    </row>
    <row r="14125" spans="3:6" x14ac:dyDescent="0.25">
      <c r="C14125" s="86"/>
      <c r="D14125" s="86"/>
      <c r="E14125" s="86"/>
      <c r="F14125" s="86"/>
    </row>
    <row r="14126" spans="3:6" x14ac:dyDescent="0.25">
      <c r="C14126" s="86"/>
      <c r="D14126" s="86"/>
      <c r="E14126" s="86"/>
      <c r="F14126" s="86"/>
    </row>
    <row r="14127" spans="3:6" x14ac:dyDescent="0.25">
      <c r="C14127" s="86"/>
      <c r="D14127" s="86"/>
      <c r="E14127" s="86"/>
      <c r="F14127" s="86"/>
    </row>
    <row r="14128" spans="3:6" x14ac:dyDescent="0.25">
      <c r="C14128" s="86"/>
      <c r="D14128" s="86"/>
      <c r="E14128" s="86"/>
      <c r="F14128" s="86"/>
    </row>
    <row r="14129" spans="3:6" x14ac:dyDescent="0.25">
      <c r="C14129" s="86"/>
      <c r="D14129" s="86"/>
      <c r="E14129" s="86"/>
      <c r="F14129" s="86"/>
    </row>
    <row r="14130" spans="3:6" x14ac:dyDescent="0.25">
      <c r="C14130" s="86"/>
      <c r="D14130" s="86"/>
      <c r="E14130" s="86"/>
      <c r="F14130" s="86"/>
    </row>
    <row r="14131" spans="3:6" x14ac:dyDescent="0.25">
      <c r="C14131" s="86"/>
      <c r="D14131" s="86"/>
      <c r="E14131" s="86"/>
      <c r="F14131" s="86"/>
    </row>
    <row r="14132" spans="3:6" x14ac:dyDescent="0.25">
      <c r="C14132" s="86"/>
      <c r="D14132" s="86"/>
      <c r="E14132" s="86"/>
      <c r="F14132" s="86"/>
    </row>
    <row r="14133" spans="3:6" x14ac:dyDescent="0.25">
      <c r="C14133" s="86"/>
      <c r="D14133" s="86"/>
      <c r="E14133" s="86"/>
      <c r="F14133" s="86"/>
    </row>
    <row r="14134" spans="3:6" x14ac:dyDescent="0.25">
      <c r="C14134" s="86"/>
      <c r="D14134" s="86"/>
      <c r="E14134" s="86"/>
      <c r="F14134" s="86"/>
    </row>
    <row r="14135" spans="3:6" x14ac:dyDescent="0.25">
      <c r="C14135" s="86"/>
      <c r="D14135" s="86"/>
      <c r="E14135" s="86"/>
      <c r="F14135" s="86"/>
    </row>
    <row r="14136" spans="3:6" x14ac:dyDescent="0.25">
      <c r="C14136" s="86"/>
      <c r="D14136" s="86"/>
      <c r="E14136" s="86"/>
      <c r="F14136" s="86"/>
    </row>
    <row r="14137" spans="3:6" x14ac:dyDescent="0.25">
      <c r="C14137" s="86"/>
      <c r="D14137" s="86"/>
      <c r="E14137" s="86"/>
      <c r="F14137" s="86"/>
    </row>
    <row r="14138" spans="3:6" x14ac:dyDescent="0.25">
      <c r="C14138" s="86"/>
      <c r="D14138" s="86"/>
      <c r="E14138" s="86"/>
      <c r="F14138" s="86"/>
    </row>
    <row r="14139" spans="3:6" x14ac:dyDescent="0.25">
      <c r="C14139" s="86"/>
      <c r="D14139" s="86"/>
      <c r="E14139" s="86"/>
      <c r="F14139" s="86"/>
    </row>
    <row r="14140" spans="3:6" x14ac:dyDescent="0.25">
      <c r="C14140" s="86"/>
      <c r="D14140" s="86"/>
      <c r="E14140" s="86"/>
      <c r="F14140" s="86"/>
    </row>
    <row r="14141" spans="3:6" x14ac:dyDescent="0.25">
      <c r="C14141" s="86"/>
      <c r="D14141" s="86"/>
      <c r="E14141" s="86"/>
      <c r="F14141" s="86"/>
    </row>
    <row r="14142" spans="3:6" x14ac:dyDescent="0.25">
      <c r="C14142" s="86"/>
      <c r="D14142" s="86"/>
      <c r="E14142" s="86"/>
      <c r="F14142" s="86"/>
    </row>
    <row r="14143" spans="3:6" x14ac:dyDescent="0.25">
      <c r="C14143" s="86"/>
      <c r="D14143" s="86"/>
      <c r="E14143" s="86"/>
      <c r="F14143" s="86"/>
    </row>
    <row r="14144" spans="3:6" x14ac:dyDescent="0.25">
      <c r="C14144" s="86"/>
      <c r="D14144" s="86"/>
      <c r="E14144" s="86"/>
      <c r="F14144" s="86"/>
    </row>
    <row r="14145" spans="3:6" x14ac:dyDescent="0.25">
      <c r="C14145" s="86"/>
      <c r="D14145" s="86"/>
      <c r="E14145" s="86"/>
      <c r="F14145" s="86"/>
    </row>
    <row r="14146" spans="3:6" x14ac:dyDescent="0.25">
      <c r="C14146" s="86"/>
      <c r="D14146" s="86"/>
      <c r="E14146" s="86"/>
      <c r="F14146" s="86"/>
    </row>
    <row r="14147" spans="3:6" x14ac:dyDescent="0.25">
      <c r="C14147" s="86"/>
      <c r="D14147" s="86"/>
      <c r="E14147" s="86"/>
      <c r="F14147" s="86"/>
    </row>
    <row r="14148" spans="3:6" x14ac:dyDescent="0.25">
      <c r="C14148" s="86"/>
      <c r="D14148" s="86"/>
      <c r="E14148" s="86"/>
      <c r="F14148" s="86"/>
    </row>
    <row r="14149" spans="3:6" x14ac:dyDescent="0.25">
      <c r="C14149" s="86"/>
      <c r="D14149" s="86"/>
      <c r="E14149" s="86"/>
      <c r="F14149" s="86"/>
    </row>
    <row r="14150" spans="3:6" x14ac:dyDescent="0.25">
      <c r="C14150" s="86"/>
      <c r="D14150" s="86"/>
      <c r="E14150" s="86"/>
      <c r="F14150" s="86"/>
    </row>
    <row r="14151" spans="3:6" x14ac:dyDescent="0.25">
      <c r="C14151" s="86"/>
      <c r="D14151" s="86"/>
      <c r="E14151" s="86"/>
      <c r="F14151" s="86"/>
    </row>
    <row r="14152" spans="3:6" x14ac:dyDescent="0.25">
      <c r="C14152" s="86"/>
      <c r="D14152" s="86"/>
      <c r="E14152" s="86"/>
      <c r="F14152" s="86"/>
    </row>
    <row r="14153" spans="3:6" x14ac:dyDescent="0.25">
      <c r="C14153" s="86"/>
      <c r="D14153" s="86"/>
      <c r="E14153" s="86"/>
      <c r="F14153" s="86"/>
    </row>
    <row r="14154" spans="3:6" x14ac:dyDescent="0.25">
      <c r="C14154" s="86"/>
      <c r="D14154" s="86"/>
      <c r="E14154" s="86"/>
      <c r="F14154" s="86"/>
    </row>
    <row r="14155" spans="3:6" x14ac:dyDescent="0.25">
      <c r="C14155" s="86"/>
      <c r="D14155" s="86"/>
      <c r="E14155" s="86"/>
      <c r="F14155" s="86"/>
    </row>
    <row r="14156" spans="3:6" x14ac:dyDescent="0.25">
      <c r="C14156" s="86"/>
      <c r="D14156" s="86"/>
      <c r="E14156" s="86"/>
      <c r="F14156" s="86"/>
    </row>
    <row r="14157" spans="3:6" x14ac:dyDescent="0.25">
      <c r="C14157" s="86"/>
      <c r="D14157" s="86"/>
      <c r="E14157" s="86"/>
      <c r="F14157" s="86"/>
    </row>
    <row r="14158" spans="3:6" x14ac:dyDescent="0.25">
      <c r="C14158" s="86"/>
      <c r="D14158" s="86"/>
      <c r="E14158" s="86"/>
      <c r="F14158" s="86"/>
    </row>
    <row r="14159" spans="3:6" x14ac:dyDescent="0.25">
      <c r="C14159" s="86"/>
      <c r="D14159" s="86"/>
      <c r="E14159" s="86"/>
      <c r="F14159" s="86"/>
    </row>
    <row r="14160" spans="3:6" x14ac:dyDescent="0.25">
      <c r="C14160" s="86"/>
      <c r="D14160" s="86"/>
      <c r="E14160" s="86"/>
      <c r="F14160" s="86"/>
    </row>
    <row r="14161" spans="3:6" x14ac:dyDescent="0.25">
      <c r="C14161" s="86"/>
      <c r="D14161" s="86"/>
      <c r="E14161" s="86"/>
      <c r="F14161" s="86"/>
    </row>
    <row r="14162" spans="3:6" x14ac:dyDescent="0.25">
      <c r="C14162" s="86"/>
      <c r="D14162" s="86"/>
      <c r="E14162" s="86"/>
      <c r="F14162" s="86"/>
    </row>
    <row r="14163" spans="3:6" x14ac:dyDescent="0.25">
      <c r="C14163" s="86"/>
      <c r="D14163" s="86"/>
      <c r="E14163" s="86"/>
      <c r="F14163" s="86"/>
    </row>
    <row r="14164" spans="3:6" x14ac:dyDescent="0.25">
      <c r="C14164" s="86"/>
      <c r="D14164" s="86"/>
      <c r="E14164" s="86"/>
      <c r="F14164" s="86"/>
    </row>
    <row r="14165" spans="3:6" x14ac:dyDescent="0.25">
      <c r="C14165" s="86"/>
      <c r="D14165" s="86"/>
      <c r="E14165" s="86"/>
      <c r="F14165" s="86"/>
    </row>
    <row r="14166" spans="3:6" x14ac:dyDescent="0.25">
      <c r="C14166" s="86"/>
      <c r="D14166" s="86"/>
      <c r="E14166" s="86"/>
      <c r="F14166" s="86"/>
    </row>
    <row r="14167" spans="3:6" x14ac:dyDescent="0.25">
      <c r="C14167" s="86"/>
      <c r="D14167" s="86"/>
      <c r="E14167" s="86"/>
      <c r="F14167" s="86"/>
    </row>
    <row r="14168" spans="3:6" x14ac:dyDescent="0.25">
      <c r="C14168" s="86"/>
      <c r="D14168" s="86"/>
      <c r="E14168" s="86"/>
      <c r="F14168" s="86"/>
    </row>
    <row r="14169" spans="3:6" x14ac:dyDescent="0.25">
      <c r="C14169" s="86"/>
      <c r="D14169" s="86"/>
      <c r="E14169" s="86"/>
      <c r="F14169" s="86"/>
    </row>
    <row r="14170" spans="3:6" x14ac:dyDescent="0.25">
      <c r="C14170" s="86"/>
      <c r="D14170" s="86"/>
      <c r="E14170" s="86"/>
      <c r="F14170" s="86"/>
    </row>
    <row r="14171" spans="3:6" x14ac:dyDescent="0.25">
      <c r="C14171" s="86"/>
      <c r="D14171" s="86"/>
      <c r="E14171" s="86"/>
      <c r="F14171" s="86"/>
    </row>
    <row r="14172" spans="3:6" x14ac:dyDescent="0.25">
      <c r="C14172" s="86"/>
      <c r="D14172" s="86"/>
      <c r="E14172" s="86"/>
      <c r="F14172" s="86"/>
    </row>
    <row r="14173" spans="3:6" x14ac:dyDescent="0.25">
      <c r="C14173" s="86"/>
      <c r="D14173" s="86"/>
      <c r="E14173" s="86"/>
      <c r="F14173" s="86"/>
    </row>
    <row r="14174" spans="3:6" x14ac:dyDescent="0.25">
      <c r="C14174" s="86"/>
      <c r="D14174" s="86"/>
      <c r="E14174" s="86"/>
      <c r="F14174" s="86"/>
    </row>
    <row r="14175" spans="3:6" x14ac:dyDescent="0.25">
      <c r="C14175" s="86"/>
      <c r="D14175" s="86"/>
      <c r="E14175" s="86"/>
      <c r="F14175" s="86"/>
    </row>
    <row r="14176" spans="3:6" x14ac:dyDescent="0.25">
      <c r="C14176" s="86"/>
      <c r="D14176" s="86"/>
      <c r="E14176" s="86"/>
      <c r="F14176" s="86"/>
    </row>
    <row r="14177" spans="3:6" x14ac:dyDescent="0.25">
      <c r="C14177" s="86"/>
      <c r="D14177" s="86"/>
      <c r="E14177" s="86"/>
      <c r="F14177" s="86"/>
    </row>
    <row r="14178" spans="3:6" x14ac:dyDescent="0.25">
      <c r="C14178" s="86"/>
      <c r="D14178" s="86"/>
      <c r="E14178" s="86"/>
      <c r="F14178" s="86"/>
    </row>
    <row r="14179" spans="3:6" x14ac:dyDescent="0.25">
      <c r="C14179" s="86"/>
      <c r="D14179" s="86"/>
      <c r="E14179" s="86"/>
      <c r="F14179" s="86"/>
    </row>
    <row r="14180" spans="3:6" x14ac:dyDescent="0.25">
      <c r="C14180" s="86"/>
      <c r="D14180" s="86"/>
      <c r="E14180" s="86"/>
      <c r="F14180" s="86"/>
    </row>
    <row r="14181" spans="3:6" x14ac:dyDescent="0.25">
      <c r="C14181" s="86"/>
      <c r="D14181" s="86"/>
      <c r="E14181" s="86"/>
      <c r="F14181" s="86"/>
    </row>
    <row r="14182" spans="3:6" x14ac:dyDescent="0.25">
      <c r="C14182" s="86"/>
      <c r="D14182" s="86"/>
      <c r="E14182" s="86"/>
      <c r="F14182" s="86"/>
    </row>
    <row r="14183" spans="3:6" x14ac:dyDescent="0.25">
      <c r="C14183" s="86"/>
      <c r="D14183" s="86"/>
      <c r="E14183" s="86"/>
      <c r="F14183" s="86"/>
    </row>
    <row r="14184" spans="3:6" x14ac:dyDescent="0.25">
      <c r="C14184" s="86"/>
      <c r="D14184" s="86"/>
      <c r="E14184" s="86"/>
      <c r="F14184" s="86"/>
    </row>
    <row r="14185" spans="3:6" x14ac:dyDescent="0.25">
      <c r="C14185" s="86"/>
      <c r="D14185" s="86"/>
      <c r="E14185" s="86"/>
      <c r="F14185" s="86"/>
    </row>
    <row r="14186" spans="3:6" x14ac:dyDescent="0.25">
      <c r="C14186" s="86"/>
      <c r="D14186" s="86"/>
      <c r="E14186" s="86"/>
      <c r="F14186" s="86"/>
    </row>
    <row r="14187" spans="3:6" x14ac:dyDescent="0.25">
      <c r="C14187" s="86"/>
      <c r="D14187" s="86"/>
      <c r="E14187" s="86"/>
      <c r="F14187" s="86"/>
    </row>
    <row r="14188" spans="3:6" x14ac:dyDescent="0.25">
      <c r="C14188" s="86"/>
      <c r="D14188" s="86"/>
      <c r="E14188" s="86"/>
      <c r="F14188" s="86"/>
    </row>
    <row r="14189" spans="3:6" x14ac:dyDescent="0.25">
      <c r="C14189" s="86"/>
      <c r="D14189" s="86"/>
      <c r="E14189" s="86"/>
      <c r="F14189" s="86"/>
    </row>
    <row r="14190" spans="3:6" x14ac:dyDescent="0.25">
      <c r="C14190" s="86"/>
      <c r="D14190" s="86"/>
      <c r="E14190" s="86"/>
      <c r="F14190" s="86"/>
    </row>
    <row r="14191" spans="3:6" x14ac:dyDescent="0.25">
      <c r="C14191" s="86"/>
      <c r="D14191" s="86"/>
      <c r="E14191" s="86"/>
      <c r="F14191" s="86"/>
    </row>
    <row r="14192" spans="3:6" x14ac:dyDescent="0.25">
      <c r="C14192" s="86"/>
      <c r="D14192" s="86"/>
      <c r="E14192" s="86"/>
      <c r="F14192" s="86"/>
    </row>
    <row r="14193" spans="3:6" x14ac:dyDescent="0.25">
      <c r="C14193" s="86"/>
      <c r="D14193" s="86"/>
      <c r="E14193" s="86"/>
      <c r="F14193" s="86"/>
    </row>
    <row r="14194" spans="3:6" x14ac:dyDescent="0.25">
      <c r="C14194" s="86"/>
      <c r="D14194" s="86"/>
      <c r="E14194" s="86"/>
      <c r="F14194" s="86"/>
    </row>
    <row r="14195" spans="3:6" x14ac:dyDescent="0.25">
      <c r="C14195" s="86"/>
      <c r="D14195" s="86"/>
      <c r="E14195" s="86"/>
      <c r="F14195" s="86"/>
    </row>
    <row r="14196" spans="3:6" x14ac:dyDescent="0.25">
      <c r="C14196" s="86"/>
      <c r="D14196" s="86"/>
      <c r="E14196" s="86"/>
      <c r="F14196" s="86"/>
    </row>
    <row r="14197" spans="3:6" x14ac:dyDescent="0.25">
      <c r="C14197" s="86"/>
      <c r="D14197" s="86"/>
      <c r="E14197" s="86"/>
      <c r="F14197" s="86"/>
    </row>
    <row r="14198" spans="3:6" x14ac:dyDescent="0.25">
      <c r="C14198" s="86"/>
      <c r="D14198" s="86"/>
      <c r="E14198" s="86"/>
      <c r="F14198" s="86"/>
    </row>
    <row r="14199" spans="3:6" x14ac:dyDescent="0.25">
      <c r="C14199" s="86"/>
      <c r="D14199" s="86"/>
      <c r="E14199" s="86"/>
      <c r="F14199" s="86"/>
    </row>
    <row r="14200" spans="3:6" x14ac:dyDescent="0.25">
      <c r="C14200" s="86"/>
      <c r="D14200" s="86"/>
      <c r="E14200" s="86"/>
      <c r="F14200" s="86"/>
    </row>
    <row r="14201" spans="3:6" x14ac:dyDescent="0.25">
      <c r="C14201" s="86"/>
      <c r="D14201" s="86"/>
      <c r="E14201" s="86"/>
      <c r="F14201" s="86"/>
    </row>
    <row r="14202" spans="3:6" x14ac:dyDescent="0.25">
      <c r="C14202" s="86"/>
      <c r="D14202" s="86"/>
      <c r="E14202" s="86"/>
      <c r="F14202" s="86"/>
    </row>
    <row r="14203" spans="3:6" x14ac:dyDescent="0.25">
      <c r="C14203" s="86"/>
      <c r="D14203" s="86"/>
      <c r="E14203" s="86"/>
      <c r="F14203" s="86"/>
    </row>
    <row r="14204" spans="3:6" x14ac:dyDescent="0.25">
      <c r="C14204" s="86"/>
      <c r="D14204" s="86"/>
      <c r="E14204" s="86"/>
      <c r="F14204" s="86"/>
    </row>
    <row r="14205" spans="3:6" x14ac:dyDescent="0.25">
      <c r="C14205" s="86"/>
      <c r="D14205" s="86"/>
      <c r="E14205" s="86"/>
      <c r="F14205" s="86"/>
    </row>
    <row r="14206" spans="3:6" x14ac:dyDescent="0.25">
      <c r="C14206" s="86"/>
      <c r="D14206" s="86"/>
      <c r="E14206" s="86"/>
      <c r="F14206" s="86"/>
    </row>
    <row r="14207" spans="3:6" x14ac:dyDescent="0.25">
      <c r="C14207" s="86"/>
      <c r="D14207" s="86"/>
      <c r="E14207" s="86"/>
      <c r="F14207" s="86"/>
    </row>
    <row r="14208" spans="3:6" x14ac:dyDescent="0.25">
      <c r="C14208" s="86"/>
      <c r="D14208" s="86"/>
      <c r="E14208" s="86"/>
      <c r="F14208" s="86"/>
    </row>
    <row r="14209" spans="3:6" x14ac:dyDescent="0.25">
      <c r="C14209" s="86"/>
      <c r="D14209" s="86"/>
      <c r="E14209" s="86"/>
      <c r="F14209" s="86"/>
    </row>
    <row r="14210" spans="3:6" x14ac:dyDescent="0.25">
      <c r="C14210" s="86"/>
      <c r="D14210" s="86"/>
      <c r="E14210" s="86"/>
      <c r="F14210" s="86"/>
    </row>
    <row r="14211" spans="3:6" x14ac:dyDescent="0.25">
      <c r="C14211" s="86"/>
      <c r="D14211" s="86"/>
      <c r="E14211" s="86"/>
      <c r="F14211" s="86"/>
    </row>
    <row r="14212" spans="3:6" x14ac:dyDescent="0.25">
      <c r="C14212" s="86"/>
      <c r="D14212" s="86"/>
      <c r="E14212" s="86"/>
      <c r="F14212" s="86"/>
    </row>
    <row r="14213" spans="3:6" x14ac:dyDescent="0.25">
      <c r="C14213" s="86"/>
      <c r="D14213" s="86"/>
      <c r="E14213" s="86"/>
      <c r="F14213" s="86"/>
    </row>
    <row r="14214" spans="3:6" x14ac:dyDescent="0.25">
      <c r="C14214" s="86"/>
      <c r="D14214" s="86"/>
      <c r="E14214" s="86"/>
      <c r="F14214" s="86"/>
    </row>
    <row r="14215" spans="3:6" x14ac:dyDescent="0.25">
      <c r="C14215" s="86"/>
      <c r="D14215" s="86"/>
      <c r="E14215" s="86"/>
      <c r="F14215" s="86"/>
    </row>
    <row r="14216" spans="3:6" x14ac:dyDescent="0.25">
      <c r="C14216" s="86"/>
      <c r="D14216" s="86"/>
      <c r="E14216" s="86"/>
      <c r="F14216" s="86"/>
    </row>
    <row r="14217" spans="3:6" x14ac:dyDescent="0.25">
      <c r="C14217" s="86"/>
      <c r="D14217" s="86"/>
      <c r="E14217" s="86"/>
      <c r="F14217" s="86"/>
    </row>
    <row r="14218" spans="3:6" x14ac:dyDescent="0.25">
      <c r="C14218" s="86"/>
      <c r="D14218" s="86"/>
      <c r="E14218" s="86"/>
      <c r="F14218" s="86"/>
    </row>
    <row r="14219" spans="3:6" x14ac:dyDescent="0.25">
      <c r="C14219" s="86"/>
      <c r="D14219" s="86"/>
      <c r="E14219" s="86"/>
      <c r="F14219" s="86"/>
    </row>
    <row r="14220" spans="3:6" x14ac:dyDescent="0.25">
      <c r="C14220" s="86"/>
      <c r="D14220" s="86"/>
      <c r="E14220" s="86"/>
      <c r="F14220" s="86"/>
    </row>
    <row r="14221" spans="3:6" x14ac:dyDescent="0.25">
      <c r="C14221" s="86"/>
      <c r="D14221" s="86"/>
      <c r="E14221" s="86"/>
      <c r="F14221" s="86"/>
    </row>
    <row r="14222" spans="3:6" x14ac:dyDescent="0.25">
      <c r="C14222" s="86"/>
      <c r="D14222" s="86"/>
      <c r="E14222" s="86"/>
      <c r="F14222" s="86"/>
    </row>
    <row r="14223" spans="3:6" x14ac:dyDescent="0.25">
      <c r="C14223" s="86"/>
      <c r="D14223" s="86"/>
      <c r="E14223" s="86"/>
      <c r="F14223" s="86"/>
    </row>
    <row r="14224" spans="3:6" x14ac:dyDescent="0.25">
      <c r="C14224" s="86"/>
      <c r="D14224" s="86"/>
      <c r="E14224" s="86"/>
      <c r="F14224" s="86"/>
    </row>
    <row r="14225" spans="3:6" x14ac:dyDescent="0.25">
      <c r="C14225" s="86"/>
      <c r="D14225" s="86"/>
      <c r="E14225" s="86"/>
      <c r="F14225" s="86"/>
    </row>
    <row r="14226" spans="3:6" x14ac:dyDescent="0.25">
      <c r="C14226" s="86"/>
      <c r="D14226" s="86"/>
      <c r="E14226" s="86"/>
      <c r="F14226" s="86"/>
    </row>
    <row r="14227" spans="3:6" x14ac:dyDescent="0.25">
      <c r="C14227" s="86"/>
      <c r="D14227" s="86"/>
      <c r="E14227" s="86"/>
      <c r="F14227" s="86"/>
    </row>
    <row r="14228" spans="3:6" x14ac:dyDescent="0.25">
      <c r="C14228" s="86"/>
      <c r="D14228" s="86"/>
      <c r="E14228" s="86"/>
      <c r="F14228" s="86"/>
    </row>
    <row r="14229" spans="3:6" x14ac:dyDescent="0.25">
      <c r="C14229" s="86"/>
      <c r="D14229" s="86"/>
      <c r="E14229" s="86"/>
      <c r="F14229" s="86"/>
    </row>
    <row r="14230" spans="3:6" x14ac:dyDescent="0.25">
      <c r="C14230" s="86"/>
      <c r="D14230" s="86"/>
      <c r="E14230" s="86"/>
      <c r="F14230" s="86"/>
    </row>
    <row r="14231" spans="3:6" x14ac:dyDescent="0.25">
      <c r="C14231" s="86"/>
      <c r="D14231" s="86"/>
      <c r="E14231" s="86"/>
      <c r="F14231" s="86"/>
    </row>
    <row r="14232" spans="3:6" x14ac:dyDescent="0.25">
      <c r="C14232" s="86"/>
      <c r="D14232" s="86"/>
      <c r="E14232" s="86"/>
      <c r="F14232" s="86"/>
    </row>
    <row r="14233" spans="3:6" x14ac:dyDescent="0.25">
      <c r="C14233" s="86"/>
      <c r="D14233" s="86"/>
      <c r="E14233" s="86"/>
      <c r="F14233" s="86"/>
    </row>
    <row r="14234" spans="3:6" x14ac:dyDescent="0.25">
      <c r="C14234" s="86"/>
      <c r="D14234" s="86"/>
      <c r="E14234" s="86"/>
      <c r="F14234" s="86"/>
    </row>
    <row r="14235" spans="3:6" x14ac:dyDescent="0.25">
      <c r="C14235" s="86"/>
      <c r="D14235" s="86"/>
      <c r="E14235" s="86"/>
      <c r="F14235" s="86"/>
    </row>
    <row r="14236" spans="3:6" x14ac:dyDescent="0.25">
      <c r="C14236" s="86"/>
      <c r="D14236" s="86"/>
      <c r="E14236" s="86"/>
      <c r="F14236" s="86"/>
    </row>
    <row r="14237" spans="3:6" x14ac:dyDescent="0.25">
      <c r="C14237" s="86"/>
      <c r="D14237" s="86"/>
      <c r="E14237" s="86"/>
      <c r="F14237" s="86"/>
    </row>
    <row r="14238" spans="3:6" x14ac:dyDescent="0.25">
      <c r="C14238" s="86"/>
      <c r="D14238" s="86"/>
      <c r="E14238" s="86"/>
      <c r="F14238" s="86"/>
    </row>
    <row r="14239" spans="3:6" x14ac:dyDescent="0.25">
      <c r="C14239" s="86"/>
      <c r="D14239" s="86"/>
      <c r="E14239" s="86"/>
      <c r="F14239" s="86"/>
    </row>
    <row r="14240" spans="3:6" x14ac:dyDescent="0.25">
      <c r="C14240" s="86"/>
      <c r="D14240" s="86"/>
      <c r="E14240" s="86"/>
      <c r="F14240" s="86"/>
    </row>
    <row r="14241" spans="3:6" x14ac:dyDescent="0.25">
      <c r="C14241" s="86"/>
      <c r="D14241" s="86"/>
      <c r="E14241" s="86"/>
      <c r="F14241" s="86"/>
    </row>
    <row r="14242" spans="3:6" x14ac:dyDescent="0.25">
      <c r="C14242" s="86"/>
      <c r="D14242" s="86"/>
      <c r="E14242" s="86"/>
      <c r="F14242" s="86"/>
    </row>
    <row r="14243" spans="3:6" x14ac:dyDescent="0.25">
      <c r="C14243" s="86"/>
      <c r="D14243" s="86"/>
      <c r="E14243" s="86"/>
      <c r="F14243" s="86"/>
    </row>
    <row r="14244" spans="3:6" x14ac:dyDescent="0.25">
      <c r="C14244" s="86"/>
      <c r="D14244" s="86"/>
      <c r="E14244" s="86"/>
      <c r="F14244" s="86"/>
    </row>
    <row r="14245" spans="3:6" x14ac:dyDescent="0.25">
      <c r="C14245" s="86"/>
      <c r="D14245" s="86"/>
      <c r="E14245" s="86"/>
      <c r="F14245" s="86"/>
    </row>
    <row r="14246" spans="3:6" x14ac:dyDescent="0.25">
      <c r="C14246" s="86"/>
      <c r="D14246" s="86"/>
      <c r="E14246" s="86"/>
      <c r="F14246" s="86"/>
    </row>
    <row r="14247" spans="3:6" x14ac:dyDescent="0.25">
      <c r="C14247" s="86"/>
      <c r="D14247" s="86"/>
      <c r="E14247" s="86"/>
      <c r="F14247" s="86"/>
    </row>
    <row r="14248" spans="3:6" x14ac:dyDescent="0.25">
      <c r="C14248" s="86"/>
      <c r="D14248" s="86"/>
      <c r="E14248" s="86"/>
      <c r="F14248" s="86"/>
    </row>
    <row r="14249" spans="3:6" x14ac:dyDescent="0.25">
      <c r="C14249" s="86"/>
      <c r="D14249" s="86"/>
      <c r="E14249" s="86"/>
      <c r="F14249" s="86"/>
    </row>
    <row r="14250" spans="3:6" x14ac:dyDescent="0.25">
      <c r="C14250" s="86"/>
      <c r="D14250" s="86"/>
      <c r="E14250" s="86"/>
      <c r="F14250" s="86"/>
    </row>
    <row r="14251" spans="3:6" x14ac:dyDescent="0.25">
      <c r="C14251" s="86"/>
      <c r="D14251" s="86"/>
      <c r="E14251" s="86"/>
      <c r="F14251" s="86"/>
    </row>
    <row r="14252" spans="3:6" x14ac:dyDescent="0.25">
      <c r="C14252" s="86"/>
      <c r="D14252" s="86"/>
      <c r="E14252" s="86"/>
      <c r="F14252" s="86"/>
    </row>
    <row r="14253" spans="3:6" x14ac:dyDescent="0.25">
      <c r="C14253" s="86"/>
      <c r="D14253" s="86"/>
      <c r="E14253" s="86"/>
      <c r="F14253" s="86"/>
    </row>
    <row r="14254" spans="3:6" x14ac:dyDescent="0.25">
      <c r="C14254" s="86"/>
      <c r="D14254" s="86"/>
      <c r="E14254" s="86"/>
      <c r="F14254" s="86"/>
    </row>
    <row r="14255" spans="3:6" x14ac:dyDescent="0.25">
      <c r="C14255" s="86"/>
      <c r="D14255" s="86"/>
      <c r="E14255" s="86"/>
      <c r="F14255" s="86"/>
    </row>
    <row r="14256" spans="3:6" x14ac:dyDescent="0.25">
      <c r="C14256" s="86"/>
      <c r="D14256" s="86"/>
      <c r="E14256" s="86"/>
      <c r="F14256" s="86"/>
    </row>
    <row r="14257" spans="3:6" x14ac:dyDescent="0.25">
      <c r="C14257" s="86"/>
      <c r="D14257" s="86"/>
      <c r="E14257" s="86"/>
      <c r="F14257" s="86"/>
    </row>
    <row r="14258" spans="3:6" x14ac:dyDescent="0.25">
      <c r="C14258" s="86"/>
      <c r="D14258" s="86"/>
      <c r="E14258" s="86"/>
      <c r="F14258" s="86"/>
    </row>
    <row r="14259" spans="3:6" x14ac:dyDescent="0.25">
      <c r="C14259" s="86"/>
      <c r="D14259" s="86"/>
      <c r="E14259" s="86"/>
      <c r="F14259" s="86"/>
    </row>
    <row r="14260" spans="3:6" x14ac:dyDescent="0.25">
      <c r="C14260" s="86"/>
      <c r="D14260" s="86"/>
      <c r="E14260" s="86"/>
      <c r="F14260" s="86"/>
    </row>
    <row r="14261" spans="3:6" x14ac:dyDescent="0.25">
      <c r="C14261" s="86"/>
      <c r="D14261" s="86"/>
      <c r="E14261" s="86"/>
      <c r="F14261" s="86"/>
    </row>
    <row r="14262" spans="3:6" x14ac:dyDescent="0.25">
      <c r="C14262" s="86"/>
      <c r="D14262" s="86"/>
      <c r="E14262" s="86"/>
      <c r="F14262" s="86"/>
    </row>
    <row r="14263" spans="3:6" x14ac:dyDescent="0.25">
      <c r="C14263" s="86"/>
      <c r="D14263" s="86"/>
      <c r="E14263" s="86"/>
      <c r="F14263" s="86"/>
    </row>
    <row r="14264" spans="3:6" x14ac:dyDescent="0.25">
      <c r="C14264" s="86"/>
      <c r="D14264" s="86"/>
      <c r="E14264" s="86"/>
      <c r="F14264" s="86"/>
    </row>
    <row r="14265" spans="3:6" x14ac:dyDescent="0.25">
      <c r="C14265" s="86"/>
      <c r="D14265" s="86"/>
      <c r="E14265" s="86"/>
      <c r="F14265" s="86"/>
    </row>
    <row r="14266" spans="3:6" x14ac:dyDescent="0.25">
      <c r="C14266" s="86"/>
      <c r="D14266" s="86"/>
      <c r="E14266" s="86"/>
      <c r="F14266" s="86"/>
    </row>
    <row r="14267" spans="3:6" x14ac:dyDescent="0.25">
      <c r="C14267" s="86"/>
      <c r="D14267" s="86"/>
      <c r="E14267" s="86"/>
      <c r="F14267" s="86"/>
    </row>
    <row r="14268" spans="3:6" x14ac:dyDescent="0.25">
      <c r="C14268" s="86"/>
      <c r="D14268" s="86"/>
      <c r="E14268" s="86"/>
      <c r="F14268" s="86"/>
    </row>
    <row r="14269" spans="3:6" x14ac:dyDescent="0.25">
      <c r="C14269" s="86"/>
      <c r="D14269" s="86"/>
      <c r="E14269" s="86"/>
      <c r="F14269" s="86"/>
    </row>
    <row r="14270" spans="3:6" x14ac:dyDescent="0.25">
      <c r="C14270" s="86"/>
      <c r="D14270" s="86"/>
      <c r="E14270" s="86"/>
      <c r="F14270" s="86"/>
    </row>
    <row r="14271" spans="3:6" x14ac:dyDescent="0.25">
      <c r="C14271" s="86"/>
      <c r="D14271" s="86"/>
      <c r="E14271" s="86"/>
      <c r="F14271" s="86"/>
    </row>
    <row r="14272" spans="3:6" x14ac:dyDescent="0.25">
      <c r="C14272" s="86"/>
      <c r="D14272" s="86"/>
      <c r="E14272" s="86"/>
      <c r="F14272" s="86"/>
    </row>
    <row r="14273" spans="3:6" x14ac:dyDescent="0.25">
      <c r="C14273" s="86"/>
      <c r="D14273" s="86"/>
      <c r="E14273" s="86"/>
      <c r="F14273" s="86"/>
    </row>
    <row r="14274" spans="3:6" x14ac:dyDescent="0.25">
      <c r="C14274" s="86"/>
      <c r="D14274" s="86"/>
      <c r="E14274" s="86"/>
      <c r="F14274" s="86"/>
    </row>
    <row r="14275" spans="3:6" x14ac:dyDescent="0.25">
      <c r="C14275" s="86"/>
      <c r="D14275" s="86"/>
      <c r="E14275" s="86"/>
      <c r="F14275" s="86"/>
    </row>
    <row r="14276" spans="3:6" x14ac:dyDescent="0.25">
      <c r="C14276" s="86"/>
      <c r="D14276" s="86"/>
      <c r="E14276" s="86"/>
      <c r="F14276" s="86"/>
    </row>
    <row r="14277" spans="3:6" x14ac:dyDescent="0.25">
      <c r="C14277" s="86"/>
      <c r="D14277" s="86"/>
      <c r="E14277" s="86"/>
      <c r="F14277" s="86"/>
    </row>
    <row r="14278" spans="3:6" x14ac:dyDescent="0.25">
      <c r="C14278" s="86"/>
      <c r="D14278" s="86"/>
      <c r="E14278" s="86"/>
      <c r="F14278" s="86"/>
    </row>
    <row r="14279" spans="3:6" x14ac:dyDescent="0.25">
      <c r="C14279" s="86"/>
      <c r="D14279" s="86"/>
      <c r="E14279" s="86"/>
      <c r="F14279" s="86"/>
    </row>
    <row r="14280" spans="3:6" x14ac:dyDescent="0.25">
      <c r="C14280" s="86"/>
      <c r="D14280" s="86"/>
      <c r="E14280" s="86"/>
      <c r="F14280" s="86"/>
    </row>
    <row r="14281" spans="3:6" x14ac:dyDescent="0.25">
      <c r="C14281" s="86"/>
      <c r="D14281" s="86"/>
      <c r="E14281" s="86"/>
      <c r="F14281" s="86"/>
    </row>
    <row r="14282" spans="3:6" x14ac:dyDescent="0.25">
      <c r="C14282" s="86"/>
      <c r="D14282" s="86"/>
      <c r="E14282" s="86"/>
      <c r="F14282" s="86"/>
    </row>
    <row r="14283" spans="3:6" x14ac:dyDescent="0.25">
      <c r="C14283" s="86"/>
      <c r="D14283" s="86"/>
      <c r="E14283" s="86"/>
      <c r="F14283" s="86"/>
    </row>
    <row r="14284" spans="3:6" x14ac:dyDescent="0.25">
      <c r="C14284" s="86"/>
      <c r="D14284" s="86"/>
      <c r="E14284" s="86"/>
      <c r="F14284" s="86"/>
    </row>
    <row r="14285" spans="3:6" x14ac:dyDescent="0.25">
      <c r="C14285" s="86"/>
      <c r="D14285" s="86"/>
      <c r="E14285" s="86"/>
      <c r="F14285" s="86"/>
    </row>
    <row r="14286" spans="3:6" x14ac:dyDescent="0.25">
      <c r="C14286" s="86"/>
      <c r="D14286" s="86"/>
      <c r="E14286" s="86"/>
      <c r="F14286" s="86"/>
    </row>
    <row r="14287" spans="3:6" x14ac:dyDescent="0.25">
      <c r="C14287" s="86"/>
      <c r="D14287" s="86"/>
      <c r="E14287" s="86"/>
      <c r="F14287" s="86"/>
    </row>
    <row r="14288" spans="3:6" x14ac:dyDescent="0.25">
      <c r="C14288" s="86"/>
      <c r="D14288" s="86"/>
      <c r="E14288" s="86"/>
      <c r="F14288" s="86"/>
    </row>
    <row r="14289" spans="3:6" x14ac:dyDescent="0.25">
      <c r="C14289" s="86"/>
      <c r="D14289" s="86"/>
      <c r="E14289" s="86"/>
      <c r="F14289" s="86"/>
    </row>
    <row r="14290" spans="3:6" x14ac:dyDescent="0.25">
      <c r="C14290" s="86"/>
      <c r="D14290" s="86"/>
      <c r="E14290" s="86"/>
      <c r="F14290" s="86"/>
    </row>
    <row r="14291" spans="3:6" x14ac:dyDescent="0.25">
      <c r="C14291" s="86"/>
      <c r="D14291" s="86"/>
      <c r="E14291" s="86"/>
      <c r="F14291" s="86"/>
    </row>
    <row r="14292" spans="3:6" x14ac:dyDescent="0.25">
      <c r="C14292" s="86"/>
      <c r="D14292" s="86"/>
      <c r="E14292" s="86"/>
      <c r="F14292" s="86"/>
    </row>
    <row r="14293" spans="3:6" x14ac:dyDescent="0.25">
      <c r="C14293" s="86"/>
      <c r="D14293" s="86"/>
      <c r="E14293" s="86"/>
      <c r="F14293" s="86"/>
    </row>
    <row r="14294" spans="3:6" x14ac:dyDescent="0.25">
      <c r="C14294" s="86"/>
      <c r="D14294" s="86"/>
      <c r="E14294" s="86"/>
      <c r="F14294" s="86"/>
    </row>
    <row r="14295" spans="3:6" x14ac:dyDescent="0.25">
      <c r="C14295" s="86"/>
      <c r="D14295" s="86"/>
      <c r="E14295" s="86"/>
      <c r="F14295" s="86"/>
    </row>
    <row r="14296" spans="3:6" x14ac:dyDescent="0.25">
      <c r="C14296" s="86"/>
      <c r="D14296" s="86"/>
      <c r="E14296" s="86"/>
      <c r="F14296" s="86"/>
    </row>
    <row r="14297" spans="3:6" x14ac:dyDescent="0.25">
      <c r="C14297" s="86"/>
      <c r="D14297" s="86"/>
      <c r="E14297" s="86"/>
      <c r="F14297" s="86"/>
    </row>
    <row r="14298" spans="3:6" x14ac:dyDescent="0.25">
      <c r="C14298" s="86"/>
      <c r="D14298" s="86"/>
      <c r="E14298" s="86"/>
      <c r="F14298" s="86"/>
    </row>
    <row r="14299" spans="3:6" x14ac:dyDescent="0.25">
      <c r="C14299" s="86"/>
      <c r="D14299" s="86"/>
      <c r="E14299" s="86"/>
      <c r="F14299" s="86"/>
    </row>
    <row r="14300" spans="3:6" x14ac:dyDescent="0.25">
      <c r="C14300" s="86"/>
      <c r="D14300" s="86"/>
      <c r="E14300" s="86"/>
      <c r="F14300" s="86"/>
    </row>
    <row r="14301" spans="3:6" x14ac:dyDescent="0.25">
      <c r="C14301" s="86"/>
      <c r="D14301" s="86"/>
      <c r="E14301" s="86"/>
      <c r="F14301" s="86"/>
    </row>
    <row r="14302" spans="3:6" x14ac:dyDescent="0.25">
      <c r="C14302" s="86"/>
      <c r="D14302" s="86"/>
      <c r="E14302" s="86"/>
      <c r="F14302" s="86"/>
    </row>
    <row r="14303" spans="3:6" x14ac:dyDescent="0.25">
      <c r="C14303" s="86"/>
      <c r="D14303" s="86"/>
      <c r="E14303" s="86"/>
      <c r="F14303" s="86"/>
    </row>
    <row r="14304" spans="3:6" x14ac:dyDescent="0.25">
      <c r="C14304" s="86"/>
      <c r="D14304" s="86"/>
      <c r="E14304" s="86"/>
      <c r="F14304" s="86"/>
    </row>
    <row r="14305" spans="3:6" x14ac:dyDescent="0.25">
      <c r="C14305" s="86"/>
      <c r="D14305" s="86"/>
      <c r="E14305" s="86"/>
      <c r="F14305" s="86"/>
    </row>
    <row r="14306" spans="3:6" x14ac:dyDescent="0.25">
      <c r="C14306" s="86"/>
      <c r="D14306" s="86"/>
      <c r="E14306" s="86"/>
      <c r="F14306" s="86"/>
    </row>
    <row r="14307" spans="3:6" x14ac:dyDescent="0.25">
      <c r="C14307" s="86"/>
      <c r="D14307" s="86"/>
      <c r="E14307" s="86"/>
      <c r="F14307" s="86"/>
    </row>
    <row r="14308" spans="3:6" x14ac:dyDescent="0.25">
      <c r="C14308" s="86"/>
      <c r="D14308" s="86"/>
      <c r="E14308" s="86"/>
      <c r="F14308" s="86"/>
    </row>
    <row r="14309" spans="3:6" x14ac:dyDescent="0.25">
      <c r="C14309" s="86"/>
      <c r="D14309" s="86"/>
      <c r="E14309" s="86"/>
      <c r="F14309" s="86"/>
    </row>
    <row r="14310" spans="3:6" x14ac:dyDescent="0.25">
      <c r="C14310" s="86"/>
      <c r="D14310" s="86"/>
      <c r="E14310" s="86"/>
      <c r="F14310" s="86"/>
    </row>
    <row r="14311" spans="3:6" x14ac:dyDescent="0.25">
      <c r="C14311" s="86"/>
      <c r="D14311" s="86"/>
      <c r="E14311" s="86"/>
      <c r="F14311" s="86"/>
    </row>
    <row r="14312" spans="3:6" x14ac:dyDescent="0.25">
      <c r="C14312" s="86"/>
      <c r="D14312" s="86"/>
      <c r="E14312" s="86"/>
      <c r="F14312" s="86"/>
    </row>
    <row r="14313" spans="3:6" x14ac:dyDescent="0.25">
      <c r="C14313" s="86"/>
      <c r="D14313" s="86"/>
      <c r="E14313" s="86"/>
      <c r="F14313" s="86"/>
    </row>
    <row r="14314" spans="3:6" x14ac:dyDescent="0.25">
      <c r="C14314" s="86"/>
      <c r="D14314" s="86"/>
      <c r="E14314" s="86"/>
      <c r="F14314" s="86"/>
    </row>
    <row r="14315" spans="3:6" x14ac:dyDescent="0.25">
      <c r="C14315" s="86"/>
      <c r="D14315" s="86"/>
      <c r="E14315" s="86"/>
      <c r="F14315" s="86"/>
    </row>
    <row r="14316" spans="3:6" x14ac:dyDescent="0.25">
      <c r="C14316" s="86"/>
      <c r="D14316" s="86"/>
      <c r="E14316" s="86"/>
      <c r="F14316" s="86"/>
    </row>
    <row r="14317" spans="3:6" x14ac:dyDescent="0.25">
      <c r="C14317" s="86"/>
      <c r="D14317" s="86"/>
      <c r="E14317" s="86"/>
      <c r="F14317" s="86"/>
    </row>
    <row r="14318" spans="3:6" x14ac:dyDescent="0.25">
      <c r="C14318" s="86"/>
      <c r="D14318" s="86"/>
      <c r="E14318" s="86"/>
      <c r="F14318" s="86"/>
    </row>
    <row r="14319" spans="3:6" x14ac:dyDescent="0.25">
      <c r="C14319" s="86"/>
      <c r="D14319" s="86"/>
      <c r="E14319" s="86"/>
      <c r="F14319" s="86"/>
    </row>
    <row r="14320" spans="3:6" x14ac:dyDescent="0.25">
      <c r="C14320" s="86"/>
      <c r="D14320" s="86"/>
      <c r="E14320" s="86"/>
      <c r="F14320" s="86"/>
    </row>
    <row r="14321" spans="3:6" x14ac:dyDescent="0.25">
      <c r="C14321" s="86"/>
      <c r="D14321" s="86"/>
      <c r="E14321" s="86"/>
      <c r="F14321" s="86"/>
    </row>
    <row r="14322" spans="3:6" x14ac:dyDescent="0.25">
      <c r="C14322" s="86"/>
      <c r="D14322" s="86"/>
      <c r="E14322" s="86"/>
      <c r="F14322" s="86"/>
    </row>
    <row r="14323" spans="3:6" x14ac:dyDescent="0.25">
      <c r="C14323" s="86"/>
      <c r="D14323" s="86"/>
      <c r="E14323" s="86"/>
      <c r="F14323" s="86"/>
    </row>
    <row r="14324" spans="3:6" x14ac:dyDescent="0.25">
      <c r="C14324" s="86"/>
      <c r="D14324" s="86"/>
      <c r="E14324" s="86"/>
      <c r="F14324" s="86"/>
    </row>
    <row r="14325" spans="3:6" x14ac:dyDescent="0.25">
      <c r="C14325" s="86"/>
      <c r="D14325" s="86"/>
      <c r="E14325" s="86"/>
      <c r="F14325" s="86"/>
    </row>
    <row r="14326" spans="3:6" x14ac:dyDescent="0.25">
      <c r="C14326" s="86"/>
      <c r="D14326" s="86"/>
      <c r="E14326" s="86"/>
      <c r="F14326" s="86"/>
    </row>
    <row r="14327" spans="3:6" x14ac:dyDescent="0.25">
      <c r="C14327" s="86"/>
      <c r="D14327" s="86"/>
      <c r="E14327" s="86"/>
      <c r="F14327" s="86"/>
    </row>
    <row r="14328" spans="3:6" x14ac:dyDescent="0.25">
      <c r="C14328" s="86"/>
      <c r="D14328" s="86"/>
      <c r="E14328" s="86"/>
      <c r="F14328" s="86"/>
    </row>
    <row r="14329" spans="3:6" x14ac:dyDescent="0.25">
      <c r="C14329" s="86"/>
      <c r="D14329" s="86"/>
      <c r="E14329" s="86"/>
      <c r="F14329" s="86"/>
    </row>
    <row r="14330" spans="3:6" x14ac:dyDescent="0.25">
      <c r="C14330" s="86"/>
      <c r="D14330" s="86"/>
      <c r="E14330" s="86"/>
      <c r="F14330" s="86"/>
    </row>
    <row r="14331" spans="3:6" x14ac:dyDescent="0.25">
      <c r="C14331" s="86"/>
      <c r="D14331" s="86"/>
      <c r="E14331" s="86"/>
      <c r="F14331" s="86"/>
    </row>
    <row r="14332" spans="3:6" x14ac:dyDescent="0.25">
      <c r="C14332" s="86"/>
      <c r="D14332" s="86"/>
      <c r="E14332" s="86"/>
      <c r="F14332" s="86"/>
    </row>
    <row r="14333" spans="3:6" x14ac:dyDescent="0.25">
      <c r="C14333" s="86"/>
      <c r="D14333" s="86"/>
      <c r="E14333" s="86"/>
      <c r="F14333" s="86"/>
    </row>
    <row r="14334" spans="3:6" x14ac:dyDescent="0.25">
      <c r="C14334" s="86"/>
      <c r="D14334" s="86"/>
      <c r="E14334" s="86"/>
      <c r="F14334" s="86"/>
    </row>
    <row r="14335" spans="3:6" x14ac:dyDescent="0.25">
      <c r="C14335" s="86"/>
      <c r="D14335" s="86"/>
      <c r="E14335" s="86"/>
      <c r="F14335" s="86"/>
    </row>
    <row r="14336" spans="3:6" x14ac:dyDescent="0.25">
      <c r="C14336" s="86"/>
      <c r="D14336" s="86"/>
      <c r="E14336" s="86"/>
      <c r="F14336" s="86"/>
    </row>
    <row r="14337" spans="3:6" x14ac:dyDescent="0.25">
      <c r="C14337" s="86"/>
      <c r="D14337" s="86"/>
      <c r="E14337" s="86"/>
      <c r="F14337" s="86"/>
    </row>
    <row r="14338" spans="3:6" x14ac:dyDescent="0.25">
      <c r="C14338" s="86"/>
      <c r="D14338" s="86"/>
      <c r="E14338" s="86"/>
      <c r="F14338" s="86"/>
    </row>
    <row r="14339" spans="3:6" x14ac:dyDescent="0.25">
      <c r="C14339" s="86"/>
      <c r="D14339" s="86"/>
      <c r="E14339" s="86"/>
      <c r="F14339" s="86"/>
    </row>
    <row r="14340" spans="3:6" x14ac:dyDescent="0.25">
      <c r="C14340" s="86"/>
      <c r="D14340" s="86"/>
      <c r="E14340" s="86"/>
      <c r="F14340" s="86"/>
    </row>
    <row r="14341" spans="3:6" x14ac:dyDescent="0.25">
      <c r="C14341" s="86"/>
      <c r="D14341" s="86"/>
      <c r="E14341" s="86"/>
      <c r="F14341" s="86"/>
    </row>
    <row r="14342" spans="3:6" x14ac:dyDescent="0.25">
      <c r="C14342" s="86"/>
      <c r="D14342" s="86"/>
      <c r="E14342" s="86"/>
      <c r="F14342" s="86"/>
    </row>
    <row r="14343" spans="3:6" x14ac:dyDescent="0.25">
      <c r="C14343" s="86"/>
      <c r="D14343" s="86"/>
      <c r="E14343" s="86"/>
      <c r="F14343" s="86"/>
    </row>
    <row r="14344" spans="3:6" x14ac:dyDescent="0.25">
      <c r="C14344" s="86"/>
      <c r="D14344" s="86"/>
      <c r="E14344" s="86"/>
      <c r="F14344" s="86"/>
    </row>
    <row r="14345" spans="3:6" x14ac:dyDescent="0.25">
      <c r="C14345" s="86"/>
      <c r="D14345" s="86"/>
      <c r="E14345" s="86"/>
      <c r="F14345" s="86"/>
    </row>
    <row r="14346" spans="3:6" x14ac:dyDescent="0.25">
      <c r="C14346" s="86"/>
      <c r="D14346" s="86"/>
      <c r="E14346" s="86"/>
      <c r="F14346" s="86"/>
    </row>
    <row r="14347" spans="3:6" x14ac:dyDescent="0.25">
      <c r="C14347" s="86"/>
      <c r="D14347" s="86"/>
      <c r="E14347" s="86"/>
      <c r="F14347" s="86"/>
    </row>
    <row r="14348" spans="3:6" x14ac:dyDescent="0.25">
      <c r="C14348" s="86"/>
      <c r="D14348" s="86"/>
      <c r="E14348" s="86"/>
      <c r="F14348" s="86"/>
    </row>
    <row r="14349" spans="3:6" x14ac:dyDescent="0.25">
      <c r="C14349" s="86"/>
      <c r="D14349" s="86"/>
      <c r="E14349" s="86"/>
      <c r="F14349" s="86"/>
    </row>
    <row r="14350" spans="3:6" x14ac:dyDescent="0.25">
      <c r="C14350" s="86"/>
      <c r="D14350" s="86"/>
      <c r="E14350" s="86"/>
      <c r="F14350" s="86"/>
    </row>
    <row r="14351" spans="3:6" x14ac:dyDescent="0.25">
      <c r="C14351" s="86"/>
      <c r="D14351" s="86"/>
      <c r="E14351" s="86"/>
      <c r="F14351" s="86"/>
    </row>
    <row r="14352" spans="3:6" x14ac:dyDescent="0.25">
      <c r="C14352" s="86"/>
      <c r="D14352" s="86"/>
      <c r="E14352" s="86"/>
      <c r="F14352" s="86"/>
    </row>
    <row r="14353" spans="3:6" x14ac:dyDescent="0.25">
      <c r="C14353" s="86"/>
      <c r="D14353" s="86"/>
      <c r="E14353" s="86"/>
      <c r="F14353" s="86"/>
    </row>
    <row r="14354" spans="3:6" x14ac:dyDescent="0.25">
      <c r="C14354" s="86"/>
      <c r="D14354" s="86"/>
      <c r="E14354" s="86"/>
      <c r="F14354" s="86"/>
    </row>
    <row r="14355" spans="3:6" x14ac:dyDescent="0.25">
      <c r="C14355" s="86"/>
      <c r="D14355" s="86"/>
      <c r="E14355" s="86"/>
      <c r="F14355" s="86"/>
    </row>
    <row r="14356" spans="3:6" x14ac:dyDescent="0.25">
      <c r="C14356" s="86"/>
      <c r="D14356" s="86"/>
      <c r="E14356" s="86"/>
      <c r="F14356" s="86"/>
    </row>
    <row r="14357" spans="3:6" x14ac:dyDescent="0.25">
      <c r="C14357" s="86"/>
      <c r="D14357" s="86"/>
      <c r="E14357" s="86"/>
      <c r="F14357" s="86"/>
    </row>
    <row r="14358" spans="3:6" x14ac:dyDescent="0.25">
      <c r="C14358" s="86"/>
      <c r="D14358" s="86"/>
      <c r="E14358" s="86"/>
      <c r="F14358" s="86"/>
    </row>
    <row r="14359" spans="3:6" x14ac:dyDescent="0.25">
      <c r="C14359" s="86"/>
      <c r="D14359" s="86"/>
      <c r="E14359" s="86"/>
      <c r="F14359" s="86"/>
    </row>
    <row r="14360" spans="3:6" x14ac:dyDescent="0.25">
      <c r="C14360" s="86"/>
      <c r="D14360" s="86"/>
      <c r="E14360" s="86"/>
      <c r="F14360" s="86"/>
    </row>
    <row r="14361" spans="3:6" x14ac:dyDescent="0.25">
      <c r="C14361" s="86"/>
      <c r="D14361" s="86"/>
      <c r="E14361" s="86"/>
      <c r="F14361" s="86"/>
    </row>
    <row r="14362" spans="3:6" x14ac:dyDescent="0.25">
      <c r="C14362" s="86"/>
      <c r="D14362" s="86"/>
      <c r="E14362" s="86"/>
      <c r="F14362" s="86"/>
    </row>
    <row r="14363" spans="3:6" x14ac:dyDescent="0.25">
      <c r="C14363" s="86"/>
      <c r="D14363" s="86"/>
      <c r="E14363" s="86"/>
      <c r="F14363" s="86"/>
    </row>
    <row r="14364" spans="3:6" x14ac:dyDescent="0.25">
      <c r="C14364" s="86"/>
      <c r="D14364" s="86"/>
      <c r="E14364" s="86"/>
      <c r="F14364" s="86"/>
    </row>
    <row r="14365" spans="3:6" x14ac:dyDescent="0.25">
      <c r="C14365" s="86"/>
      <c r="D14365" s="86"/>
      <c r="E14365" s="86"/>
      <c r="F14365" s="86"/>
    </row>
    <row r="14366" spans="3:6" x14ac:dyDescent="0.25">
      <c r="C14366" s="86"/>
      <c r="D14366" s="86"/>
      <c r="E14366" s="86"/>
      <c r="F14366" s="86"/>
    </row>
    <row r="14367" spans="3:6" x14ac:dyDescent="0.25">
      <c r="C14367" s="86"/>
      <c r="D14367" s="86"/>
      <c r="E14367" s="86"/>
      <c r="F14367" s="86"/>
    </row>
    <row r="14368" spans="3:6" x14ac:dyDescent="0.25">
      <c r="C14368" s="86"/>
      <c r="D14368" s="86"/>
      <c r="E14368" s="86"/>
      <c r="F14368" s="86"/>
    </row>
    <row r="14369" spans="3:6" x14ac:dyDescent="0.25">
      <c r="C14369" s="86"/>
      <c r="D14369" s="86"/>
      <c r="E14369" s="86"/>
      <c r="F14369" s="86"/>
    </row>
    <row r="14370" spans="3:6" x14ac:dyDescent="0.25">
      <c r="C14370" s="86"/>
      <c r="D14370" s="86"/>
      <c r="E14370" s="86"/>
      <c r="F14370" s="86"/>
    </row>
    <row r="14371" spans="3:6" x14ac:dyDescent="0.25">
      <c r="C14371" s="86"/>
      <c r="D14371" s="86"/>
      <c r="E14371" s="86"/>
      <c r="F14371" s="86"/>
    </row>
    <row r="14372" spans="3:6" x14ac:dyDescent="0.25">
      <c r="C14372" s="86"/>
      <c r="D14372" s="86"/>
      <c r="E14372" s="86"/>
      <c r="F14372" s="86"/>
    </row>
    <row r="14373" spans="3:6" x14ac:dyDescent="0.25">
      <c r="C14373" s="86"/>
      <c r="D14373" s="86"/>
      <c r="E14373" s="86"/>
      <c r="F14373" s="86"/>
    </row>
    <row r="14374" spans="3:6" x14ac:dyDescent="0.25">
      <c r="C14374" s="86"/>
      <c r="D14374" s="86"/>
      <c r="E14374" s="86"/>
      <c r="F14374" s="86"/>
    </row>
    <row r="14375" spans="3:6" x14ac:dyDescent="0.25">
      <c r="C14375" s="86"/>
      <c r="D14375" s="86"/>
      <c r="E14375" s="86"/>
      <c r="F14375" s="86"/>
    </row>
    <row r="14376" spans="3:6" x14ac:dyDescent="0.25">
      <c r="C14376" s="86"/>
      <c r="D14376" s="86"/>
      <c r="E14376" s="86"/>
      <c r="F14376" s="86"/>
    </row>
    <row r="14377" spans="3:6" x14ac:dyDescent="0.25">
      <c r="C14377" s="86"/>
      <c r="D14377" s="86"/>
      <c r="E14377" s="86"/>
      <c r="F14377" s="86"/>
    </row>
    <row r="14378" spans="3:6" x14ac:dyDescent="0.25">
      <c r="C14378" s="86"/>
      <c r="D14378" s="86"/>
      <c r="E14378" s="86"/>
      <c r="F14378" s="86"/>
    </row>
    <row r="14379" spans="3:6" x14ac:dyDescent="0.25">
      <c r="C14379" s="86"/>
      <c r="D14379" s="86"/>
      <c r="E14379" s="86"/>
      <c r="F14379" s="86"/>
    </row>
    <row r="14380" spans="3:6" x14ac:dyDescent="0.25">
      <c r="C14380" s="86"/>
      <c r="D14380" s="86"/>
      <c r="E14380" s="86"/>
      <c r="F14380" s="86"/>
    </row>
    <row r="14381" spans="3:6" x14ac:dyDescent="0.25">
      <c r="C14381" s="86"/>
      <c r="D14381" s="86"/>
      <c r="E14381" s="86"/>
      <c r="F14381" s="86"/>
    </row>
    <row r="14382" spans="3:6" x14ac:dyDescent="0.25">
      <c r="C14382" s="86"/>
      <c r="D14382" s="86"/>
      <c r="E14382" s="86"/>
      <c r="F14382" s="86"/>
    </row>
    <row r="14383" spans="3:6" x14ac:dyDescent="0.25">
      <c r="C14383" s="86"/>
      <c r="D14383" s="86"/>
      <c r="E14383" s="86"/>
      <c r="F14383" s="86"/>
    </row>
    <row r="14384" spans="3:6" x14ac:dyDescent="0.25">
      <c r="C14384" s="86"/>
      <c r="D14384" s="86"/>
      <c r="E14384" s="86"/>
      <c r="F14384" s="86"/>
    </row>
    <row r="14385" spans="3:6" x14ac:dyDescent="0.25">
      <c r="C14385" s="86"/>
      <c r="D14385" s="86"/>
      <c r="E14385" s="86"/>
      <c r="F14385" s="86"/>
    </row>
    <row r="14386" spans="3:6" x14ac:dyDescent="0.25">
      <c r="C14386" s="86"/>
      <c r="D14386" s="86"/>
      <c r="E14386" s="86"/>
      <c r="F14386" s="86"/>
    </row>
    <row r="14387" spans="3:6" x14ac:dyDescent="0.25">
      <c r="C14387" s="86"/>
      <c r="D14387" s="86"/>
      <c r="E14387" s="86"/>
      <c r="F14387" s="86"/>
    </row>
    <row r="14388" spans="3:6" x14ac:dyDescent="0.25">
      <c r="C14388" s="86"/>
      <c r="D14388" s="86"/>
      <c r="E14388" s="86"/>
      <c r="F14388" s="86"/>
    </row>
    <row r="14389" spans="3:6" x14ac:dyDescent="0.25">
      <c r="C14389" s="86"/>
      <c r="D14389" s="86"/>
      <c r="E14389" s="86"/>
      <c r="F14389" s="86"/>
    </row>
    <row r="14390" spans="3:6" x14ac:dyDescent="0.25">
      <c r="C14390" s="86"/>
      <c r="D14390" s="86"/>
      <c r="E14390" s="86"/>
      <c r="F14390" s="86"/>
    </row>
    <row r="14391" spans="3:6" x14ac:dyDescent="0.25">
      <c r="C14391" s="86"/>
      <c r="D14391" s="86"/>
      <c r="E14391" s="86"/>
      <c r="F14391" s="86"/>
    </row>
    <row r="14392" spans="3:6" x14ac:dyDescent="0.25">
      <c r="C14392" s="86"/>
      <c r="D14392" s="86"/>
      <c r="E14392" s="86"/>
      <c r="F14392" s="86"/>
    </row>
    <row r="14393" spans="3:6" x14ac:dyDescent="0.25">
      <c r="C14393" s="86"/>
      <c r="D14393" s="86"/>
      <c r="E14393" s="86"/>
      <c r="F14393" s="86"/>
    </row>
    <row r="14394" spans="3:6" x14ac:dyDescent="0.25">
      <c r="C14394" s="86"/>
      <c r="D14394" s="86"/>
      <c r="E14394" s="86"/>
      <c r="F14394" s="86"/>
    </row>
    <row r="14395" spans="3:6" x14ac:dyDescent="0.25">
      <c r="C14395" s="86"/>
      <c r="D14395" s="86"/>
      <c r="E14395" s="86"/>
      <c r="F14395" s="86"/>
    </row>
    <row r="14396" spans="3:6" x14ac:dyDescent="0.25">
      <c r="C14396" s="86"/>
      <c r="D14396" s="86"/>
      <c r="E14396" s="86"/>
      <c r="F14396" s="86"/>
    </row>
    <row r="14397" spans="3:6" x14ac:dyDescent="0.25">
      <c r="C14397" s="86"/>
      <c r="D14397" s="86"/>
      <c r="E14397" s="86"/>
      <c r="F14397" s="86"/>
    </row>
    <row r="14398" spans="3:6" x14ac:dyDescent="0.25">
      <c r="C14398" s="86"/>
      <c r="D14398" s="86"/>
      <c r="E14398" s="86"/>
      <c r="F14398" s="86"/>
    </row>
    <row r="14399" spans="3:6" x14ac:dyDescent="0.25">
      <c r="C14399" s="86"/>
      <c r="D14399" s="86"/>
      <c r="E14399" s="86"/>
      <c r="F14399" s="86"/>
    </row>
    <row r="14400" spans="3:6" x14ac:dyDescent="0.25">
      <c r="C14400" s="86"/>
      <c r="D14400" s="86"/>
      <c r="E14400" s="86"/>
      <c r="F14400" s="86"/>
    </row>
    <row r="14401" spans="3:6" x14ac:dyDescent="0.25">
      <c r="C14401" s="86"/>
      <c r="D14401" s="86"/>
      <c r="E14401" s="86"/>
      <c r="F14401" s="86"/>
    </row>
    <row r="14402" spans="3:6" x14ac:dyDescent="0.25">
      <c r="C14402" s="86"/>
      <c r="D14402" s="86"/>
      <c r="E14402" s="86"/>
      <c r="F14402" s="86"/>
    </row>
    <row r="14403" spans="3:6" x14ac:dyDescent="0.25">
      <c r="C14403" s="86"/>
      <c r="D14403" s="86"/>
      <c r="E14403" s="86"/>
      <c r="F14403" s="86"/>
    </row>
    <row r="14404" spans="3:6" x14ac:dyDescent="0.25">
      <c r="C14404" s="86"/>
      <c r="D14404" s="86"/>
      <c r="E14404" s="86"/>
      <c r="F14404" s="86"/>
    </row>
    <row r="14405" spans="3:6" x14ac:dyDescent="0.25">
      <c r="C14405" s="86"/>
      <c r="D14405" s="86"/>
      <c r="E14405" s="86"/>
      <c r="F14405" s="86"/>
    </row>
    <row r="14406" spans="3:6" x14ac:dyDescent="0.25">
      <c r="C14406" s="86"/>
      <c r="D14406" s="86"/>
      <c r="E14406" s="86"/>
      <c r="F14406" s="86"/>
    </row>
    <row r="14407" spans="3:6" x14ac:dyDescent="0.25">
      <c r="C14407" s="86"/>
      <c r="D14407" s="86"/>
      <c r="E14407" s="86"/>
      <c r="F14407" s="86"/>
    </row>
    <row r="14408" spans="3:6" x14ac:dyDescent="0.25">
      <c r="C14408" s="86"/>
      <c r="D14408" s="86"/>
      <c r="E14408" s="86"/>
      <c r="F14408" s="86"/>
    </row>
    <row r="14409" spans="3:6" x14ac:dyDescent="0.25">
      <c r="C14409" s="86"/>
      <c r="D14409" s="86"/>
      <c r="E14409" s="86"/>
      <c r="F14409" s="86"/>
    </row>
    <row r="14410" spans="3:6" x14ac:dyDescent="0.25">
      <c r="C14410" s="86"/>
      <c r="D14410" s="86"/>
      <c r="E14410" s="86"/>
      <c r="F14410" s="86"/>
    </row>
    <row r="14411" spans="3:6" x14ac:dyDescent="0.25">
      <c r="C14411" s="86"/>
      <c r="D14411" s="86"/>
      <c r="E14411" s="86"/>
      <c r="F14411" s="86"/>
    </row>
    <row r="14412" spans="3:6" x14ac:dyDescent="0.25">
      <c r="C14412" s="86"/>
      <c r="D14412" s="86"/>
      <c r="E14412" s="86"/>
      <c r="F14412" s="86"/>
    </row>
    <row r="14413" spans="3:6" x14ac:dyDescent="0.25">
      <c r="C14413" s="86"/>
      <c r="D14413" s="86"/>
      <c r="E14413" s="86"/>
      <c r="F14413" s="86"/>
    </row>
    <row r="14414" spans="3:6" x14ac:dyDescent="0.25">
      <c r="C14414" s="86"/>
      <c r="D14414" s="86"/>
      <c r="E14414" s="86"/>
      <c r="F14414" s="86"/>
    </row>
    <row r="14415" spans="3:6" x14ac:dyDescent="0.25">
      <c r="C14415" s="86"/>
      <c r="D14415" s="86"/>
      <c r="E14415" s="86"/>
      <c r="F14415" s="86"/>
    </row>
    <row r="14416" spans="3:6" x14ac:dyDescent="0.25">
      <c r="C14416" s="86"/>
      <c r="D14416" s="86"/>
      <c r="E14416" s="86"/>
      <c r="F14416" s="86"/>
    </row>
    <row r="14417" spans="3:6" x14ac:dyDescent="0.25">
      <c r="C14417" s="86"/>
      <c r="D14417" s="86"/>
      <c r="E14417" s="86"/>
      <c r="F14417" s="86"/>
    </row>
    <row r="14418" spans="3:6" x14ac:dyDescent="0.25">
      <c r="C14418" s="86"/>
      <c r="D14418" s="86"/>
      <c r="E14418" s="86"/>
      <c r="F14418" s="86"/>
    </row>
    <row r="14419" spans="3:6" x14ac:dyDescent="0.25">
      <c r="C14419" s="86"/>
      <c r="D14419" s="86"/>
      <c r="E14419" s="86"/>
      <c r="F14419" s="86"/>
    </row>
    <row r="14420" spans="3:6" x14ac:dyDescent="0.25">
      <c r="C14420" s="86"/>
      <c r="D14420" s="86"/>
      <c r="E14420" s="86"/>
      <c r="F14420" s="86"/>
    </row>
    <row r="14421" spans="3:6" x14ac:dyDescent="0.25">
      <c r="C14421" s="86"/>
      <c r="D14421" s="86"/>
      <c r="E14421" s="86"/>
      <c r="F14421" s="86"/>
    </row>
    <row r="14422" spans="3:6" x14ac:dyDescent="0.25">
      <c r="C14422" s="86"/>
      <c r="D14422" s="86"/>
      <c r="E14422" s="86"/>
      <c r="F14422" s="86"/>
    </row>
    <row r="14423" spans="3:6" x14ac:dyDescent="0.25">
      <c r="C14423" s="86"/>
      <c r="D14423" s="86"/>
      <c r="E14423" s="86"/>
      <c r="F14423" s="86"/>
    </row>
    <row r="14424" spans="3:6" x14ac:dyDescent="0.25">
      <c r="C14424" s="86"/>
      <c r="D14424" s="86"/>
      <c r="E14424" s="86"/>
      <c r="F14424" s="86"/>
    </row>
    <row r="14425" spans="3:6" x14ac:dyDescent="0.25">
      <c r="C14425" s="86"/>
      <c r="D14425" s="86"/>
      <c r="E14425" s="86"/>
      <c r="F14425" s="86"/>
    </row>
    <row r="14426" spans="3:6" x14ac:dyDescent="0.25">
      <c r="C14426" s="86"/>
      <c r="D14426" s="86"/>
      <c r="E14426" s="86"/>
      <c r="F14426" s="86"/>
    </row>
    <row r="14427" spans="3:6" x14ac:dyDescent="0.25">
      <c r="C14427" s="86"/>
      <c r="D14427" s="86"/>
      <c r="E14427" s="86"/>
      <c r="F14427" s="86"/>
    </row>
    <row r="14428" spans="3:6" x14ac:dyDescent="0.25">
      <c r="C14428" s="86"/>
      <c r="D14428" s="86"/>
      <c r="E14428" s="86"/>
      <c r="F14428" s="86"/>
    </row>
    <row r="14429" spans="3:6" x14ac:dyDescent="0.25">
      <c r="C14429" s="86"/>
      <c r="D14429" s="86"/>
      <c r="E14429" s="86"/>
      <c r="F14429" s="86"/>
    </row>
    <row r="14430" spans="3:6" x14ac:dyDescent="0.25">
      <c r="C14430" s="86"/>
      <c r="D14430" s="86"/>
      <c r="E14430" s="86"/>
      <c r="F14430" s="86"/>
    </row>
    <row r="14431" spans="3:6" x14ac:dyDescent="0.25">
      <c r="C14431" s="86"/>
      <c r="D14431" s="86"/>
      <c r="E14431" s="86"/>
      <c r="F14431" s="86"/>
    </row>
    <row r="14432" spans="3:6" x14ac:dyDescent="0.25">
      <c r="C14432" s="86"/>
      <c r="D14432" s="86"/>
      <c r="E14432" s="86"/>
      <c r="F14432" s="86"/>
    </row>
    <row r="14433" spans="3:6" x14ac:dyDescent="0.25">
      <c r="C14433" s="86"/>
      <c r="D14433" s="86"/>
      <c r="E14433" s="86"/>
      <c r="F14433" s="86"/>
    </row>
    <row r="14434" spans="3:6" x14ac:dyDescent="0.25">
      <c r="C14434" s="86"/>
      <c r="D14434" s="86"/>
      <c r="E14434" s="86"/>
      <c r="F14434" s="86"/>
    </row>
    <row r="14435" spans="3:6" x14ac:dyDescent="0.25">
      <c r="C14435" s="86"/>
      <c r="D14435" s="86"/>
      <c r="E14435" s="86"/>
      <c r="F14435" s="86"/>
    </row>
    <row r="14436" spans="3:6" x14ac:dyDescent="0.25">
      <c r="C14436" s="86"/>
      <c r="D14436" s="86"/>
      <c r="E14436" s="86"/>
      <c r="F14436" s="86"/>
    </row>
    <row r="14437" spans="3:6" x14ac:dyDescent="0.25">
      <c r="C14437" s="86"/>
      <c r="D14437" s="86"/>
      <c r="E14437" s="86"/>
      <c r="F14437" s="86"/>
    </row>
    <row r="14438" spans="3:6" x14ac:dyDescent="0.25">
      <c r="C14438" s="86"/>
      <c r="D14438" s="86"/>
      <c r="E14438" s="86"/>
      <c r="F14438" s="86"/>
    </row>
    <row r="14439" spans="3:6" x14ac:dyDescent="0.25">
      <c r="C14439" s="86"/>
      <c r="D14439" s="86"/>
      <c r="E14439" s="86"/>
      <c r="F14439" s="86"/>
    </row>
    <row r="14440" spans="3:6" x14ac:dyDescent="0.25">
      <c r="C14440" s="86"/>
      <c r="D14440" s="86"/>
      <c r="E14440" s="86"/>
      <c r="F14440" s="86"/>
    </row>
    <row r="14441" spans="3:6" x14ac:dyDescent="0.25">
      <c r="C14441" s="86"/>
      <c r="D14441" s="86"/>
      <c r="E14441" s="86"/>
      <c r="F14441" s="86"/>
    </row>
    <row r="14442" spans="3:6" x14ac:dyDescent="0.25">
      <c r="C14442" s="86"/>
      <c r="D14442" s="86"/>
      <c r="E14442" s="86"/>
      <c r="F14442" s="86"/>
    </row>
    <row r="14443" spans="3:6" x14ac:dyDescent="0.25">
      <c r="C14443" s="86"/>
      <c r="D14443" s="86"/>
      <c r="E14443" s="86"/>
      <c r="F14443" s="86"/>
    </row>
    <row r="14444" spans="3:6" x14ac:dyDescent="0.25">
      <c r="C14444" s="86"/>
      <c r="D14444" s="86"/>
      <c r="E14444" s="86"/>
      <c r="F14444" s="86"/>
    </row>
    <row r="14445" spans="3:6" x14ac:dyDescent="0.25">
      <c r="C14445" s="86"/>
      <c r="D14445" s="86"/>
      <c r="E14445" s="86"/>
      <c r="F14445" s="86"/>
    </row>
    <row r="14446" spans="3:6" x14ac:dyDescent="0.25">
      <c r="C14446" s="86"/>
      <c r="D14446" s="86"/>
      <c r="E14446" s="86"/>
      <c r="F14446" s="86"/>
    </row>
    <row r="14447" spans="3:6" x14ac:dyDescent="0.25">
      <c r="C14447" s="86"/>
      <c r="D14447" s="86"/>
      <c r="E14447" s="86"/>
      <c r="F14447" s="86"/>
    </row>
    <row r="14448" spans="3:6" x14ac:dyDescent="0.25">
      <c r="C14448" s="86"/>
      <c r="D14448" s="86"/>
      <c r="E14448" s="86"/>
      <c r="F14448" s="86"/>
    </row>
    <row r="14449" spans="3:6" x14ac:dyDescent="0.25">
      <c r="C14449" s="86"/>
      <c r="D14449" s="86"/>
      <c r="E14449" s="86"/>
      <c r="F14449" s="86"/>
    </row>
    <row r="14450" spans="3:6" x14ac:dyDescent="0.25">
      <c r="C14450" s="86"/>
      <c r="D14450" s="86"/>
      <c r="E14450" s="86"/>
      <c r="F14450" s="86"/>
    </row>
    <row r="14451" spans="3:6" x14ac:dyDescent="0.25">
      <c r="C14451" s="86"/>
      <c r="D14451" s="86"/>
      <c r="E14451" s="86"/>
      <c r="F14451" s="86"/>
    </row>
    <row r="14452" spans="3:6" x14ac:dyDescent="0.25">
      <c r="C14452" s="86"/>
      <c r="D14452" s="86"/>
      <c r="E14452" s="86"/>
      <c r="F14452" s="86"/>
    </row>
    <row r="14453" spans="3:6" x14ac:dyDescent="0.25">
      <c r="C14453" s="86"/>
      <c r="D14453" s="86"/>
      <c r="E14453" s="86"/>
      <c r="F14453" s="86"/>
    </row>
    <row r="14454" spans="3:6" x14ac:dyDescent="0.25">
      <c r="C14454" s="86"/>
      <c r="D14454" s="86"/>
      <c r="E14454" s="86"/>
      <c r="F14454" s="86"/>
    </row>
    <row r="14455" spans="3:6" x14ac:dyDescent="0.25">
      <c r="C14455" s="86"/>
      <c r="D14455" s="86"/>
      <c r="E14455" s="86"/>
      <c r="F14455" s="86"/>
    </row>
    <row r="14456" spans="3:6" x14ac:dyDescent="0.25">
      <c r="C14456" s="86"/>
      <c r="D14456" s="86"/>
      <c r="E14456" s="86"/>
      <c r="F14456" s="86"/>
    </row>
    <row r="14457" spans="3:6" x14ac:dyDescent="0.25">
      <c r="C14457" s="86"/>
      <c r="D14457" s="86"/>
      <c r="E14457" s="86"/>
      <c r="F14457" s="86"/>
    </row>
    <row r="14458" spans="3:6" x14ac:dyDescent="0.25">
      <c r="C14458" s="86"/>
      <c r="D14458" s="86"/>
      <c r="E14458" s="86"/>
      <c r="F14458" s="86"/>
    </row>
    <row r="14459" spans="3:6" x14ac:dyDescent="0.25">
      <c r="C14459" s="86"/>
      <c r="D14459" s="86"/>
      <c r="E14459" s="86"/>
      <c r="F14459" s="86"/>
    </row>
    <row r="14460" spans="3:6" x14ac:dyDescent="0.25">
      <c r="C14460" s="86"/>
      <c r="D14460" s="86"/>
      <c r="E14460" s="86"/>
      <c r="F14460" s="86"/>
    </row>
    <row r="14461" spans="3:6" x14ac:dyDescent="0.25">
      <c r="C14461" s="86"/>
      <c r="D14461" s="86"/>
      <c r="E14461" s="86"/>
      <c r="F14461" s="86"/>
    </row>
    <row r="14462" spans="3:6" x14ac:dyDescent="0.25">
      <c r="C14462" s="86"/>
      <c r="D14462" s="86"/>
      <c r="E14462" s="86"/>
      <c r="F14462" s="86"/>
    </row>
    <row r="14463" spans="3:6" x14ac:dyDescent="0.25">
      <c r="C14463" s="86"/>
      <c r="D14463" s="86"/>
      <c r="E14463" s="86"/>
      <c r="F14463" s="86"/>
    </row>
    <row r="14464" spans="3:6" x14ac:dyDescent="0.25">
      <c r="C14464" s="86"/>
      <c r="D14464" s="86"/>
      <c r="E14464" s="86"/>
      <c r="F14464" s="86"/>
    </row>
    <row r="14465" spans="3:6" x14ac:dyDescent="0.25">
      <c r="C14465" s="86"/>
      <c r="D14465" s="86"/>
      <c r="E14465" s="86"/>
      <c r="F14465" s="86"/>
    </row>
    <row r="14466" spans="3:6" x14ac:dyDescent="0.25">
      <c r="C14466" s="86"/>
      <c r="D14466" s="86"/>
      <c r="E14466" s="86"/>
      <c r="F14466" s="86"/>
    </row>
    <row r="14467" spans="3:6" x14ac:dyDescent="0.25">
      <c r="C14467" s="86"/>
      <c r="D14467" s="86"/>
      <c r="E14467" s="86"/>
      <c r="F14467" s="86"/>
    </row>
    <row r="14468" spans="3:6" x14ac:dyDescent="0.25">
      <c r="C14468" s="86"/>
      <c r="D14468" s="86"/>
      <c r="E14468" s="86"/>
      <c r="F14468" s="86"/>
    </row>
    <row r="14469" spans="3:6" x14ac:dyDescent="0.25">
      <c r="C14469" s="86"/>
      <c r="D14469" s="86"/>
      <c r="E14469" s="86"/>
      <c r="F14469" s="86"/>
    </row>
    <row r="14470" spans="3:6" x14ac:dyDescent="0.25">
      <c r="C14470" s="86"/>
      <c r="D14470" s="86"/>
      <c r="E14470" s="86"/>
      <c r="F14470" s="86"/>
    </row>
    <row r="14471" spans="3:6" x14ac:dyDescent="0.25">
      <c r="C14471" s="86"/>
      <c r="D14471" s="86"/>
      <c r="E14471" s="86"/>
      <c r="F14471" s="86"/>
    </row>
    <row r="14472" spans="3:6" x14ac:dyDescent="0.25">
      <c r="C14472" s="86"/>
      <c r="D14472" s="86"/>
      <c r="E14472" s="86"/>
      <c r="F14472" s="86"/>
    </row>
    <row r="14473" spans="3:6" x14ac:dyDescent="0.25">
      <c r="C14473" s="86"/>
      <c r="D14473" s="86"/>
      <c r="E14473" s="86"/>
      <c r="F14473" s="86"/>
    </row>
    <row r="14474" spans="3:6" x14ac:dyDescent="0.25">
      <c r="C14474" s="86"/>
      <c r="D14474" s="86"/>
      <c r="E14474" s="86"/>
      <c r="F14474" s="86"/>
    </row>
    <row r="14475" spans="3:6" x14ac:dyDescent="0.25">
      <c r="C14475" s="86"/>
      <c r="D14475" s="86"/>
      <c r="E14475" s="86"/>
      <c r="F14475" s="86"/>
    </row>
    <row r="14476" spans="3:6" x14ac:dyDescent="0.25">
      <c r="C14476" s="86"/>
      <c r="D14476" s="86"/>
      <c r="E14476" s="86"/>
      <c r="F14476" s="86"/>
    </row>
    <row r="14477" spans="3:6" x14ac:dyDescent="0.25">
      <c r="C14477" s="86"/>
      <c r="D14477" s="86"/>
      <c r="E14477" s="86"/>
      <c r="F14477" s="86"/>
    </row>
    <row r="14478" spans="3:6" x14ac:dyDescent="0.25">
      <c r="C14478" s="86"/>
      <c r="D14478" s="86"/>
      <c r="E14478" s="86"/>
      <c r="F14478" s="86"/>
    </row>
    <row r="14479" spans="3:6" x14ac:dyDescent="0.25">
      <c r="C14479" s="86"/>
      <c r="D14479" s="86"/>
      <c r="E14479" s="86"/>
      <c r="F14479" s="86"/>
    </row>
    <row r="14480" spans="3:6" x14ac:dyDescent="0.25">
      <c r="C14480" s="86"/>
      <c r="D14480" s="86"/>
      <c r="E14480" s="86"/>
      <c r="F14480" s="86"/>
    </row>
    <row r="14481" spans="3:6" x14ac:dyDescent="0.25">
      <c r="C14481" s="86"/>
      <c r="D14481" s="86"/>
      <c r="E14481" s="86"/>
      <c r="F14481" s="86"/>
    </row>
    <row r="14482" spans="3:6" x14ac:dyDescent="0.25">
      <c r="C14482" s="86"/>
      <c r="D14482" s="86"/>
      <c r="E14482" s="86"/>
      <c r="F14482" s="86"/>
    </row>
    <row r="14483" spans="3:6" x14ac:dyDescent="0.25">
      <c r="C14483" s="86"/>
      <c r="D14483" s="86"/>
      <c r="E14483" s="86"/>
      <c r="F14483" s="86"/>
    </row>
    <row r="14484" spans="3:6" x14ac:dyDescent="0.25">
      <c r="C14484" s="86"/>
      <c r="D14484" s="86"/>
      <c r="E14484" s="86"/>
      <c r="F14484" s="86"/>
    </row>
    <row r="14485" spans="3:6" x14ac:dyDescent="0.25">
      <c r="C14485" s="86"/>
      <c r="D14485" s="86"/>
      <c r="E14485" s="86"/>
      <c r="F14485" s="86"/>
    </row>
    <row r="14486" spans="3:6" x14ac:dyDescent="0.25">
      <c r="C14486" s="86"/>
      <c r="D14486" s="86"/>
      <c r="E14486" s="86"/>
      <c r="F14486" s="86"/>
    </row>
    <row r="14487" spans="3:6" x14ac:dyDescent="0.25">
      <c r="C14487" s="86"/>
      <c r="D14487" s="86"/>
      <c r="E14487" s="86"/>
      <c r="F14487" s="86"/>
    </row>
    <row r="14488" spans="3:6" x14ac:dyDescent="0.25">
      <c r="C14488" s="86"/>
      <c r="D14488" s="86"/>
      <c r="E14488" s="86"/>
      <c r="F14488" s="86"/>
    </row>
    <row r="14489" spans="3:6" x14ac:dyDescent="0.25">
      <c r="C14489" s="86"/>
      <c r="D14489" s="86"/>
      <c r="E14489" s="86"/>
      <c r="F14489" s="86"/>
    </row>
    <row r="14490" spans="3:6" x14ac:dyDescent="0.25">
      <c r="C14490" s="86"/>
      <c r="D14490" s="86"/>
      <c r="E14490" s="86"/>
      <c r="F14490" s="86"/>
    </row>
    <row r="14491" spans="3:6" x14ac:dyDescent="0.25">
      <c r="C14491" s="86"/>
      <c r="D14491" s="86"/>
      <c r="E14491" s="86"/>
      <c r="F14491" s="86"/>
    </row>
    <row r="14492" spans="3:6" x14ac:dyDescent="0.25">
      <c r="C14492" s="86"/>
      <c r="D14492" s="86"/>
      <c r="E14492" s="86"/>
      <c r="F14492" s="86"/>
    </row>
    <row r="14493" spans="3:6" x14ac:dyDescent="0.25">
      <c r="C14493" s="86"/>
      <c r="D14493" s="86"/>
      <c r="E14493" s="86"/>
      <c r="F14493" s="86"/>
    </row>
    <row r="14494" spans="3:6" x14ac:dyDescent="0.25">
      <c r="C14494" s="86"/>
      <c r="D14494" s="86"/>
      <c r="E14494" s="86"/>
      <c r="F14494" s="86"/>
    </row>
    <row r="14495" spans="3:6" x14ac:dyDescent="0.25">
      <c r="C14495" s="86"/>
      <c r="D14495" s="86"/>
      <c r="E14495" s="86"/>
      <c r="F14495" s="86"/>
    </row>
    <row r="14496" spans="3:6" x14ac:dyDescent="0.25">
      <c r="C14496" s="86"/>
      <c r="D14496" s="86"/>
      <c r="E14496" s="86"/>
      <c r="F14496" s="86"/>
    </row>
    <row r="14497" spans="3:6" x14ac:dyDescent="0.25">
      <c r="C14497" s="86"/>
      <c r="D14497" s="86"/>
      <c r="E14497" s="86"/>
      <c r="F14497" s="86"/>
    </row>
    <row r="14498" spans="3:6" x14ac:dyDescent="0.25">
      <c r="C14498" s="86"/>
      <c r="D14498" s="86"/>
      <c r="E14498" s="86"/>
      <c r="F14498" s="86"/>
    </row>
    <row r="14499" spans="3:6" x14ac:dyDescent="0.25">
      <c r="C14499" s="86"/>
      <c r="D14499" s="86"/>
      <c r="E14499" s="86"/>
      <c r="F14499" s="86"/>
    </row>
    <row r="14500" spans="3:6" x14ac:dyDescent="0.25">
      <c r="C14500" s="86"/>
      <c r="D14500" s="86"/>
      <c r="E14500" s="86"/>
      <c r="F14500" s="86"/>
    </row>
    <row r="14501" spans="3:6" x14ac:dyDescent="0.25">
      <c r="C14501" s="86"/>
      <c r="D14501" s="86"/>
      <c r="E14501" s="86"/>
      <c r="F14501" s="86"/>
    </row>
    <row r="14502" spans="3:6" x14ac:dyDescent="0.25">
      <c r="C14502" s="86"/>
      <c r="D14502" s="86"/>
      <c r="E14502" s="86"/>
      <c r="F14502" s="86"/>
    </row>
    <row r="14503" spans="3:6" x14ac:dyDescent="0.25">
      <c r="C14503" s="86"/>
      <c r="D14503" s="86"/>
      <c r="E14503" s="86"/>
      <c r="F14503" s="86"/>
    </row>
    <row r="14504" spans="3:6" x14ac:dyDescent="0.25">
      <c r="C14504" s="86"/>
      <c r="D14504" s="86"/>
      <c r="E14504" s="86"/>
      <c r="F14504" s="86"/>
    </row>
    <row r="14505" spans="3:6" x14ac:dyDescent="0.25">
      <c r="C14505" s="86"/>
      <c r="D14505" s="86"/>
      <c r="E14505" s="86"/>
      <c r="F14505" s="86"/>
    </row>
    <row r="14506" spans="3:6" x14ac:dyDescent="0.25">
      <c r="C14506" s="86"/>
      <c r="D14506" s="86"/>
      <c r="E14506" s="86"/>
      <c r="F14506" s="86"/>
    </row>
    <row r="14507" spans="3:6" x14ac:dyDescent="0.25">
      <c r="C14507" s="86"/>
      <c r="D14507" s="86"/>
      <c r="E14507" s="86"/>
      <c r="F14507" s="86"/>
    </row>
    <row r="14508" spans="3:6" x14ac:dyDescent="0.25">
      <c r="C14508" s="86"/>
      <c r="D14508" s="86"/>
      <c r="E14508" s="86"/>
      <c r="F14508" s="86"/>
    </row>
    <row r="14509" spans="3:6" x14ac:dyDescent="0.25">
      <c r="C14509" s="86"/>
      <c r="D14509" s="86"/>
      <c r="E14509" s="86"/>
      <c r="F14509" s="86"/>
    </row>
    <row r="14510" spans="3:6" x14ac:dyDescent="0.25">
      <c r="C14510" s="86"/>
      <c r="D14510" s="86"/>
      <c r="E14510" s="86"/>
      <c r="F14510" s="86"/>
    </row>
    <row r="14511" spans="3:6" x14ac:dyDescent="0.25">
      <c r="C14511" s="86"/>
      <c r="D14511" s="86"/>
      <c r="E14511" s="86"/>
      <c r="F14511" s="86"/>
    </row>
    <row r="14512" spans="3:6" x14ac:dyDescent="0.25">
      <c r="C14512" s="86"/>
      <c r="D14512" s="86"/>
      <c r="E14512" s="86"/>
      <c r="F14512" s="86"/>
    </row>
    <row r="14513" spans="3:6" x14ac:dyDescent="0.25">
      <c r="C14513" s="86"/>
      <c r="D14513" s="86"/>
      <c r="E14513" s="86"/>
      <c r="F14513" s="86"/>
    </row>
    <row r="14514" spans="3:6" x14ac:dyDescent="0.25">
      <c r="C14514" s="86"/>
      <c r="D14514" s="86"/>
      <c r="E14514" s="86"/>
      <c r="F14514" s="86"/>
    </row>
    <row r="14515" spans="3:6" x14ac:dyDescent="0.25">
      <c r="C14515" s="86"/>
      <c r="D14515" s="86"/>
      <c r="E14515" s="86"/>
      <c r="F14515" s="86"/>
    </row>
    <row r="14516" spans="3:6" x14ac:dyDescent="0.25">
      <c r="C14516" s="86"/>
      <c r="D14516" s="86"/>
      <c r="E14516" s="86"/>
      <c r="F14516" s="86"/>
    </row>
    <row r="14517" spans="3:6" x14ac:dyDescent="0.25">
      <c r="C14517" s="86"/>
      <c r="D14517" s="86"/>
      <c r="E14517" s="86"/>
      <c r="F14517" s="86"/>
    </row>
    <row r="14518" spans="3:6" x14ac:dyDescent="0.25">
      <c r="C14518" s="86"/>
      <c r="D14518" s="86"/>
      <c r="E14518" s="86"/>
      <c r="F14518" s="86"/>
    </row>
    <row r="14519" spans="3:6" x14ac:dyDescent="0.25">
      <c r="C14519" s="86"/>
      <c r="D14519" s="86"/>
      <c r="E14519" s="86"/>
      <c r="F14519" s="86"/>
    </row>
    <row r="14520" spans="3:6" x14ac:dyDescent="0.25">
      <c r="C14520" s="86"/>
      <c r="D14520" s="86"/>
      <c r="E14520" s="86"/>
      <c r="F14520" s="86"/>
    </row>
    <row r="14521" spans="3:6" x14ac:dyDescent="0.25">
      <c r="C14521" s="86"/>
      <c r="D14521" s="86"/>
      <c r="E14521" s="86"/>
      <c r="F14521" s="86"/>
    </row>
    <row r="14522" spans="3:6" x14ac:dyDescent="0.25">
      <c r="C14522" s="86"/>
      <c r="D14522" s="86"/>
      <c r="E14522" s="86"/>
      <c r="F14522" s="86"/>
    </row>
    <row r="14523" spans="3:6" x14ac:dyDescent="0.25">
      <c r="C14523" s="86"/>
      <c r="D14523" s="86"/>
      <c r="E14523" s="86"/>
      <c r="F14523" s="86"/>
    </row>
    <row r="14524" spans="3:6" x14ac:dyDescent="0.25">
      <c r="C14524" s="86"/>
      <c r="D14524" s="86"/>
      <c r="E14524" s="86"/>
      <c r="F14524" s="86"/>
    </row>
    <row r="14525" spans="3:6" x14ac:dyDescent="0.25">
      <c r="C14525" s="86"/>
      <c r="D14525" s="86"/>
      <c r="E14525" s="86"/>
      <c r="F14525" s="86"/>
    </row>
    <row r="14526" spans="3:6" x14ac:dyDescent="0.25">
      <c r="C14526" s="86"/>
      <c r="D14526" s="86"/>
      <c r="E14526" s="86"/>
      <c r="F14526" s="86"/>
    </row>
    <row r="14527" spans="3:6" x14ac:dyDescent="0.25">
      <c r="C14527" s="86"/>
      <c r="D14527" s="86"/>
      <c r="E14527" s="86"/>
      <c r="F14527" s="86"/>
    </row>
    <row r="14528" spans="3:6" x14ac:dyDescent="0.25">
      <c r="C14528" s="86"/>
      <c r="D14528" s="86"/>
      <c r="E14528" s="86"/>
      <c r="F14528" s="86"/>
    </row>
    <row r="14529" spans="3:6" x14ac:dyDescent="0.25">
      <c r="C14529" s="86"/>
      <c r="D14529" s="86"/>
      <c r="E14529" s="86"/>
      <c r="F14529" s="86"/>
    </row>
    <row r="14530" spans="3:6" x14ac:dyDescent="0.25">
      <c r="C14530" s="86"/>
      <c r="D14530" s="86"/>
      <c r="E14530" s="86"/>
      <c r="F14530" s="86"/>
    </row>
    <row r="14531" spans="3:6" x14ac:dyDescent="0.25">
      <c r="C14531" s="86"/>
      <c r="D14531" s="86"/>
      <c r="E14531" s="86"/>
      <c r="F14531" s="86"/>
    </row>
    <row r="14532" spans="3:6" x14ac:dyDescent="0.25">
      <c r="C14532" s="86"/>
      <c r="D14532" s="86"/>
      <c r="E14532" s="86"/>
      <c r="F14532" s="86"/>
    </row>
    <row r="14533" spans="3:6" x14ac:dyDescent="0.25">
      <c r="C14533" s="86"/>
      <c r="D14533" s="86"/>
      <c r="E14533" s="86"/>
      <c r="F14533" s="86"/>
    </row>
    <row r="14534" spans="3:6" x14ac:dyDescent="0.25">
      <c r="C14534" s="86"/>
      <c r="D14534" s="86"/>
      <c r="E14534" s="86"/>
      <c r="F14534" s="86"/>
    </row>
    <row r="14535" spans="3:6" x14ac:dyDescent="0.25">
      <c r="C14535" s="86"/>
      <c r="D14535" s="86"/>
      <c r="E14535" s="86"/>
      <c r="F14535" s="86"/>
    </row>
    <row r="14536" spans="3:6" x14ac:dyDescent="0.25">
      <c r="C14536" s="86"/>
      <c r="D14536" s="86"/>
      <c r="E14536" s="86"/>
      <c r="F14536" s="86"/>
    </row>
    <row r="14537" spans="3:6" x14ac:dyDescent="0.25">
      <c r="C14537" s="86"/>
      <c r="D14537" s="86"/>
      <c r="E14537" s="86"/>
      <c r="F14537" s="86"/>
    </row>
    <row r="14538" spans="3:6" x14ac:dyDescent="0.25">
      <c r="C14538" s="86"/>
      <c r="D14538" s="86"/>
      <c r="E14538" s="86"/>
      <c r="F14538" s="86"/>
    </row>
    <row r="14539" spans="3:6" x14ac:dyDescent="0.25">
      <c r="C14539" s="86"/>
      <c r="D14539" s="86"/>
      <c r="E14539" s="86"/>
      <c r="F14539" s="86"/>
    </row>
    <row r="14540" spans="3:6" x14ac:dyDescent="0.25">
      <c r="C14540" s="86"/>
      <c r="D14540" s="86"/>
      <c r="E14540" s="86"/>
      <c r="F14540" s="86"/>
    </row>
    <row r="14541" spans="3:6" x14ac:dyDescent="0.25">
      <c r="C14541" s="86"/>
      <c r="D14541" s="86"/>
      <c r="E14541" s="86"/>
      <c r="F14541" s="86"/>
    </row>
    <row r="14542" spans="3:6" x14ac:dyDescent="0.25">
      <c r="C14542" s="86"/>
      <c r="D14542" s="86"/>
      <c r="E14542" s="86"/>
      <c r="F14542" s="86"/>
    </row>
    <row r="14543" spans="3:6" x14ac:dyDescent="0.25">
      <c r="C14543" s="86"/>
      <c r="D14543" s="86"/>
      <c r="E14543" s="86"/>
      <c r="F14543" s="86"/>
    </row>
    <row r="14544" spans="3:6" x14ac:dyDescent="0.25">
      <c r="C14544" s="86"/>
      <c r="D14544" s="86"/>
      <c r="E14544" s="86"/>
      <c r="F14544" s="86"/>
    </row>
    <row r="14545" spans="3:6" x14ac:dyDescent="0.25">
      <c r="C14545" s="86"/>
      <c r="D14545" s="86"/>
      <c r="E14545" s="86"/>
      <c r="F14545" s="86"/>
    </row>
    <row r="14546" spans="3:6" x14ac:dyDescent="0.25">
      <c r="C14546" s="86"/>
      <c r="D14546" s="86"/>
      <c r="E14546" s="86"/>
      <c r="F14546" s="86"/>
    </row>
    <row r="14547" spans="3:6" x14ac:dyDescent="0.25">
      <c r="C14547" s="86"/>
      <c r="D14547" s="86"/>
      <c r="E14547" s="86"/>
      <c r="F14547" s="86"/>
    </row>
    <row r="14548" spans="3:6" x14ac:dyDescent="0.25">
      <c r="C14548" s="86"/>
      <c r="D14548" s="86"/>
      <c r="E14548" s="86"/>
      <c r="F14548" s="86"/>
    </row>
    <row r="14549" spans="3:6" x14ac:dyDescent="0.25">
      <c r="C14549" s="86"/>
      <c r="D14549" s="86"/>
      <c r="E14549" s="86"/>
      <c r="F14549" s="86"/>
    </row>
    <row r="14550" spans="3:6" x14ac:dyDescent="0.25">
      <c r="C14550" s="86"/>
      <c r="D14550" s="86"/>
      <c r="E14550" s="86"/>
      <c r="F14550" s="86"/>
    </row>
    <row r="14551" spans="3:6" x14ac:dyDescent="0.25">
      <c r="C14551" s="86"/>
      <c r="D14551" s="86"/>
      <c r="E14551" s="86"/>
      <c r="F14551" s="86"/>
    </row>
    <row r="14552" spans="3:6" x14ac:dyDescent="0.25">
      <c r="C14552" s="86"/>
      <c r="D14552" s="86"/>
      <c r="E14552" s="86"/>
      <c r="F14552" s="86"/>
    </row>
    <row r="14553" spans="3:6" x14ac:dyDescent="0.25">
      <c r="C14553" s="86"/>
      <c r="D14553" s="86"/>
      <c r="E14553" s="86"/>
      <c r="F14553" s="86"/>
    </row>
    <row r="14554" spans="3:6" x14ac:dyDescent="0.25">
      <c r="C14554" s="86"/>
      <c r="D14554" s="86"/>
      <c r="E14554" s="86"/>
      <c r="F14554" s="86"/>
    </row>
    <row r="14555" spans="3:6" x14ac:dyDescent="0.25">
      <c r="C14555" s="86"/>
      <c r="D14555" s="86"/>
      <c r="E14555" s="86"/>
      <c r="F14555" s="86"/>
    </row>
    <row r="14556" spans="3:6" x14ac:dyDescent="0.25">
      <c r="C14556" s="86"/>
      <c r="D14556" s="86"/>
      <c r="E14556" s="86"/>
      <c r="F14556" s="86"/>
    </row>
    <row r="14557" spans="3:6" x14ac:dyDescent="0.25">
      <c r="C14557" s="86"/>
      <c r="D14557" s="86"/>
      <c r="E14557" s="86"/>
      <c r="F14557" s="86"/>
    </row>
    <row r="14558" spans="3:6" x14ac:dyDescent="0.25">
      <c r="C14558" s="86"/>
      <c r="D14558" s="86"/>
      <c r="E14558" s="86"/>
      <c r="F14558" s="86"/>
    </row>
    <row r="14559" spans="3:6" x14ac:dyDescent="0.25">
      <c r="C14559" s="86"/>
      <c r="D14559" s="86"/>
      <c r="E14559" s="86"/>
      <c r="F14559" s="86"/>
    </row>
    <row r="14560" spans="3:6" x14ac:dyDescent="0.25">
      <c r="C14560" s="86"/>
      <c r="D14560" s="86"/>
      <c r="E14560" s="86"/>
      <c r="F14560" s="86"/>
    </row>
    <row r="14561" spans="3:6" x14ac:dyDescent="0.25">
      <c r="C14561" s="86"/>
      <c r="D14561" s="86"/>
      <c r="E14561" s="86"/>
      <c r="F14561" s="86"/>
    </row>
    <row r="14562" spans="3:6" x14ac:dyDescent="0.25">
      <c r="C14562" s="86"/>
      <c r="D14562" s="86"/>
      <c r="E14562" s="86"/>
      <c r="F14562" s="86"/>
    </row>
    <row r="14563" spans="3:6" x14ac:dyDescent="0.25">
      <c r="C14563" s="86"/>
      <c r="D14563" s="86"/>
      <c r="E14563" s="86"/>
      <c r="F14563" s="86"/>
    </row>
    <row r="14564" spans="3:6" x14ac:dyDescent="0.25">
      <c r="C14564" s="86"/>
      <c r="D14564" s="86"/>
      <c r="E14564" s="86"/>
      <c r="F14564" s="86"/>
    </row>
    <row r="14565" spans="3:6" x14ac:dyDescent="0.25">
      <c r="C14565" s="86"/>
      <c r="D14565" s="86"/>
      <c r="E14565" s="86"/>
      <c r="F14565" s="86"/>
    </row>
    <row r="14566" spans="3:6" x14ac:dyDescent="0.25">
      <c r="C14566" s="86"/>
      <c r="D14566" s="86"/>
      <c r="E14566" s="86"/>
      <c r="F14566" s="86"/>
    </row>
    <row r="14567" spans="3:6" x14ac:dyDescent="0.25">
      <c r="C14567" s="86"/>
      <c r="D14567" s="86"/>
      <c r="E14567" s="86"/>
      <c r="F14567" s="86"/>
    </row>
    <row r="14568" spans="3:6" x14ac:dyDescent="0.25">
      <c r="C14568" s="86"/>
      <c r="D14568" s="86"/>
      <c r="E14568" s="86"/>
      <c r="F14568" s="86"/>
    </row>
    <row r="14569" spans="3:6" x14ac:dyDescent="0.25">
      <c r="C14569" s="86"/>
      <c r="D14569" s="86"/>
      <c r="E14569" s="86"/>
      <c r="F14569" s="86"/>
    </row>
    <row r="14570" spans="3:6" x14ac:dyDescent="0.25">
      <c r="C14570" s="86"/>
      <c r="D14570" s="86"/>
      <c r="E14570" s="86"/>
      <c r="F14570" s="86"/>
    </row>
    <row r="14571" spans="3:6" x14ac:dyDescent="0.25">
      <c r="C14571" s="86"/>
      <c r="D14571" s="86"/>
      <c r="E14571" s="86"/>
      <c r="F14571" s="86"/>
    </row>
    <row r="14572" spans="3:6" x14ac:dyDescent="0.25">
      <c r="C14572" s="86"/>
      <c r="D14572" s="86"/>
      <c r="E14572" s="86"/>
      <c r="F14572" s="86"/>
    </row>
    <row r="14573" spans="3:6" x14ac:dyDescent="0.25">
      <c r="C14573" s="86"/>
      <c r="D14573" s="86"/>
      <c r="E14573" s="86"/>
      <c r="F14573" s="86"/>
    </row>
    <row r="14574" spans="3:6" x14ac:dyDescent="0.25">
      <c r="C14574" s="86"/>
      <c r="D14574" s="86"/>
      <c r="E14574" s="86"/>
      <c r="F14574" s="86"/>
    </row>
    <row r="14575" spans="3:6" x14ac:dyDescent="0.25">
      <c r="C14575" s="86"/>
      <c r="D14575" s="86"/>
      <c r="E14575" s="86"/>
      <c r="F14575" s="86"/>
    </row>
    <row r="14576" spans="3:6" x14ac:dyDescent="0.25">
      <c r="C14576" s="86"/>
      <c r="D14576" s="86"/>
      <c r="E14576" s="86"/>
      <c r="F14576" s="86"/>
    </row>
    <row r="14577" spans="3:6" x14ac:dyDescent="0.25">
      <c r="C14577" s="86"/>
      <c r="D14577" s="86"/>
      <c r="E14577" s="86"/>
      <c r="F14577" s="86"/>
    </row>
    <row r="14578" spans="3:6" x14ac:dyDescent="0.25">
      <c r="C14578" s="86"/>
      <c r="D14578" s="86"/>
      <c r="E14578" s="86"/>
      <c r="F14578" s="86"/>
    </row>
    <row r="14579" spans="3:6" x14ac:dyDescent="0.25">
      <c r="C14579" s="86"/>
      <c r="D14579" s="86"/>
      <c r="E14579" s="86"/>
      <c r="F14579" s="86"/>
    </row>
    <row r="14580" spans="3:6" x14ac:dyDescent="0.25">
      <c r="C14580" s="86"/>
      <c r="D14580" s="86"/>
      <c r="E14580" s="86"/>
      <c r="F14580" s="86"/>
    </row>
    <row r="14581" spans="3:6" x14ac:dyDescent="0.25">
      <c r="C14581" s="86"/>
      <c r="D14581" s="86"/>
      <c r="E14581" s="86"/>
      <c r="F14581" s="86"/>
    </row>
    <row r="14582" spans="3:6" x14ac:dyDescent="0.25">
      <c r="C14582" s="86"/>
      <c r="D14582" s="86"/>
      <c r="E14582" s="86"/>
      <c r="F14582" s="86"/>
    </row>
    <row r="14583" spans="3:6" x14ac:dyDescent="0.25">
      <c r="C14583" s="86"/>
      <c r="D14583" s="86"/>
      <c r="E14583" s="86"/>
      <c r="F14583" s="86"/>
    </row>
    <row r="14584" spans="3:6" x14ac:dyDescent="0.25">
      <c r="C14584" s="86"/>
      <c r="D14584" s="86"/>
      <c r="E14584" s="86"/>
      <c r="F14584" s="86"/>
    </row>
    <row r="14585" spans="3:6" x14ac:dyDescent="0.25">
      <c r="C14585" s="86"/>
      <c r="D14585" s="86"/>
      <c r="E14585" s="86"/>
      <c r="F14585" s="86"/>
    </row>
    <row r="14586" spans="3:6" x14ac:dyDescent="0.25">
      <c r="C14586" s="86"/>
      <c r="D14586" s="86"/>
      <c r="E14586" s="86"/>
      <c r="F14586" s="86"/>
    </row>
    <row r="14587" spans="3:6" x14ac:dyDescent="0.25">
      <c r="C14587" s="86"/>
      <c r="D14587" s="86"/>
      <c r="E14587" s="86"/>
      <c r="F14587" s="86"/>
    </row>
    <row r="14588" spans="3:6" x14ac:dyDescent="0.25">
      <c r="C14588" s="86"/>
      <c r="D14588" s="86"/>
      <c r="E14588" s="86"/>
      <c r="F14588" s="86"/>
    </row>
    <row r="14589" spans="3:6" x14ac:dyDescent="0.25">
      <c r="C14589" s="86"/>
      <c r="D14589" s="86"/>
      <c r="E14589" s="86"/>
      <c r="F14589" s="86"/>
    </row>
    <row r="14590" spans="3:6" x14ac:dyDescent="0.25">
      <c r="C14590" s="86"/>
      <c r="D14590" s="86"/>
      <c r="E14590" s="86"/>
      <c r="F14590" s="86"/>
    </row>
    <row r="14591" spans="3:6" x14ac:dyDescent="0.25">
      <c r="C14591" s="86"/>
      <c r="D14591" s="86"/>
      <c r="E14591" s="86"/>
      <c r="F14591" s="86"/>
    </row>
    <row r="14592" spans="3:6" x14ac:dyDescent="0.25">
      <c r="C14592" s="86"/>
      <c r="D14592" s="86"/>
      <c r="E14592" s="86"/>
      <c r="F14592" s="86"/>
    </row>
    <row r="14593" spans="3:6" x14ac:dyDescent="0.25">
      <c r="C14593" s="86"/>
      <c r="D14593" s="86"/>
      <c r="E14593" s="86"/>
      <c r="F14593" s="86"/>
    </row>
    <row r="14594" spans="3:6" x14ac:dyDescent="0.25">
      <c r="C14594" s="86"/>
      <c r="D14594" s="86"/>
      <c r="E14594" s="86"/>
      <c r="F14594" s="86"/>
    </row>
    <row r="14595" spans="3:6" x14ac:dyDescent="0.25">
      <c r="C14595" s="86"/>
      <c r="D14595" s="86"/>
      <c r="E14595" s="86"/>
      <c r="F14595" s="86"/>
    </row>
    <row r="14596" spans="3:6" x14ac:dyDescent="0.25">
      <c r="C14596" s="86"/>
      <c r="D14596" s="86"/>
      <c r="E14596" s="86"/>
      <c r="F14596" s="86"/>
    </row>
    <row r="14597" spans="3:6" x14ac:dyDescent="0.25">
      <c r="C14597" s="86"/>
      <c r="D14597" s="86"/>
      <c r="E14597" s="86"/>
      <c r="F14597" s="86"/>
    </row>
    <row r="14598" spans="3:6" x14ac:dyDescent="0.25">
      <c r="C14598" s="86"/>
      <c r="D14598" s="86"/>
      <c r="E14598" s="86"/>
      <c r="F14598" s="86"/>
    </row>
    <row r="14599" spans="3:6" x14ac:dyDescent="0.25">
      <c r="C14599" s="86"/>
      <c r="D14599" s="86"/>
      <c r="E14599" s="86"/>
      <c r="F14599" s="86"/>
    </row>
    <row r="14600" spans="3:6" x14ac:dyDescent="0.25">
      <c r="C14600" s="86"/>
      <c r="D14600" s="86"/>
      <c r="E14600" s="86"/>
      <c r="F14600" s="86"/>
    </row>
    <row r="14601" spans="3:6" x14ac:dyDescent="0.25">
      <c r="C14601" s="86"/>
      <c r="D14601" s="86"/>
      <c r="E14601" s="86"/>
      <c r="F14601" s="86"/>
    </row>
    <row r="14602" spans="3:6" x14ac:dyDescent="0.25">
      <c r="C14602" s="86"/>
      <c r="D14602" s="86"/>
      <c r="E14602" s="86"/>
      <c r="F14602" s="86"/>
    </row>
    <row r="14603" spans="3:6" x14ac:dyDescent="0.25">
      <c r="C14603" s="86"/>
      <c r="D14603" s="86"/>
      <c r="E14603" s="86"/>
      <c r="F14603" s="86"/>
    </row>
    <row r="14604" spans="3:6" x14ac:dyDescent="0.25">
      <c r="C14604" s="86"/>
      <c r="D14604" s="86"/>
      <c r="E14604" s="86"/>
      <c r="F14604" s="86"/>
    </row>
    <row r="14605" spans="3:6" x14ac:dyDescent="0.25">
      <c r="C14605" s="86"/>
      <c r="D14605" s="86"/>
      <c r="E14605" s="86"/>
      <c r="F14605" s="86"/>
    </row>
    <row r="14606" spans="3:6" x14ac:dyDescent="0.25">
      <c r="C14606" s="86"/>
      <c r="D14606" s="86"/>
      <c r="E14606" s="86"/>
      <c r="F14606" s="86"/>
    </row>
    <row r="14607" spans="3:6" x14ac:dyDescent="0.25">
      <c r="C14607" s="86"/>
      <c r="D14607" s="86"/>
      <c r="E14607" s="86"/>
      <c r="F14607" s="86"/>
    </row>
    <row r="14608" spans="3:6" x14ac:dyDescent="0.25">
      <c r="C14608" s="86"/>
      <c r="D14608" s="86"/>
      <c r="E14608" s="86"/>
      <c r="F14608" s="86"/>
    </row>
    <row r="14609" spans="3:6" x14ac:dyDescent="0.25">
      <c r="C14609" s="86"/>
      <c r="D14609" s="86"/>
      <c r="E14609" s="86"/>
      <c r="F14609" s="86"/>
    </row>
    <row r="14610" spans="3:6" x14ac:dyDescent="0.25">
      <c r="C14610" s="86"/>
      <c r="D14610" s="86"/>
      <c r="E14610" s="86"/>
      <c r="F14610" s="86"/>
    </row>
    <row r="14611" spans="3:6" x14ac:dyDescent="0.25">
      <c r="C14611" s="86"/>
      <c r="D14611" s="86"/>
      <c r="E14611" s="86"/>
      <c r="F14611" s="86"/>
    </row>
    <row r="14612" spans="3:6" x14ac:dyDescent="0.25">
      <c r="C14612" s="86"/>
      <c r="D14612" s="86"/>
      <c r="E14612" s="86"/>
      <c r="F14612" s="86"/>
    </row>
    <row r="14613" spans="3:6" x14ac:dyDescent="0.25">
      <c r="C14613" s="86"/>
      <c r="D14613" s="86"/>
      <c r="E14613" s="86"/>
      <c r="F14613" s="86"/>
    </row>
    <row r="14614" spans="3:6" x14ac:dyDescent="0.25">
      <c r="C14614" s="86"/>
      <c r="D14614" s="86"/>
      <c r="E14614" s="86"/>
      <c r="F14614" s="86"/>
    </row>
    <row r="14615" spans="3:6" x14ac:dyDescent="0.25">
      <c r="C14615" s="86"/>
      <c r="D14615" s="86"/>
      <c r="E14615" s="86"/>
      <c r="F14615" s="86"/>
    </row>
    <row r="14616" spans="3:6" x14ac:dyDescent="0.25">
      <c r="C14616" s="86"/>
      <c r="D14616" s="86"/>
      <c r="E14616" s="86"/>
      <c r="F14616" s="86"/>
    </row>
    <row r="14617" spans="3:6" x14ac:dyDescent="0.25">
      <c r="C14617" s="86"/>
      <c r="D14617" s="86"/>
      <c r="E14617" s="86"/>
      <c r="F14617" s="86"/>
    </row>
    <row r="14618" spans="3:6" x14ac:dyDescent="0.25">
      <c r="C14618" s="86"/>
      <c r="D14618" s="86"/>
      <c r="E14618" s="86"/>
      <c r="F14618" s="86"/>
    </row>
    <row r="14619" spans="3:6" x14ac:dyDescent="0.25">
      <c r="C14619" s="86"/>
      <c r="D14619" s="86"/>
      <c r="E14619" s="86"/>
      <c r="F14619" s="86"/>
    </row>
    <row r="14620" spans="3:6" x14ac:dyDescent="0.25">
      <c r="C14620" s="86"/>
      <c r="D14620" s="86"/>
      <c r="E14620" s="86"/>
      <c r="F14620" s="86"/>
    </row>
    <row r="14621" spans="3:6" x14ac:dyDescent="0.25">
      <c r="C14621" s="86"/>
      <c r="D14621" s="86"/>
      <c r="E14621" s="86"/>
      <c r="F14621" s="86"/>
    </row>
    <row r="14622" spans="3:6" x14ac:dyDescent="0.25">
      <c r="C14622" s="86"/>
      <c r="D14622" s="86"/>
      <c r="E14622" s="86"/>
      <c r="F14622" s="86"/>
    </row>
    <row r="14623" spans="3:6" x14ac:dyDescent="0.25">
      <c r="C14623" s="86"/>
      <c r="D14623" s="86"/>
      <c r="E14623" s="86"/>
      <c r="F14623" s="86"/>
    </row>
    <row r="14624" spans="3:6" x14ac:dyDescent="0.25">
      <c r="C14624" s="86"/>
      <c r="D14624" s="86"/>
      <c r="E14624" s="86"/>
      <c r="F14624" s="86"/>
    </row>
    <row r="14625" spans="3:6" x14ac:dyDescent="0.25">
      <c r="C14625" s="86"/>
      <c r="D14625" s="86"/>
      <c r="E14625" s="86"/>
      <c r="F14625" s="86"/>
    </row>
    <row r="14626" spans="3:6" x14ac:dyDescent="0.25">
      <c r="C14626" s="86"/>
      <c r="D14626" s="86"/>
      <c r="E14626" s="86"/>
      <c r="F14626" s="86"/>
    </row>
    <row r="14627" spans="3:6" x14ac:dyDescent="0.25">
      <c r="C14627" s="86"/>
      <c r="D14627" s="86"/>
      <c r="E14627" s="86"/>
      <c r="F14627" s="86"/>
    </row>
    <row r="14628" spans="3:6" x14ac:dyDescent="0.25">
      <c r="C14628" s="86"/>
      <c r="D14628" s="86"/>
      <c r="E14628" s="86"/>
      <c r="F14628" s="86"/>
    </row>
    <row r="14629" spans="3:6" x14ac:dyDescent="0.25">
      <c r="C14629" s="86"/>
      <c r="D14629" s="86"/>
      <c r="E14629" s="86"/>
      <c r="F14629" s="86"/>
    </row>
    <row r="14630" spans="3:6" x14ac:dyDescent="0.25">
      <c r="C14630" s="86"/>
      <c r="D14630" s="86"/>
      <c r="E14630" s="86"/>
      <c r="F14630" s="86"/>
    </row>
    <row r="14631" spans="3:6" x14ac:dyDescent="0.25">
      <c r="C14631" s="86"/>
      <c r="D14631" s="86"/>
      <c r="E14631" s="86"/>
      <c r="F14631" s="86"/>
    </row>
    <row r="14632" spans="3:6" x14ac:dyDescent="0.25">
      <c r="C14632" s="86"/>
      <c r="D14632" s="86"/>
      <c r="E14632" s="86"/>
      <c r="F14632" s="86"/>
    </row>
    <row r="14633" spans="3:6" x14ac:dyDescent="0.25">
      <c r="C14633" s="86"/>
      <c r="D14633" s="86"/>
      <c r="E14633" s="86"/>
      <c r="F14633" s="86"/>
    </row>
    <row r="14634" spans="3:6" x14ac:dyDescent="0.25">
      <c r="C14634" s="86"/>
      <c r="D14634" s="86"/>
      <c r="E14634" s="86"/>
      <c r="F14634" s="86"/>
    </row>
    <row r="14635" spans="3:6" x14ac:dyDescent="0.25">
      <c r="C14635" s="86"/>
      <c r="D14635" s="86"/>
      <c r="E14635" s="86"/>
      <c r="F14635" s="86"/>
    </row>
    <row r="14636" spans="3:6" x14ac:dyDescent="0.25">
      <c r="C14636" s="86"/>
      <c r="D14636" s="86"/>
      <c r="E14636" s="86"/>
      <c r="F14636" s="86"/>
    </row>
    <row r="14637" spans="3:6" x14ac:dyDescent="0.25">
      <c r="C14637" s="86"/>
      <c r="D14637" s="86"/>
      <c r="E14637" s="86"/>
      <c r="F14637" s="86"/>
    </row>
    <row r="14638" spans="3:6" x14ac:dyDescent="0.25">
      <c r="C14638" s="86"/>
      <c r="D14638" s="86"/>
      <c r="E14638" s="86"/>
      <c r="F14638" s="86"/>
    </row>
    <row r="14639" spans="3:6" x14ac:dyDescent="0.25">
      <c r="C14639" s="86"/>
      <c r="D14639" s="86"/>
      <c r="E14639" s="86"/>
      <c r="F14639" s="86"/>
    </row>
    <row r="14640" spans="3:6" x14ac:dyDescent="0.25">
      <c r="C14640" s="86"/>
      <c r="D14640" s="86"/>
      <c r="E14640" s="86"/>
      <c r="F14640" s="86"/>
    </row>
    <row r="14641" spans="3:6" x14ac:dyDescent="0.25">
      <c r="C14641" s="86"/>
      <c r="D14641" s="86"/>
      <c r="E14641" s="86"/>
      <c r="F14641" s="86"/>
    </row>
    <row r="14642" spans="3:6" x14ac:dyDescent="0.25">
      <c r="C14642" s="86"/>
      <c r="D14642" s="86"/>
      <c r="E14642" s="86"/>
      <c r="F14642" s="86"/>
    </row>
    <row r="14643" spans="3:6" x14ac:dyDescent="0.25">
      <c r="C14643" s="86"/>
      <c r="D14643" s="86"/>
      <c r="E14643" s="86"/>
      <c r="F14643" s="86"/>
    </row>
    <row r="14644" spans="3:6" x14ac:dyDescent="0.25">
      <c r="C14644" s="86"/>
      <c r="D14644" s="86"/>
      <c r="E14644" s="86"/>
      <c r="F14644" s="86"/>
    </row>
    <row r="14645" spans="3:6" x14ac:dyDescent="0.25">
      <c r="C14645" s="86"/>
      <c r="D14645" s="86"/>
      <c r="E14645" s="86"/>
      <c r="F14645" s="86"/>
    </row>
    <row r="14646" spans="3:6" x14ac:dyDescent="0.25">
      <c r="C14646" s="86"/>
      <c r="D14646" s="86"/>
      <c r="E14646" s="86"/>
      <c r="F14646" s="86"/>
    </row>
    <row r="14647" spans="3:6" x14ac:dyDescent="0.25">
      <c r="C14647" s="86"/>
      <c r="D14647" s="86"/>
      <c r="E14647" s="86"/>
      <c r="F14647" s="86"/>
    </row>
    <row r="14648" spans="3:6" x14ac:dyDescent="0.25">
      <c r="C14648" s="86"/>
      <c r="D14648" s="86"/>
      <c r="E14648" s="86"/>
      <c r="F14648" s="86"/>
    </row>
    <row r="14649" spans="3:6" x14ac:dyDescent="0.25">
      <c r="C14649" s="86"/>
      <c r="D14649" s="86"/>
      <c r="E14649" s="86"/>
      <c r="F14649" s="86"/>
    </row>
    <row r="14650" spans="3:6" x14ac:dyDescent="0.25">
      <c r="C14650" s="86"/>
      <c r="D14650" s="86"/>
      <c r="E14650" s="86"/>
      <c r="F14650" s="86"/>
    </row>
    <row r="14651" spans="3:6" x14ac:dyDescent="0.25">
      <c r="C14651" s="86"/>
      <c r="D14651" s="86"/>
      <c r="E14651" s="86"/>
      <c r="F14651" s="86"/>
    </row>
    <row r="14652" spans="3:6" x14ac:dyDescent="0.25">
      <c r="C14652" s="86"/>
      <c r="D14652" s="86"/>
      <c r="E14652" s="86"/>
      <c r="F14652" s="86"/>
    </row>
    <row r="14653" spans="3:6" x14ac:dyDescent="0.25">
      <c r="C14653" s="86"/>
      <c r="D14653" s="86"/>
      <c r="E14653" s="86"/>
      <c r="F14653" s="86"/>
    </row>
    <row r="14654" spans="3:6" x14ac:dyDescent="0.25">
      <c r="C14654" s="86"/>
      <c r="D14654" s="86"/>
      <c r="E14654" s="86"/>
      <c r="F14654" s="86"/>
    </row>
    <row r="14655" spans="3:6" x14ac:dyDescent="0.25">
      <c r="C14655" s="86"/>
      <c r="D14655" s="86"/>
      <c r="E14655" s="86"/>
      <c r="F14655" s="86"/>
    </row>
    <row r="14656" spans="3:6" x14ac:dyDescent="0.25">
      <c r="C14656" s="86"/>
      <c r="D14656" s="86"/>
      <c r="E14656" s="86"/>
      <c r="F14656" s="86"/>
    </row>
    <row r="14657" spans="3:6" x14ac:dyDescent="0.25">
      <c r="C14657" s="86"/>
      <c r="D14657" s="86"/>
      <c r="E14657" s="86"/>
      <c r="F14657" s="86"/>
    </row>
    <row r="14658" spans="3:6" x14ac:dyDescent="0.25">
      <c r="C14658" s="86"/>
      <c r="D14658" s="86"/>
      <c r="E14658" s="86"/>
      <c r="F14658" s="86"/>
    </row>
    <row r="14659" spans="3:6" x14ac:dyDescent="0.25">
      <c r="C14659" s="86"/>
      <c r="D14659" s="86"/>
      <c r="E14659" s="86"/>
      <c r="F14659" s="86"/>
    </row>
    <row r="14660" spans="3:6" x14ac:dyDescent="0.25">
      <c r="C14660" s="86"/>
      <c r="D14660" s="86"/>
      <c r="E14660" s="86"/>
      <c r="F14660" s="86"/>
    </row>
    <row r="14661" spans="3:6" x14ac:dyDescent="0.25">
      <c r="C14661" s="86"/>
      <c r="D14661" s="86"/>
      <c r="E14661" s="86"/>
      <c r="F14661" s="86"/>
    </row>
    <row r="14662" spans="3:6" x14ac:dyDescent="0.25">
      <c r="C14662" s="86"/>
      <c r="D14662" s="86"/>
      <c r="E14662" s="86"/>
      <c r="F14662" s="86"/>
    </row>
    <row r="14663" spans="3:6" x14ac:dyDescent="0.25">
      <c r="C14663" s="86"/>
      <c r="D14663" s="86"/>
      <c r="E14663" s="86"/>
      <c r="F14663" s="86"/>
    </row>
    <row r="14664" spans="3:6" x14ac:dyDescent="0.25">
      <c r="C14664" s="86"/>
      <c r="D14664" s="86"/>
      <c r="E14664" s="86"/>
      <c r="F14664" s="86"/>
    </row>
    <row r="14665" spans="3:6" x14ac:dyDescent="0.25">
      <c r="C14665" s="86"/>
      <c r="D14665" s="86"/>
      <c r="E14665" s="86"/>
      <c r="F14665" s="86"/>
    </row>
    <row r="14666" spans="3:6" x14ac:dyDescent="0.25">
      <c r="C14666" s="86"/>
      <c r="D14666" s="86"/>
      <c r="E14666" s="86"/>
      <c r="F14666" s="86"/>
    </row>
    <row r="14667" spans="3:6" x14ac:dyDescent="0.25">
      <c r="C14667" s="86"/>
      <c r="D14667" s="86"/>
      <c r="E14667" s="86"/>
      <c r="F14667" s="86"/>
    </row>
    <row r="14668" spans="3:6" x14ac:dyDescent="0.25">
      <c r="C14668" s="86"/>
      <c r="D14668" s="86"/>
      <c r="E14668" s="86"/>
      <c r="F14668" s="86"/>
    </row>
    <row r="14669" spans="3:6" x14ac:dyDescent="0.25">
      <c r="C14669" s="86"/>
      <c r="D14669" s="86"/>
      <c r="E14669" s="86"/>
      <c r="F14669" s="86"/>
    </row>
    <row r="14670" spans="3:6" x14ac:dyDescent="0.25">
      <c r="C14670" s="86"/>
      <c r="D14670" s="86"/>
      <c r="E14670" s="86"/>
      <c r="F14670" s="86"/>
    </row>
    <row r="14671" spans="3:6" x14ac:dyDescent="0.25">
      <c r="C14671" s="86"/>
      <c r="D14671" s="86"/>
      <c r="E14671" s="86"/>
      <c r="F14671" s="86"/>
    </row>
    <row r="14672" spans="3:6" x14ac:dyDescent="0.25">
      <c r="C14672" s="86"/>
      <c r="D14672" s="86"/>
      <c r="E14672" s="86"/>
      <c r="F14672" s="86"/>
    </row>
    <row r="14673" spans="3:6" x14ac:dyDescent="0.25">
      <c r="C14673" s="86"/>
      <c r="D14673" s="86"/>
      <c r="E14673" s="86"/>
      <c r="F14673" s="86"/>
    </row>
    <row r="14674" spans="3:6" x14ac:dyDescent="0.25">
      <c r="C14674" s="86"/>
      <c r="D14674" s="86"/>
      <c r="E14674" s="86"/>
      <c r="F14674" s="86"/>
    </row>
    <row r="14675" spans="3:6" x14ac:dyDescent="0.25">
      <c r="C14675" s="86"/>
      <c r="D14675" s="86"/>
      <c r="E14675" s="86"/>
      <c r="F14675" s="86"/>
    </row>
    <row r="14676" spans="3:6" x14ac:dyDescent="0.25">
      <c r="C14676" s="86"/>
      <c r="D14676" s="86"/>
      <c r="E14676" s="86"/>
      <c r="F14676" s="86"/>
    </row>
    <row r="14677" spans="3:6" x14ac:dyDescent="0.25">
      <c r="C14677" s="86"/>
      <c r="D14677" s="86"/>
      <c r="E14677" s="86"/>
      <c r="F14677" s="86"/>
    </row>
    <row r="14678" spans="3:6" x14ac:dyDescent="0.25">
      <c r="C14678" s="86"/>
      <c r="D14678" s="86"/>
      <c r="E14678" s="86"/>
      <c r="F14678" s="86"/>
    </row>
    <row r="14679" spans="3:6" x14ac:dyDescent="0.25">
      <c r="C14679" s="86"/>
      <c r="D14679" s="86"/>
      <c r="E14679" s="86"/>
      <c r="F14679" s="86"/>
    </row>
    <row r="14680" spans="3:6" x14ac:dyDescent="0.25">
      <c r="C14680" s="86"/>
      <c r="D14680" s="86"/>
      <c r="E14680" s="86"/>
      <c r="F14680" s="86"/>
    </row>
    <row r="14681" spans="3:6" x14ac:dyDescent="0.25">
      <c r="C14681" s="86"/>
      <c r="D14681" s="86"/>
      <c r="E14681" s="86"/>
      <c r="F14681" s="86"/>
    </row>
    <row r="14682" spans="3:6" x14ac:dyDescent="0.25">
      <c r="C14682" s="86"/>
      <c r="D14682" s="86"/>
      <c r="E14682" s="86"/>
      <c r="F14682" s="86"/>
    </row>
    <row r="14683" spans="3:6" x14ac:dyDescent="0.25">
      <c r="C14683" s="86"/>
      <c r="D14683" s="86"/>
      <c r="E14683" s="86"/>
      <c r="F14683" s="86"/>
    </row>
    <row r="14684" spans="3:6" x14ac:dyDescent="0.25">
      <c r="C14684" s="86"/>
      <c r="D14684" s="86"/>
      <c r="E14684" s="86"/>
      <c r="F14684" s="86"/>
    </row>
    <row r="14685" spans="3:6" x14ac:dyDescent="0.25">
      <c r="C14685" s="86"/>
      <c r="D14685" s="86"/>
      <c r="E14685" s="86"/>
      <c r="F14685" s="86"/>
    </row>
    <row r="14686" spans="3:6" x14ac:dyDescent="0.25">
      <c r="C14686" s="86"/>
      <c r="D14686" s="86"/>
      <c r="E14686" s="86"/>
      <c r="F14686" s="86"/>
    </row>
    <row r="14687" spans="3:6" x14ac:dyDescent="0.25">
      <c r="C14687" s="86"/>
      <c r="D14687" s="86"/>
      <c r="E14687" s="86"/>
      <c r="F14687" s="86"/>
    </row>
    <row r="14688" spans="3:6" x14ac:dyDescent="0.25">
      <c r="C14688" s="86"/>
      <c r="D14688" s="86"/>
      <c r="E14688" s="86"/>
      <c r="F14688" s="86"/>
    </row>
    <row r="14689" spans="3:6" x14ac:dyDescent="0.25">
      <c r="C14689" s="86"/>
      <c r="D14689" s="86"/>
      <c r="E14689" s="86"/>
      <c r="F14689" s="86"/>
    </row>
    <row r="14690" spans="3:6" x14ac:dyDescent="0.25">
      <c r="C14690" s="86"/>
      <c r="D14690" s="86"/>
      <c r="E14690" s="86"/>
      <c r="F14690" s="86"/>
    </row>
    <row r="14691" spans="3:6" x14ac:dyDescent="0.25">
      <c r="C14691" s="86"/>
      <c r="D14691" s="86"/>
      <c r="E14691" s="86"/>
      <c r="F14691" s="86"/>
    </row>
    <row r="14692" spans="3:6" x14ac:dyDescent="0.25">
      <c r="C14692" s="86"/>
      <c r="D14692" s="86"/>
      <c r="E14692" s="86"/>
      <c r="F14692" s="86"/>
    </row>
    <row r="14693" spans="3:6" x14ac:dyDescent="0.25">
      <c r="C14693" s="86"/>
      <c r="D14693" s="86"/>
      <c r="E14693" s="86"/>
      <c r="F14693" s="86"/>
    </row>
    <row r="14694" spans="3:6" x14ac:dyDescent="0.25">
      <c r="C14694" s="86"/>
      <c r="D14694" s="86"/>
      <c r="E14694" s="86"/>
      <c r="F14694" s="86"/>
    </row>
    <row r="14695" spans="3:6" x14ac:dyDescent="0.25">
      <c r="C14695" s="86"/>
      <c r="D14695" s="86"/>
      <c r="E14695" s="86"/>
      <c r="F14695" s="86"/>
    </row>
    <row r="14696" spans="3:6" x14ac:dyDescent="0.25">
      <c r="C14696" s="86"/>
      <c r="D14696" s="86"/>
      <c r="E14696" s="86"/>
      <c r="F14696" s="86"/>
    </row>
    <row r="14697" spans="3:6" x14ac:dyDescent="0.25">
      <c r="C14697" s="86"/>
      <c r="D14697" s="86"/>
      <c r="E14697" s="86"/>
      <c r="F14697" s="86"/>
    </row>
    <row r="14698" spans="3:6" x14ac:dyDescent="0.25">
      <c r="C14698" s="86"/>
      <c r="D14698" s="86"/>
      <c r="E14698" s="86"/>
      <c r="F14698" s="86"/>
    </row>
    <row r="14699" spans="3:6" x14ac:dyDescent="0.25">
      <c r="C14699" s="86"/>
      <c r="D14699" s="86"/>
      <c r="E14699" s="86"/>
      <c r="F14699" s="86"/>
    </row>
    <row r="14700" spans="3:6" x14ac:dyDescent="0.25">
      <c r="C14700" s="86"/>
      <c r="D14700" s="86"/>
      <c r="E14700" s="86"/>
      <c r="F14700" s="86"/>
    </row>
    <row r="14701" spans="3:6" x14ac:dyDescent="0.25">
      <c r="C14701" s="86"/>
      <c r="D14701" s="86"/>
      <c r="E14701" s="86"/>
      <c r="F14701" s="86"/>
    </row>
    <row r="14702" spans="3:6" x14ac:dyDescent="0.25">
      <c r="C14702" s="86"/>
      <c r="D14702" s="86"/>
      <c r="E14702" s="86"/>
      <c r="F14702" s="86"/>
    </row>
    <row r="14703" spans="3:6" x14ac:dyDescent="0.25">
      <c r="C14703" s="86"/>
      <c r="D14703" s="86"/>
      <c r="E14703" s="86"/>
      <c r="F14703" s="86"/>
    </row>
    <row r="14704" spans="3:6" x14ac:dyDescent="0.25">
      <c r="C14704" s="86"/>
      <c r="D14704" s="86"/>
      <c r="E14704" s="86"/>
      <c r="F14704" s="86"/>
    </row>
    <row r="14705" spans="3:6" x14ac:dyDescent="0.25">
      <c r="C14705" s="86"/>
      <c r="D14705" s="86"/>
      <c r="E14705" s="86"/>
      <c r="F14705" s="86"/>
    </row>
    <row r="14706" spans="3:6" x14ac:dyDescent="0.25">
      <c r="C14706" s="86"/>
      <c r="D14706" s="86"/>
      <c r="E14706" s="86"/>
      <c r="F14706" s="86"/>
    </row>
    <row r="14707" spans="3:6" x14ac:dyDescent="0.25">
      <c r="C14707" s="86"/>
      <c r="D14707" s="86"/>
      <c r="E14707" s="86"/>
      <c r="F14707" s="86"/>
    </row>
    <row r="14708" spans="3:6" x14ac:dyDescent="0.25">
      <c r="C14708" s="86"/>
      <c r="D14708" s="86"/>
      <c r="E14708" s="86"/>
      <c r="F14708" s="86"/>
    </row>
    <row r="14709" spans="3:6" x14ac:dyDescent="0.25">
      <c r="C14709" s="86"/>
      <c r="D14709" s="86"/>
      <c r="E14709" s="86"/>
      <c r="F14709" s="86"/>
    </row>
    <row r="14710" spans="3:6" x14ac:dyDescent="0.25">
      <c r="C14710" s="86"/>
      <c r="D14710" s="86"/>
      <c r="E14710" s="86"/>
      <c r="F14710" s="86"/>
    </row>
    <row r="14711" spans="3:6" x14ac:dyDescent="0.25">
      <c r="C14711" s="86"/>
      <c r="D14711" s="86"/>
      <c r="E14711" s="86"/>
      <c r="F14711" s="86"/>
    </row>
    <row r="14712" spans="3:6" x14ac:dyDescent="0.25">
      <c r="C14712" s="86"/>
      <c r="D14712" s="86"/>
      <c r="E14712" s="86"/>
      <c r="F14712" s="86"/>
    </row>
    <row r="14713" spans="3:6" x14ac:dyDescent="0.25">
      <c r="C14713" s="86"/>
      <c r="D14713" s="86"/>
      <c r="E14713" s="86"/>
      <c r="F14713" s="86"/>
    </row>
    <row r="14714" spans="3:6" x14ac:dyDescent="0.25">
      <c r="C14714" s="86"/>
      <c r="D14714" s="86"/>
      <c r="E14714" s="86"/>
      <c r="F14714" s="86"/>
    </row>
    <row r="14715" spans="3:6" x14ac:dyDescent="0.25">
      <c r="C14715" s="86"/>
      <c r="D14715" s="86"/>
      <c r="E14715" s="86"/>
      <c r="F14715" s="86"/>
    </row>
    <row r="14716" spans="3:6" x14ac:dyDescent="0.25">
      <c r="C14716" s="86"/>
      <c r="D14716" s="86"/>
      <c r="E14716" s="86"/>
      <c r="F14716" s="86"/>
    </row>
    <row r="14717" spans="3:6" x14ac:dyDescent="0.25">
      <c r="C14717" s="86"/>
      <c r="D14717" s="86"/>
      <c r="E14717" s="86"/>
      <c r="F14717" s="86"/>
    </row>
    <row r="14718" spans="3:6" x14ac:dyDescent="0.25">
      <c r="C14718" s="86"/>
      <c r="D14718" s="86"/>
      <c r="E14718" s="86"/>
      <c r="F14718" s="86"/>
    </row>
    <row r="14719" spans="3:6" x14ac:dyDescent="0.25">
      <c r="C14719" s="86"/>
      <c r="D14719" s="86"/>
      <c r="E14719" s="86"/>
      <c r="F14719" s="86"/>
    </row>
    <row r="14720" spans="3:6" x14ac:dyDescent="0.25">
      <c r="C14720" s="86"/>
      <c r="D14720" s="86"/>
      <c r="E14720" s="86"/>
      <c r="F14720" s="86"/>
    </row>
    <row r="14721" spans="3:6" x14ac:dyDescent="0.25">
      <c r="C14721" s="86"/>
      <c r="D14721" s="86"/>
      <c r="E14721" s="86"/>
      <c r="F14721" s="86"/>
    </row>
    <row r="14722" spans="3:6" x14ac:dyDescent="0.25">
      <c r="C14722" s="86"/>
      <c r="D14722" s="86"/>
      <c r="E14722" s="86"/>
      <c r="F14722" s="86"/>
    </row>
    <row r="14723" spans="3:6" x14ac:dyDescent="0.25">
      <c r="C14723" s="86"/>
      <c r="D14723" s="86"/>
      <c r="E14723" s="86"/>
      <c r="F14723" s="86"/>
    </row>
    <row r="14724" spans="3:6" x14ac:dyDescent="0.25">
      <c r="C14724" s="86"/>
      <c r="D14724" s="86"/>
      <c r="E14724" s="86"/>
      <c r="F14724" s="86"/>
    </row>
    <row r="14725" spans="3:6" x14ac:dyDescent="0.25">
      <c r="C14725" s="86"/>
      <c r="D14725" s="86"/>
      <c r="E14725" s="86"/>
      <c r="F14725" s="86"/>
    </row>
    <row r="14726" spans="3:6" x14ac:dyDescent="0.25">
      <c r="C14726" s="86"/>
      <c r="D14726" s="86"/>
      <c r="E14726" s="86"/>
      <c r="F14726" s="86"/>
    </row>
    <row r="14727" spans="3:6" x14ac:dyDescent="0.25">
      <c r="C14727" s="86"/>
      <c r="D14727" s="86"/>
      <c r="E14727" s="86"/>
      <c r="F14727" s="86"/>
    </row>
    <row r="14728" spans="3:6" x14ac:dyDescent="0.25">
      <c r="C14728" s="86"/>
      <c r="D14728" s="86"/>
      <c r="E14728" s="86"/>
      <c r="F14728" s="86"/>
    </row>
    <row r="14729" spans="3:6" x14ac:dyDescent="0.25">
      <c r="C14729" s="86"/>
      <c r="D14729" s="86"/>
      <c r="E14729" s="86"/>
      <c r="F14729" s="86"/>
    </row>
    <row r="14730" spans="3:6" x14ac:dyDescent="0.25">
      <c r="C14730" s="86"/>
      <c r="D14730" s="86"/>
      <c r="E14730" s="86"/>
      <c r="F14730" s="86"/>
    </row>
    <row r="14731" spans="3:6" x14ac:dyDescent="0.25">
      <c r="C14731" s="86"/>
      <c r="D14731" s="86"/>
      <c r="E14731" s="86"/>
      <c r="F14731" s="86"/>
    </row>
    <row r="14732" spans="3:6" x14ac:dyDescent="0.25">
      <c r="C14732" s="86"/>
      <c r="D14732" s="86"/>
      <c r="E14732" s="86"/>
      <c r="F14732" s="86"/>
    </row>
    <row r="14733" spans="3:6" x14ac:dyDescent="0.25">
      <c r="C14733" s="86"/>
      <c r="D14733" s="86"/>
      <c r="E14733" s="86"/>
      <c r="F14733" s="86"/>
    </row>
    <row r="14734" spans="3:6" x14ac:dyDescent="0.25">
      <c r="C14734" s="86"/>
      <c r="D14734" s="86"/>
      <c r="E14734" s="86"/>
      <c r="F14734" s="86"/>
    </row>
    <row r="14735" spans="3:6" x14ac:dyDescent="0.25">
      <c r="C14735" s="86"/>
      <c r="D14735" s="86"/>
      <c r="E14735" s="86"/>
      <c r="F14735" s="86"/>
    </row>
    <row r="14736" spans="3:6" x14ac:dyDescent="0.25">
      <c r="C14736" s="86"/>
      <c r="D14736" s="86"/>
      <c r="E14736" s="86"/>
      <c r="F14736" s="86"/>
    </row>
    <row r="14737" spans="3:6" x14ac:dyDescent="0.25">
      <c r="C14737" s="86"/>
      <c r="D14737" s="86"/>
      <c r="E14737" s="86"/>
      <c r="F14737" s="86"/>
    </row>
    <row r="14738" spans="3:6" x14ac:dyDescent="0.25">
      <c r="C14738" s="86"/>
      <c r="D14738" s="86"/>
      <c r="E14738" s="86"/>
      <c r="F14738" s="86"/>
    </row>
    <row r="14739" spans="3:6" x14ac:dyDescent="0.25">
      <c r="C14739" s="86"/>
      <c r="D14739" s="86"/>
      <c r="E14739" s="86"/>
      <c r="F14739" s="86"/>
    </row>
    <row r="14740" spans="3:6" x14ac:dyDescent="0.25">
      <c r="C14740" s="86"/>
      <c r="D14740" s="86"/>
      <c r="E14740" s="86"/>
      <c r="F14740" s="86"/>
    </row>
    <row r="14741" spans="3:6" x14ac:dyDescent="0.25">
      <c r="C14741" s="86"/>
      <c r="D14741" s="86"/>
      <c r="E14741" s="86"/>
      <c r="F14741" s="86"/>
    </row>
    <row r="14742" spans="3:6" x14ac:dyDescent="0.25">
      <c r="C14742" s="86"/>
      <c r="D14742" s="86"/>
      <c r="E14742" s="86"/>
      <c r="F14742" s="86"/>
    </row>
    <row r="14743" spans="3:6" x14ac:dyDescent="0.25">
      <c r="C14743" s="86"/>
      <c r="D14743" s="86"/>
      <c r="E14743" s="86"/>
      <c r="F14743" s="86"/>
    </row>
    <row r="14744" spans="3:6" x14ac:dyDescent="0.25">
      <c r="C14744" s="86"/>
      <c r="D14744" s="86"/>
      <c r="E14744" s="86"/>
      <c r="F14744" s="86"/>
    </row>
    <row r="14745" spans="3:6" x14ac:dyDescent="0.25">
      <c r="C14745" s="86"/>
      <c r="D14745" s="86"/>
      <c r="E14745" s="86"/>
      <c r="F14745" s="86"/>
    </row>
    <row r="14746" spans="3:6" x14ac:dyDescent="0.25">
      <c r="C14746" s="86"/>
      <c r="D14746" s="86"/>
      <c r="E14746" s="86"/>
      <c r="F14746" s="86"/>
    </row>
    <row r="14747" spans="3:6" x14ac:dyDescent="0.25">
      <c r="C14747" s="86"/>
      <c r="D14747" s="86"/>
      <c r="E14747" s="86"/>
      <c r="F14747" s="86"/>
    </row>
    <row r="14748" spans="3:6" x14ac:dyDescent="0.25">
      <c r="C14748" s="86"/>
      <c r="D14748" s="86"/>
      <c r="E14748" s="86"/>
      <c r="F14748" s="86"/>
    </row>
    <row r="14749" spans="3:6" x14ac:dyDescent="0.25">
      <c r="C14749" s="86"/>
      <c r="D14749" s="86"/>
      <c r="E14749" s="86"/>
      <c r="F14749" s="86"/>
    </row>
    <row r="14750" spans="3:6" x14ac:dyDescent="0.25">
      <c r="C14750" s="86"/>
      <c r="D14750" s="86"/>
      <c r="E14750" s="86"/>
      <c r="F14750" s="86"/>
    </row>
    <row r="14751" spans="3:6" x14ac:dyDescent="0.25">
      <c r="C14751" s="86"/>
      <c r="D14751" s="86"/>
      <c r="E14751" s="86"/>
      <c r="F14751" s="86"/>
    </row>
    <row r="14752" spans="3:6" x14ac:dyDescent="0.25">
      <c r="C14752" s="86"/>
      <c r="D14752" s="86"/>
      <c r="E14752" s="86"/>
      <c r="F14752" s="86"/>
    </row>
    <row r="14753" spans="3:6" x14ac:dyDescent="0.25">
      <c r="C14753" s="86"/>
      <c r="D14753" s="86"/>
      <c r="E14753" s="86"/>
      <c r="F14753" s="86"/>
    </row>
    <row r="14754" spans="3:6" x14ac:dyDescent="0.25">
      <c r="C14754" s="86"/>
      <c r="D14754" s="86"/>
      <c r="E14754" s="86"/>
      <c r="F14754" s="86"/>
    </row>
    <row r="14755" spans="3:6" x14ac:dyDescent="0.25">
      <c r="C14755" s="86"/>
      <c r="D14755" s="86"/>
      <c r="E14755" s="86"/>
      <c r="F14755" s="86"/>
    </row>
    <row r="14756" spans="3:6" x14ac:dyDescent="0.25">
      <c r="C14756" s="86"/>
      <c r="D14756" s="86"/>
      <c r="E14756" s="86"/>
      <c r="F14756" s="86"/>
    </row>
    <row r="14757" spans="3:6" x14ac:dyDescent="0.25">
      <c r="C14757" s="86"/>
      <c r="D14757" s="86"/>
      <c r="E14757" s="86"/>
      <c r="F14757" s="86"/>
    </row>
    <row r="14758" spans="3:6" x14ac:dyDescent="0.25">
      <c r="C14758" s="86"/>
      <c r="D14758" s="86"/>
      <c r="E14758" s="86"/>
      <c r="F14758" s="86"/>
    </row>
    <row r="14759" spans="3:6" x14ac:dyDescent="0.25">
      <c r="C14759" s="86"/>
      <c r="D14759" s="86"/>
      <c r="E14759" s="86"/>
      <c r="F14759" s="86"/>
    </row>
    <row r="14760" spans="3:6" x14ac:dyDescent="0.25">
      <c r="C14760" s="86"/>
      <c r="D14760" s="86"/>
      <c r="E14760" s="86"/>
      <c r="F14760" s="86"/>
    </row>
    <row r="14761" spans="3:6" x14ac:dyDescent="0.25">
      <c r="C14761" s="86"/>
      <c r="D14761" s="86"/>
      <c r="E14761" s="86"/>
      <c r="F14761" s="86"/>
    </row>
    <row r="14762" spans="3:6" x14ac:dyDescent="0.25">
      <c r="C14762" s="86"/>
      <c r="D14762" s="86"/>
      <c r="E14762" s="86"/>
      <c r="F14762" s="86"/>
    </row>
    <row r="14763" spans="3:6" x14ac:dyDescent="0.25">
      <c r="C14763" s="86"/>
      <c r="D14763" s="86"/>
      <c r="E14763" s="86"/>
      <c r="F14763" s="86"/>
    </row>
    <row r="14764" spans="3:6" x14ac:dyDescent="0.25">
      <c r="C14764" s="86"/>
      <c r="D14764" s="86"/>
      <c r="E14764" s="86"/>
      <c r="F14764" s="86"/>
    </row>
    <row r="14765" spans="3:6" x14ac:dyDescent="0.25">
      <c r="C14765" s="86"/>
      <c r="D14765" s="86"/>
      <c r="E14765" s="86"/>
      <c r="F14765" s="86"/>
    </row>
    <row r="14766" spans="3:6" x14ac:dyDescent="0.25">
      <c r="C14766" s="86"/>
      <c r="D14766" s="86"/>
      <c r="E14766" s="86"/>
      <c r="F14766" s="86"/>
    </row>
    <row r="14767" spans="3:6" x14ac:dyDescent="0.25">
      <c r="C14767" s="86"/>
      <c r="D14767" s="86"/>
      <c r="E14767" s="86"/>
      <c r="F14767" s="86"/>
    </row>
    <row r="14768" spans="3:6" x14ac:dyDescent="0.25">
      <c r="C14768" s="86"/>
      <c r="D14768" s="86"/>
      <c r="E14768" s="86"/>
      <c r="F14768" s="86"/>
    </row>
    <row r="14769" spans="3:6" x14ac:dyDescent="0.25">
      <c r="C14769" s="86"/>
      <c r="D14769" s="86"/>
      <c r="E14769" s="86"/>
      <c r="F14769" s="86"/>
    </row>
    <row r="14770" spans="3:6" x14ac:dyDescent="0.25">
      <c r="C14770" s="86"/>
      <c r="D14770" s="86"/>
      <c r="E14770" s="86"/>
      <c r="F14770" s="86"/>
    </row>
    <row r="14771" spans="3:6" x14ac:dyDescent="0.25">
      <c r="C14771" s="86"/>
      <c r="D14771" s="86"/>
      <c r="E14771" s="86"/>
      <c r="F14771" s="86"/>
    </row>
    <row r="14772" spans="3:6" x14ac:dyDescent="0.25">
      <c r="C14772" s="86"/>
      <c r="D14772" s="86"/>
      <c r="E14772" s="86"/>
      <c r="F14772" s="86"/>
    </row>
    <row r="14773" spans="3:6" x14ac:dyDescent="0.25">
      <c r="C14773" s="86"/>
      <c r="D14773" s="86"/>
      <c r="E14773" s="86"/>
      <c r="F14773" s="86"/>
    </row>
    <row r="14774" spans="3:6" x14ac:dyDescent="0.25">
      <c r="C14774" s="86"/>
      <c r="D14774" s="86"/>
      <c r="E14774" s="86"/>
      <c r="F14774" s="86"/>
    </row>
    <row r="14775" spans="3:6" x14ac:dyDescent="0.25">
      <c r="C14775" s="86"/>
      <c r="D14775" s="86"/>
      <c r="E14775" s="86"/>
      <c r="F14775" s="86"/>
    </row>
    <row r="14776" spans="3:6" x14ac:dyDescent="0.25">
      <c r="C14776" s="86"/>
      <c r="D14776" s="86"/>
      <c r="E14776" s="86"/>
      <c r="F14776" s="86"/>
    </row>
    <row r="14777" spans="3:6" x14ac:dyDescent="0.25">
      <c r="C14777" s="86"/>
      <c r="D14777" s="86"/>
      <c r="E14777" s="86"/>
      <c r="F14777" s="86"/>
    </row>
    <row r="14778" spans="3:6" x14ac:dyDescent="0.25">
      <c r="C14778" s="86"/>
      <c r="D14778" s="86"/>
      <c r="E14778" s="86"/>
      <c r="F14778" s="86"/>
    </row>
    <row r="14779" spans="3:6" x14ac:dyDescent="0.25">
      <c r="C14779" s="86"/>
      <c r="D14779" s="86"/>
      <c r="E14779" s="86"/>
      <c r="F14779" s="86"/>
    </row>
    <row r="14780" spans="3:6" x14ac:dyDescent="0.25">
      <c r="C14780" s="86"/>
      <c r="D14780" s="86"/>
      <c r="E14780" s="86"/>
      <c r="F14780" s="86"/>
    </row>
    <row r="14781" spans="3:6" x14ac:dyDescent="0.25">
      <c r="C14781" s="86"/>
      <c r="D14781" s="86"/>
      <c r="E14781" s="86"/>
      <c r="F14781" s="86"/>
    </row>
    <row r="14782" spans="3:6" x14ac:dyDescent="0.25">
      <c r="C14782" s="86"/>
      <c r="D14782" s="86"/>
      <c r="E14782" s="86"/>
      <c r="F14782" s="86"/>
    </row>
    <row r="14783" spans="3:6" x14ac:dyDescent="0.25">
      <c r="C14783" s="86"/>
      <c r="D14783" s="86"/>
      <c r="E14783" s="86"/>
      <c r="F14783" s="86"/>
    </row>
    <row r="14784" spans="3:6" x14ac:dyDescent="0.25">
      <c r="C14784" s="86"/>
      <c r="D14784" s="86"/>
      <c r="E14784" s="86"/>
      <c r="F14784" s="86"/>
    </row>
    <row r="14785" spans="3:6" x14ac:dyDescent="0.25">
      <c r="C14785" s="86"/>
      <c r="D14785" s="86"/>
      <c r="E14785" s="86"/>
      <c r="F14785" s="86"/>
    </row>
    <row r="14786" spans="3:6" x14ac:dyDescent="0.25">
      <c r="C14786" s="86"/>
      <c r="D14786" s="86"/>
      <c r="E14786" s="86"/>
      <c r="F14786" s="86"/>
    </row>
    <row r="14787" spans="3:6" x14ac:dyDescent="0.25">
      <c r="C14787" s="86"/>
      <c r="D14787" s="86"/>
      <c r="E14787" s="86"/>
      <c r="F14787" s="86"/>
    </row>
    <row r="14788" spans="3:6" x14ac:dyDescent="0.25">
      <c r="C14788" s="86"/>
      <c r="D14788" s="86"/>
      <c r="E14788" s="86"/>
      <c r="F14788" s="86"/>
    </row>
    <row r="14789" spans="3:6" x14ac:dyDescent="0.25">
      <c r="C14789" s="86"/>
      <c r="D14789" s="86"/>
      <c r="E14789" s="86"/>
      <c r="F14789" s="86"/>
    </row>
    <row r="14790" spans="3:6" x14ac:dyDescent="0.25">
      <c r="C14790" s="86"/>
      <c r="D14790" s="86"/>
      <c r="E14790" s="86"/>
      <c r="F14790" s="86"/>
    </row>
    <row r="14791" spans="3:6" x14ac:dyDescent="0.25">
      <c r="C14791" s="86"/>
      <c r="D14791" s="86"/>
      <c r="E14791" s="86"/>
      <c r="F14791" s="86"/>
    </row>
    <row r="14792" spans="3:6" x14ac:dyDescent="0.25">
      <c r="C14792" s="86"/>
      <c r="D14792" s="86"/>
      <c r="E14792" s="86"/>
      <c r="F14792" s="86"/>
    </row>
    <row r="14793" spans="3:6" x14ac:dyDescent="0.25">
      <c r="C14793" s="86"/>
      <c r="D14793" s="86"/>
      <c r="E14793" s="86"/>
      <c r="F14793" s="86"/>
    </row>
    <row r="14794" spans="3:6" x14ac:dyDescent="0.25">
      <c r="C14794" s="86"/>
      <c r="D14794" s="86"/>
      <c r="E14794" s="86"/>
      <c r="F14794" s="86"/>
    </row>
    <row r="14795" spans="3:6" x14ac:dyDescent="0.25">
      <c r="C14795" s="86"/>
      <c r="D14795" s="86"/>
      <c r="E14795" s="86"/>
      <c r="F14795" s="86"/>
    </row>
    <row r="14796" spans="3:6" x14ac:dyDescent="0.25">
      <c r="C14796" s="86"/>
      <c r="D14796" s="86"/>
      <c r="E14796" s="86"/>
      <c r="F14796" s="86"/>
    </row>
    <row r="14797" spans="3:6" x14ac:dyDescent="0.25">
      <c r="C14797" s="86"/>
      <c r="D14797" s="86"/>
      <c r="E14797" s="86"/>
      <c r="F14797" s="86"/>
    </row>
    <row r="14798" spans="3:6" x14ac:dyDescent="0.25">
      <c r="C14798" s="86"/>
      <c r="D14798" s="86"/>
      <c r="E14798" s="86"/>
      <c r="F14798" s="86"/>
    </row>
    <row r="14799" spans="3:6" x14ac:dyDescent="0.25">
      <c r="C14799" s="86"/>
      <c r="D14799" s="86"/>
      <c r="E14799" s="86"/>
      <c r="F14799" s="86"/>
    </row>
    <row r="14800" spans="3:6" x14ac:dyDescent="0.25">
      <c r="C14800" s="86"/>
      <c r="D14800" s="86"/>
      <c r="E14800" s="86"/>
      <c r="F14800" s="86"/>
    </row>
    <row r="14801" spans="3:6" x14ac:dyDescent="0.25">
      <c r="C14801" s="86"/>
      <c r="D14801" s="86"/>
      <c r="E14801" s="86"/>
      <c r="F14801" s="86"/>
    </row>
    <row r="14802" spans="3:6" x14ac:dyDescent="0.25">
      <c r="C14802" s="86"/>
      <c r="D14802" s="86"/>
      <c r="E14802" s="86"/>
      <c r="F14802" s="86"/>
    </row>
    <row r="14803" spans="3:6" x14ac:dyDescent="0.25">
      <c r="C14803" s="86"/>
      <c r="D14803" s="86"/>
      <c r="E14803" s="86"/>
      <c r="F14803" s="86"/>
    </row>
    <row r="14804" spans="3:6" x14ac:dyDescent="0.25">
      <c r="C14804" s="86"/>
      <c r="D14804" s="86"/>
      <c r="E14804" s="86"/>
      <c r="F14804" s="86"/>
    </row>
    <row r="14805" spans="3:6" x14ac:dyDescent="0.25">
      <c r="C14805" s="86"/>
      <c r="D14805" s="86"/>
      <c r="E14805" s="86"/>
      <c r="F14805" s="86"/>
    </row>
    <row r="14806" spans="3:6" x14ac:dyDescent="0.25">
      <c r="C14806" s="86"/>
      <c r="D14806" s="86"/>
      <c r="E14806" s="86"/>
      <c r="F14806" s="86"/>
    </row>
    <row r="14807" spans="3:6" x14ac:dyDescent="0.25">
      <c r="C14807" s="86"/>
      <c r="D14807" s="86"/>
      <c r="E14807" s="86"/>
      <c r="F14807" s="86"/>
    </row>
    <row r="14808" spans="3:6" x14ac:dyDescent="0.25">
      <c r="C14808" s="86"/>
      <c r="D14808" s="86"/>
      <c r="E14808" s="86"/>
      <c r="F14808" s="86"/>
    </row>
    <row r="14809" spans="3:6" x14ac:dyDescent="0.25">
      <c r="C14809" s="86"/>
      <c r="D14809" s="86"/>
      <c r="E14809" s="86"/>
      <c r="F14809" s="86"/>
    </row>
    <row r="14810" spans="3:6" x14ac:dyDescent="0.25">
      <c r="C14810" s="86"/>
      <c r="D14810" s="86"/>
      <c r="E14810" s="86"/>
      <c r="F14810" s="86"/>
    </row>
    <row r="14811" spans="3:6" x14ac:dyDescent="0.25">
      <c r="C14811" s="86"/>
      <c r="D14811" s="86"/>
      <c r="E14811" s="86"/>
      <c r="F14811" s="86"/>
    </row>
    <row r="14812" spans="3:6" x14ac:dyDescent="0.25">
      <c r="C14812" s="86"/>
      <c r="D14812" s="86"/>
      <c r="E14812" s="86"/>
      <c r="F14812" s="86"/>
    </row>
    <row r="14813" spans="3:6" x14ac:dyDescent="0.25">
      <c r="C14813" s="86"/>
      <c r="D14813" s="86"/>
      <c r="E14813" s="86"/>
      <c r="F14813" s="86"/>
    </row>
    <row r="14814" spans="3:6" x14ac:dyDescent="0.25">
      <c r="C14814" s="86"/>
      <c r="D14814" s="86"/>
      <c r="E14814" s="86"/>
      <c r="F14814" s="86"/>
    </row>
    <row r="14815" spans="3:6" x14ac:dyDescent="0.25">
      <c r="C14815" s="86"/>
      <c r="D14815" s="86"/>
      <c r="E14815" s="86"/>
      <c r="F14815" s="86"/>
    </row>
    <row r="14816" spans="3:6" x14ac:dyDescent="0.25">
      <c r="C14816" s="86"/>
      <c r="D14816" s="86"/>
      <c r="E14816" s="86"/>
      <c r="F14816" s="86"/>
    </row>
    <row r="14817" spans="3:6" x14ac:dyDescent="0.25">
      <c r="C14817" s="86"/>
      <c r="D14817" s="86"/>
      <c r="E14817" s="86"/>
      <c r="F14817" s="86"/>
    </row>
    <row r="14818" spans="3:6" x14ac:dyDescent="0.25">
      <c r="C14818" s="86"/>
      <c r="D14818" s="86"/>
      <c r="E14818" s="86"/>
      <c r="F14818" s="86"/>
    </row>
    <row r="14819" spans="3:6" x14ac:dyDescent="0.25">
      <c r="C14819" s="86"/>
      <c r="D14819" s="86"/>
      <c r="E14819" s="86"/>
      <c r="F14819" s="86"/>
    </row>
    <row r="14820" spans="3:6" x14ac:dyDescent="0.25">
      <c r="C14820" s="86"/>
      <c r="D14820" s="86"/>
      <c r="E14820" s="86"/>
      <c r="F14820" s="86"/>
    </row>
    <row r="14821" spans="3:6" x14ac:dyDescent="0.25">
      <c r="C14821" s="86"/>
      <c r="D14821" s="86"/>
      <c r="E14821" s="86"/>
      <c r="F14821" s="86"/>
    </row>
    <row r="14822" spans="3:6" x14ac:dyDescent="0.25">
      <c r="C14822" s="86"/>
      <c r="D14822" s="86"/>
      <c r="E14822" s="86"/>
      <c r="F14822" s="86"/>
    </row>
    <row r="14823" spans="3:6" x14ac:dyDescent="0.25">
      <c r="C14823" s="86"/>
      <c r="D14823" s="86"/>
      <c r="E14823" s="86"/>
      <c r="F14823" s="86"/>
    </row>
    <row r="14824" spans="3:6" x14ac:dyDescent="0.25">
      <c r="C14824" s="86"/>
      <c r="D14824" s="86"/>
      <c r="E14824" s="86"/>
      <c r="F14824" s="86"/>
    </row>
    <row r="14825" spans="3:6" x14ac:dyDescent="0.25">
      <c r="C14825" s="86"/>
      <c r="D14825" s="86"/>
      <c r="E14825" s="86"/>
      <c r="F14825" s="86"/>
    </row>
    <row r="14826" spans="3:6" x14ac:dyDescent="0.25">
      <c r="C14826" s="86"/>
      <c r="D14826" s="86"/>
      <c r="E14826" s="86"/>
      <c r="F14826" s="86"/>
    </row>
    <row r="14827" spans="3:6" x14ac:dyDescent="0.25">
      <c r="C14827" s="86"/>
      <c r="D14827" s="86"/>
      <c r="E14827" s="86"/>
      <c r="F14827" s="86"/>
    </row>
    <row r="14828" spans="3:6" x14ac:dyDescent="0.25">
      <c r="C14828" s="86"/>
      <c r="D14828" s="86"/>
      <c r="E14828" s="86"/>
      <c r="F14828" s="86"/>
    </row>
    <row r="14829" spans="3:6" x14ac:dyDescent="0.25">
      <c r="C14829" s="86"/>
      <c r="D14829" s="86"/>
      <c r="E14829" s="86"/>
      <c r="F14829" s="86"/>
    </row>
    <row r="14830" spans="3:6" x14ac:dyDescent="0.25">
      <c r="C14830" s="86"/>
      <c r="D14830" s="86"/>
      <c r="E14830" s="86"/>
      <c r="F14830" s="86"/>
    </row>
    <row r="14831" spans="3:6" x14ac:dyDescent="0.25">
      <c r="C14831" s="86"/>
      <c r="D14831" s="86"/>
      <c r="E14831" s="86"/>
      <c r="F14831" s="86"/>
    </row>
    <row r="14832" spans="3:6" x14ac:dyDescent="0.25">
      <c r="C14832" s="86"/>
      <c r="D14832" s="86"/>
      <c r="E14832" s="86"/>
      <c r="F14832" s="86"/>
    </row>
    <row r="14833" spans="3:6" x14ac:dyDescent="0.25">
      <c r="C14833" s="86"/>
      <c r="D14833" s="86"/>
      <c r="E14833" s="86"/>
      <c r="F14833" s="86"/>
    </row>
    <row r="14834" spans="3:6" x14ac:dyDescent="0.25">
      <c r="C14834" s="86"/>
      <c r="D14834" s="86"/>
      <c r="E14834" s="86"/>
      <c r="F14834" s="86"/>
    </row>
    <row r="14835" spans="3:6" x14ac:dyDescent="0.25">
      <c r="C14835" s="86"/>
      <c r="D14835" s="86"/>
      <c r="E14835" s="86"/>
      <c r="F14835" s="86"/>
    </row>
    <row r="14836" spans="3:6" x14ac:dyDescent="0.25">
      <c r="C14836" s="86"/>
      <c r="D14836" s="86"/>
      <c r="E14836" s="86"/>
      <c r="F14836" s="86"/>
    </row>
    <row r="14837" spans="3:6" x14ac:dyDescent="0.25">
      <c r="C14837" s="86"/>
      <c r="D14837" s="86"/>
      <c r="E14837" s="86"/>
      <c r="F14837" s="86"/>
    </row>
    <row r="14838" spans="3:6" x14ac:dyDescent="0.25">
      <c r="C14838" s="86"/>
      <c r="D14838" s="86"/>
      <c r="E14838" s="86"/>
      <c r="F14838" s="86"/>
    </row>
    <row r="14839" spans="3:6" x14ac:dyDescent="0.25">
      <c r="C14839" s="86"/>
      <c r="D14839" s="86"/>
      <c r="E14839" s="86"/>
      <c r="F14839" s="86"/>
    </row>
    <row r="14840" spans="3:6" x14ac:dyDescent="0.25">
      <c r="C14840" s="86"/>
      <c r="D14840" s="86"/>
      <c r="E14840" s="86"/>
      <c r="F14840" s="86"/>
    </row>
    <row r="14841" spans="3:6" x14ac:dyDescent="0.25">
      <c r="C14841" s="86"/>
      <c r="D14841" s="86"/>
      <c r="E14841" s="86"/>
      <c r="F14841" s="86"/>
    </row>
    <row r="14842" spans="3:6" x14ac:dyDescent="0.25">
      <c r="C14842" s="86"/>
      <c r="D14842" s="86"/>
      <c r="E14842" s="86"/>
      <c r="F14842" s="86"/>
    </row>
    <row r="14843" spans="3:6" x14ac:dyDescent="0.25">
      <c r="C14843" s="86"/>
      <c r="D14843" s="86"/>
      <c r="E14843" s="86"/>
      <c r="F14843" s="86"/>
    </row>
    <row r="14844" spans="3:6" x14ac:dyDescent="0.25">
      <c r="C14844" s="86"/>
      <c r="D14844" s="86"/>
      <c r="E14844" s="86"/>
      <c r="F14844" s="86"/>
    </row>
    <row r="14845" spans="3:6" x14ac:dyDescent="0.25">
      <c r="C14845" s="86"/>
      <c r="D14845" s="86"/>
      <c r="E14845" s="86"/>
      <c r="F14845" s="86"/>
    </row>
    <row r="14846" spans="3:6" x14ac:dyDescent="0.25">
      <c r="C14846" s="86"/>
      <c r="D14846" s="86"/>
      <c r="E14846" s="86"/>
      <c r="F14846" s="86"/>
    </row>
    <row r="14847" spans="3:6" x14ac:dyDescent="0.25">
      <c r="C14847" s="86"/>
      <c r="D14847" s="86"/>
      <c r="E14847" s="86"/>
      <c r="F14847" s="86"/>
    </row>
    <row r="14848" spans="3:6" x14ac:dyDescent="0.25">
      <c r="C14848" s="86"/>
      <c r="D14848" s="86"/>
      <c r="E14848" s="86"/>
      <c r="F14848" s="86"/>
    </row>
    <row r="14849" spans="3:6" x14ac:dyDescent="0.25">
      <c r="C14849" s="86"/>
      <c r="D14849" s="86"/>
      <c r="E14849" s="86"/>
      <c r="F14849" s="86"/>
    </row>
    <row r="14850" spans="3:6" x14ac:dyDescent="0.25">
      <c r="C14850" s="86"/>
      <c r="D14850" s="86"/>
      <c r="E14850" s="86"/>
      <c r="F14850" s="86"/>
    </row>
    <row r="14851" spans="3:6" x14ac:dyDescent="0.25">
      <c r="C14851" s="86"/>
      <c r="D14851" s="86"/>
      <c r="E14851" s="86"/>
      <c r="F14851" s="86"/>
    </row>
    <row r="14852" spans="3:6" x14ac:dyDescent="0.25">
      <c r="C14852" s="86"/>
      <c r="D14852" s="86"/>
      <c r="E14852" s="86"/>
      <c r="F14852" s="86"/>
    </row>
    <row r="14853" spans="3:6" x14ac:dyDescent="0.25">
      <c r="C14853" s="86"/>
      <c r="D14853" s="86"/>
      <c r="E14853" s="86"/>
      <c r="F14853" s="86"/>
    </row>
    <row r="14854" spans="3:6" x14ac:dyDescent="0.25">
      <c r="C14854" s="86"/>
      <c r="D14854" s="86"/>
      <c r="E14854" s="86"/>
      <c r="F14854" s="86"/>
    </row>
    <row r="14855" spans="3:6" x14ac:dyDescent="0.25">
      <c r="C14855" s="86"/>
      <c r="D14855" s="86"/>
      <c r="E14855" s="86"/>
      <c r="F14855" s="86"/>
    </row>
    <row r="14856" spans="3:6" x14ac:dyDescent="0.25">
      <c r="C14856" s="86"/>
      <c r="D14856" s="86"/>
      <c r="E14856" s="86"/>
      <c r="F14856" s="86"/>
    </row>
    <row r="14857" spans="3:6" x14ac:dyDescent="0.25">
      <c r="C14857" s="86"/>
      <c r="D14857" s="86"/>
      <c r="E14857" s="86"/>
      <c r="F14857" s="86"/>
    </row>
    <row r="14858" spans="3:6" x14ac:dyDescent="0.25">
      <c r="C14858" s="86"/>
      <c r="D14858" s="86"/>
      <c r="E14858" s="86"/>
      <c r="F14858" s="86"/>
    </row>
    <row r="14859" spans="3:6" x14ac:dyDescent="0.25">
      <c r="C14859" s="86"/>
      <c r="D14859" s="86"/>
      <c r="E14859" s="86"/>
      <c r="F14859" s="86"/>
    </row>
    <row r="14860" spans="3:6" x14ac:dyDescent="0.25">
      <c r="C14860" s="86"/>
      <c r="D14860" s="86"/>
      <c r="E14860" s="86"/>
      <c r="F14860" s="86"/>
    </row>
    <row r="14861" spans="3:6" x14ac:dyDescent="0.25">
      <c r="C14861" s="86"/>
      <c r="D14861" s="86"/>
      <c r="E14861" s="86"/>
      <c r="F14861" s="86"/>
    </row>
    <row r="14862" spans="3:6" x14ac:dyDescent="0.25">
      <c r="C14862" s="86"/>
      <c r="D14862" s="86"/>
      <c r="E14862" s="86"/>
      <c r="F14862" s="86"/>
    </row>
    <row r="14863" spans="3:6" x14ac:dyDescent="0.25">
      <c r="C14863" s="86"/>
      <c r="D14863" s="86"/>
      <c r="E14863" s="86"/>
      <c r="F14863" s="86"/>
    </row>
    <row r="14864" spans="3:6" x14ac:dyDescent="0.25">
      <c r="C14864" s="86"/>
      <c r="D14864" s="86"/>
      <c r="E14864" s="86"/>
      <c r="F14864" s="86"/>
    </row>
    <row r="14865" spans="3:6" x14ac:dyDescent="0.25">
      <c r="C14865" s="86"/>
      <c r="D14865" s="86"/>
      <c r="E14865" s="86"/>
      <c r="F14865" s="86"/>
    </row>
    <row r="14866" spans="3:6" x14ac:dyDescent="0.25">
      <c r="C14866" s="86"/>
      <c r="D14866" s="86"/>
      <c r="E14866" s="86"/>
      <c r="F14866" s="86"/>
    </row>
    <row r="14867" spans="3:6" x14ac:dyDescent="0.25">
      <c r="C14867" s="86"/>
      <c r="D14867" s="86"/>
      <c r="E14867" s="86"/>
      <c r="F14867" s="86"/>
    </row>
    <row r="14868" spans="3:6" x14ac:dyDescent="0.25">
      <c r="C14868" s="86"/>
      <c r="D14868" s="86"/>
      <c r="E14868" s="86"/>
      <c r="F14868" s="86"/>
    </row>
    <row r="14869" spans="3:6" x14ac:dyDescent="0.25">
      <c r="C14869" s="86"/>
      <c r="D14869" s="86"/>
      <c r="E14869" s="86"/>
      <c r="F14869" s="86"/>
    </row>
    <row r="14870" spans="3:6" x14ac:dyDescent="0.25">
      <c r="C14870" s="86"/>
      <c r="D14870" s="86"/>
      <c r="E14870" s="86"/>
      <c r="F14870" s="86"/>
    </row>
    <row r="14871" spans="3:6" x14ac:dyDescent="0.25">
      <c r="C14871" s="86"/>
      <c r="D14871" s="86"/>
      <c r="E14871" s="86"/>
      <c r="F14871" s="86"/>
    </row>
    <row r="14872" spans="3:6" x14ac:dyDescent="0.25">
      <c r="C14872" s="86"/>
      <c r="D14872" s="86"/>
      <c r="E14872" s="86"/>
      <c r="F14872" s="86"/>
    </row>
    <row r="14873" spans="3:6" x14ac:dyDescent="0.25">
      <c r="C14873" s="86"/>
      <c r="D14873" s="86"/>
      <c r="E14873" s="86"/>
      <c r="F14873" s="86"/>
    </row>
    <row r="14874" spans="3:6" x14ac:dyDescent="0.25">
      <c r="C14874" s="86"/>
      <c r="D14874" s="86"/>
      <c r="E14874" s="86"/>
      <c r="F14874" s="86"/>
    </row>
    <row r="14875" spans="3:6" x14ac:dyDescent="0.25">
      <c r="C14875" s="86"/>
      <c r="D14875" s="86"/>
      <c r="E14875" s="86"/>
      <c r="F14875" s="86"/>
    </row>
    <row r="14876" spans="3:6" x14ac:dyDescent="0.25">
      <c r="C14876" s="86"/>
      <c r="D14876" s="86"/>
      <c r="E14876" s="86"/>
      <c r="F14876" s="86"/>
    </row>
    <row r="14877" spans="3:6" x14ac:dyDescent="0.25">
      <c r="C14877" s="86"/>
      <c r="D14877" s="86"/>
      <c r="E14877" s="86"/>
      <c r="F14877" s="86"/>
    </row>
    <row r="14878" spans="3:6" x14ac:dyDescent="0.25">
      <c r="C14878" s="86"/>
      <c r="D14878" s="86"/>
      <c r="E14878" s="86"/>
      <c r="F14878" s="86"/>
    </row>
    <row r="14879" spans="3:6" x14ac:dyDescent="0.25">
      <c r="C14879" s="86"/>
      <c r="D14879" s="86"/>
      <c r="E14879" s="86"/>
      <c r="F14879" s="86"/>
    </row>
    <row r="14880" spans="3:6" x14ac:dyDescent="0.25">
      <c r="C14880" s="86"/>
      <c r="D14880" s="86"/>
      <c r="E14880" s="86"/>
      <c r="F14880" s="86"/>
    </row>
    <row r="14881" spans="3:6" x14ac:dyDescent="0.25">
      <c r="C14881" s="86"/>
      <c r="D14881" s="86"/>
      <c r="E14881" s="86"/>
      <c r="F14881" s="86"/>
    </row>
    <row r="14882" spans="3:6" x14ac:dyDescent="0.25">
      <c r="C14882" s="86"/>
      <c r="D14882" s="86"/>
      <c r="E14882" s="86"/>
      <c r="F14882" s="86"/>
    </row>
    <row r="14883" spans="3:6" x14ac:dyDescent="0.25">
      <c r="C14883" s="86"/>
      <c r="D14883" s="86"/>
      <c r="E14883" s="86"/>
      <c r="F14883" s="86"/>
    </row>
    <row r="14884" spans="3:6" x14ac:dyDescent="0.25">
      <c r="C14884" s="86"/>
      <c r="D14884" s="86"/>
      <c r="E14884" s="86"/>
      <c r="F14884" s="86"/>
    </row>
    <row r="14885" spans="3:6" x14ac:dyDescent="0.25">
      <c r="C14885" s="86"/>
      <c r="D14885" s="86"/>
      <c r="E14885" s="86"/>
      <c r="F14885" s="86"/>
    </row>
    <row r="14886" spans="3:6" x14ac:dyDescent="0.25">
      <c r="C14886" s="86"/>
      <c r="D14886" s="86"/>
      <c r="E14886" s="86"/>
      <c r="F14886" s="86"/>
    </row>
    <row r="14887" spans="3:6" x14ac:dyDescent="0.25">
      <c r="C14887" s="86"/>
      <c r="D14887" s="86"/>
      <c r="E14887" s="86"/>
      <c r="F14887" s="86"/>
    </row>
    <row r="14888" spans="3:6" x14ac:dyDescent="0.25">
      <c r="C14888" s="86"/>
      <c r="D14888" s="86"/>
      <c r="E14888" s="86"/>
      <c r="F14888" s="86"/>
    </row>
    <row r="14889" spans="3:6" x14ac:dyDescent="0.25">
      <c r="C14889" s="86"/>
      <c r="D14889" s="86"/>
      <c r="E14889" s="86"/>
      <c r="F14889" s="86"/>
    </row>
    <row r="14890" spans="3:6" x14ac:dyDescent="0.25">
      <c r="C14890" s="86"/>
      <c r="D14890" s="86"/>
      <c r="E14890" s="86"/>
      <c r="F14890" s="86"/>
    </row>
    <row r="14891" spans="3:6" x14ac:dyDescent="0.25">
      <c r="C14891" s="86"/>
      <c r="D14891" s="86"/>
      <c r="E14891" s="86"/>
      <c r="F14891" s="86"/>
    </row>
    <row r="14892" spans="3:6" x14ac:dyDescent="0.25">
      <c r="C14892" s="86"/>
      <c r="D14892" s="86"/>
      <c r="E14892" s="86"/>
      <c r="F14892" s="86"/>
    </row>
    <row r="14893" spans="3:6" x14ac:dyDescent="0.25">
      <c r="C14893" s="86"/>
      <c r="D14893" s="86"/>
      <c r="E14893" s="86"/>
      <c r="F14893" s="86"/>
    </row>
    <row r="14894" spans="3:6" x14ac:dyDescent="0.25">
      <c r="C14894" s="86"/>
      <c r="D14894" s="86"/>
      <c r="E14894" s="86"/>
      <c r="F14894" s="86"/>
    </row>
    <row r="14895" spans="3:6" x14ac:dyDescent="0.25">
      <c r="C14895" s="86"/>
      <c r="D14895" s="86"/>
      <c r="E14895" s="86"/>
      <c r="F14895" s="86"/>
    </row>
    <row r="14896" spans="3:6" x14ac:dyDescent="0.25">
      <c r="C14896" s="86"/>
      <c r="D14896" s="86"/>
      <c r="E14896" s="86"/>
      <c r="F14896" s="86"/>
    </row>
    <row r="14897" spans="3:6" x14ac:dyDescent="0.25">
      <c r="C14897" s="86"/>
      <c r="D14897" s="86"/>
      <c r="E14897" s="86"/>
      <c r="F14897" s="86"/>
    </row>
    <row r="14898" spans="3:6" x14ac:dyDescent="0.25">
      <c r="C14898" s="86"/>
      <c r="D14898" s="86"/>
      <c r="E14898" s="86"/>
      <c r="F14898" s="86"/>
    </row>
    <row r="14899" spans="3:6" x14ac:dyDescent="0.25">
      <c r="C14899" s="86"/>
      <c r="D14899" s="86"/>
      <c r="E14899" s="86"/>
      <c r="F14899" s="86"/>
    </row>
    <row r="14900" spans="3:6" x14ac:dyDescent="0.25">
      <c r="C14900" s="86"/>
      <c r="D14900" s="86"/>
      <c r="E14900" s="86"/>
      <c r="F14900" s="86"/>
    </row>
    <row r="14901" spans="3:6" x14ac:dyDescent="0.25">
      <c r="C14901" s="86"/>
      <c r="D14901" s="86"/>
      <c r="E14901" s="86"/>
      <c r="F14901" s="86"/>
    </row>
    <row r="14902" spans="3:6" x14ac:dyDescent="0.25">
      <c r="C14902" s="86"/>
      <c r="D14902" s="86"/>
      <c r="E14902" s="86"/>
      <c r="F14902" s="86"/>
    </row>
    <row r="14903" spans="3:6" x14ac:dyDescent="0.25">
      <c r="C14903" s="86"/>
      <c r="D14903" s="86"/>
      <c r="E14903" s="86"/>
      <c r="F14903" s="86"/>
    </row>
    <row r="14904" spans="3:6" x14ac:dyDescent="0.25">
      <c r="C14904" s="86"/>
      <c r="D14904" s="86"/>
      <c r="E14904" s="86"/>
      <c r="F14904" s="86"/>
    </row>
    <row r="14905" spans="3:6" x14ac:dyDescent="0.25">
      <c r="C14905" s="86"/>
      <c r="D14905" s="86"/>
      <c r="E14905" s="86"/>
      <c r="F14905" s="86"/>
    </row>
    <row r="14906" spans="3:6" x14ac:dyDescent="0.25">
      <c r="C14906" s="86"/>
      <c r="D14906" s="86"/>
      <c r="E14906" s="86"/>
      <c r="F14906" s="86"/>
    </row>
    <row r="14907" spans="3:6" x14ac:dyDescent="0.25">
      <c r="C14907" s="86"/>
      <c r="D14907" s="86"/>
      <c r="E14907" s="86"/>
      <c r="F14907" s="86"/>
    </row>
    <row r="14908" spans="3:6" x14ac:dyDescent="0.25">
      <c r="C14908" s="86"/>
      <c r="D14908" s="86"/>
      <c r="E14908" s="86"/>
      <c r="F14908" s="86"/>
    </row>
    <row r="14909" spans="3:6" x14ac:dyDescent="0.25">
      <c r="C14909" s="86"/>
      <c r="D14909" s="86"/>
      <c r="E14909" s="86"/>
      <c r="F14909" s="86"/>
    </row>
    <row r="14910" spans="3:6" x14ac:dyDescent="0.25">
      <c r="C14910" s="86"/>
      <c r="D14910" s="86"/>
      <c r="E14910" s="86"/>
      <c r="F14910" s="86"/>
    </row>
    <row r="14911" spans="3:6" x14ac:dyDescent="0.25">
      <c r="C14911" s="86"/>
      <c r="D14911" s="86"/>
      <c r="E14911" s="86"/>
      <c r="F14911" s="86"/>
    </row>
    <row r="14912" spans="3:6" x14ac:dyDescent="0.25">
      <c r="C14912" s="86"/>
      <c r="D14912" s="86"/>
      <c r="E14912" s="86"/>
      <c r="F14912" s="86"/>
    </row>
    <row r="14913" spans="3:6" x14ac:dyDescent="0.25">
      <c r="C14913" s="86"/>
      <c r="D14913" s="86"/>
      <c r="E14913" s="86"/>
      <c r="F14913" s="86"/>
    </row>
    <row r="14914" spans="3:6" x14ac:dyDescent="0.25">
      <c r="C14914" s="86"/>
      <c r="D14914" s="86"/>
      <c r="E14914" s="86"/>
      <c r="F14914" s="86"/>
    </row>
    <row r="14915" spans="3:6" x14ac:dyDescent="0.25">
      <c r="C14915" s="86"/>
      <c r="D14915" s="86"/>
      <c r="E14915" s="86"/>
      <c r="F14915" s="86"/>
    </row>
    <row r="14916" spans="3:6" x14ac:dyDescent="0.25">
      <c r="C14916" s="86"/>
      <c r="D14916" s="86"/>
      <c r="E14916" s="86"/>
      <c r="F14916" s="86"/>
    </row>
    <row r="14917" spans="3:6" x14ac:dyDescent="0.25">
      <c r="C14917" s="86"/>
      <c r="D14917" s="86"/>
      <c r="E14917" s="86"/>
      <c r="F14917" s="86"/>
    </row>
    <row r="14918" spans="3:6" x14ac:dyDescent="0.25">
      <c r="C14918" s="86"/>
      <c r="D14918" s="86"/>
      <c r="E14918" s="86"/>
      <c r="F14918" s="86"/>
    </row>
    <row r="14919" spans="3:6" x14ac:dyDescent="0.25">
      <c r="C14919" s="86"/>
      <c r="D14919" s="86"/>
      <c r="E14919" s="86"/>
      <c r="F14919" s="86"/>
    </row>
    <row r="14920" spans="3:6" x14ac:dyDescent="0.25">
      <c r="C14920" s="86"/>
      <c r="D14920" s="86"/>
      <c r="E14920" s="86"/>
      <c r="F14920" s="86"/>
    </row>
    <row r="14921" spans="3:6" x14ac:dyDescent="0.25">
      <c r="C14921" s="86"/>
      <c r="D14921" s="86"/>
      <c r="E14921" s="86"/>
      <c r="F14921" s="86"/>
    </row>
    <row r="14922" spans="3:6" x14ac:dyDescent="0.25">
      <c r="C14922" s="86"/>
      <c r="D14922" s="86"/>
      <c r="E14922" s="86"/>
      <c r="F14922" s="86"/>
    </row>
    <row r="14923" spans="3:6" x14ac:dyDescent="0.25">
      <c r="C14923" s="86"/>
      <c r="D14923" s="86"/>
      <c r="E14923" s="86"/>
      <c r="F14923" s="86"/>
    </row>
    <row r="14924" spans="3:6" x14ac:dyDescent="0.25">
      <c r="C14924" s="86"/>
      <c r="D14924" s="86"/>
      <c r="E14924" s="86"/>
      <c r="F14924" s="86"/>
    </row>
    <row r="14925" spans="3:6" x14ac:dyDescent="0.25">
      <c r="C14925" s="86"/>
      <c r="D14925" s="86"/>
      <c r="E14925" s="86"/>
      <c r="F14925" s="86"/>
    </row>
    <row r="14926" spans="3:6" x14ac:dyDescent="0.25">
      <c r="C14926" s="86"/>
      <c r="D14926" s="86"/>
      <c r="E14926" s="86"/>
      <c r="F14926" s="86"/>
    </row>
    <row r="14927" spans="3:6" x14ac:dyDescent="0.25">
      <c r="C14927" s="86"/>
      <c r="D14927" s="86"/>
      <c r="E14927" s="86"/>
      <c r="F14927" s="86"/>
    </row>
    <row r="14928" spans="3:6" x14ac:dyDescent="0.25">
      <c r="C14928" s="86"/>
      <c r="D14928" s="86"/>
      <c r="E14928" s="86"/>
      <c r="F14928" s="86"/>
    </row>
    <row r="14929" spans="3:6" x14ac:dyDescent="0.25">
      <c r="C14929" s="86"/>
      <c r="D14929" s="86"/>
      <c r="E14929" s="86"/>
      <c r="F14929" s="86"/>
    </row>
    <row r="14930" spans="3:6" x14ac:dyDescent="0.25">
      <c r="C14930" s="86"/>
      <c r="D14930" s="86"/>
      <c r="E14930" s="86"/>
      <c r="F14930" s="86"/>
    </row>
    <row r="14931" spans="3:6" x14ac:dyDescent="0.25">
      <c r="C14931" s="86"/>
      <c r="D14931" s="86"/>
      <c r="E14931" s="86"/>
      <c r="F14931" s="86"/>
    </row>
    <row r="14932" spans="3:6" x14ac:dyDescent="0.25">
      <c r="C14932" s="86"/>
      <c r="D14932" s="86"/>
      <c r="E14932" s="86"/>
      <c r="F14932" s="86"/>
    </row>
    <row r="14933" spans="3:6" x14ac:dyDescent="0.25">
      <c r="C14933" s="86"/>
      <c r="D14933" s="86"/>
      <c r="E14933" s="86"/>
      <c r="F14933" s="86"/>
    </row>
    <row r="14934" spans="3:6" x14ac:dyDescent="0.25">
      <c r="C14934" s="86"/>
      <c r="D14934" s="86"/>
      <c r="E14934" s="86"/>
      <c r="F14934" s="86"/>
    </row>
    <row r="14935" spans="3:6" x14ac:dyDescent="0.25">
      <c r="C14935" s="86"/>
      <c r="D14935" s="86"/>
      <c r="E14935" s="86"/>
      <c r="F14935" s="86"/>
    </row>
    <row r="14936" spans="3:6" x14ac:dyDescent="0.25">
      <c r="C14936" s="86"/>
      <c r="D14936" s="86"/>
      <c r="E14936" s="86"/>
      <c r="F14936" s="86"/>
    </row>
    <row r="14937" spans="3:6" x14ac:dyDescent="0.25">
      <c r="C14937" s="86"/>
      <c r="D14937" s="86"/>
      <c r="E14937" s="86"/>
      <c r="F14937" s="86"/>
    </row>
    <row r="14938" spans="3:6" x14ac:dyDescent="0.25">
      <c r="C14938" s="86"/>
      <c r="D14938" s="86"/>
      <c r="E14938" s="86"/>
      <c r="F14938" s="86"/>
    </row>
    <row r="14939" spans="3:6" x14ac:dyDescent="0.25">
      <c r="C14939" s="86"/>
      <c r="D14939" s="86"/>
      <c r="E14939" s="86"/>
      <c r="F14939" s="86"/>
    </row>
    <row r="14940" spans="3:6" x14ac:dyDescent="0.25">
      <c r="C14940" s="86"/>
      <c r="D14940" s="86"/>
      <c r="E14940" s="86"/>
      <c r="F14940" s="86"/>
    </row>
    <row r="14941" spans="3:6" x14ac:dyDescent="0.25">
      <c r="C14941" s="86"/>
      <c r="D14941" s="86"/>
      <c r="E14941" s="86"/>
      <c r="F14941" s="86"/>
    </row>
    <row r="14942" spans="3:6" x14ac:dyDescent="0.25">
      <c r="C14942" s="86"/>
      <c r="D14942" s="86"/>
      <c r="E14942" s="86"/>
      <c r="F14942" s="86"/>
    </row>
    <row r="14943" spans="3:6" x14ac:dyDescent="0.25">
      <c r="C14943" s="86"/>
      <c r="D14943" s="86"/>
      <c r="E14943" s="86"/>
      <c r="F14943" s="86"/>
    </row>
    <row r="14944" spans="3:6" x14ac:dyDescent="0.25">
      <c r="C14944" s="86"/>
      <c r="D14944" s="86"/>
      <c r="E14944" s="86"/>
      <c r="F14944" s="86"/>
    </row>
    <row r="14945" spans="3:6" x14ac:dyDescent="0.25">
      <c r="C14945" s="86"/>
      <c r="D14945" s="86"/>
      <c r="E14945" s="86"/>
      <c r="F14945" s="86"/>
    </row>
    <row r="14946" spans="3:6" x14ac:dyDescent="0.25">
      <c r="C14946" s="86"/>
      <c r="D14946" s="86"/>
      <c r="E14946" s="86"/>
      <c r="F14946" s="86"/>
    </row>
    <row r="14947" spans="3:6" x14ac:dyDescent="0.25">
      <c r="C14947" s="86"/>
      <c r="D14947" s="86"/>
      <c r="E14947" s="86"/>
      <c r="F14947" s="86"/>
    </row>
    <row r="14948" spans="3:6" x14ac:dyDescent="0.25">
      <c r="C14948" s="86"/>
      <c r="D14948" s="86"/>
      <c r="E14948" s="86"/>
      <c r="F14948" s="86"/>
    </row>
    <row r="14949" spans="3:6" x14ac:dyDescent="0.25">
      <c r="C14949" s="86"/>
      <c r="D14949" s="86"/>
      <c r="E14949" s="86"/>
      <c r="F14949" s="86"/>
    </row>
    <row r="14950" spans="3:6" x14ac:dyDescent="0.25">
      <c r="C14950" s="86"/>
      <c r="D14950" s="86"/>
      <c r="E14950" s="86"/>
      <c r="F14950" s="86"/>
    </row>
    <row r="14951" spans="3:6" x14ac:dyDescent="0.25">
      <c r="C14951" s="86"/>
      <c r="D14951" s="86"/>
      <c r="E14951" s="86"/>
      <c r="F14951" s="86"/>
    </row>
    <row r="14952" spans="3:6" x14ac:dyDescent="0.25">
      <c r="C14952" s="86"/>
      <c r="D14952" s="86"/>
      <c r="E14952" s="86"/>
      <c r="F14952" s="86"/>
    </row>
    <row r="14953" spans="3:6" x14ac:dyDescent="0.25">
      <c r="C14953" s="86"/>
      <c r="D14953" s="86"/>
      <c r="E14953" s="86"/>
      <c r="F14953" s="86"/>
    </row>
    <row r="14954" spans="3:6" x14ac:dyDescent="0.25">
      <c r="C14954" s="86"/>
      <c r="D14954" s="86"/>
      <c r="E14954" s="86"/>
      <c r="F14954" s="86"/>
    </row>
    <row r="14955" spans="3:6" x14ac:dyDescent="0.25">
      <c r="C14955" s="86"/>
      <c r="D14955" s="86"/>
      <c r="E14955" s="86"/>
      <c r="F14955" s="86"/>
    </row>
    <row r="14956" spans="3:6" x14ac:dyDescent="0.25">
      <c r="C14956" s="86"/>
      <c r="D14956" s="86"/>
      <c r="E14956" s="86"/>
      <c r="F14956" s="86"/>
    </row>
    <row r="14957" spans="3:6" x14ac:dyDescent="0.25">
      <c r="C14957" s="86"/>
      <c r="D14957" s="86"/>
      <c r="E14957" s="86"/>
      <c r="F14957" s="86"/>
    </row>
    <row r="14958" spans="3:6" x14ac:dyDescent="0.25">
      <c r="C14958" s="86"/>
      <c r="D14958" s="86"/>
      <c r="E14958" s="86"/>
      <c r="F14958" s="86"/>
    </row>
    <row r="14959" spans="3:6" x14ac:dyDescent="0.25">
      <c r="C14959" s="86"/>
      <c r="D14959" s="86"/>
      <c r="E14959" s="86"/>
      <c r="F14959" s="86"/>
    </row>
    <row r="14960" spans="3:6" x14ac:dyDescent="0.25">
      <c r="C14960" s="86"/>
      <c r="D14960" s="86"/>
      <c r="E14960" s="86"/>
      <c r="F14960" s="86"/>
    </row>
    <row r="14961" spans="3:6" x14ac:dyDescent="0.25">
      <c r="C14961" s="86"/>
      <c r="D14961" s="86"/>
      <c r="E14961" s="86"/>
      <c r="F14961" s="86"/>
    </row>
    <row r="14962" spans="3:6" x14ac:dyDescent="0.25">
      <c r="C14962" s="86"/>
      <c r="D14962" s="86"/>
      <c r="E14962" s="86"/>
      <c r="F14962" s="86"/>
    </row>
    <row r="14963" spans="3:6" x14ac:dyDescent="0.25">
      <c r="C14963" s="86"/>
      <c r="D14963" s="86"/>
      <c r="E14963" s="86"/>
      <c r="F14963" s="86"/>
    </row>
    <row r="14964" spans="3:6" x14ac:dyDescent="0.25">
      <c r="C14964" s="86"/>
      <c r="D14964" s="86"/>
      <c r="E14964" s="86"/>
      <c r="F14964" s="86"/>
    </row>
    <row r="14965" spans="3:6" x14ac:dyDescent="0.25">
      <c r="C14965" s="86"/>
      <c r="D14965" s="86"/>
      <c r="E14965" s="86"/>
      <c r="F14965" s="86"/>
    </row>
    <row r="14966" spans="3:6" x14ac:dyDescent="0.25">
      <c r="C14966" s="86"/>
      <c r="D14966" s="86"/>
      <c r="E14966" s="86"/>
      <c r="F14966" s="86"/>
    </row>
    <row r="14967" spans="3:6" x14ac:dyDescent="0.25">
      <c r="C14967" s="86"/>
      <c r="D14967" s="86"/>
      <c r="E14967" s="86"/>
      <c r="F14967" s="86"/>
    </row>
    <row r="14968" spans="3:6" x14ac:dyDescent="0.25">
      <c r="C14968" s="86"/>
      <c r="D14968" s="86"/>
      <c r="E14968" s="86"/>
      <c r="F14968" s="86"/>
    </row>
    <row r="14969" spans="3:6" x14ac:dyDescent="0.25">
      <c r="C14969" s="86"/>
      <c r="D14969" s="86"/>
      <c r="E14969" s="86"/>
      <c r="F14969" s="86"/>
    </row>
    <row r="14970" spans="3:6" x14ac:dyDescent="0.25">
      <c r="C14970" s="86"/>
      <c r="D14970" s="86"/>
      <c r="E14970" s="86"/>
      <c r="F14970" s="86"/>
    </row>
    <row r="14971" spans="3:6" x14ac:dyDescent="0.25">
      <c r="C14971" s="86"/>
      <c r="D14971" s="86"/>
      <c r="E14971" s="86"/>
      <c r="F14971" s="86"/>
    </row>
    <row r="14972" spans="3:6" x14ac:dyDescent="0.25">
      <c r="C14972" s="86"/>
      <c r="D14972" s="86"/>
      <c r="E14972" s="86"/>
      <c r="F14972" s="86"/>
    </row>
    <row r="14973" spans="3:6" x14ac:dyDescent="0.25">
      <c r="C14973" s="86"/>
      <c r="D14973" s="86"/>
      <c r="E14973" s="86"/>
      <c r="F14973" s="86"/>
    </row>
    <row r="14974" spans="3:6" x14ac:dyDescent="0.25">
      <c r="C14974" s="86"/>
      <c r="D14974" s="86"/>
      <c r="E14974" s="86"/>
      <c r="F14974" s="86"/>
    </row>
    <row r="14975" spans="3:6" x14ac:dyDescent="0.25">
      <c r="C14975" s="86"/>
      <c r="D14975" s="86"/>
      <c r="E14975" s="86"/>
      <c r="F14975" s="86"/>
    </row>
    <row r="14976" spans="3:6" x14ac:dyDescent="0.25">
      <c r="C14976" s="86"/>
      <c r="D14976" s="86"/>
      <c r="E14976" s="86"/>
      <c r="F14976" s="86"/>
    </row>
    <row r="14977" spans="3:6" x14ac:dyDescent="0.25">
      <c r="C14977" s="86"/>
      <c r="D14977" s="86"/>
      <c r="E14977" s="86"/>
      <c r="F14977" s="86"/>
    </row>
    <row r="14978" spans="3:6" x14ac:dyDescent="0.25">
      <c r="C14978" s="86"/>
      <c r="D14978" s="86"/>
      <c r="E14978" s="86"/>
      <c r="F14978" s="86"/>
    </row>
    <row r="14979" spans="3:6" x14ac:dyDescent="0.25">
      <c r="C14979" s="86"/>
      <c r="D14979" s="86"/>
      <c r="E14979" s="86"/>
      <c r="F14979" s="86"/>
    </row>
    <row r="14980" spans="3:6" x14ac:dyDescent="0.25">
      <c r="C14980" s="86"/>
      <c r="D14980" s="86"/>
      <c r="E14980" s="86"/>
      <c r="F14980" s="86"/>
    </row>
    <row r="14981" spans="3:6" x14ac:dyDescent="0.25">
      <c r="C14981" s="86"/>
      <c r="D14981" s="86"/>
      <c r="E14981" s="86"/>
      <c r="F14981" s="86"/>
    </row>
    <row r="14982" spans="3:6" x14ac:dyDescent="0.25">
      <c r="C14982" s="86"/>
      <c r="D14982" s="86"/>
      <c r="E14982" s="86"/>
      <c r="F14982" s="86"/>
    </row>
    <row r="14983" spans="3:6" x14ac:dyDescent="0.25">
      <c r="C14983" s="86"/>
      <c r="D14983" s="86"/>
      <c r="E14983" s="86"/>
      <c r="F14983" s="86"/>
    </row>
    <row r="14984" spans="3:6" x14ac:dyDescent="0.25">
      <c r="C14984" s="86"/>
      <c r="D14984" s="86"/>
      <c r="E14984" s="86"/>
      <c r="F14984" s="86"/>
    </row>
    <row r="14985" spans="3:6" x14ac:dyDescent="0.25">
      <c r="C14985" s="86"/>
      <c r="D14985" s="86"/>
      <c r="E14985" s="86"/>
      <c r="F14985" s="86"/>
    </row>
    <row r="14986" spans="3:6" x14ac:dyDescent="0.25">
      <c r="C14986" s="86"/>
      <c r="D14986" s="86"/>
      <c r="E14986" s="86"/>
      <c r="F14986" s="86"/>
    </row>
    <row r="14987" spans="3:6" x14ac:dyDescent="0.25">
      <c r="C14987" s="86"/>
      <c r="D14987" s="86"/>
      <c r="E14987" s="86"/>
      <c r="F14987" s="86"/>
    </row>
    <row r="14988" spans="3:6" x14ac:dyDescent="0.25">
      <c r="C14988" s="86"/>
      <c r="D14988" s="86"/>
      <c r="E14988" s="86"/>
      <c r="F14988" s="86"/>
    </row>
    <row r="14989" spans="3:6" x14ac:dyDescent="0.25">
      <c r="C14989" s="86"/>
      <c r="D14989" s="86"/>
      <c r="E14989" s="86"/>
      <c r="F14989" s="86"/>
    </row>
    <row r="14990" spans="3:6" x14ac:dyDescent="0.25">
      <c r="C14990" s="86"/>
      <c r="D14990" s="86"/>
      <c r="E14990" s="86"/>
      <c r="F14990" s="86"/>
    </row>
    <row r="14991" spans="3:6" x14ac:dyDescent="0.25">
      <c r="C14991" s="86"/>
      <c r="D14991" s="86"/>
      <c r="E14991" s="86"/>
      <c r="F14991" s="86"/>
    </row>
    <row r="14992" spans="3:6" x14ac:dyDescent="0.25">
      <c r="C14992" s="86"/>
      <c r="D14992" s="86"/>
      <c r="E14992" s="86"/>
      <c r="F14992" s="86"/>
    </row>
    <row r="14993" spans="3:6" x14ac:dyDescent="0.25">
      <c r="C14993" s="86"/>
      <c r="D14993" s="86"/>
      <c r="E14993" s="86"/>
      <c r="F14993" s="86"/>
    </row>
    <row r="14994" spans="3:6" x14ac:dyDescent="0.25">
      <c r="C14994" s="86"/>
      <c r="D14994" s="86"/>
      <c r="E14994" s="86"/>
      <c r="F14994" s="86"/>
    </row>
    <row r="14995" spans="3:6" x14ac:dyDescent="0.25">
      <c r="C14995" s="86"/>
      <c r="D14995" s="86"/>
      <c r="E14995" s="86"/>
      <c r="F14995" s="86"/>
    </row>
    <row r="14996" spans="3:6" x14ac:dyDescent="0.25">
      <c r="C14996" s="86"/>
      <c r="D14996" s="86"/>
      <c r="E14996" s="86"/>
      <c r="F14996" s="86"/>
    </row>
    <row r="14997" spans="3:6" x14ac:dyDescent="0.25">
      <c r="C14997" s="86"/>
      <c r="D14997" s="86"/>
      <c r="E14997" s="86"/>
      <c r="F14997" s="86"/>
    </row>
    <row r="14998" spans="3:6" x14ac:dyDescent="0.25">
      <c r="C14998" s="86"/>
      <c r="D14998" s="86"/>
      <c r="E14998" s="86"/>
      <c r="F14998" s="86"/>
    </row>
    <row r="14999" spans="3:6" x14ac:dyDescent="0.25">
      <c r="C14999" s="86"/>
      <c r="D14999" s="86"/>
      <c r="E14999" s="86"/>
      <c r="F14999" s="86"/>
    </row>
    <row r="15000" spans="3:6" x14ac:dyDescent="0.25">
      <c r="C15000" s="86"/>
      <c r="D15000" s="86"/>
      <c r="E15000" s="86"/>
      <c r="F15000" s="86"/>
    </row>
    <row r="15001" spans="3:6" x14ac:dyDescent="0.25">
      <c r="C15001" s="86"/>
      <c r="D15001" s="86"/>
      <c r="E15001" s="86"/>
      <c r="F15001" s="86"/>
    </row>
    <row r="15002" spans="3:6" x14ac:dyDescent="0.25">
      <c r="C15002" s="86"/>
      <c r="D15002" s="86"/>
      <c r="E15002" s="86"/>
      <c r="F15002" s="86"/>
    </row>
    <row r="15003" spans="3:6" x14ac:dyDescent="0.25">
      <c r="C15003" s="86"/>
      <c r="D15003" s="86"/>
      <c r="E15003" s="86"/>
      <c r="F15003" s="86"/>
    </row>
    <row r="15004" spans="3:6" x14ac:dyDescent="0.25">
      <c r="C15004" s="86"/>
      <c r="D15004" s="86"/>
      <c r="E15004" s="86"/>
      <c r="F15004" s="86"/>
    </row>
    <row r="15005" spans="3:6" x14ac:dyDescent="0.25">
      <c r="C15005" s="86"/>
      <c r="D15005" s="86"/>
      <c r="E15005" s="86"/>
      <c r="F15005" s="86"/>
    </row>
    <row r="15006" spans="3:6" x14ac:dyDescent="0.25">
      <c r="C15006" s="86"/>
      <c r="D15006" s="86"/>
      <c r="E15006" s="86"/>
      <c r="F15006" s="86"/>
    </row>
    <row r="15007" spans="3:6" x14ac:dyDescent="0.25">
      <c r="C15007" s="86"/>
      <c r="D15007" s="86"/>
      <c r="E15007" s="86"/>
      <c r="F15007" s="86"/>
    </row>
    <row r="15008" spans="3:6" x14ac:dyDescent="0.25">
      <c r="C15008" s="86"/>
      <c r="D15008" s="86"/>
      <c r="E15008" s="86"/>
      <c r="F15008" s="86"/>
    </row>
    <row r="15009" spans="3:6" x14ac:dyDescent="0.25">
      <c r="C15009" s="86"/>
      <c r="D15009" s="86"/>
      <c r="E15009" s="86"/>
      <c r="F15009" s="86"/>
    </row>
    <row r="15010" spans="3:6" x14ac:dyDescent="0.25">
      <c r="C15010" s="86"/>
      <c r="D15010" s="86"/>
      <c r="E15010" s="86"/>
      <c r="F15010" s="86"/>
    </row>
    <row r="15011" spans="3:6" x14ac:dyDescent="0.25">
      <c r="C15011" s="86"/>
      <c r="D15011" s="86"/>
      <c r="E15011" s="86"/>
      <c r="F15011" s="86"/>
    </row>
    <row r="15012" spans="3:6" x14ac:dyDescent="0.25">
      <c r="C15012" s="86"/>
      <c r="D15012" s="86"/>
      <c r="E15012" s="86"/>
      <c r="F15012" s="86"/>
    </row>
    <row r="15013" spans="3:6" x14ac:dyDescent="0.25">
      <c r="C15013" s="86"/>
      <c r="D15013" s="86"/>
      <c r="E15013" s="86"/>
      <c r="F15013" s="86"/>
    </row>
    <row r="15014" spans="3:6" x14ac:dyDescent="0.25">
      <c r="C15014" s="86"/>
      <c r="D15014" s="86"/>
      <c r="E15014" s="86"/>
      <c r="F15014" s="86"/>
    </row>
    <row r="15015" spans="3:6" x14ac:dyDescent="0.25">
      <c r="C15015" s="86"/>
      <c r="D15015" s="86"/>
      <c r="E15015" s="86"/>
      <c r="F15015" s="86"/>
    </row>
    <row r="15016" spans="3:6" x14ac:dyDescent="0.25">
      <c r="C15016" s="86"/>
      <c r="D15016" s="86"/>
      <c r="E15016" s="86"/>
      <c r="F15016" s="86"/>
    </row>
    <row r="15017" spans="3:6" x14ac:dyDescent="0.25">
      <c r="C15017" s="86"/>
      <c r="D15017" s="86"/>
      <c r="E15017" s="86"/>
      <c r="F15017" s="86"/>
    </row>
    <row r="15018" spans="3:6" x14ac:dyDescent="0.25">
      <c r="C15018" s="86"/>
      <c r="D15018" s="86"/>
      <c r="E15018" s="86"/>
      <c r="F15018" s="86"/>
    </row>
    <row r="15019" spans="3:6" x14ac:dyDescent="0.25">
      <c r="C15019" s="86"/>
      <c r="D15019" s="86"/>
      <c r="E15019" s="86"/>
      <c r="F15019" s="86"/>
    </row>
    <row r="15020" spans="3:6" x14ac:dyDescent="0.25">
      <c r="C15020" s="86"/>
      <c r="D15020" s="86"/>
      <c r="E15020" s="86"/>
      <c r="F15020" s="86"/>
    </row>
    <row r="15021" spans="3:6" x14ac:dyDescent="0.25">
      <c r="C15021" s="86"/>
      <c r="D15021" s="86"/>
      <c r="E15021" s="86"/>
      <c r="F15021" s="86"/>
    </row>
    <row r="15022" spans="3:6" x14ac:dyDescent="0.25">
      <c r="C15022" s="86"/>
      <c r="D15022" s="86"/>
      <c r="E15022" s="86"/>
      <c r="F15022" s="86"/>
    </row>
    <row r="15023" spans="3:6" x14ac:dyDescent="0.25">
      <c r="C15023" s="86"/>
      <c r="D15023" s="86"/>
      <c r="E15023" s="86"/>
      <c r="F15023" s="86"/>
    </row>
    <row r="15024" spans="3:6" x14ac:dyDescent="0.25">
      <c r="C15024" s="86"/>
      <c r="D15024" s="86"/>
      <c r="E15024" s="86"/>
      <c r="F15024" s="86"/>
    </row>
    <row r="15025" spans="3:6" x14ac:dyDescent="0.25">
      <c r="C15025" s="86"/>
      <c r="D15025" s="86"/>
      <c r="E15025" s="86"/>
      <c r="F15025" s="86"/>
    </row>
    <row r="15026" spans="3:6" x14ac:dyDescent="0.25">
      <c r="C15026" s="86"/>
      <c r="D15026" s="86"/>
      <c r="E15026" s="86"/>
      <c r="F15026" s="86"/>
    </row>
    <row r="15027" spans="3:6" x14ac:dyDescent="0.25">
      <c r="C15027" s="86"/>
      <c r="D15027" s="86"/>
      <c r="E15027" s="86"/>
      <c r="F15027" s="86"/>
    </row>
    <row r="15028" spans="3:6" x14ac:dyDescent="0.25">
      <c r="C15028" s="86"/>
      <c r="D15028" s="86"/>
      <c r="E15028" s="86"/>
      <c r="F15028" s="86"/>
    </row>
    <row r="15029" spans="3:6" x14ac:dyDescent="0.25">
      <c r="C15029" s="86"/>
      <c r="D15029" s="86"/>
      <c r="E15029" s="86"/>
      <c r="F15029" s="86"/>
    </row>
    <row r="15030" spans="3:6" x14ac:dyDescent="0.25">
      <c r="C15030" s="86"/>
      <c r="D15030" s="86"/>
      <c r="E15030" s="86"/>
      <c r="F15030" s="86"/>
    </row>
    <row r="15031" spans="3:6" x14ac:dyDescent="0.25">
      <c r="C15031" s="86"/>
      <c r="D15031" s="86"/>
      <c r="E15031" s="86"/>
      <c r="F15031" s="86"/>
    </row>
    <row r="15032" spans="3:6" x14ac:dyDescent="0.25">
      <c r="C15032" s="86"/>
      <c r="D15032" s="86"/>
      <c r="E15032" s="86"/>
      <c r="F15032" s="86"/>
    </row>
    <row r="15033" spans="3:6" x14ac:dyDescent="0.25">
      <c r="C15033" s="86"/>
      <c r="D15033" s="86"/>
      <c r="E15033" s="86"/>
      <c r="F15033" s="86"/>
    </row>
    <row r="15034" spans="3:6" x14ac:dyDescent="0.25">
      <c r="C15034" s="86"/>
      <c r="D15034" s="86"/>
      <c r="E15034" s="86"/>
      <c r="F15034" s="86"/>
    </row>
    <row r="15035" spans="3:6" x14ac:dyDescent="0.25">
      <c r="C15035" s="86"/>
      <c r="D15035" s="86"/>
      <c r="E15035" s="86"/>
      <c r="F15035" s="86"/>
    </row>
    <row r="15036" spans="3:6" x14ac:dyDescent="0.25">
      <c r="C15036" s="86"/>
      <c r="D15036" s="86"/>
      <c r="E15036" s="86"/>
      <c r="F15036" s="86"/>
    </row>
    <row r="15037" spans="3:6" x14ac:dyDescent="0.25">
      <c r="C15037" s="86"/>
      <c r="D15037" s="86"/>
      <c r="E15037" s="86"/>
      <c r="F15037" s="86"/>
    </row>
    <row r="15038" spans="3:6" x14ac:dyDescent="0.25">
      <c r="C15038" s="86"/>
      <c r="D15038" s="86"/>
      <c r="E15038" s="86"/>
      <c r="F15038" s="86"/>
    </row>
    <row r="15039" spans="3:6" x14ac:dyDescent="0.25">
      <c r="C15039" s="86"/>
      <c r="D15039" s="86"/>
      <c r="E15039" s="86"/>
      <c r="F15039" s="86"/>
    </row>
    <row r="15040" spans="3:6" x14ac:dyDescent="0.25">
      <c r="C15040" s="86"/>
      <c r="D15040" s="86"/>
      <c r="E15040" s="86"/>
      <c r="F15040" s="86"/>
    </row>
    <row r="15041" spans="3:6" x14ac:dyDescent="0.25">
      <c r="C15041" s="86"/>
      <c r="D15041" s="86"/>
      <c r="E15041" s="86"/>
      <c r="F15041" s="86"/>
    </row>
    <row r="15042" spans="3:6" x14ac:dyDescent="0.25">
      <c r="C15042" s="86"/>
      <c r="D15042" s="86"/>
      <c r="E15042" s="86"/>
      <c r="F15042" s="86"/>
    </row>
    <row r="15043" spans="3:6" x14ac:dyDescent="0.25">
      <c r="C15043" s="86"/>
      <c r="D15043" s="86"/>
      <c r="E15043" s="86"/>
      <c r="F15043" s="86"/>
    </row>
    <row r="15044" spans="3:6" x14ac:dyDescent="0.25">
      <c r="C15044" s="86"/>
      <c r="D15044" s="86"/>
      <c r="E15044" s="86"/>
      <c r="F15044" s="86"/>
    </row>
    <row r="15045" spans="3:6" x14ac:dyDescent="0.25">
      <c r="C15045" s="86"/>
      <c r="D15045" s="86"/>
      <c r="E15045" s="86"/>
      <c r="F15045" s="86"/>
    </row>
    <row r="15046" spans="3:6" x14ac:dyDescent="0.25">
      <c r="C15046" s="86"/>
      <c r="D15046" s="86"/>
      <c r="E15046" s="86"/>
      <c r="F15046" s="86"/>
    </row>
    <row r="15047" spans="3:6" x14ac:dyDescent="0.25">
      <c r="C15047" s="86"/>
      <c r="D15047" s="86"/>
      <c r="E15047" s="86"/>
      <c r="F15047" s="86"/>
    </row>
    <row r="15048" spans="3:6" x14ac:dyDescent="0.25">
      <c r="C15048" s="86"/>
      <c r="D15048" s="86"/>
      <c r="E15048" s="86"/>
      <c r="F15048" s="86"/>
    </row>
    <row r="15049" spans="3:6" x14ac:dyDescent="0.25">
      <c r="C15049" s="86"/>
      <c r="D15049" s="86"/>
      <c r="E15049" s="86"/>
      <c r="F15049" s="86"/>
    </row>
    <row r="15050" spans="3:6" x14ac:dyDescent="0.25">
      <c r="C15050" s="86"/>
      <c r="D15050" s="86"/>
      <c r="E15050" s="86"/>
      <c r="F15050" s="86"/>
    </row>
    <row r="15051" spans="3:6" x14ac:dyDescent="0.25">
      <c r="C15051" s="86"/>
      <c r="D15051" s="86"/>
      <c r="E15051" s="86"/>
      <c r="F15051" s="86"/>
    </row>
    <row r="15052" spans="3:6" x14ac:dyDescent="0.25">
      <c r="C15052" s="86"/>
      <c r="D15052" s="86"/>
      <c r="E15052" s="86"/>
      <c r="F15052" s="86"/>
    </row>
    <row r="15053" spans="3:6" x14ac:dyDescent="0.25">
      <c r="C15053" s="86"/>
      <c r="D15053" s="86"/>
      <c r="E15053" s="86"/>
      <c r="F15053" s="86"/>
    </row>
    <row r="15054" spans="3:6" x14ac:dyDescent="0.25">
      <c r="C15054" s="86"/>
      <c r="D15054" s="86"/>
      <c r="E15054" s="86"/>
      <c r="F15054" s="86"/>
    </row>
    <row r="15055" spans="3:6" x14ac:dyDescent="0.25">
      <c r="C15055" s="86"/>
      <c r="D15055" s="86"/>
      <c r="E15055" s="86"/>
      <c r="F15055" s="86"/>
    </row>
    <row r="15056" spans="3:6" x14ac:dyDescent="0.25">
      <c r="C15056" s="86"/>
      <c r="D15056" s="86"/>
      <c r="E15056" s="86"/>
      <c r="F15056" s="86"/>
    </row>
    <row r="15057" spans="3:6" x14ac:dyDescent="0.25">
      <c r="C15057" s="86"/>
      <c r="D15057" s="86"/>
      <c r="E15057" s="86"/>
      <c r="F15057" s="86"/>
    </row>
    <row r="15058" spans="3:6" x14ac:dyDescent="0.25">
      <c r="C15058" s="86"/>
      <c r="D15058" s="86"/>
      <c r="E15058" s="86"/>
      <c r="F15058" s="86"/>
    </row>
    <row r="15059" spans="3:6" x14ac:dyDescent="0.25">
      <c r="C15059" s="86"/>
      <c r="D15059" s="86"/>
      <c r="E15059" s="86"/>
      <c r="F15059" s="86"/>
    </row>
    <row r="15060" spans="3:6" x14ac:dyDescent="0.25">
      <c r="C15060" s="86"/>
      <c r="D15060" s="86"/>
      <c r="E15060" s="86"/>
      <c r="F15060" s="86"/>
    </row>
    <row r="15061" spans="3:6" x14ac:dyDescent="0.25">
      <c r="C15061" s="86"/>
      <c r="D15061" s="86"/>
      <c r="E15061" s="86"/>
      <c r="F15061" s="86"/>
    </row>
    <row r="15062" spans="3:6" x14ac:dyDescent="0.25">
      <c r="C15062" s="86"/>
      <c r="D15062" s="86"/>
      <c r="E15062" s="86"/>
      <c r="F15062" s="86"/>
    </row>
    <row r="15063" spans="3:6" x14ac:dyDescent="0.25">
      <c r="C15063" s="86"/>
      <c r="D15063" s="86"/>
      <c r="E15063" s="86"/>
      <c r="F15063" s="86"/>
    </row>
    <row r="15064" spans="3:6" x14ac:dyDescent="0.25">
      <c r="C15064" s="86"/>
      <c r="D15064" s="86"/>
      <c r="E15064" s="86"/>
      <c r="F15064" s="86"/>
    </row>
    <row r="15065" spans="3:6" x14ac:dyDescent="0.25">
      <c r="C15065" s="86"/>
      <c r="D15065" s="86"/>
      <c r="E15065" s="86"/>
      <c r="F15065" s="86"/>
    </row>
    <row r="15066" spans="3:6" x14ac:dyDescent="0.25">
      <c r="C15066" s="86"/>
      <c r="D15066" s="86"/>
      <c r="E15066" s="86"/>
      <c r="F15066" s="86"/>
    </row>
    <row r="15067" spans="3:6" x14ac:dyDescent="0.25">
      <c r="C15067" s="86"/>
      <c r="D15067" s="86"/>
      <c r="E15067" s="86"/>
      <c r="F15067" s="86"/>
    </row>
    <row r="15068" spans="3:6" x14ac:dyDescent="0.25">
      <c r="C15068" s="86"/>
      <c r="D15068" s="86"/>
      <c r="E15068" s="86"/>
      <c r="F15068" s="86"/>
    </row>
    <row r="15069" spans="3:6" x14ac:dyDescent="0.25">
      <c r="C15069" s="86"/>
      <c r="D15069" s="86"/>
      <c r="E15069" s="86"/>
      <c r="F15069" s="86"/>
    </row>
    <row r="15070" spans="3:6" x14ac:dyDescent="0.25">
      <c r="C15070" s="86"/>
      <c r="D15070" s="86"/>
      <c r="E15070" s="86"/>
      <c r="F15070" s="86"/>
    </row>
    <row r="15071" spans="3:6" x14ac:dyDescent="0.25">
      <c r="C15071" s="86"/>
      <c r="D15071" s="86"/>
      <c r="E15071" s="86"/>
      <c r="F15071" s="86"/>
    </row>
    <row r="15072" spans="3:6" x14ac:dyDescent="0.25">
      <c r="C15072" s="86"/>
      <c r="D15072" s="86"/>
      <c r="E15072" s="86"/>
      <c r="F15072" s="86"/>
    </row>
    <row r="15073" spans="3:6" x14ac:dyDescent="0.25">
      <c r="C15073" s="86"/>
      <c r="D15073" s="86"/>
      <c r="E15073" s="86"/>
      <c r="F15073" s="86"/>
    </row>
    <row r="15074" spans="3:6" x14ac:dyDescent="0.25">
      <c r="C15074" s="86"/>
      <c r="D15074" s="86"/>
      <c r="E15074" s="86"/>
      <c r="F15074" s="86"/>
    </row>
    <row r="15075" spans="3:6" x14ac:dyDescent="0.25">
      <c r="C15075" s="86"/>
      <c r="D15075" s="86"/>
      <c r="E15075" s="86"/>
      <c r="F15075" s="86"/>
    </row>
    <row r="15076" spans="3:6" x14ac:dyDescent="0.25">
      <c r="C15076" s="86"/>
      <c r="D15076" s="86"/>
      <c r="E15076" s="86"/>
      <c r="F15076" s="86"/>
    </row>
    <row r="15077" spans="3:6" x14ac:dyDescent="0.25">
      <c r="C15077" s="86"/>
      <c r="D15077" s="86"/>
      <c r="E15077" s="86"/>
      <c r="F15077" s="86"/>
    </row>
    <row r="15078" spans="3:6" x14ac:dyDescent="0.25">
      <c r="C15078" s="86"/>
      <c r="D15078" s="86"/>
      <c r="E15078" s="86"/>
      <c r="F15078" s="86"/>
    </row>
    <row r="15079" spans="3:6" x14ac:dyDescent="0.25">
      <c r="C15079" s="86"/>
      <c r="D15079" s="86"/>
      <c r="E15079" s="86"/>
      <c r="F15079" s="86"/>
    </row>
    <row r="15080" spans="3:6" x14ac:dyDescent="0.25">
      <c r="C15080" s="86"/>
      <c r="D15080" s="86"/>
      <c r="E15080" s="86"/>
      <c r="F15080" s="86"/>
    </row>
    <row r="15081" spans="3:6" x14ac:dyDescent="0.25">
      <c r="C15081" s="86"/>
      <c r="D15081" s="86"/>
      <c r="E15081" s="86"/>
      <c r="F15081" s="86"/>
    </row>
    <row r="15082" spans="3:6" x14ac:dyDescent="0.25">
      <c r="C15082" s="86"/>
      <c r="D15082" s="86"/>
      <c r="E15082" s="86"/>
      <c r="F15082" s="86"/>
    </row>
    <row r="15083" spans="3:6" x14ac:dyDescent="0.25">
      <c r="C15083" s="86"/>
      <c r="D15083" s="86"/>
      <c r="E15083" s="86"/>
      <c r="F15083" s="86"/>
    </row>
    <row r="15084" spans="3:6" x14ac:dyDescent="0.25">
      <c r="C15084" s="86"/>
      <c r="D15084" s="86"/>
      <c r="E15084" s="86"/>
      <c r="F15084" s="86"/>
    </row>
    <row r="15085" spans="3:6" x14ac:dyDescent="0.25">
      <c r="C15085" s="86"/>
      <c r="D15085" s="86"/>
      <c r="E15085" s="86"/>
      <c r="F15085" s="86"/>
    </row>
    <row r="15086" spans="3:6" x14ac:dyDescent="0.25">
      <c r="C15086" s="86"/>
      <c r="D15086" s="86"/>
      <c r="E15086" s="86"/>
      <c r="F15086" s="86"/>
    </row>
    <row r="15087" spans="3:6" x14ac:dyDescent="0.25">
      <c r="C15087" s="86"/>
      <c r="D15087" s="86"/>
      <c r="E15087" s="86"/>
      <c r="F15087" s="86"/>
    </row>
    <row r="15088" spans="3:6" x14ac:dyDescent="0.25">
      <c r="C15088" s="86"/>
      <c r="D15088" s="86"/>
      <c r="E15088" s="86"/>
      <c r="F15088" s="86"/>
    </row>
    <row r="15089" spans="3:6" x14ac:dyDescent="0.25">
      <c r="C15089" s="86"/>
      <c r="D15089" s="86"/>
      <c r="E15089" s="86"/>
      <c r="F15089" s="86"/>
    </row>
    <row r="15090" spans="3:6" x14ac:dyDescent="0.25">
      <c r="C15090" s="86"/>
      <c r="D15090" s="86"/>
      <c r="E15090" s="86"/>
      <c r="F15090" s="86"/>
    </row>
    <row r="15091" spans="3:6" x14ac:dyDescent="0.25">
      <c r="C15091" s="86"/>
      <c r="D15091" s="86"/>
      <c r="E15091" s="86"/>
      <c r="F15091" s="86"/>
    </row>
    <row r="15092" spans="3:6" x14ac:dyDescent="0.25">
      <c r="C15092" s="86"/>
      <c r="D15092" s="86"/>
      <c r="E15092" s="86"/>
      <c r="F15092" s="86"/>
    </row>
    <row r="15093" spans="3:6" x14ac:dyDescent="0.25">
      <c r="C15093" s="86"/>
      <c r="D15093" s="86"/>
      <c r="E15093" s="86"/>
      <c r="F15093" s="86"/>
    </row>
    <row r="15094" spans="3:6" x14ac:dyDescent="0.25">
      <c r="C15094" s="86"/>
      <c r="D15094" s="86"/>
      <c r="E15094" s="86"/>
      <c r="F15094" s="86"/>
    </row>
    <row r="15095" spans="3:6" x14ac:dyDescent="0.25">
      <c r="C15095" s="86"/>
      <c r="D15095" s="86"/>
      <c r="E15095" s="86"/>
      <c r="F15095" s="86"/>
    </row>
    <row r="15096" spans="3:6" x14ac:dyDescent="0.25">
      <c r="C15096" s="86"/>
      <c r="D15096" s="86"/>
      <c r="E15096" s="86"/>
      <c r="F15096" s="86"/>
    </row>
    <row r="15097" spans="3:6" x14ac:dyDescent="0.25">
      <c r="C15097" s="86"/>
      <c r="D15097" s="86"/>
      <c r="E15097" s="86"/>
      <c r="F15097" s="86"/>
    </row>
    <row r="15098" spans="3:6" x14ac:dyDescent="0.25">
      <c r="C15098" s="86"/>
      <c r="D15098" s="86"/>
      <c r="E15098" s="86"/>
      <c r="F15098" s="86"/>
    </row>
    <row r="15099" spans="3:6" x14ac:dyDescent="0.25">
      <c r="C15099" s="86"/>
      <c r="D15099" s="86"/>
      <c r="E15099" s="86"/>
      <c r="F15099" s="86"/>
    </row>
    <row r="15100" spans="3:6" x14ac:dyDescent="0.25">
      <c r="C15100" s="86"/>
      <c r="D15100" s="86"/>
      <c r="E15100" s="86"/>
      <c r="F15100" s="86"/>
    </row>
    <row r="15101" spans="3:6" x14ac:dyDescent="0.25">
      <c r="C15101" s="86"/>
      <c r="D15101" s="86"/>
      <c r="E15101" s="86"/>
      <c r="F15101" s="86"/>
    </row>
    <row r="15102" spans="3:6" x14ac:dyDescent="0.25">
      <c r="C15102" s="86"/>
      <c r="D15102" s="86"/>
      <c r="E15102" s="86"/>
      <c r="F15102" s="86"/>
    </row>
    <row r="15103" spans="3:6" x14ac:dyDescent="0.25">
      <c r="C15103" s="86"/>
      <c r="D15103" s="86"/>
      <c r="E15103" s="86"/>
      <c r="F15103" s="86"/>
    </row>
    <row r="15104" spans="3:6" x14ac:dyDescent="0.25">
      <c r="C15104" s="86"/>
      <c r="D15104" s="86"/>
      <c r="E15104" s="86"/>
      <c r="F15104" s="86"/>
    </row>
    <row r="15105" spans="3:6" x14ac:dyDescent="0.25">
      <c r="C15105" s="86"/>
      <c r="D15105" s="86"/>
      <c r="E15105" s="86"/>
      <c r="F15105" s="86"/>
    </row>
    <row r="15106" spans="3:6" x14ac:dyDescent="0.25">
      <c r="C15106" s="86"/>
      <c r="D15106" s="86"/>
      <c r="E15106" s="86"/>
      <c r="F15106" s="86"/>
    </row>
    <row r="15107" spans="3:6" x14ac:dyDescent="0.25">
      <c r="C15107" s="86"/>
      <c r="D15107" s="86"/>
      <c r="E15107" s="86"/>
      <c r="F15107" s="86"/>
    </row>
    <row r="15108" spans="3:6" x14ac:dyDescent="0.25">
      <c r="C15108" s="86"/>
      <c r="D15108" s="86"/>
      <c r="E15108" s="86"/>
      <c r="F15108" s="86"/>
    </row>
    <row r="15109" spans="3:6" x14ac:dyDescent="0.25">
      <c r="C15109" s="86"/>
      <c r="D15109" s="86"/>
      <c r="E15109" s="86"/>
      <c r="F15109" s="86"/>
    </row>
    <row r="15110" spans="3:6" x14ac:dyDescent="0.25">
      <c r="C15110" s="86"/>
      <c r="D15110" s="86"/>
      <c r="E15110" s="86"/>
      <c r="F15110" s="86"/>
    </row>
    <row r="15111" spans="3:6" x14ac:dyDescent="0.25">
      <c r="C15111" s="86"/>
      <c r="D15111" s="86"/>
      <c r="E15111" s="86"/>
      <c r="F15111" s="86"/>
    </row>
    <row r="15112" spans="3:6" x14ac:dyDescent="0.25">
      <c r="C15112" s="86"/>
      <c r="D15112" s="86"/>
      <c r="E15112" s="86"/>
      <c r="F15112" s="86"/>
    </row>
    <row r="15113" spans="3:6" x14ac:dyDescent="0.25">
      <c r="C15113" s="86"/>
      <c r="D15113" s="86"/>
      <c r="E15113" s="86"/>
      <c r="F15113" s="86"/>
    </row>
    <row r="15114" spans="3:6" x14ac:dyDescent="0.25">
      <c r="C15114" s="86"/>
      <c r="D15114" s="86"/>
      <c r="E15114" s="86"/>
      <c r="F15114" s="86"/>
    </row>
    <row r="15115" spans="3:6" x14ac:dyDescent="0.25">
      <c r="C15115" s="86"/>
      <c r="D15115" s="86"/>
      <c r="E15115" s="86"/>
      <c r="F15115" s="86"/>
    </row>
    <row r="15116" spans="3:6" x14ac:dyDescent="0.25">
      <c r="C15116" s="86"/>
      <c r="D15116" s="86"/>
      <c r="E15116" s="86"/>
      <c r="F15116" s="86"/>
    </row>
    <row r="15117" spans="3:6" x14ac:dyDescent="0.25">
      <c r="C15117" s="86"/>
      <c r="D15117" s="86"/>
      <c r="E15117" s="86"/>
      <c r="F15117" s="86"/>
    </row>
    <row r="15118" spans="3:6" x14ac:dyDescent="0.25">
      <c r="C15118" s="86"/>
      <c r="D15118" s="86"/>
      <c r="E15118" s="86"/>
      <c r="F15118" s="86"/>
    </row>
    <row r="15119" spans="3:6" x14ac:dyDescent="0.25">
      <c r="C15119" s="86"/>
      <c r="D15119" s="86"/>
      <c r="E15119" s="86"/>
      <c r="F15119" s="86"/>
    </row>
    <row r="15120" spans="3:6" x14ac:dyDescent="0.25">
      <c r="C15120" s="86"/>
      <c r="D15120" s="86"/>
      <c r="E15120" s="86"/>
      <c r="F15120" s="86"/>
    </row>
    <row r="15121" spans="3:6" x14ac:dyDescent="0.25">
      <c r="C15121" s="86"/>
      <c r="D15121" s="86"/>
      <c r="E15121" s="86"/>
      <c r="F15121" s="86"/>
    </row>
    <row r="15122" spans="3:6" x14ac:dyDescent="0.25">
      <c r="C15122" s="86"/>
      <c r="D15122" s="86"/>
      <c r="E15122" s="86"/>
      <c r="F15122" s="86"/>
    </row>
    <row r="15123" spans="3:6" x14ac:dyDescent="0.25">
      <c r="C15123" s="86"/>
      <c r="D15123" s="86"/>
      <c r="E15123" s="86"/>
      <c r="F15123" s="86"/>
    </row>
    <row r="15124" spans="3:6" x14ac:dyDescent="0.25">
      <c r="C15124" s="86"/>
      <c r="D15124" s="86"/>
      <c r="E15124" s="86"/>
      <c r="F15124" s="86"/>
    </row>
    <row r="15125" spans="3:6" x14ac:dyDescent="0.25">
      <c r="C15125" s="86"/>
      <c r="D15125" s="86"/>
      <c r="E15125" s="86"/>
      <c r="F15125" s="86"/>
    </row>
    <row r="15126" spans="3:6" x14ac:dyDescent="0.25">
      <c r="C15126" s="86"/>
      <c r="D15126" s="86"/>
      <c r="E15126" s="86"/>
      <c r="F15126" s="86"/>
    </row>
    <row r="15127" spans="3:6" x14ac:dyDescent="0.25">
      <c r="C15127" s="86"/>
      <c r="D15127" s="86"/>
      <c r="E15127" s="86"/>
      <c r="F15127" s="86"/>
    </row>
    <row r="15128" spans="3:6" x14ac:dyDescent="0.25">
      <c r="C15128" s="86"/>
      <c r="D15128" s="86"/>
      <c r="E15128" s="86"/>
      <c r="F15128" s="86"/>
    </row>
    <row r="15129" spans="3:6" x14ac:dyDescent="0.25">
      <c r="C15129" s="86"/>
      <c r="D15129" s="86"/>
      <c r="E15129" s="86"/>
      <c r="F15129" s="86"/>
    </row>
    <row r="15130" spans="3:6" x14ac:dyDescent="0.25">
      <c r="C15130" s="86"/>
      <c r="D15130" s="86"/>
      <c r="E15130" s="86"/>
      <c r="F15130" s="86"/>
    </row>
    <row r="15131" spans="3:6" x14ac:dyDescent="0.25">
      <c r="C15131" s="86"/>
      <c r="D15131" s="86"/>
      <c r="E15131" s="86"/>
      <c r="F15131" s="86"/>
    </row>
    <row r="15132" spans="3:6" x14ac:dyDescent="0.25">
      <c r="C15132" s="86"/>
      <c r="D15132" s="86"/>
      <c r="E15132" s="86"/>
      <c r="F15132" s="86"/>
    </row>
    <row r="15133" spans="3:6" x14ac:dyDescent="0.25">
      <c r="C15133" s="86"/>
      <c r="D15133" s="86"/>
      <c r="E15133" s="86"/>
      <c r="F15133" s="86"/>
    </row>
    <row r="15134" spans="3:6" x14ac:dyDescent="0.25">
      <c r="C15134" s="86"/>
      <c r="D15134" s="86"/>
      <c r="E15134" s="86"/>
      <c r="F15134" s="86"/>
    </row>
    <row r="15135" spans="3:6" x14ac:dyDescent="0.25">
      <c r="C15135" s="86"/>
      <c r="D15135" s="86"/>
      <c r="E15135" s="86"/>
      <c r="F15135" s="86"/>
    </row>
    <row r="15136" spans="3:6" x14ac:dyDescent="0.25">
      <c r="C15136" s="86"/>
      <c r="D15136" s="86"/>
      <c r="E15136" s="86"/>
      <c r="F15136" s="86"/>
    </row>
    <row r="15137" spans="3:6" x14ac:dyDescent="0.25">
      <c r="C15137" s="86"/>
      <c r="D15137" s="86"/>
      <c r="E15137" s="86"/>
      <c r="F15137" s="86"/>
    </row>
    <row r="15138" spans="3:6" x14ac:dyDescent="0.25">
      <c r="C15138" s="86"/>
      <c r="D15138" s="86"/>
      <c r="E15138" s="86"/>
      <c r="F15138" s="86"/>
    </row>
    <row r="15139" spans="3:6" x14ac:dyDescent="0.25">
      <c r="C15139" s="86"/>
      <c r="D15139" s="86"/>
      <c r="E15139" s="86"/>
      <c r="F15139" s="86"/>
    </row>
    <row r="15140" spans="3:6" x14ac:dyDescent="0.25">
      <c r="C15140" s="86"/>
      <c r="D15140" s="86"/>
      <c r="E15140" s="86"/>
      <c r="F15140" s="86"/>
    </row>
    <row r="15141" spans="3:6" x14ac:dyDescent="0.25">
      <c r="C15141" s="86"/>
      <c r="D15141" s="86"/>
      <c r="E15141" s="86"/>
      <c r="F15141" s="86"/>
    </row>
    <row r="15142" spans="3:6" x14ac:dyDescent="0.25">
      <c r="C15142" s="86"/>
      <c r="D15142" s="86"/>
      <c r="E15142" s="86"/>
      <c r="F15142" s="86"/>
    </row>
    <row r="15143" spans="3:6" x14ac:dyDescent="0.25">
      <c r="C15143" s="86"/>
      <c r="D15143" s="86"/>
      <c r="E15143" s="86"/>
      <c r="F15143" s="86"/>
    </row>
    <row r="15144" spans="3:6" x14ac:dyDescent="0.25">
      <c r="C15144" s="86"/>
      <c r="D15144" s="86"/>
      <c r="E15144" s="86"/>
      <c r="F15144" s="86"/>
    </row>
    <row r="15145" spans="3:6" x14ac:dyDescent="0.25">
      <c r="C15145" s="86"/>
      <c r="D15145" s="86"/>
      <c r="E15145" s="86"/>
      <c r="F15145" s="86"/>
    </row>
    <row r="15146" spans="3:6" x14ac:dyDescent="0.25">
      <c r="C15146" s="86"/>
      <c r="D15146" s="86"/>
      <c r="E15146" s="86"/>
      <c r="F15146" s="86"/>
    </row>
    <row r="15147" spans="3:6" x14ac:dyDescent="0.25">
      <c r="C15147" s="86"/>
      <c r="D15147" s="86"/>
      <c r="E15147" s="86"/>
      <c r="F15147" s="86"/>
    </row>
    <row r="15148" spans="3:6" x14ac:dyDescent="0.25">
      <c r="C15148" s="86"/>
      <c r="D15148" s="86"/>
      <c r="E15148" s="86"/>
      <c r="F15148" s="86"/>
    </row>
    <row r="15149" spans="3:6" x14ac:dyDescent="0.25">
      <c r="C15149" s="86"/>
      <c r="D15149" s="86"/>
      <c r="E15149" s="86"/>
      <c r="F15149" s="86"/>
    </row>
    <row r="15150" spans="3:6" x14ac:dyDescent="0.25">
      <c r="C15150" s="86"/>
      <c r="D15150" s="86"/>
      <c r="E15150" s="86"/>
      <c r="F15150" s="86"/>
    </row>
    <row r="15151" spans="3:6" x14ac:dyDescent="0.25">
      <c r="C15151" s="86"/>
      <c r="D15151" s="86"/>
      <c r="E15151" s="86"/>
      <c r="F15151" s="86"/>
    </row>
    <row r="15152" spans="3:6" x14ac:dyDescent="0.25">
      <c r="C15152" s="86"/>
      <c r="D15152" s="86"/>
      <c r="E15152" s="86"/>
      <c r="F15152" s="86"/>
    </row>
    <row r="15153" spans="3:6" x14ac:dyDescent="0.25">
      <c r="C15153" s="86"/>
      <c r="D15153" s="86"/>
      <c r="E15153" s="86"/>
      <c r="F15153" s="86"/>
    </row>
    <row r="15154" spans="3:6" x14ac:dyDescent="0.25">
      <c r="C15154" s="86"/>
      <c r="D15154" s="86"/>
      <c r="E15154" s="86"/>
      <c r="F15154" s="86"/>
    </row>
    <row r="15155" spans="3:6" x14ac:dyDescent="0.25">
      <c r="C15155" s="86"/>
      <c r="D15155" s="86"/>
      <c r="E15155" s="86"/>
      <c r="F15155" s="86"/>
    </row>
    <row r="15156" spans="3:6" x14ac:dyDescent="0.25">
      <c r="C15156" s="86"/>
      <c r="D15156" s="86"/>
      <c r="E15156" s="86"/>
      <c r="F15156" s="86"/>
    </row>
    <row r="15157" spans="3:6" x14ac:dyDescent="0.25">
      <c r="C15157" s="86"/>
      <c r="D15157" s="86"/>
      <c r="E15157" s="86"/>
      <c r="F15157" s="86"/>
    </row>
    <row r="15158" spans="3:6" x14ac:dyDescent="0.25">
      <c r="C15158" s="86"/>
      <c r="D15158" s="86"/>
      <c r="E15158" s="86"/>
      <c r="F15158" s="86"/>
    </row>
    <row r="15159" spans="3:6" x14ac:dyDescent="0.25">
      <c r="C15159" s="86"/>
      <c r="D15159" s="86"/>
      <c r="E15159" s="86"/>
      <c r="F15159" s="86"/>
    </row>
    <row r="15160" spans="3:6" x14ac:dyDescent="0.25">
      <c r="C15160" s="86"/>
      <c r="D15160" s="86"/>
      <c r="E15160" s="86"/>
      <c r="F15160" s="86"/>
    </row>
    <row r="15161" spans="3:6" x14ac:dyDescent="0.25">
      <c r="C15161" s="86"/>
      <c r="D15161" s="86"/>
      <c r="E15161" s="86"/>
      <c r="F15161" s="86"/>
    </row>
    <row r="15162" spans="3:6" x14ac:dyDescent="0.25">
      <c r="C15162" s="86"/>
      <c r="D15162" s="86"/>
      <c r="E15162" s="86"/>
      <c r="F15162" s="86"/>
    </row>
    <row r="15163" spans="3:6" x14ac:dyDescent="0.25">
      <c r="C15163" s="86"/>
      <c r="D15163" s="86"/>
      <c r="E15163" s="86"/>
      <c r="F15163" s="86"/>
    </row>
    <row r="15164" spans="3:6" x14ac:dyDescent="0.25">
      <c r="C15164" s="86"/>
      <c r="D15164" s="86"/>
      <c r="E15164" s="86"/>
      <c r="F15164" s="86"/>
    </row>
    <row r="15165" spans="3:6" x14ac:dyDescent="0.25">
      <c r="C15165" s="86"/>
      <c r="D15165" s="86"/>
      <c r="E15165" s="86"/>
      <c r="F15165" s="86"/>
    </row>
    <row r="15166" spans="3:6" x14ac:dyDescent="0.25">
      <c r="C15166" s="86"/>
      <c r="D15166" s="86"/>
      <c r="E15166" s="86"/>
      <c r="F15166" s="86"/>
    </row>
    <row r="15167" spans="3:6" x14ac:dyDescent="0.25">
      <c r="C15167" s="86"/>
      <c r="D15167" s="86"/>
      <c r="E15167" s="86"/>
      <c r="F15167" s="86"/>
    </row>
    <row r="15168" spans="3:6" x14ac:dyDescent="0.25">
      <c r="C15168" s="86"/>
      <c r="D15168" s="86"/>
      <c r="E15168" s="86"/>
      <c r="F15168" s="86"/>
    </row>
    <row r="15169" spans="3:6" x14ac:dyDescent="0.25">
      <c r="C15169" s="86"/>
      <c r="D15169" s="86"/>
      <c r="E15169" s="86"/>
      <c r="F15169" s="86"/>
    </row>
    <row r="15170" spans="3:6" x14ac:dyDescent="0.25">
      <c r="C15170" s="86"/>
      <c r="D15170" s="86"/>
      <c r="E15170" s="86"/>
      <c r="F15170" s="86"/>
    </row>
    <row r="15171" spans="3:6" x14ac:dyDescent="0.25">
      <c r="C15171" s="86"/>
      <c r="D15171" s="86"/>
      <c r="E15171" s="86"/>
      <c r="F15171" s="86"/>
    </row>
    <row r="15172" spans="3:6" x14ac:dyDescent="0.25">
      <c r="C15172" s="86"/>
      <c r="D15172" s="86"/>
      <c r="E15172" s="86"/>
      <c r="F15172" s="86"/>
    </row>
    <row r="15173" spans="3:6" x14ac:dyDescent="0.25">
      <c r="C15173" s="86"/>
      <c r="D15173" s="86"/>
      <c r="E15173" s="86"/>
      <c r="F15173" s="86"/>
    </row>
    <row r="15174" spans="3:6" x14ac:dyDescent="0.25">
      <c r="C15174" s="86"/>
      <c r="D15174" s="86"/>
      <c r="E15174" s="86"/>
      <c r="F15174" s="86"/>
    </row>
    <row r="15175" spans="3:6" x14ac:dyDescent="0.25">
      <c r="C15175" s="86"/>
      <c r="D15175" s="86"/>
      <c r="E15175" s="86"/>
      <c r="F15175" s="86"/>
    </row>
    <row r="15176" spans="3:6" x14ac:dyDescent="0.25">
      <c r="C15176" s="86"/>
      <c r="D15176" s="86"/>
      <c r="E15176" s="86"/>
      <c r="F15176" s="86"/>
    </row>
    <row r="15177" spans="3:6" x14ac:dyDescent="0.25">
      <c r="C15177" s="86"/>
      <c r="D15177" s="86"/>
      <c r="E15177" s="86"/>
      <c r="F15177" s="86"/>
    </row>
    <row r="15178" spans="3:6" x14ac:dyDescent="0.25">
      <c r="C15178" s="86"/>
      <c r="D15178" s="86"/>
      <c r="E15178" s="86"/>
      <c r="F15178" s="86"/>
    </row>
    <row r="15179" spans="3:6" x14ac:dyDescent="0.25">
      <c r="C15179" s="86"/>
      <c r="D15179" s="86"/>
      <c r="E15179" s="86"/>
      <c r="F15179" s="86"/>
    </row>
    <row r="15180" spans="3:6" x14ac:dyDescent="0.25">
      <c r="C15180" s="86"/>
      <c r="D15180" s="86"/>
      <c r="E15180" s="86"/>
      <c r="F15180" s="86"/>
    </row>
    <row r="15181" spans="3:6" x14ac:dyDescent="0.25">
      <c r="C15181" s="86"/>
      <c r="D15181" s="86"/>
      <c r="E15181" s="86"/>
      <c r="F15181" s="86"/>
    </row>
    <row r="15182" spans="3:6" x14ac:dyDescent="0.25">
      <c r="C15182" s="86"/>
      <c r="D15182" s="86"/>
      <c r="E15182" s="86"/>
      <c r="F15182" s="86"/>
    </row>
    <row r="15183" spans="3:6" x14ac:dyDescent="0.25">
      <c r="C15183" s="86"/>
      <c r="D15183" s="86"/>
      <c r="E15183" s="86"/>
      <c r="F15183" s="86"/>
    </row>
    <row r="15184" spans="3:6" x14ac:dyDescent="0.25">
      <c r="C15184" s="86"/>
      <c r="D15184" s="86"/>
      <c r="E15184" s="86"/>
      <c r="F15184" s="86"/>
    </row>
    <row r="15185" spans="3:6" x14ac:dyDescent="0.25">
      <c r="C15185" s="86"/>
      <c r="D15185" s="86"/>
      <c r="E15185" s="86"/>
      <c r="F15185" s="86"/>
    </row>
    <row r="15186" spans="3:6" x14ac:dyDescent="0.25">
      <c r="C15186" s="86"/>
      <c r="D15186" s="86"/>
      <c r="E15186" s="86"/>
      <c r="F15186" s="86"/>
    </row>
    <row r="15187" spans="3:6" x14ac:dyDescent="0.25">
      <c r="C15187" s="86"/>
      <c r="D15187" s="86"/>
      <c r="E15187" s="86"/>
      <c r="F15187" s="86"/>
    </row>
    <row r="15188" spans="3:6" x14ac:dyDescent="0.25">
      <c r="C15188" s="86"/>
      <c r="D15188" s="86"/>
      <c r="E15188" s="86"/>
      <c r="F15188" s="86"/>
    </row>
    <row r="15189" spans="3:6" x14ac:dyDescent="0.25">
      <c r="C15189" s="86"/>
      <c r="D15189" s="86"/>
      <c r="E15189" s="86"/>
      <c r="F15189" s="86"/>
    </row>
    <row r="15190" spans="3:6" x14ac:dyDescent="0.25">
      <c r="C15190" s="86"/>
      <c r="D15190" s="86"/>
      <c r="E15190" s="86"/>
      <c r="F15190" s="86"/>
    </row>
    <row r="15191" spans="3:6" x14ac:dyDescent="0.25">
      <c r="C15191" s="86"/>
      <c r="D15191" s="86"/>
      <c r="E15191" s="86"/>
      <c r="F15191" s="86"/>
    </row>
    <row r="15192" spans="3:6" x14ac:dyDescent="0.25">
      <c r="C15192" s="86"/>
      <c r="D15192" s="86"/>
      <c r="E15192" s="86"/>
      <c r="F15192" s="86"/>
    </row>
    <row r="15193" spans="3:6" x14ac:dyDescent="0.25">
      <c r="C15193" s="86"/>
      <c r="D15193" s="86"/>
      <c r="E15193" s="86"/>
      <c r="F15193" s="86"/>
    </row>
    <row r="15194" spans="3:6" x14ac:dyDescent="0.25">
      <c r="C15194" s="86"/>
      <c r="D15194" s="86"/>
      <c r="E15194" s="86"/>
      <c r="F15194" s="86"/>
    </row>
    <row r="15195" spans="3:6" x14ac:dyDescent="0.25">
      <c r="C15195" s="86"/>
      <c r="D15195" s="86"/>
      <c r="E15195" s="86"/>
      <c r="F15195" s="86"/>
    </row>
    <row r="15196" spans="3:6" x14ac:dyDescent="0.25">
      <c r="C15196" s="86"/>
      <c r="D15196" s="86"/>
      <c r="E15196" s="86"/>
      <c r="F15196" s="86"/>
    </row>
    <row r="15197" spans="3:6" x14ac:dyDescent="0.25">
      <c r="C15197" s="86"/>
      <c r="D15197" s="86"/>
      <c r="E15197" s="86"/>
      <c r="F15197" s="86"/>
    </row>
    <row r="15198" spans="3:6" x14ac:dyDescent="0.25">
      <c r="C15198" s="86"/>
      <c r="D15198" s="86"/>
      <c r="E15198" s="86"/>
      <c r="F15198" s="86"/>
    </row>
    <row r="15199" spans="3:6" x14ac:dyDescent="0.25">
      <c r="C15199" s="86"/>
      <c r="D15199" s="86"/>
      <c r="E15199" s="86"/>
      <c r="F15199" s="86"/>
    </row>
    <row r="15200" spans="3:6" x14ac:dyDescent="0.25">
      <c r="C15200" s="86"/>
      <c r="D15200" s="86"/>
      <c r="E15200" s="86"/>
      <c r="F15200" s="86"/>
    </row>
    <row r="15201" spans="3:6" x14ac:dyDescent="0.25">
      <c r="C15201" s="86"/>
      <c r="D15201" s="86"/>
      <c r="E15201" s="86"/>
      <c r="F15201" s="86"/>
    </row>
    <row r="15202" spans="3:6" x14ac:dyDescent="0.25">
      <c r="C15202" s="86"/>
      <c r="D15202" s="86"/>
      <c r="E15202" s="86"/>
      <c r="F15202" s="86"/>
    </row>
    <row r="15203" spans="3:6" x14ac:dyDescent="0.25">
      <c r="C15203" s="86"/>
      <c r="D15203" s="86"/>
      <c r="E15203" s="86"/>
      <c r="F15203" s="86"/>
    </row>
    <row r="15204" spans="3:6" x14ac:dyDescent="0.25">
      <c r="C15204" s="86"/>
      <c r="D15204" s="86"/>
      <c r="E15204" s="86"/>
      <c r="F15204" s="86"/>
    </row>
    <row r="15205" spans="3:6" x14ac:dyDescent="0.25">
      <c r="C15205" s="86"/>
      <c r="D15205" s="86"/>
      <c r="E15205" s="86"/>
      <c r="F15205" s="86"/>
    </row>
    <row r="15206" spans="3:6" x14ac:dyDescent="0.25">
      <c r="C15206" s="86"/>
      <c r="D15206" s="86"/>
      <c r="E15206" s="86"/>
      <c r="F15206" s="86"/>
    </row>
    <row r="15207" spans="3:6" x14ac:dyDescent="0.25">
      <c r="C15207" s="86"/>
      <c r="D15207" s="86"/>
      <c r="E15207" s="86"/>
      <c r="F15207" s="86"/>
    </row>
    <row r="15208" spans="3:6" x14ac:dyDescent="0.25">
      <c r="C15208" s="86"/>
      <c r="D15208" s="86"/>
      <c r="E15208" s="86"/>
      <c r="F15208" s="86"/>
    </row>
    <row r="15209" spans="3:6" x14ac:dyDescent="0.25">
      <c r="C15209" s="86"/>
      <c r="D15209" s="86"/>
      <c r="E15209" s="86"/>
      <c r="F15209" s="86"/>
    </row>
    <row r="15210" spans="3:6" x14ac:dyDescent="0.25">
      <c r="C15210" s="86"/>
      <c r="D15210" s="86"/>
      <c r="E15210" s="86"/>
      <c r="F15210" s="86"/>
    </row>
    <row r="15211" spans="3:6" x14ac:dyDescent="0.25">
      <c r="C15211" s="86"/>
      <c r="D15211" s="86"/>
      <c r="E15211" s="86"/>
      <c r="F15211" s="86"/>
    </row>
    <row r="15212" spans="3:6" x14ac:dyDescent="0.25">
      <c r="C15212" s="86"/>
      <c r="D15212" s="86"/>
      <c r="E15212" s="86"/>
      <c r="F15212" s="86"/>
    </row>
    <row r="15213" spans="3:6" x14ac:dyDescent="0.25">
      <c r="C15213" s="86"/>
      <c r="D15213" s="86"/>
      <c r="E15213" s="86"/>
      <c r="F15213" s="86"/>
    </row>
    <row r="15214" spans="3:6" x14ac:dyDescent="0.25">
      <c r="C15214" s="86"/>
      <c r="D15214" s="86"/>
      <c r="E15214" s="86"/>
      <c r="F15214" s="86"/>
    </row>
    <row r="15215" spans="3:6" x14ac:dyDescent="0.25">
      <c r="C15215" s="86"/>
      <c r="D15215" s="86"/>
      <c r="E15215" s="86"/>
      <c r="F15215" s="86"/>
    </row>
    <row r="15216" spans="3:6" x14ac:dyDescent="0.25">
      <c r="C15216" s="86"/>
      <c r="D15216" s="86"/>
      <c r="E15216" s="86"/>
      <c r="F15216" s="86"/>
    </row>
    <row r="15217" spans="3:6" x14ac:dyDescent="0.25">
      <c r="C15217" s="86"/>
      <c r="D15217" s="86"/>
      <c r="E15217" s="86"/>
      <c r="F15217" s="86"/>
    </row>
    <row r="15218" spans="3:6" x14ac:dyDescent="0.25">
      <c r="C15218" s="86"/>
      <c r="D15218" s="86"/>
      <c r="E15218" s="86"/>
      <c r="F15218" s="86"/>
    </row>
    <row r="15219" spans="3:6" x14ac:dyDescent="0.25">
      <c r="C15219" s="86"/>
      <c r="D15219" s="86"/>
      <c r="E15219" s="86"/>
      <c r="F15219" s="86"/>
    </row>
    <row r="15220" spans="3:6" x14ac:dyDescent="0.25">
      <c r="C15220" s="86"/>
      <c r="D15220" s="86"/>
      <c r="E15220" s="86"/>
      <c r="F15220" s="86"/>
    </row>
    <row r="15221" spans="3:6" x14ac:dyDescent="0.25">
      <c r="C15221" s="86"/>
      <c r="D15221" s="86"/>
      <c r="E15221" s="86"/>
      <c r="F15221" s="86"/>
    </row>
    <row r="15222" spans="3:6" x14ac:dyDescent="0.25">
      <c r="C15222" s="86"/>
      <c r="D15222" s="86"/>
      <c r="E15222" s="86"/>
      <c r="F15222" s="86"/>
    </row>
    <row r="15223" spans="3:6" x14ac:dyDescent="0.25">
      <c r="C15223" s="86"/>
      <c r="D15223" s="86"/>
      <c r="E15223" s="86"/>
      <c r="F15223" s="86"/>
    </row>
    <row r="15224" spans="3:6" x14ac:dyDescent="0.25">
      <c r="C15224" s="86"/>
      <c r="D15224" s="86"/>
      <c r="E15224" s="86"/>
      <c r="F15224" s="86"/>
    </row>
    <row r="15225" spans="3:6" x14ac:dyDescent="0.25">
      <c r="C15225" s="86"/>
      <c r="D15225" s="86"/>
      <c r="E15225" s="86"/>
      <c r="F15225" s="86"/>
    </row>
    <row r="15226" spans="3:6" x14ac:dyDescent="0.25">
      <c r="C15226" s="86"/>
      <c r="D15226" s="86"/>
      <c r="E15226" s="86"/>
      <c r="F15226" s="86"/>
    </row>
    <row r="15227" spans="3:6" x14ac:dyDescent="0.25">
      <c r="C15227" s="86"/>
      <c r="D15227" s="86"/>
      <c r="E15227" s="86"/>
      <c r="F15227" s="86"/>
    </row>
    <row r="15228" spans="3:6" x14ac:dyDescent="0.25">
      <c r="C15228" s="86"/>
      <c r="D15228" s="86"/>
      <c r="E15228" s="86"/>
      <c r="F15228" s="86"/>
    </row>
    <row r="15229" spans="3:6" x14ac:dyDescent="0.25">
      <c r="C15229" s="86"/>
      <c r="D15229" s="86"/>
      <c r="E15229" s="86"/>
      <c r="F15229" s="86"/>
    </row>
    <row r="15230" spans="3:6" x14ac:dyDescent="0.25">
      <c r="C15230" s="86"/>
      <c r="D15230" s="86"/>
      <c r="E15230" s="86"/>
      <c r="F15230" s="86"/>
    </row>
    <row r="15231" spans="3:6" x14ac:dyDescent="0.25">
      <c r="C15231" s="86"/>
      <c r="D15231" s="86"/>
      <c r="E15231" s="86"/>
      <c r="F15231" s="86"/>
    </row>
    <row r="15232" spans="3:6" x14ac:dyDescent="0.25">
      <c r="C15232" s="86"/>
      <c r="D15232" s="86"/>
      <c r="E15232" s="86"/>
      <c r="F15232" s="86"/>
    </row>
    <row r="15233" spans="3:6" x14ac:dyDescent="0.25">
      <c r="C15233" s="86"/>
      <c r="D15233" s="86"/>
      <c r="E15233" s="86"/>
      <c r="F15233" s="86"/>
    </row>
    <row r="15234" spans="3:6" x14ac:dyDescent="0.25">
      <c r="C15234" s="86"/>
      <c r="D15234" s="86"/>
      <c r="E15234" s="86"/>
      <c r="F15234" s="86"/>
    </row>
    <row r="15235" spans="3:6" x14ac:dyDescent="0.25">
      <c r="C15235" s="86"/>
      <c r="D15235" s="86"/>
      <c r="E15235" s="86"/>
      <c r="F15235" s="86"/>
    </row>
    <row r="15236" spans="3:6" x14ac:dyDescent="0.25">
      <c r="C15236" s="86"/>
      <c r="D15236" s="86"/>
      <c r="E15236" s="86"/>
      <c r="F15236" s="86"/>
    </row>
    <row r="15237" spans="3:6" x14ac:dyDescent="0.25">
      <c r="C15237" s="86"/>
      <c r="D15237" s="86"/>
      <c r="E15237" s="86"/>
      <c r="F15237" s="86"/>
    </row>
    <row r="15238" spans="3:6" x14ac:dyDescent="0.25">
      <c r="C15238" s="86"/>
      <c r="D15238" s="86"/>
      <c r="E15238" s="86"/>
      <c r="F15238" s="86"/>
    </row>
    <row r="15239" spans="3:6" x14ac:dyDescent="0.25">
      <c r="C15239" s="86"/>
      <c r="D15239" s="86"/>
      <c r="E15239" s="86"/>
      <c r="F15239" s="86"/>
    </row>
    <row r="15240" spans="3:6" x14ac:dyDescent="0.25">
      <c r="C15240" s="86"/>
      <c r="D15240" s="86"/>
      <c r="E15240" s="86"/>
      <c r="F15240" s="86"/>
    </row>
    <row r="15241" spans="3:6" x14ac:dyDescent="0.25">
      <c r="C15241" s="86"/>
      <c r="D15241" s="86"/>
      <c r="E15241" s="86"/>
      <c r="F15241" s="86"/>
    </row>
    <row r="15242" spans="3:6" x14ac:dyDescent="0.25">
      <c r="C15242" s="86"/>
      <c r="D15242" s="86"/>
      <c r="E15242" s="86"/>
      <c r="F15242" s="86"/>
    </row>
    <row r="15243" spans="3:6" x14ac:dyDescent="0.25">
      <c r="C15243" s="86"/>
      <c r="D15243" s="86"/>
      <c r="E15243" s="86"/>
      <c r="F15243" s="86"/>
    </row>
    <row r="15244" spans="3:6" x14ac:dyDescent="0.25">
      <c r="C15244" s="86"/>
      <c r="D15244" s="86"/>
      <c r="E15244" s="86"/>
      <c r="F15244" s="86"/>
    </row>
    <row r="15245" spans="3:6" x14ac:dyDescent="0.25">
      <c r="C15245" s="86"/>
      <c r="D15245" s="86"/>
      <c r="E15245" s="86"/>
      <c r="F15245" s="86"/>
    </row>
    <row r="15246" spans="3:6" x14ac:dyDescent="0.25">
      <c r="C15246" s="86"/>
      <c r="D15246" s="86"/>
      <c r="E15246" s="86"/>
      <c r="F15246" s="86"/>
    </row>
    <row r="15247" spans="3:6" x14ac:dyDescent="0.25">
      <c r="C15247" s="86"/>
      <c r="D15247" s="86"/>
      <c r="E15247" s="86"/>
      <c r="F15247" s="86"/>
    </row>
    <row r="15248" spans="3:6" x14ac:dyDescent="0.25">
      <c r="C15248" s="86"/>
      <c r="D15248" s="86"/>
      <c r="E15248" s="86"/>
      <c r="F15248" s="86"/>
    </row>
    <row r="15249" spans="3:6" x14ac:dyDescent="0.25">
      <c r="C15249" s="86"/>
      <c r="D15249" s="86"/>
      <c r="E15249" s="86"/>
      <c r="F15249" s="86"/>
    </row>
    <row r="15250" spans="3:6" x14ac:dyDescent="0.25">
      <c r="C15250" s="86"/>
      <c r="D15250" s="86"/>
      <c r="E15250" s="86"/>
      <c r="F15250" s="86"/>
    </row>
    <row r="15251" spans="3:6" x14ac:dyDescent="0.25">
      <c r="C15251" s="86"/>
      <c r="D15251" s="86"/>
      <c r="E15251" s="86"/>
      <c r="F15251" s="86"/>
    </row>
    <row r="15252" spans="3:6" x14ac:dyDescent="0.25">
      <c r="C15252" s="86"/>
      <c r="D15252" s="86"/>
      <c r="E15252" s="86"/>
      <c r="F15252" s="86"/>
    </row>
    <row r="15253" spans="3:6" x14ac:dyDescent="0.25">
      <c r="C15253" s="86"/>
      <c r="D15253" s="86"/>
      <c r="E15253" s="86"/>
      <c r="F15253" s="86"/>
    </row>
    <row r="15254" spans="3:6" x14ac:dyDescent="0.25">
      <c r="C15254" s="86"/>
      <c r="D15254" s="86"/>
      <c r="E15254" s="86"/>
      <c r="F15254" s="86"/>
    </row>
    <row r="15255" spans="3:6" x14ac:dyDescent="0.25">
      <c r="C15255" s="86"/>
      <c r="D15255" s="86"/>
      <c r="E15255" s="86"/>
      <c r="F15255" s="86"/>
    </row>
    <row r="15256" spans="3:6" x14ac:dyDescent="0.25">
      <c r="C15256" s="86"/>
      <c r="D15256" s="86"/>
      <c r="E15256" s="86"/>
      <c r="F15256" s="86"/>
    </row>
    <row r="15257" spans="3:6" x14ac:dyDescent="0.25">
      <c r="C15257" s="86"/>
      <c r="D15257" s="86"/>
      <c r="E15257" s="86"/>
      <c r="F15257" s="86"/>
    </row>
    <row r="15258" spans="3:6" x14ac:dyDescent="0.25">
      <c r="C15258" s="86"/>
      <c r="D15258" s="86"/>
      <c r="E15258" s="86"/>
      <c r="F15258" s="86"/>
    </row>
    <row r="15259" spans="3:6" x14ac:dyDescent="0.25">
      <c r="C15259" s="86"/>
      <c r="D15259" s="86"/>
      <c r="E15259" s="86"/>
      <c r="F15259" s="86"/>
    </row>
    <row r="15260" spans="3:6" x14ac:dyDescent="0.25">
      <c r="C15260" s="86"/>
      <c r="D15260" s="86"/>
      <c r="E15260" s="86"/>
      <c r="F15260" s="86"/>
    </row>
    <row r="15261" spans="3:6" x14ac:dyDescent="0.25">
      <c r="C15261" s="86"/>
      <c r="D15261" s="86"/>
      <c r="E15261" s="86"/>
      <c r="F15261" s="86"/>
    </row>
    <row r="15262" spans="3:6" x14ac:dyDescent="0.25">
      <c r="C15262" s="86"/>
      <c r="D15262" s="86"/>
      <c r="E15262" s="86"/>
      <c r="F15262" s="86"/>
    </row>
    <row r="15263" spans="3:6" x14ac:dyDescent="0.25">
      <c r="C15263" s="86"/>
      <c r="D15263" s="86"/>
      <c r="E15263" s="86"/>
      <c r="F15263" s="86"/>
    </row>
    <row r="15264" spans="3:6" x14ac:dyDescent="0.25">
      <c r="C15264" s="86"/>
      <c r="D15264" s="86"/>
      <c r="E15264" s="86"/>
      <c r="F15264" s="86"/>
    </row>
    <row r="15265" spans="3:6" x14ac:dyDescent="0.25">
      <c r="C15265" s="86"/>
      <c r="D15265" s="86"/>
      <c r="E15265" s="86"/>
      <c r="F15265" s="86"/>
    </row>
    <row r="15266" spans="3:6" x14ac:dyDescent="0.25">
      <c r="C15266" s="86"/>
      <c r="D15266" s="86"/>
      <c r="E15266" s="86"/>
      <c r="F15266" s="86"/>
    </row>
    <row r="15267" spans="3:6" x14ac:dyDescent="0.25">
      <c r="C15267" s="86"/>
      <c r="D15267" s="86"/>
      <c r="E15267" s="86"/>
      <c r="F15267" s="86"/>
    </row>
    <row r="15268" spans="3:6" x14ac:dyDescent="0.25">
      <c r="C15268" s="86"/>
      <c r="D15268" s="86"/>
      <c r="E15268" s="86"/>
      <c r="F15268" s="86"/>
    </row>
    <row r="15269" spans="3:6" x14ac:dyDescent="0.25">
      <c r="C15269" s="86"/>
      <c r="D15269" s="86"/>
      <c r="E15269" s="86"/>
      <c r="F15269" s="86"/>
    </row>
    <row r="15270" spans="3:6" x14ac:dyDescent="0.25">
      <c r="C15270" s="86"/>
      <c r="D15270" s="86"/>
      <c r="E15270" s="86"/>
      <c r="F15270" s="86"/>
    </row>
    <row r="15271" spans="3:6" x14ac:dyDescent="0.25">
      <c r="C15271" s="86"/>
      <c r="D15271" s="86"/>
      <c r="E15271" s="86"/>
      <c r="F15271" s="86"/>
    </row>
    <row r="15272" spans="3:6" x14ac:dyDescent="0.25">
      <c r="C15272" s="86"/>
      <c r="D15272" s="86"/>
      <c r="E15272" s="86"/>
      <c r="F15272" s="86"/>
    </row>
    <row r="15273" spans="3:6" x14ac:dyDescent="0.25">
      <c r="C15273" s="86"/>
      <c r="D15273" s="86"/>
      <c r="E15273" s="86"/>
      <c r="F15273" s="86"/>
    </row>
    <row r="15274" spans="3:6" x14ac:dyDescent="0.25">
      <c r="C15274" s="86"/>
      <c r="D15274" s="86"/>
      <c r="E15274" s="86"/>
      <c r="F15274" s="86"/>
    </row>
    <row r="15275" spans="3:6" x14ac:dyDescent="0.25">
      <c r="C15275" s="86"/>
      <c r="D15275" s="86"/>
      <c r="E15275" s="86"/>
      <c r="F15275" s="86"/>
    </row>
    <row r="15276" spans="3:6" x14ac:dyDescent="0.25">
      <c r="C15276" s="86"/>
      <c r="D15276" s="86"/>
      <c r="E15276" s="86"/>
      <c r="F15276" s="86"/>
    </row>
    <row r="15277" spans="3:6" x14ac:dyDescent="0.25">
      <c r="C15277" s="86"/>
      <c r="D15277" s="86"/>
      <c r="E15277" s="86"/>
      <c r="F15277" s="86"/>
    </row>
    <row r="15278" spans="3:6" x14ac:dyDescent="0.25">
      <c r="C15278" s="86"/>
      <c r="D15278" s="86"/>
      <c r="E15278" s="86"/>
      <c r="F15278" s="86"/>
    </row>
    <row r="15279" spans="3:6" x14ac:dyDescent="0.25">
      <c r="C15279" s="86"/>
      <c r="D15279" s="86"/>
      <c r="E15279" s="86"/>
      <c r="F15279" s="86"/>
    </row>
    <row r="15280" spans="3:6" x14ac:dyDescent="0.25">
      <c r="C15280" s="86"/>
      <c r="D15280" s="86"/>
      <c r="E15280" s="86"/>
      <c r="F15280" s="86"/>
    </row>
    <row r="15281" spans="3:6" x14ac:dyDescent="0.25">
      <c r="C15281" s="86"/>
      <c r="D15281" s="86"/>
      <c r="E15281" s="86"/>
      <c r="F15281" s="86"/>
    </row>
    <row r="15282" spans="3:6" x14ac:dyDescent="0.25">
      <c r="C15282" s="86"/>
      <c r="D15282" s="86"/>
      <c r="E15282" s="86"/>
      <c r="F15282" s="86"/>
    </row>
    <row r="15283" spans="3:6" x14ac:dyDescent="0.25">
      <c r="C15283" s="86"/>
      <c r="D15283" s="86"/>
      <c r="E15283" s="86"/>
      <c r="F15283" s="86"/>
    </row>
    <row r="15284" spans="3:6" x14ac:dyDescent="0.25">
      <c r="C15284" s="86"/>
      <c r="D15284" s="86"/>
      <c r="E15284" s="86"/>
      <c r="F15284" s="86"/>
    </row>
    <row r="15285" spans="3:6" x14ac:dyDescent="0.25">
      <c r="C15285" s="86"/>
      <c r="D15285" s="86"/>
      <c r="E15285" s="86"/>
      <c r="F15285" s="86"/>
    </row>
    <row r="15286" spans="3:6" x14ac:dyDescent="0.25">
      <c r="C15286" s="86"/>
      <c r="D15286" s="86"/>
      <c r="E15286" s="86"/>
      <c r="F15286" s="86"/>
    </row>
    <row r="15287" spans="3:6" x14ac:dyDescent="0.25">
      <c r="C15287" s="86"/>
      <c r="D15287" s="86"/>
      <c r="E15287" s="86"/>
      <c r="F15287" s="86"/>
    </row>
    <row r="15288" spans="3:6" x14ac:dyDescent="0.25">
      <c r="C15288" s="86"/>
      <c r="D15288" s="86"/>
      <c r="E15288" s="86"/>
      <c r="F15288" s="86"/>
    </row>
    <row r="15289" spans="3:6" x14ac:dyDescent="0.25">
      <c r="C15289" s="86"/>
      <c r="D15289" s="86"/>
      <c r="E15289" s="86"/>
      <c r="F15289" s="86"/>
    </row>
    <row r="15290" spans="3:6" x14ac:dyDescent="0.25">
      <c r="C15290" s="86"/>
      <c r="D15290" s="86"/>
      <c r="E15290" s="86"/>
      <c r="F15290" s="86"/>
    </row>
    <row r="15291" spans="3:6" x14ac:dyDescent="0.25">
      <c r="C15291" s="86"/>
      <c r="D15291" s="86"/>
      <c r="E15291" s="86"/>
      <c r="F15291" s="86"/>
    </row>
    <row r="15292" spans="3:6" x14ac:dyDescent="0.25">
      <c r="C15292" s="86"/>
      <c r="D15292" s="86"/>
      <c r="E15292" s="86"/>
      <c r="F15292" s="86"/>
    </row>
    <row r="15293" spans="3:6" x14ac:dyDescent="0.25">
      <c r="C15293" s="86"/>
      <c r="D15293" s="86"/>
      <c r="E15293" s="86"/>
      <c r="F15293" s="86"/>
    </row>
    <row r="15294" spans="3:6" x14ac:dyDescent="0.25">
      <c r="C15294" s="86"/>
      <c r="D15294" s="86"/>
      <c r="E15294" s="86"/>
      <c r="F15294" s="86"/>
    </row>
    <row r="15295" spans="3:6" x14ac:dyDescent="0.25">
      <c r="C15295" s="86"/>
      <c r="D15295" s="86"/>
      <c r="E15295" s="86"/>
      <c r="F15295" s="86"/>
    </row>
    <row r="15296" spans="3:6" x14ac:dyDescent="0.25">
      <c r="C15296" s="86"/>
      <c r="D15296" s="86"/>
      <c r="E15296" s="86"/>
      <c r="F15296" s="86"/>
    </row>
    <row r="15297" spans="3:6" x14ac:dyDescent="0.25">
      <c r="C15297" s="86"/>
      <c r="D15297" s="86"/>
      <c r="E15297" s="86"/>
      <c r="F15297" s="86"/>
    </row>
    <row r="15298" spans="3:6" x14ac:dyDescent="0.25">
      <c r="C15298" s="86"/>
      <c r="D15298" s="86"/>
      <c r="E15298" s="86"/>
      <c r="F15298" s="86"/>
    </row>
    <row r="15299" spans="3:6" x14ac:dyDescent="0.25">
      <c r="C15299" s="86"/>
      <c r="D15299" s="86"/>
      <c r="E15299" s="86"/>
      <c r="F15299" s="86"/>
    </row>
    <row r="15300" spans="3:6" x14ac:dyDescent="0.25">
      <c r="C15300" s="86"/>
      <c r="D15300" s="86"/>
      <c r="E15300" s="86"/>
      <c r="F15300" s="86"/>
    </row>
    <row r="15301" spans="3:6" x14ac:dyDescent="0.25">
      <c r="C15301" s="86"/>
      <c r="D15301" s="86"/>
      <c r="E15301" s="86"/>
      <c r="F15301" s="86"/>
    </row>
    <row r="15302" spans="3:6" x14ac:dyDescent="0.25">
      <c r="C15302" s="86"/>
      <c r="D15302" s="86"/>
      <c r="E15302" s="86"/>
      <c r="F15302" s="86"/>
    </row>
    <row r="15303" spans="3:6" x14ac:dyDescent="0.25">
      <c r="C15303" s="86"/>
      <c r="D15303" s="86"/>
      <c r="E15303" s="86"/>
      <c r="F15303" s="86"/>
    </row>
    <row r="15304" spans="3:6" x14ac:dyDescent="0.25">
      <c r="C15304" s="86"/>
      <c r="D15304" s="86"/>
      <c r="E15304" s="86"/>
      <c r="F15304" s="86"/>
    </row>
    <row r="15305" spans="3:6" x14ac:dyDescent="0.25">
      <c r="C15305" s="86"/>
      <c r="D15305" s="86"/>
      <c r="E15305" s="86"/>
      <c r="F15305" s="86"/>
    </row>
    <row r="15306" spans="3:6" x14ac:dyDescent="0.25">
      <c r="C15306" s="86"/>
      <c r="D15306" s="86"/>
      <c r="E15306" s="86"/>
      <c r="F15306" s="86"/>
    </row>
    <row r="15307" spans="3:6" x14ac:dyDescent="0.25">
      <c r="C15307" s="86"/>
      <c r="D15307" s="86"/>
      <c r="E15307" s="86"/>
      <c r="F15307" s="86"/>
    </row>
    <row r="15308" spans="3:6" x14ac:dyDescent="0.25">
      <c r="C15308" s="86"/>
      <c r="D15308" s="86"/>
      <c r="E15308" s="86"/>
      <c r="F15308" s="86"/>
    </row>
    <row r="15309" spans="3:6" x14ac:dyDescent="0.25">
      <c r="C15309" s="86"/>
      <c r="D15309" s="86"/>
      <c r="E15309" s="86"/>
      <c r="F15309" s="86"/>
    </row>
    <row r="15310" spans="3:6" x14ac:dyDescent="0.25">
      <c r="C15310" s="86"/>
      <c r="D15310" s="86"/>
      <c r="E15310" s="86"/>
      <c r="F15310" s="86"/>
    </row>
    <row r="15311" spans="3:6" x14ac:dyDescent="0.25">
      <c r="C15311" s="86"/>
      <c r="D15311" s="86"/>
      <c r="E15311" s="86"/>
      <c r="F15311" s="86"/>
    </row>
    <row r="15312" spans="3:6" x14ac:dyDescent="0.25">
      <c r="C15312" s="86"/>
      <c r="D15312" s="86"/>
      <c r="E15312" s="86"/>
      <c r="F15312" s="86"/>
    </row>
    <row r="15313" spans="3:6" x14ac:dyDescent="0.25">
      <c r="C15313" s="86"/>
      <c r="D15313" s="86"/>
      <c r="E15313" s="86"/>
      <c r="F15313" s="86"/>
    </row>
    <row r="15314" spans="3:6" x14ac:dyDescent="0.25">
      <c r="C15314" s="86"/>
      <c r="D15314" s="86"/>
      <c r="E15314" s="86"/>
      <c r="F15314" s="86"/>
    </row>
    <row r="15315" spans="3:6" x14ac:dyDescent="0.25">
      <c r="C15315" s="86"/>
      <c r="D15315" s="86"/>
      <c r="E15315" s="86"/>
      <c r="F15315" s="86"/>
    </row>
    <row r="15316" spans="3:6" x14ac:dyDescent="0.25">
      <c r="C15316" s="86"/>
      <c r="D15316" s="86"/>
      <c r="E15316" s="86"/>
      <c r="F15316" s="86"/>
    </row>
    <row r="15317" spans="3:6" x14ac:dyDescent="0.25">
      <c r="C15317" s="86"/>
      <c r="D15317" s="86"/>
      <c r="E15317" s="86"/>
      <c r="F15317" s="86"/>
    </row>
    <row r="15318" spans="3:6" x14ac:dyDescent="0.25">
      <c r="C15318" s="86"/>
      <c r="D15318" s="86"/>
      <c r="E15318" s="86"/>
      <c r="F15318" s="86"/>
    </row>
    <row r="15319" spans="3:6" x14ac:dyDescent="0.25">
      <c r="C15319" s="86"/>
      <c r="D15319" s="86"/>
      <c r="E15319" s="86"/>
      <c r="F15319" s="86"/>
    </row>
    <row r="15320" spans="3:6" x14ac:dyDescent="0.25">
      <c r="C15320" s="86"/>
      <c r="D15320" s="86"/>
      <c r="E15320" s="86"/>
      <c r="F15320" s="86"/>
    </row>
    <row r="15321" spans="3:6" x14ac:dyDescent="0.25">
      <c r="C15321" s="86"/>
      <c r="D15321" s="86"/>
      <c r="E15321" s="86"/>
      <c r="F15321" s="86"/>
    </row>
    <row r="15322" spans="3:6" x14ac:dyDescent="0.25">
      <c r="C15322" s="86"/>
      <c r="D15322" s="86"/>
      <c r="E15322" s="86"/>
      <c r="F15322" s="86"/>
    </row>
    <row r="15323" spans="3:6" x14ac:dyDescent="0.25">
      <c r="C15323" s="86"/>
      <c r="D15323" s="86"/>
      <c r="E15323" s="86"/>
      <c r="F15323" s="86"/>
    </row>
    <row r="15324" spans="3:6" x14ac:dyDescent="0.25">
      <c r="C15324" s="86"/>
      <c r="D15324" s="86"/>
      <c r="E15324" s="86"/>
      <c r="F15324" s="86"/>
    </row>
    <row r="15325" spans="3:6" x14ac:dyDescent="0.25">
      <c r="C15325" s="86"/>
      <c r="D15325" s="86"/>
      <c r="E15325" s="86"/>
      <c r="F15325" s="86"/>
    </row>
    <row r="15326" spans="3:6" x14ac:dyDescent="0.25">
      <c r="C15326" s="86"/>
      <c r="D15326" s="86"/>
      <c r="E15326" s="86"/>
      <c r="F15326" s="86"/>
    </row>
    <row r="15327" spans="3:6" x14ac:dyDescent="0.25">
      <c r="C15327" s="86"/>
      <c r="D15327" s="86"/>
      <c r="E15327" s="86"/>
      <c r="F15327" s="86"/>
    </row>
    <row r="15328" spans="3:6" x14ac:dyDescent="0.25">
      <c r="C15328" s="86"/>
      <c r="D15328" s="86"/>
      <c r="E15328" s="86"/>
      <c r="F15328" s="86"/>
    </row>
    <row r="15329" spans="3:6" x14ac:dyDescent="0.25">
      <c r="C15329" s="86"/>
      <c r="D15329" s="86"/>
      <c r="E15329" s="86"/>
      <c r="F15329" s="86"/>
    </row>
    <row r="15330" spans="3:6" x14ac:dyDescent="0.25">
      <c r="C15330" s="86"/>
      <c r="D15330" s="86"/>
      <c r="E15330" s="86"/>
      <c r="F15330" s="86"/>
    </row>
    <row r="15331" spans="3:6" x14ac:dyDescent="0.25">
      <c r="C15331" s="86"/>
      <c r="D15331" s="86"/>
      <c r="E15331" s="86"/>
      <c r="F15331" s="86"/>
    </row>
    <row r="15332" spans="3:6" x14ac:dyDescent="0.25">
      <c r="C15332" s="86"/>
      <c r="D15332" s="86"/>
      <c r="E15332" s="86"/>
      <c r="F15332" s="86"/>
    </row>
    <row r="15333" spans="3:6" x14ac:dyDescent="0.25">
      <c r="C15333" s="86"/>
      <c r="D15333" s="86"/>
      <c r="E15333" s="86"/>
      <c r="F15333" s="86"/>
    </row>
    <row r="15334" spans="3:6" x14ac:dyDescent="0.25">
      <c r="C15334" s="86"/>
      <c r="D15334" s="86"/>
      <c r="E15334" s="86"/>
      <c r="F15334" s="86"/>
    </row>
    <row r="15335" spans="3:6" x14ac:dyDescent="0.25">
      <c r="C15335" s="86"/>
      <c r="D15335" s="86"/>
      <c r="E15335" s="86"/>
      <c r="F15335" s="86"/>
    </row>
    <row r="15336" spans="3:6" x14ac:dyDescent="0.25">
      <c r="C15336" s="86"/>
      <c r="D15336" s="86"/>
      <c r="E15336" s="86"/>
      <c r="F15336" s="86"/>
    </row>
    <row r="15337" spans="3:6" x14ac:dyDescent="0.25">
      <c r="C15337" s="86"/>
      <c r="D15337" s="86"/>
      <c r="E15337" s="86"/>
      <c r="F15337" s="86"/>
    </row>
    <row r="15338" spans="3:6" x14ac:dyDescent="0.25">
      <c r="C15338" s="86"/>
      <c r="D15338" s="86"/>
      <c r="E15338" s="86"/>
      <c r="F15338" s="86"/>
    </row>
    <row r="15339" spans="3:6" x14ac:dyDescent="0.25">
      <c r="C15339" s="86"/>
      <c r="D15339" s="86"/>
      <c r="E15339" s="86"/>
      <c r="F15339" s="86"/>
    </row>
    <row r="15340" spans="3:6" x14ac:dyDescent="0.25">
      <c r="C15340" s="86"/>
      <c r="D15340" s="86"/>
      <c r="E15340" s="86"/>
      <c r="F15340" s="86"/>
    </row>
    <row r="15341" spans="3:6" x14ac:dyDescent="0.25">
      <c r="C15341" s="86"/>
      <c r="D15341" s="86"/>
      <c r="E15341" s="86"/>
      <c r="F15341" s="86"/>
    </row>
    <row r="15342" spans="3:6" x14ac:dyDescent="0.25">
      <c r="C15342" s="86"/>
      <c r="D15342" s="86"/>
      <c r="E15342" s="86"/>
      <c r="F15342" s="86"/>
    </row>
    <row r="15343" spans="3:6" x14ac:dyDescent="0.25">
      <c r="C15343" s="86"/>
      <c r="D15343" s="86"/>
      <c r="E15343" s="86"/>
      <c r="F15343" s="86"/>
    </row>
    <row r="15344" spans="3:6" x14ac:dyDescent="0.25">
      <c r="C15344" s="86"/>
      <c r="D15344" s="86"/>
      <c r="E15344" s="86"/>
      <c r="F15344" s="86"/>
    </row>
    <row r="15345" spans="3:6" x14ac:dyDescent="0.25">
      <c r="C15345" s="86"/>
      <c r="D15345" s="86"/>
      <c r="E15345" s="86"/>
      <c r="F15345" s="86"/>
    </row>
    <row r="15346" spans="3:6" x14ac:dyDescent="0.25">
      <c r="C15346" s="86"/>
      <c r="D15346" s="86"/>
      <c r="E15346" s="86"/>
      <c r="F15346" s="86"/>
    </row>
    <row r="15347" spans="3:6" x14ac:dyDescent="0.25">
      <c r="C15347" s="86"/>
      <c r="D15347" s="86"/>
      <c r="E15347" s="86"/>
      <c r="F15347" s="86"/>
    </row>
    <row r="15348" spans="3:6" x14ac:dyDescent="0.25">
      <c r="C15348" s="86"/>
      <c r="D15348" s="86"/>
      <c r="E15348" s="86"/>
      <c r="F15348" s="86"/>
    </row>
    <row r="15349" spans="3:6" x14ac:dyDescent="0.25">
      <c r="C15349" s="86"/>
      <c r="D15349" s="86"/>
      <c r="E15349" s="86"/>
      <c r="F15349" s="86"/>
    </row>
    <row r="15350" spans="3:6" x14ac:dyDescent="0.25">
      <c r="C15350" s="86"/>
      <c r="D15350" s="86"/>
      <c r="E15350" s="86"/>
      <c r="F15350" s="86"/>
    </row>
    <row r="15351" spans="3:6" x14ac:dyDescent="0.25">
      <c r="C15351" s="86"/>
      <c r="D15351" s="86"/>
      <c r="E15351" s="86"/>
      <c r="F15351" s="86"/>
    </row>
    <row r="15352" spans="3:6" x14ac:dyDescent="0.25">
      <c r="C15352" s="86"/>
      <c r="D15352" s="86"/>
      <c r="E15352" s="86"/>
      <c r="F15352" s="86"/>
    </row>
    <row r="15353" spans="3:6" x14ac:dyDescent="0.25">
      <c r="C15353" s="86"/>
      <c r="D15353" s="86"/>
      <c r="E15353" s="86"/>
      <c r="F15353" s="86"/>
    </row>
    <row r="15354" spans="3:6" x14ac:dyDescent="0.25">
      <c r="C15354" s="86"/>
      <c r="D15354" s="86"/>
      <c r="E15354" s="86"/>
      <c r="F15354" s="86"/>
    </row>
    <row r="15355" spans="3:6" x14ac:dyDescent="0.25">
      <c r="C15355" s="86"/>
      <c r="D15355" s="86"/>
      <c r="E15355" s="86"/>
      <c r="F15355" s="86"/>
    </row>
    <row r="15356" spans="3:6" x14ac:dyDescent="0.25">
      <c r="C15356" s="86"/>
      <c r="D15356" s="86"/>
      <c r="E15356" s="86"/>
      <c r="F15356" s="86"/>
    </row>
    <row r="15357" spans="3:6" x14ac:dyDescent="0.25">
      <c r="C15357" s="86"/>
      <c r="D15357" s="86"/>
      <c r="E15357" s="86"/>
      <c r="F15357" s="86"/>
    </row>
    <row r="15358" spans="3:6" x14ac:dyDescent="0.25">
      <c r="C15358" s="86"/>
      <c r="D15358" s="86"/>
      <c r="E15358" s="86"/>
      <c r="F15358" s="86"/>
    </row>
    <row r="15359" spans="3:6" x14ac:dyDescent="0.25">
      <c r="C15359" s="86"/>
      <c r="D15359" s="86"/>
      <c r="E15359" s="86"/>
      <c r="F15359" s="86"/>
    </row>
    <row r="15360" spans="3:6" x14ac:dyDescent="0.25">
      <c r="C15360" s="86"/>
      <c r="D15360" s="86"/>
      <c r="E15360" s="86"/>
      <c r="F15360" s="86"/>
    </row>
    <row r="15361" spans="3:6" x14ac:dyDescent="0.25">
      <c r="C15361" s="86"/>
      <c r="D15361" s="86"/>
      <c r="E15361" s="86"/>
      <c r="F15361" s="86"/>
    </row>
    <row r="15362" spans="3:6" x14ac:dyDescent="0.25">
      <c r="C15362" s="86"/>
      <c r="D15362" s="86"/>
      <c r="E15362" s="86"/>
      <c r="F15362" s="86"/>
    </row>
    <row r="15363" spans="3:6" x14ac:dyDescent="0.25">
      <c r="C15363" s="86"/>
      <c r="D15363" s="86"/>
      <c r="E15363" s="86"/>
      <c r="F15363" s="86"/>
    </row>
    <row r="15364" spans="3:6" x14ac:dyDescent="0.25">
      <c r="C15364" s="86"/>
      <c r="D15364" s="86"/>
      <c r="E15364" s="86"/>
      <c r="F15364" s="86"/>
    </row>
    <row r="15365" spans="3:6" x14ac:dyDescent="0.25">
      <c r="C15365" s="86"/>
      <c r="D15365" s="86"/>
      <c r="E15365" s="86"/>
      <c r="F15365" s="86"/>
    </row>
    <row r="15366" spans="3:6" x14ac:dyDescent="0.25">
      <c r="C15366" s="86"/>
      <c r="D15366" s="86"/>
      <c r="E15366" s="86"/>
      <c r="F15366" s="86"/>
    </row>
    <row r="15367" spans="3:6" x14ac:dyDescent="0.25">
      <c r="C15367" s="86"/>
      <c r="D15367" s="86"/>
      <c r="E15367" s="86"/>
      <c r="F15367" s="86"/>
    </row>
    <row r="15368" spans="3:6" x14ac:dyDescent="0.25">
      <c r="C15368" s="86"/>
      <c r="D15368" s="86"/>
      <c r="E15368" s="86"/>
      <c r="F15368" s="86"/>
    </row>
    <row r="15369" spans="3:6" x14ac:dyDescent="0.25">
      <c r="C15369" s="86"/>
      <c r="D15369" s="86"/>
      <c r="E15369" s="86"/>
      <c r="F15369" s="86"/>
    </row>
    <row r="15370" spans="3:6" x14ac:dyDescent="0.25">
      <c r="C15370" s="86"/>
      <c r="D15370" s="86"/>
      <c r="E15370" s="86"/>
      <c r="F15370" s="86"/>
    </row>
    <row r="15371" spans="3:6" x14ac:dyDescent="0.25">
      <c r="C15371" s="86"/>
      <c r="D15371" s="86"/>
      <c r="E15371" s="86"/>
      <c r="F15371" s="86"/>
    </row>
    <row r="15372" spans="3:6" x14ac:dyDescent="0.25">
      <c r="C15372" s="86"/>
      <c r="D15372" s="86"/>
      <c r="E15372" s="86"/>
      <c r="F15372" s="86"/>
    </row>
    <row r="15373" spans="3:6" x14ac:dyDescent="0.25">
      <c r="C15373" s="86"/>
      <c r="D15373" s="86"/>
      <c r="E15373" s="86"/>
      <c r="F15373" s="86"/>
    </row>
    <row r="15374" spans="3:6" x14ac:dyDescent="0.25">
      <c r="C15374" s="86"/>
      <c r="D15374" s="86"/>
      <c r="E15374" s="86"/>
      <c r="F15374" s="86"/>
    </row>
    <row r="15375" spans="3:6" x14ac:dyDescent="0.25">
      <c r="C15375" s="86"/>
      <c r="D15375" s="86"/>
      <c r="E15375" s="86"/>
      <c r="F15375" s="86"/>
    </row>
    <row r="15376" spans="3:6" x14ac:dyDescent="0.25">
      <c r="C15376" s="86"/>
      <c r="D15376" s="86"/>
      <c r="E15376" s="86"/>
      <c r="F15376" s="86"/>
    </row>
    <row r="15377" spans="3:6" x14ac:dyDescent="0.25">
      <c r="C15377" s="86"/>
      <c r="D15377" s="86"/>
      <c r="E15377" s="86"/>
      <c r="F15377" s="86"/>
    </row>
    <row r="15378" spans="3:6" x14ac:dyDescent="0.25">
      <c r="C15378" s="86"/>
      <c r="D15378" s="86"/>
      <c r="E15378" s="86"/>
      <c r="F15378" s="86"/>
    </row>
    <row r="15379" spans="3:6" x14ac:dyDescent="0.25">
      <c r="C15379" s="86"/>
      <c r="D15379" s="86"/>
      <c r="E15379" s="86"/>
      <c r="F15379" s="86"/>
    </row>
    <row r="15380" spans="3:6" x14ac:dyDescent="0.25">
      <c r="C15380" s="86"/>
      <c r="D15380" s="86"/>
      <c r="E15380" s="86"/>
      <c r="F15380" s="86"/>
    </row>
    <row r="15381" spans="3:6" x14ac:dyDescent="0.25">
      <c r="C15381" s="86"/>
      <c r="D15381" s="86"/>
      <c r="E15381" s="86"/>
      <c r="F15381" s="86"/>
    </row>
    <row r="15382" spans="3:6" x14ac:dyDescent="0.25">
      <c r="C15382" s="86"/>
      <c r="D15382" s="86"/>
      <c r="E15382" s="86"/>
      <c r="F15382" s="86"/>
    </row>
    <row r="15383" spans="3:6" x14ac:dyDescent="0.25">
      <c r="C15383" s="86"/>
      <c r="D15383" s="86"/>
      <c r="E15383" s="86"/>
      <c r="F15383" s="86"/>
    </row>
    <row r="15384" spans="3:6" x14ac:dyDescent="0.25">
      <c r="C15384" s="86"/>
      <c r="D15384" s="86"/>
      <c r="E15384" s="86"/>
      <c r="F15384" s="86"/>
    </row>
    <row r="15385" spans="3:6" x14ac:dyDescent="0.25">
      <c r="C15385" s="86"/>
      <c r="D15385" s="86"/>
      <c r="E15385" s="86"/>
      <c r="F15385" s="86"/>
    </row>
    <row r="15386" spans="3:6" x14ac:dyDescent="0.25">
      <c r="C15386" s="86"/>
      <c r="D15386" s="86"/>
      <c r="E15386" s="86"/>
      <c r="F15386" s="86"/>
    </row>
    <row r="15387" spans="3:6" x14ac:dyDescent="0.25">
      <c r="C15387" s="86"/>
      <c r="D15387" s="86"/>
      <c r="E15387" s="86"/>
      <c r="F15387" s="86"/>
    </row>
    <row r="15388" spans="3:6" x14ac:dyDescent="0.25">
      <c r="C15388" s="86"/>
      <c r="D15388" s="86"/>
      <c r="E15388" s="86"/>
      <c r="F15388" s="86"/>
    </row>
    <row r="15389" spans="3:6" x14ac:dyDescent="0.25">
      <c r="C15389" s="86"/>
      <c r="D15389" s="86"/>
      <c r="E15389" s="86"/>
      <c r="F15389" s="86"/>
    </row>
    <row r="15390" spans="3:6" x14ac:dyDescent="0.25">
      <c r="C15390" s="86"/>
      <c r="D15390" s="86"/>
      <c r="E15390" s="86"/>
      <c r="F15390" s="86"/>
    </row>
    <row r="15391" spans="3:6" x14ac:dyDescent="0.25">
      <c r="C15391" s="86"/>
      <c r="D15391" s="86"/>
      <c r="E15391" s="86"/>
      <c r="F15391" s="86"/>
    </row>
    <row r="15392" spans="3:6" x14ac:dyDescent="0.25">
      <c r="C15392" s="86"/>
      <c r="D15392" s="86"/>
      <c r="E15392" s="86"/>
      <c r="F15392" s="86"/>
    </row>
    <row r="15393" spans="3:6" x14ac:dyDescent="0.25">
      <c r="C15393" s="86"/>
      <c r="D15393" s="86"/>
      <c r="E15393" s="86"/>
      <c r="F15393" s="86"/>
    </row>
    <row r="15394" spans="3:6" x14ac:dyDescent="0.25">
      <c r="C15394" s="86"/>
      <c r="D15394" s="86"/>
      <c r="E15394" s="86"/>
      <c r="F15394" s="86"/>
    </row>
    <row r="15395" spans="3:6" x14ac:dyDescent="0.25">
      <c r="C15395" s="86"/>
      <c r="D15395" s="86"/>
      <c r="E15395" s="86"/>
      <c r="F15395" s="86"/>
    </row>
    <row r="15396" spans="3:6" x14ac:dyDescent="0.25">
      <c r="C15396" s="86"/>
      <c r="D15396" s="86"/>
      <c r="E15396" s="86"/>
      <c r="F15396" s="86"/>
    </row>
    <row r="15397" spans="3:6" x14ac:dyDescent="0.25">
      <c r="C15397" s="86"/>
      <c r="D15397" s="86"/>
      <c r="E15397" s="86"/>
      <c r="F15397" s="86"/>
    </row>
    <row r="15398" spans="3:6" x14ac:dyDescent="0.25">
      <c r="C15398" s="86"/>
      <c r="D15398" s="86"/>
      <c r="E15398" s="86"/>
      <c r="F15398" s="86"/>
    </row>
    <row r="15399" spans="3:6" x14ac:dyDescent="0.25">
      <c r="C15399" s="86"/>
      <c r="D15399" s="86"/>
      <c r="E15399" s="86"/>
      <c r="F15399" s="86"/>
    </row>
    <row r="15400" spans="3:6" x14ac:dyDescent="0.25">
      <c r="C15400" s="86"/>
      <c r="D15400" s="86"/>
      <c r="E15400" s="86"/>
      <c r="F15400" s="86"/>
    </row>
    <row r="15401" spans="3:6" x14ac:dyDescent="0.25">
      <c r="C15401" s="86"/>
      <c r="D15401" s="86"/>
      <c r="E15401" s="86"/>
      <c r="F15401" s="86"/>
    </row>
    <row r="15402" spans="3:6" x14ac:dyDescent="0.25">
      <c r="C15402" s="86"/>
      <c r="D15402" s="86"/>
      <c r="E15402" s="86"/>
      <c r="F15402" s="86"/>
    </row>
    <row r="15403" spans="3:6" x14ac:dyDescent="0.25">
      <c r="C15403" s="86"/>
      <c r="D15403" s="86"/>
      <c r="E15403" s="86"/>
      <c r="F15403" s="86"/>
    </row>
    <row r="15404" spans="3:6" x14ac:dyDescent="0.25">
      <c r="C15404" s="86"/>
      <c r="D15404" s="86"/>
      <c r="E15404" s="86"/>
      <c r="F15404" s="86"/>
    </row>
    <row r="15405" spans="3:6" x14ac:dyDescent="0.25">
      <c r="C15405" s="86"/>
      <c r="D15405" s="86"/>
      <c r="E15405" s="86"/>
      <c r="F15405" s="86"/>
    </row>
    <row r="15406" spans="3:6" x14ac:dyDescent="0.25">
      <c r="C15406" s="86"/>
      <c r="D15406" s="86"/>
      <c r="E15406" s="86"/>
      <c r="F15406" s="86"/>
    </row>
    <row r="15407" spans="3:6" x14ac:dyDescent="0.25">
      <c r="C15407" s="86"/>
      <c r="D15407" s="86"/>
      <c r="E15407" s="86"/>
      <c r="F15407" s="86"/>
    </row>
    <row r="15408" spans="3:6" x14ac:dyDescent="0.25">
      <c r="C15408" s="86"/>
      <c r="D15408" s="86"/>
      <c r="E15408" s="86"/>
      <c r="F15408" s="86"/>
    </row>
    <row r="15409" spans="3:6" x14ac:dyDescent="0.25">
      <c r="C15409" s="86"/>
      <c r="D15409" s="86"/>
      <c r="E15409" s="86"/>
      <c r="F15409" s="86"/>
    </row>
    <row r="15410" spans="3:6" x14ac:dyDescent="0.25">
      <c r="C15410" s="86"/>
      <c r="D15410" s="86"/>
      <c r="E15410" s="86"/>
      <c r="F15410" s="86"/>
    </row>
    <row r="15411" spans="3:6" x14ac:dyDescent="0.25">
      <c r="C15411" s="86"/>
      <c r="D15411" s="86"/>
      <c r="E15411" s="86"/>
      <c r="F15411" s="86"/>
    </row>
    <row r="15412" spans="3:6" x14ac:dyDescent="0.25">
      <c r="C15412" s="86"/>
      <c r="D15412" s="86"/>
      <c r="E15412" s="86"/>
      <c r="F15412" s="86"/>
    </row>
    <row r="15413" spans="3:6" x14ac:dyDescent="0.25">
      <c r="C15413" s="86"/>
      <c r="D15413" s="86"/>
      <c r="E15413" s="86"/>
      <c r="F15413" s="86"/>
    </row>
    <row r="15414" spans="3:6" x14ac:dyDescent="0.25">
      <c r="C15414" s="86"/>
      <c r="D15414" s="86"/>
      <c r="E15414" s="86"/>
      <c r="F15414" s="86"/>
    </row>
    <row r="15415" spans="3:6" x14ac:dyDescent="0.25">
      <c r="C15415" s="86"/>
      <c r="D15415" s="86"/>
      <c r="E15415" s="86"/>
      <c r="F15415" s="86"/>
    </row>
    <row r="15416" spans="3:6" x14ac:dyDescent="0.25">
      <c r="C15416" s="86"/>
      <c r="D15416" s="86"/>
      <c r="E15416" s="86"/>
      <c r="F15416" s="86"/>
    </row>
    <row r="15417" spans="3:6" x14ac:dyDescent="0.25">
      <c r="C15417" s="86"/>
      <c r="D15417" s="86"/>
      <c r="E15417" s="86"/>
      <c r="F15417" s="86"/>
    </row>
    <row r="15418" spans="3:6" x14ac:dyDescent="0.25">
      <c r="C15418" s="86"/>
      <c r="D15418" s="86"/>
      <c r="E15418" s="86"/>
      <c r="F15418" s="86"/>
    </row>
    <row r="15419" spans="3:6" x14ac:dyDescent="0.25">
      <c r="C15419" s="86"/>
      <c r="D15419" s="86"/>
      <c r="E15419" s="86"/>
      <c r="F15419" s="86"/>
    </row>
    <row r="15420" spans="3:6" x14ac:dyDescent="0.25">
      <c r="C15420" s="86"/>
      <c r="D15420" s="86"/>
      <c r="E15420" s="86"/>
      <c r="F15420" s="86"/>
    </row>
    <row r="15421" spans="3:6" x14ac:dyDescent="0.25">
      <c r="C15421" s="86"/>
      <c r="D15421" s="86"/>
      <c r="E15421" s="86"/>
      <c r="F15421" s="86"/>
    </row>
    <row r="15422" spans="3:6" x14ac:dyDescent="0.25">
      <c r="C15422" s="86"/>
      <c r="D15422" s="86"/>
      <c r="E15422" s="86"/>
      <c r="F15422" s="86"/>
    </row>
    <row r="15423" spans="3:6" x14ac:dyDescent="0.25">
      <c r="C15423" s="86"/>
      <c r="D15423" s="86"/>
      <c r="E15423" s="86"/>
      <c r="F15423" s="86"/>
    </row>
    <row r="15424" spans="3:6" x14ac:dyDescent="0.25">
      <c r="C15424" s="86"/>
      <c r="D15424" s="86"/>
      <c r="E15424" s="86"/>
      <c r="F15424" s="86"/>
    </row>
    <row r="15425" spans="3:6" x14ac:dyDescent="0.25">
      <c r="C15425" s="86"/>
      <c r="D15425" s="86"/>
      <c r="E15425" s="86"/>
      <c r="F15425" s="86"/>
    </row>
    <row r="15426" spans="3:6" x14ac:dyDescent="0.25">
      <c r="C15426" s="86"/>
      <c r="D15426" s="86"/>
      <c r="E15426" s="86"/>
      <c r="F15426" s="86"/>
    </row>
    <row r="15427" spans="3:6" x14ac:dyDescent="0.25">
      <c r="C15427" s="86"/>
      <c r="D15427" s="86"/>
      <c r="E15427" s="86"/>
      <c r="F15427" s="86"/>
    </row>
    <row r="15428" spans="3:6" x14ac:dyDescent="0.25">
      <c r="C15428" s="86"/>
      <c r="D15428" s="86"/>
      <c r="E15428" s="86"/>
      <c r="F15428" s="86"/>
    </row>
    <row r="15429" spans="3:6" x14ac:dyDescent="0.25">
      <c r="C15429" s="86"/>
      <c r="D15429" s="86"/>
      <c r="E15429" s="86"/>
      <c r="F15429" s="86"/>
    </row>
    <row r="15430" spans="3:6" x14ac:dyDescent="0.25">
      <c r="C15430" s="86"/>
      <c r="D15430" s="86"/>
      <c r="E15430" s="86"/>
      <c r="F15430" s="86"/>
    </row>
    <row r="15431" spans="3:6" x14ac:dyDescent="0.25">
      <c r="C15431" s="86"/>
      <c r="D15431" s="86"/>
      <c r="E15431" s="86"/>
      <c r="F15431" s="86"/>
    </row>
    <row r="15432" spans="3:6" x14ac:dyDescent="0.25">
      <c r="C15432" s="86"/>
      <c r="D15432" s="86"/>
      <c r="E15432" s="86"/>
      <c r="F15432" s="86"/>
    </row>
    <row r="15433" spans="3:6" x14ac:dyDescent="0.25">
      <c r="C15433" s="86"/>
      <c r="D15433" s="86"/>
      <c r="E15433" s="86"/>
      <c r="F15433" s="86"/>
    </row>
    <row r="15434" spans="3:6" x14ac:dyDescent="0.25">
      <c r="C15434" s="86"/>
      <c r="D15434" s="86"/>
      <c r="E15434" s="86"/>
      <c r="F15434" s="86"/>
    </row>
    <row r="15435" spans="3:6" x14ac:dyDescent="0.25">
      <c r="C15435" s="86"/>
      <c r="D15435" s="86"/>
      <c r="E15435" s="86"/>
      <c r="F15435" s="86"/>
    </row>
    <row r="15436" spans="3:6" x14ac:dyDescent="0.25">
      <c r="C15436" s="86"/>
      <c r="D15436" s="86"/>
      <c r="E15436" s="86"/>
      <c r="F15436" s="86"/>
    </row>
    <row r="15437" spans="3:6" x14ac:dyDescent="0.25">
      <c r="C15437" s="86"/>
      <c r="D15437" s="86"/>
      <c r="E15437" s="86"/>
      <c r="F15437" s="86"/>
    </row>
    <row r="15438" spans="3:6" x14ac:dyDescent="0.25">
      <c r="C15438" s="86"/>
      <c r="D15438" s="86"/>
      <c r="E15438" s="86"/>
      <c r="F15438" s="86"/>
    </row>
    <row r="15439" spans="3:6" x14ac:dyDescent="0.25">
      <c r="C15439" s="86"/>
      <c r="D15439" s="86"/>
      <c r="E15439" s="86"/>
      <c r="F15439" s="86"/>
    </row>
    <row r="15440" spans="3:6" x14ac:dyDescent="0.25">
      <c r="C15440" s="86"/>
      <c r="D15440" s="86"/>
      <c r="E15440" s="86"/>
      <c r="F15440" s="86"/>
    </row>
    <row r="15441" spans="3:6" x14ac:dyDescent="0.25">
      <c r="C15441" s="86"/>
      <c r="D15441" s="86"/>
      <c r="E15441" s="86"/>
      <c r="F15441" s="86"/>
    </row>
    <row r="15442" spans="3:6" x14ac:dyDescent="0.25">
      <c r="C15442" s="86"/>
      <c r="D15442" s="86"/>
      <c r="E15442" s="86"/>
      <c r="F15442" s="86"/>
    </row>
    <row r="15443" spans="3:6" x14ac:dyDescent="0.25">
      <c r="C15443" s="86"/>
      <c r="D15443" s="86"/>
      <c r="E15443" s="86"/>
      <c r="F15443" s="86"/>
    </row>
    <row r="15444" spans="3:6" x14ac:dyDescent="0.25">
      <c r="C15444" s="86"/>
      <c r="D15444" s="86"/>
      <c r="E15444" s="86"/>
      <c r="F15444" s="86"/>
    </row>
    <row r="15445" spans="3:6" x14ac:dyDescent="0.25">
      <c r="C15445" s="86"/>
      <c r="D15445" s="86"/>
      <c r="E15445" s="86"/>
      <c r="F15445" s="86"/>
    </row>
    <row r="15446" spans="3:6" x14ac:dyDescent="0.25">
      <c r="C15446" s="86"/>
      <c r="D15446" s="86"/>
      <c r="E15446" s="86"/>
      <c r="F15446" s="86"/>
    </row>
    <row r="15447" spans="3:6" x14ac:dyDescent="0.25">
      <c r="C15447" s="86"/>
      <c r="D15447" s="86"/>
      <c r="E15447" s="86"/>
      <c r="F15447" s="86"/>
    </row>
    <row r="15448" spans="3:6" x14ac:dyDescent="0.25">
      <c r="C15448" s="86"/>
      <c r="D15448" s="86"/>
      <c r="E15448" s="86"/>
      <c r="F15448" s="86"/>
    </row>
    <row r="15449" spans="3:6" x14ac:dyDescent="0.25">
      <c r="C15449" s="86"/>
      <c r="D15449" s="86"/>
      <c r="E15449" s="86"/>
      <c r="F15449" s="86"/>
    </row>
    <row r="15450" spans="3:6" x14ac:dyDescent="0.25">
      <c r="C15450" s="86"/>
      <c r="D15450" s="86"/>
      <c r="E15450" s="86"/>
      <c r="F15450" s="86"/>
    </row>
    <row r="15451" spans="3:6" x14ac:dyDescent="0.25">
      <c r="C15451" s="86"/>
      <c r="D15451" s="86"/>
      <c r="E15451" s="86"/>
      <c r="F15451" s="86"/>
    </row>
    <row r="15452" spans="3:6" x14ac:dyDescent="0.25">
      <c r="C15452" s="86"/>
      <c r="D15452" s="86"/>
      <c r="E15452" s="86"/>
      <c r="F15452" s="86"/>
    </row>
    <row r="15453" spans="3:6" x14ac:dyDescent="0.25">
      <c r="C15453" s="86"/>
      <c r="D15453" s="86"/>
      <c r="E15453" s="86"/>
      <c r="F15453" s="86"/>
    </row>
    <row r="15454" spans="3:6" x14ac:dyDescent="0.25">
      <c r="C15454" s="86"/>
      <c r="D15454" s="86"/>
      <c r="E15454" s="86"/>
      <c r="F15454" s="86"/>
    </row>
    <row r="15455" spans="3:6" x14ac:dyDescent="0.25">
      <c r="C15455" s="86"/>
      <c r="D15455" s="86"/>
      <c r="E15455" s="86"/>
      <c r="F15455" s="86"/>
    </row>
    <row r="15456" spans="3:6" x14ac:dyDescent="0.25">
      <c r="C15456" s="86"/>
      <c r="D15456" s="86"/>
      <c r="E15456" s="86"/>
      <c r="F15456" s="86"/>
    </row>
    <row r="15457" spans="3:6" x14ac:dyDescent="0.25">
      <c r="C15457" s="86"/>
      <c r="D15457" s="86"/>
      <c r="E15457" s="86"/>
      <c r="F15457" s="86"/>
    </row>
    <row r="15458" spans="3:6" x14ac:dyDescent="0.25">
      <c r="C15458" s="86"/>
      <c r="D15458" s="86"/>
      <c r="E15458" s="86"/>
      <c r="F15458" s="86"/>
    </row>
    <row r="15459" spans="3:6" x14ac:dyDescent="0.25">
      <c r="C15459" s="86"/>
      <c r="D15459" s="86"/>
      <c r="E15459" s="86"/>
      <c r="F15459" s="86"/>
    </row>
    <row r="15460" spans="3:6" x14ac:dyDescent="0.25">
      <c r="C15460" s="86"/>
      <c r="D15460" s="86"/>
      <c r="E15460" s="86"/>
      <c r="F15460" s="86"/>
    </row>
    <row r="15461" spans="3:6" x14ac:dyDescent="0.25">
      <c r="C15461" s="86"/>
      <c r="D15461" s="86"/>
      <c r="E15461" s="86"/>
      <c r="F15461" s="86"/>
    </row>
    <row r="15462" spans="3:6" x14ac:dyDescent="0.25">
      <c r="C15462" s="86"/>
      <c r="D15462" s="86"/>
      <c r="E15462" s="86"/>
      <c r="F15462" s="86"/>
    </row>
    <row r="15463" spans="3:6" x14ac:dyDescent="0.25">
      <c r="C15463" s="86"/>
      <c r="D15463" s="86"/>
      <c r="E15463" s="86"/>
      <c r="F15463" s="86"/>
    </row>
    <row r="15464" spans="3:6" x14ac:dyDescent="0.25">
      <c r="C15464" s="86"/>
      <c r="D15464" s="86"/>
      <c r="E15464" s="86"/>
      <c r="F15464" s="86"/>
    </row>
    <row r="15465" spans="3:6" x14ac:dyDescent="0.25">
      <c r="C15465" s="86"/>
      <c r="D15465" s="86"/>
      <c r="E15465" s="86"/>
      <c r="F15465" s="86"/>
    </row>
    <row r="15466" spans="3:6" x14ac:dyDescent="0.25">
      <c r="C15466" s="86"/>
      <c r="D15466" s="86"/>
      <c r="E15466" s="86"/>
      <c r="F15466" s="86"/>
    </row>
    <row r="15467" spans="3:6" x14ac:dyDescent="0.25">
      <c r="C15467" s="86"/>
      <c r="D15467" s="86"/>
      <c r="E15467" s="86"/>
      <c r="F15467" s="86"/>
    </row>
    <row r="15468" spans="3:6" x14ac:dyDescent="0.25">
      <c r="C15468" s="86"/>
      <c r="D15468" s="86"/>
      <c r="E15468" s="86"/>
      <c r="F15468" s="86"/>
    </row>
    <row r="15469" spans="3:6" x14ac:dyDescent="0.25">
      <c r="C15469" s="86"/>
      <c r="D15469" s="86"/>
      <c r="E15469" s="86"/>
      <c r="F15469" s="86"/>
    </row>
    <row r="15470" spans="3:6" x14ac:dyDescent="0.25">
      <c r="C15470" s="86"/>
      <c r="D15470" s="86"/>
      <c r="E15470" s="86"/>
      <c r="F15470" s="86"/>
    </row>
    <row r="15471" spans="3:6" x14ac:dyDescent="0.25">
      <c r="C15471" s="86"/>
      <c r="D15471" s="86"/>
      <c r="E15471" s="86"/>
      <c r="F15471" s="86"/>
    </row>
    <row r="15472" spans="3:6" x14ac:dyDescent="0.25">
      <c r="C15472" s="86"/>
      <c r="D15472" s="86"/>
      <c r="E15472" s="86"/>
      <c r="F15472" s="86"/>
    </row>
    <row r="15473" spans="3:6" x14ac:dyDescent="0.25">
      <c r="C15473" s="86"/>
      <c r="D15473" s="86"/>
      <c r="E15473" s="86"/>
      <c r="F15473" s="86"/>
    </row>
    <row r="15474" spans="3:6" x14ac:dyDescent="0.25">
      <c r="C15474" s="86"/>
      <c r="D15474" s="86"/>
      <c r="E15474" s="86"/>
      <c r="F15474" s="86"/>
    </row>
    <row r="15475" spans="3:6" x14ac:dyDescent="0.25">
      <c r="C15475" s="86"/>
      <c r="D15475" s="86"/>
      <c r="E15475" s="86"/>
      <c r="F15475" s="86"/>
    </row>
    <row r="15476" spans="3:6" x14ac:dyDescent="0.25">
      <c r="C15476" s="86"/>
      <c r="D15476" s="86"/>
      <c r="E15476" s="86"/>
      <c r="F15476" s="86"/>
    </row>
    <row r="15477" spans="3:6" x14ac:dyDescent="0.25">
      <c r="C15477" s="86"/>
      <c r="D15477" s="86"/>
      <c r="E15477" s="86"/>
      <c r="F15477" s="86"/>
    </row>
    <row r="15478" spans="3:6" x14ac:dyDescent="0.25">
      <c r="C15478" s="86"/>
      <c r="D15478" s="86"/>
      <c r="E15478" s="86"/>
      <c r="F15478" s="86"/>
    </row>
    <row r="15479" spans="3:6" x14ac:dyDescent="0.25">
      <c r="C15479" s="86"/>
      <c r="D15479" s="86"/>
      <c r="E15479" s="86"/>
      <c r="F15479" s="86"/>
    </row>
    <row r="15480" spans="3:6" x14ac:dyDescent="0.25">
      <c r="C15480" s="86"/>
      <c r="D15480" s="86"/>
      <c r="E15480" s="86"/>
      <c r="F15480" s="86"/>
    </row>
    <row r="15481" spans="3:6" x14ac:dyDescent="0.25">
      <c r="C15481" s="86"/>
      <c r="D15481" s="86"/>
      <c r="E15481" s="86"/>
      <c r="F15481" s="86"/>
    </row>
    <row r="15482" spans="3:6" x14ac:dyDescent="0.25">
      <c r="C15482" s="86"/>
      <c r="D15482" s="86"/>
      <c r="E15482" s="86"/>
      <c r="F15482" s="86"/>
    </row>
    <row r="15483" spans="3:6" x14ac:dyDescent="0.25">
      <c r="C15483" s="86"/>
      <c r="D15483" s="86"/>
      <c r="E15483" s="86"/>
      <c r="F15483" s="86"/>
    </row>
    <row r="15484" spans="3:6" x14ac:dyDescent="0.25">
      <c r="C15484" s="86"/>
      <c r="D15484" s="86"/>
      <c r="E15484" s="86"/>
      <c r="F15484" s="86"/>
    </row>
    <row r="15485" spans="3:6" x14ac:dyDescent="0.25">
      <c r="C15485" s="86"/>
      <c r="D15485" s="86"/>
      <c r="E15485" s="86"/>
      <c r="F15485" s="86"/>
    </row>
    <row r="15486" spans="3:6" x14ac:dyDescent="0.25">
      <c r="C15486" s="86"/>
      <c r="D15486" s="86"/>
      <c r="E15486" s="86"/>
      <c r="F15486" s="86"/>
    </row>
    <row r="15487" spans="3:6" x14ac:dyDescent="0.25">
      <c r="C15487" s="86"/>
      <c r="D15487" s="86"/>
      <c r="E15487" s="86"/>
      <c r="F15487" s="86"/>
    </row>
    <row r="15488" spans="3:6" x14ac:dyDescent="0.25">
      <c r="C15488" s="86"/>
      <c r="D15488" s="86"/>
      <c r="E15488" s="86"/>
      <c r="F15488" s="86"/>
    </row>
    <row r="15489" spans="3:6" x14ac:dyDescent="0.25">
      <c r="C15489" s="86"/>
      <c r="D15489" s="86"/>
      <c r="E15489" s="86"/>
      <c r="F15489" s="86"/>
    </row>
    <row r="15490" spans="3:6" x14ac:dyDescent="0.25">
      <c r="C15490" s="86"/>
      <c r="D15490" s="86"/>
      <c r="E15490" s="86"/>
      <c r="F15490" s="86"/>
    </row>
    <row r="15491" spans="3:6" x14ac:dyDescent="0.25">
      <c r="C15491" s="86"/>
      <c r="D15491" s="86"/>
      <c r="E15491" s="86"/>
      <c r="F15491" s="86"/>
    </row>
    <row r="15492" spans="3:6" x14ac:dyDescent="0.25">
      <c r="C15492" s="86"/>
      <c r="D15492" s="86"/>
      <c r="E15492" s="86"/>
      <c r="F15492" s="86"/>
    </row>
    <row r="15493" spans="3:6" x14ac:dyDescent="0.25">
      <c r="C15493" s="86"/>
      <c r="D15493" s="86"/>
      <c r="E15493" s="86"/>
      <c r="F15493" s="86"/>
    </row>
    <row r="15494" spans="3:6" x14ac:dyDescent="0.25">
      <c r="C15494" s="86"/>
      <c r="D15494" s="86"/>
      <c r="E15494" s="86"/>
      <c r="F15494" s="86"/>
    </row>
    <row r="15495" spans="3:6" x14ac:dyDescent="0.25">
      <c r="C15495" s="86"/>
      <c r="D15495" s="86"/>
      <c r="E15495" s="86"/>
      <c r="F15495" s="86"/>
    </row>
    <row r="15496" spans="3:6" x14ac:dyDescent="0.25">
      <c r="C15496" s="86"/>
      <c r="D15496" s="86"/>
      <c r="E15496" s="86"/>
      <c r="F15496" s="86"/>
    </row>
    <row r="15497" spans="3:6" x14ac:dyDescent="0.25">
      <c r="C15497" s="86"/>
      <c r="D15497" s="86"/>
      <c r="E15497" s="86"/>
      <c r="F15497" s="86"/>
    </row>
    <row r="15498" spans="3:6" x14ac:dyDescent="0.25">
      <c r="C15498" s="86"/>
      <c r="D15498" s="86"/>
      <c r="E15498" s="86"/>
      <c r="F15498" s="86"/>
    </row>
    <row r="15499" spans="3:6" x14ac:dyDescent="0.25">
      <c r="C15499" s="86"/>
      <c r="D15499" s="86"/>
      <c r="E15499" s="86"/>
      <c r="F15499" s="86"/>
    </row>
    <row r="15500" spans="3:6" x14ac:dyDescent="0.25">
      <c r="C15500" s="86"/>
      <c r="D15500" s="86"/>
      <c r="E15500" s="86"/>
      <c r="F15500" s="86"/>
    </row>
    <row r="15501" spans="3:6" x14ac:dyDescent="0.25">
      <c r="C15501" s="86"/>
      <c r="D15501" s="86"/>
      <c r="E15501" s="86"/>
      <c r="F15501" s="86"/>
    </row>
    <row r="15502" spans="3:6" x14ac:dyDescent="0.25">
      <c r="C15502" s="86"/>
      <c r="D15502" s="86"/>
      <c r="E15502" s="86"/>
      <c r="F15502" s="86"/>
    </row>
    <row r="15503" spans="3:6" x14ac:dyDescent="0.25">
      <c r="C15503" s="86"/>
      <c r="D15503" s="86"/>
      <c r="E15503" s="86"/>
      <c r="F15503" s="86"/>
    </row>
    <row r="15504" spans="3:6" x14ac:dyDescent="0.25">
      <c r="C15504" s="86"/>
      <c r="D15504" s="86"/>
      <c r="E15504" s="86"/>
      <c r="F15504" s="86"/>
    </row>
    <row r="15505" spans="3:6" x14ac:dyDescent="0.25">
      <c r="C15505" s="86"/>
      <c r="D15505" s="86"/>
      <c r="E15505" s="86"/>
      <c r="F15505" s="86"/>
    </row>
    <row r="15506" spans="3:6" x14ac:dyDescent="0.25">
      <c r="C15506" s="86"/>
      <c r="D15506" s="86"/>
      <c r="E15506" s="86"/>
      <c r="F15506" s="86"/>
    </row>
    <row r="15507" spans="3:6" x14ac:dyDescent="0.25">
      <c r="C15507" s="86"/>
      <c r="D15507" s="86"/>
      <c r="E15507" s="86"/>
      <c r="F15507" s="86"/>
    </row>
    <row r="15508" spans="3:6" x14ac:dyDescent="0.25">
      <c r="C15508" s="86"/>
      <c r="D15508" s="86"/>
      <c r="E15508" s="86"/>
      <c r="F15508" s="86"/>
    </row>
    <row r="15509" spans="3:6" x14ac:dyDescent="0.25">
      <c r="C15509" s="86"/>
      <c r="D15509" s="86"/>
      <c r="E15509" s="86"/>
      <c r="F15509" s="86"/>
    </row>
    <row r="15510" spans="3:6" x14ac:dyDescent="0.25">
      <c r="C15510" s="86"/>
      <c r="D15510" s="86"/>
      <c r="E15510" s="86"/>
      <c r="F15510" s="86"/>
    </row>
    <row r="15511" spans="3:6" x14ac:dyDescent="0.25">
      <c r="C15511" s="86"/>
      <c r="D15511" s="86"/>
      <c r="E15511" s="86"/>
      <c r="F15511" s="86"/>
    </row>
    <row r="15512" spans="3:6" x14ac:dyDescent="0.25">
      <c r="C15512" s="86"/>
      <c r="D15512" s="86"/>
      <c r="E15512" s="86"/>
      <c r="F15512" s="86"/>
    </row>
    <row r="15513" spans="3:6" x14ac:dyDescent="0.25">
      <c r="C15513" s="86"/>
      <c r="D15513" s="86"/>
      <c r="E15513" s="86"/>
      <c r="F15513" s="86"/>
    </row>
    <row r="15514" spans="3:6" x14ac:dyDescent="0.25">
      <c r="C15514" s="86"/>
      <c r="D15514" s="86"/>
      <c r="E15514" s="86"/>
      <c r="F15514" s="86"/>
    </row>
    <row r="15515" spans="3:6" x14ac:dyDescent="0.25">
      <c r="C15515" s="86"/>
      <c r="D15515" s="86"/>
      <c r="E15515" s="86"/>
      <c r="F15515" s="86"/>
    </row>
    <row r="15516" spans="3:6" x14ac:dyDescent="0.25">
      <c r="C15516" s="86"/>
      <c r="D15516" s="86"/>
      <c r="E15516" s="86"/>
      <c r="F15516" s="86"/>
    </row>
    <row r="15517" spans="3:6" x14ac:dyDescent="0.25">
      <c r="C15517" s="86"/>
      <c r="D15517" s="86"/>
      <c r="E15517" s="86"/>
      <c r="F15517" s="86"/>
    </row>
    <row r="15518" spans="3:6" x14ac:dyDescent="0.25">
      <c r="C15518" s="86"/>
      <c r="D15518" s="86"/>
      <c r="E15518" s="86"/>
      <c r="F15518" s="86"/>
    </row>
    <row r="15519" spans="3:6" x14ac:dyDescent="0.25">
      <c r="C15519" s="86"/>
      <c r="D15519" s="86"/>
      <c r="E15519" s="86"/>
      <c r="F15519" s="86"/>
    </row>
    <row r="15520" spans="3:6" x14ac:dyDescent="0.25">
      <c r="C15520" s="86"/>
      <c r="D15520" s="86"/>
      <c r="E15520" s="86"/>
      <c r="F15520" s="86"/>
    </row>
    <row r="15521" spans="3:6" x14ac:dyDescent="0.25">
      <c r="C15521" s="86"/>
      <c r="D15521" s="86"/>
      <c r="E15521" s="86"/>
      <c r="F15521" s="86"/>
    </row>
    <row r="15522" spans="3:6" x14ac:dyDescent="0.25">
      <c r="C15522" s="86"/>
      <c r="D15522" s="86"/>
      <c r="E15522" s="86"/>
      <c r="F15522" s="86"/>
    </row>
    <row r="15523" spans="3:6" x14ac:dyDescent="0.25">
      <c r="C15523" s="86"/>
      <c r="D15523" s="86"/>
      <c r="E15523" s="86"/>
      <c r="F15523" s="86"/>
    </row>
    <row r="15524" spans="3:6" x14ac:dyDescent="0.25">
      <c r="C15524" s="86"/>
      <c r="D15524" s="86"/>
      <c r="E15524" s="86"/>
      <c r="F15524" s="86"/>
    </row>
    <row r="15525" spans="3:6" x14ac:dyDescent="0.25">
      <c r="C15525" s="86"/>
      <c r="D15525" s="86"/>
      <c r="E15525" s="86"/>
      <c r="F15525" s="86"/>
    </row>
    <row r="15526" spans="3:6" x14ac:dyDescent="0.25">
      <c r="C15526" s="86"/>
      <c r="D15526" s="86"/>
      <c r="E15526" s="86"/>
      <c r="F15526" s="86"/>
    </row>
    <row r="15527" spans="3:6" x14ac:dyDescent="0.25">
      <c r="C15527" s="86"/>
      <c r="D15527" s="86"/>
      <c r="E15527" s="86"/>
      <c r="F15527" s="86"/>
    </row>
    <row r="15528" spans="3:6" x14ac:dyDescent="0.25">
      <c r="C15528" s="86"/>
      <c r="D15528" s="86"/>
      <c r="E15528" s="86"/>
      <c r="F15528" s="86"/>
    </row>
    <row r="15529" spans="3:6" x14ac:dyDescent="0.25">
      <c r="C15529" s="86"/>
      <c r="D15529" s="86"/>
      <c r="E15529" s="86"/>
      <c r="F15529" s="86"/>
    </row>
    <row r="15530" spans="3:6" x14ac:dyDescent="0.25">
      <c r="C15530" s="86"/>
      <c r="D15530" s="86"/>
      <c r="E15530" s="86"/>
      <c r="F15530" s="86"/>
    </row>
    <row r="15531" spans="3:6" x14ac:dyDescent="0.25">
      <c r="C15531" s="86"/>
      <c r="D15531" s="86"/>
      <c r="E15531" s="86"/>
      <c r="F15531" s="86"/>
    </row>
    <row r="15532" spans="3:6" x14ac:dyDescent="0.25">
      <c r="C15532" s="86"/>
      <c r="D15532" s="86"/>
      <c r="E15532" s="86"/>
      <c r="F15532" s="86"/>
    </row>
    <row r="15533" spans="3:6" x14ac:dyDescent="0.25">
      <c r="C15533" s="86"/>
      <c r="D15533" s="86"/>
      <c r="E15533" s="86"/>
      <c r="F15533" s="86"/>
    </row>
    <row r="15534" spans="3:6" x14ac:dyDescent="0.25">
      <c r="C15534" s="86"/>
      <c r="D15534" s="86"/>
      <c r="E15534" s="86"/>
      <c r="F15534" s="86"/>
    </row>
    <row r="15535" spans="3:6" x14ac:dyDescent="0.25">
      <c r="C15535" s="86"/>
      <c r="D15535" s="86"/>
      <c r="E15535" s="86"/>
      <c r="F15535" s="86"/>
    </row>
    <row r="15536" spans="3:6" x14ac:dyDescent="0.25">
      <c r="C15536" s="86"/>
      <c r="D15536" s="86"/>
      <c r="E15536" s="86"/>
      <c r="F15536" s="86"/>
    </row>
    <row r="15537" spans="3:6" x14ac:dyDescent="0.25">
      <c r="C15537" s="86"/>
      <c r="D15537" s="86"/>
      <c r="E15537" s="86"/>
      <c r="F15537" s="86"/>
    </row>
    <row r="15538" spans="3:6" x14ac:dyDescent="0.25">
      <c r="C15538" s="86"/>
      <c r="D15538" s="86"/>
      <c r="E15538" s="86"/>
      <c r="F15538" s="86"/>
    </row>
    <row r="15539" spans="3:6" x14ac:dyDescent="0.25">
      <c r="C15539" s="86"/>
      <c r="D15539" s="86"/>
      <c r="E15539" s="86"/>
      <c r="F15539" s="86"/>
    </row>
    <row r="15540" spans="3:6" x14ac:dyDescent="0.25">
      <c r="C15540" s="86"/>
      <c r="D15540" s="86"/>
      <c r="E15540" s="86"/>
      <c r="F15540" s="86"/>
    </row>
    <row r="15541" spans="3:6" x14ac:dyDescent="0.25">
      <c r="C15541" s="86"/>
      <c r="D15541" s="86"/>
      <c r="E15541" s="86"/>
      <c r="F15541" s="86"/>
    </row>
    <row r="15542" spans="3:6" x14ac:dyDescent="0.25">
      <c r="C15542" s="86"/>
      <c r="D15542" s="86"/>
      <c r="E15542" s="86"/>
      <c r="F15542" s="86"/>
    </row>
    <row r="15543" spans="3:6" x14ac:dyDescent="0.25">
      <c r="C15543" s="86"/>
      <c r="D15543" s="86"/>
      <c r="E15543" s="86"/>
      <c r="F15543" s="86"/>
    </row>
    <row r="15544" spans="3:6" x14ac:dyDescent="0.25">
      <c r="C15544" s="86"/>
      <c r="D15544" s="86"/>
      <c r="E15544" s="86"/>
      <c r="F15544" s="86"/>
    </row>
    <row r="15545" spans="3:6" x14ac:dyDescent="0.25">
      <c r="C15545" s="86"/>
      <c r="D15545" s="86"/>
      <c r="E15545" s="86"/>
      <c r="F15545" s="86"/>
    </row>
    <row r="15546" spans="3:6" x14ac:dyDescent="0.25">
      <c r="C15546" s="86"/>
      <c r="D15546" s="86"/>
      <c r="E15546" s="86"/>
      <c r="F15546" s="86"/>
    </row>
    <row r="15547" spans="3:6" x14ac:dyDescent="0.25">
      <c r="C15547" s="86"/>
      <c r="D15547" s="86"/>
      <c r="E15547" s="86"/>
      <c r="F15547" s="86"/>
    </row>
    <row r="15548" spans="3:6" x14ac:dyDescent="0.25">
      <c r="C15548" s="86"/>
      <c r="D15548" s="86"/>
      <c r="E15548" s="86"/>
      <c r="F15548" s="86"/>
    </row>
    <row r="15549" spans="3:6" x14ac:dyDescent="0.25">
      <c r="C15549" s="86"/>
      <c r="D15549" s="86"/>
      <c r="E15549" s="86"/>
      <c r="F15549" s="86"/>
    </row>
    <row r="15550" spans="3:6" x14ac:dyDescent="0.25">
      <c r="C15550" s="86"/>
      <c r="D15550" s="86"/>
      <c r="E15550" s="86"/>
      <c r="F15550" s="86"/>
    </row>
    <row r="15551" spans="3:6" x14ac:dyDescent="0.25">
      <c r="C15551" s="86"/>
      <c r="D15551" s="86"/>
      <c r="E15551" s="86"/>
      <c r="F15551" s="86"/>
    </row>
    <row r="15552" spans="3:6" x14ac:dyDescent="0.25">
      <c r="C15552" s="86"/>
      <c r="D15552" s="86"/>
      <c r="E15552" s="86"/>
      <c r="F15552" s="86"/>
    </row>
    <row r="15553" spans="3:6" x14ac:dyDescent="0.25">
      <c r="C15553" s="86"/>
      <c r="D15553" s="86"/>
      <c r="E15553" s="86"/>
      <c r="F15553" s="86"/>
    </row>
    <row r="15554" spans="3:6" x14ac:dyDescent="0.25">
      <c r="C15554" s="86"/>
      <c r="D15554" s="86"/>
      <c r="E15554" s="86"/>
      <c r="F15554" s="86"/>
    </row>
    <row r="15555" spans="3:6" x14ac:dyDescent="0.25">
      <c r="C15555" s="86"/>
      <c r="D15555" s="86"/>
      <c r="E15555" s="86"/>
      <c r="F15555" s="86"/>
    </row>
    <row r="15556" spans="3:6" x14ac:dyDescent="0.25">
      <c r="C15556" s="86"/>
      <c r="D15556" s="86"/>
      <c r="E15556" s="86"/>
      <c r="F15556" s="86"/>
    </row>
    <row r="15557" spans="3:6" x14ac:dyDescent="0.25">
      <c r="C15557" s="86"/>
      <c r="D15557" s="86"/>
      <c r="E15557" s="86"/>
      <c r="F15557" s="86"/>
    </row>
    <row r="15558" spans="3:6" x14ac:dyDescent="0.25">
      <c r="C15558" s="86"/>
      <c r="D15558" s="86"/>
      <c r="E15558" s="86"/>
      <c r="F15558" s="86"/>
    </row>
    <row r="15559" spans="3:6" x14ac:dyDescent="0.25">
      <c r="C15559" s="86"/>
      <c r="D15559" s="86"/>
      <c r="E15559" s="86"/>
      <c r="F15559" s="86"/>
    </row>
    <row r="15560" spans="3:6" x14ac:dyDescent="0.25">
      <c r="C15560" s="86"/>
      <c r="D15560" s="86"/>
      <c r="E15560" s="86"/>
      <c r="F15560" s="86"/>
    </row>
    <row r="15561" spans="3:6" x14ac:dyDescent="0.25">
      <c r="C15561" s="86"/>
      <c r="D15561" s="86"/>
      <c r="E15561" s="86"/>
      <c r="F15561" s="86"/>
    </row>
    <row r="15562" spans="3:6" x14ac:dyDescent="0.25">
      <c r="C15562" s="86"/>
      <c r="D15562" s="86"/>
      <c r="E15562" s="86"/>
      <c r="F15562" s="86"/>
    </row>
    <row r="15563" spans="3:6" x14ac:dyDescent="0.25">
      <c r="C15563" s="86"/>
      <c r="D15563" s="86"/>
      <c r="E15563" s="86"/>
      <c r="F15563" s="86"/>
    </row>
    <row r="15564" spans="3:6" x14ac:dyDescent="0.25">
      <c r="C15564" s="86"/>
      <c r="D15564" s="86"/>
      <c r="E15564" s="86"/>
      <c r="F15564" s="86"/>
    </row>
    <row r="15565" spans="3:6" x14ac:dyDescent="0.25">
      <c r="C15565" s="86"/>
      <c r="D15565" s="86"/>
      <c r="E15565" s="86"/>
      <c r="F15565" s="86"/>
    </row>
    <row r="15566" spans="3:6" x14ac:dyDescent="0.25">
      <c r="C15566" s="86"/>
      <c r="D15566" s="86"/>
      <c r="E15566" s="86"/>
      <c r="F15566" s="86"/>
    </row>
    <row r="15567" spans="3:6" x14ac:dyDescent="0.25">
      <c r="C15567" s="86"/>
      <c r="D15567" s="86"/>
      <c r="E15567" s="86"/>
      <c r="F15567" s="86"/>
    </row>
    <row r="15568" spans="3:6" x14ac:dyDescent="0.25">
      <c r="C15568" s="86"/>
      <c r="D15568" s="86"/>
      <c r="E15568" s="86"/>
      <c r="F15568" s="86"/>
    </row>
    <row r="15569" spans="3:6" x14ac:dyDescent="0.25">
      <c r="C15569" s="86"/>
      <c r="D15569" s="86"/>
      <c r="E15569" s="86"/>
      <c r="F15569" s="86"/>
    </row>
    <row r="15570" spans="3:6" x14ac:dyDescent="0.25">
      <c r="C15570" s="86"/>
      <c r="D15570" s="86"/>
      <c r="E15570" s="86"/>
      <c r="F15570" s="86"/>
    </row>
    <row r="15571" spans="3:6" x14ac:dyDescent="0.25">
      <c r="C15571" s="86"/>
      <c r="D15571" s="86"/>
      <c r="E15571" s="86"/>
      <c r="F15571" s="86"/>
    </row>
    <row r="15572" spans="3:6" x14ac:dyDescent="0.25">
      <c r="C15572" s="86"/>
      <c r="D15572" s="86"/>
      <c r="E15572" s="86"/>
      <c r="F15572" s="86"/>
    </row>
    <row r="15573" spans="3:6" x14ac:dyDescent="0.25">
      <c r="C15573" s="86"/>
      <c r="D15573" s="86"/>
      <c r="E15573" s="86"/>
      <c r="F15573" s="86"/>
    </row>
    <row r="15574" spans="3:6" x14ac:dyDescent="0.25">
      <c r="C15574" s="86"/>
      <c r="D15574" s="86"/>
      <c r="E15574" s="86"/>
      <c r="F15574" s="86"/>
    </row>
    <row r="15575" spans="3:6" x14ac:dyDescent="0.25">
      <c r="C15575" s="86"/>
      <c r="D15575" s="86"/>
      <c r="E15575" s="86"/>
      <c r="F15575" s="86"/>
    </row>
    <row r="15576" spans="3:6" x14ac:dyDescent="0.25">
      <c r="C15576" s="86"/>
      <c r="D15576" s="86"/>
      <c r="E15576" s="86"/>
      <c r="F15576" s="86"/>
    </row>
    <row r="15577" spans="3:6" x14ac:dyDescent="0.25">
      <c r="C15577" s="86"/>
      <c r="D15577" s="86"/>
      <c r="E15577" s="86"/>
      <c r="F15577" s="86"/>
    </row>
    <row r="15578" spans="3:6" x14ac:dyDescent="0.25">
      <c r="C15578" s="86"/>
      <c r="D15578" s="86"/>
      <c r="E15578" s="86"/>
      <c r="F15578" s="86"/>
    </row>
    <row r="15579" spans="3:6" x14ac:dyDescent="0.25">
      <c r="C15579" s="86"/>
      <c r="D15579" s="86"/>
      <c r="E15579" s="86"/>
      <c r="F15579" s="86"/>
    </row>
    <row r="15580" spans="3:6" x14ac:dyDescent="0.25">
      <c r="C15580" s="86"/>
      <c r="D15580" s="86"/>
      <c r="E15580" s="86"/>
      <c r="F15580" s="86"/>
    </row>
    <row r="15581" spans="3:6" x14ac:dyDescent="0.25">
      <c r="C15581" s="86"/>
      <c r="D15581" s="86"/>
      <c r="E15581" s="86"/>
      <c r="F15581" s="86"/>
    </row>
    <row r="15582" spans="3:6" x14ac:dyDescent="0.25">
      <c r="C15582" s="86"/>
      <c r="D15582" s="86"/>
      <c r="E15582" s="86"/>
      <c r="F15582" s="86"/>
    </row>
    <row r="15583" spans="3:6" x14ac:dyDescent="0.25">
      <c r="C15583" s="86"/>
      <c r="D15583" s="86"/>
      <c r="E15583" s="86"/>
      <c r="F15583" s="86"/>
    </row>
    <row r="15584" spans="3:6" x14ac:dyDescent="0.25">
      <c r="C15584" s="86"/>
      <c r="D15584" s="86"/>
      <c r="E15584" s="86"/>
      <c r="F15584" s="86"/>
    </row>
    <row r="15585" spans="3:6" x14ac:dyDescent="0.25">
      <c r="C15585" s="86"/>
      <c r="D15585" s="86"/>
      <c r="E15585" s="86"/>
      <c r="F15585" s="86"/>
    </row>
    <row r="15586" spans="3:6" x14ac:dyDescent="0.25">
      <c r="C15586" s="86"/>
      <c r="D15586" s="86"/>
      <c r="E15586" s="86"/>
      <c r="F15586" s="86"/>
    </row>
    <row r="15587" spans="3:6" x14ac:dyDescent="0.25">
      <c r="C15587" s="86"/>
      <c r="D15587" s="86"/>
      <c r="E15587" s="86"/>
      <c r="F15587" s="86"/>
    </row>
    <row r="15588" spans="3:6" x14ac:dyDescent="0.25">
      <c r="C15588" s="86"/>
      <c r="D15588" s="86"/>
      <c r="E15588" s="86"/>
      <c r="F15588" s="86"/>
    </row>
    <row r="15589" spans="3:6" x14ac:dyDescent="0.25">
      <c r="C15589" s="86"/>
      <c r="D15589" s="86"/>
      <c r="E15589" s="86"/>
      <c r="F15589" s="86"/>
    </row>
    <row r="15590" spans="3:6" x14ac:dyDescent="0.25">
      <c r="C15590" s="86"/>
      <c r="D15590" s="86"/>
      <c r="E15590" s="86"/>
      <c r="F15590" s="86"/>
    </row>
    <row r="15591" spans="3:6" x14ac:dyDescent="0.25">
      <c r="C15591" s="86"/>
      <c r="D15591" s="86"/>
      <c r="E15591" s="86"/>
      <c r="F15591" s="86"/>
    </row>
    <row r="15592" spans="3:6" x14ac:dyDescent="0.25">
      <c r="C15592" s="86"/>
      <c r="D15592" s="86"/>
      <c r="E15592" s="86"/>
      <c r="F15592" s="86"/>
    </row>
    <row r="15593" spans="3:6" x14ac:dyDescent="0.25">
      <c r="C15593" s="86"/>
      <c r="D15593" s="86"/>
      <c r="E15593" s="86"/>
      <c r="F15593" s="86"/>
    </row>
    <row r="15594" spans="3:6" x14ac:dyDescent="0.25">
      <c r="C15594" s="86"/>
      <c r="D15594" s="86"/>
      <c r="E15594" s="86"/>
      <c r="F15594" s="86"/>
    </row>
    <row r="15595" spans="3:6" x14ac:dyDescent="0.25">
      <c r="C15595" s="86"/>
      <c r="D15595" s="86"/>
      <c r="E15595" s="86"/>
      <c r="F15595" s="86"/>
    </row>
    <row r="15596" spans="3:6" x14ac:dyDescent="0.25">
      <c r="C15596" s="86"/>
      <c r="D15596" s="86"/>
      <c r="E15596" s="86"/>
      <c r="F15596" s="86"/>
    </row>
    <row r="15597" spans="3:6" x14ac:dyDescent="0.25">
      <c r="C15597" s="86"/>
      <c r="D15597" s="86"/>
      <c r="E15597" s="86"/>
      <c r="F15597" s="86"/>
    </row>
    <row r="15598" spans="3:6" x14ac:dyDescent="0.25">
      <c r="C15598" s="86"/>
      <c r="D15598" s="86"/>
      <c r="E15598" s="86"/>
      <c r="F15598" s="86"/>
    </row>
    <row r="15599" spans="3:6" x14ac:dyDescent="0.25">
      <c r="C15599" s="86"/>
      <c r="D15599" s="86"/>
      <c r="E15599" s="86"/>
      <c r="F15599" s="86"/>
    </row>
    <row r="15600" spans="3:6" x14ac:dyDescent="0.25">
      <c r="C15600" s="86"/>
      <c r="D15600" s="86"/>
      <c r="E15600" s="86"/>
      <c r="F15600" s="86"/>
    </row>
    <row r="15601" spans="3:6" x14ac:dyDescent="0.25">
      <c r="C15601" s="86"/>
      <c r="D15601" s="86"/>
      <c r="E15601" s="86"/>
      <c r="F15601" s="86"/>
    </row>
    <row r="15602" spans="3:6" x14ac:dyDescent="0.25">
      <c r="C15602" s="86"/>
      <c r="D15602" s="86"/>
      <c r="E15602" s="86"/>
      <c r="F15602" s="86"/>
    </row>
    <row r="15603" spans="3:6" x14ac:dyDescent="0.25">
      <c r="C15603" s="86"/>
      <c r="D15603" s="86"/>
      <c r="E15603" s="86"/>
      <c r="F15603" s="86"/>
    </row>
    <row r="15604" spans="3:6" x14ac:dyDescent="0.25">
      <c r="C15604" s="86"/>
      <c r="D15604" s="86"/>
      <c r="E15604" s="86"/>
      <c r="F15604" s="86"/>
    </row>
    <row r="15605" spans="3:6" x14ac:dyDescent="0.25">
      <c r="C15605" s="86"/>
      <c r="D15605" s="86"/>
      <c r="E15605" s="86"/>
      <c r="F15605" s="86"/>
    </row>
    <row r="15606" spans="3:6" x14ac:dyDescent="0.25">
      <c r="C15606" s="86"/>
      <c r="D15606" s="86"/>
      <c r="E15606" s="86"/>
      <c r="F15606" s="86"/>
    </row>
    <row r="15607" spans="3:6" x14ac:dyDescent="0.25">
      <c r="C15607" s="86"/>
      <c r="D15607" s="86"/>
      <c r="E15607" s="86"/>
      <c r="F15607" s="86"/>
    </row>
    <row r="15608" spans="3:6" x14ac:dyDescent="0.25">
      <c r="C15608" s="86"/>
      <c r="D15608" s="86"/>
      <c r="E15608" s="86"/>
      <c r="F15608" s="86"/>
    </row>
    <row r="15609" spans="3:6" x14ac:dyDescent="0.25">
      <c r="C15609" s="86"/>
      <c r="D15609" s="86"/>
      <c r="E15609" s="86"/>
      <c r="F15609" s="86"/>
    </row>
    <row r="15610" spans="3:6" x14ac:dyDescent="0.25">
      <c r="C15610" s="86"/>
      <c r="D15610" s="86"/>
      <c r="E15610" s="86"/>
      <c r="F15610" s="86"/>
    </row>
    <row r="15611" spans="3:6" x14ac:dyDescent="0.25">
      <c r="C15611" s="86"/>
      <c r="D15611" s="86"/>
      <c r="E15611" s="86"/>
      <c r="F15611" s="86"/>
    </row>
    <row r="15612" spans="3:6" x14ac:dyDescent="0.25">
      <c r="C15612" s="86"/>
      <c r="D15612" s="86"/>
      <c r="E15612" s="86"/>
      <c r="F15612" s="86"/>
    </row>
    <row r="15613" spans="3:6" x14ac:dyDescent="0.25">
      <c r="C15613" s="86"/>
      <c r="D15613" s="86"/>
      <c r="E15613" s="86"/>
      <c r="F15613" s="86"/>
    </row>
    <row r="15614" spans="3:6" x14ac:dyDescent="0.25">
      <c r="C15614" s="86"/>
      <c r="D15614" s="86"/>
      <c r="E15614" s="86"/>
      <c r="F15614" s="86"/>
    </row>
    <row r="15615" spans="3:6" x14ac:dyDescent="0.25">
      <c r="C15615" s="86"/>
      <c r="D15615" s="86"/>
      <c r="E15615" s="86"/>
      <c r="F15615" s="86"/>
    </row>
    <row r="15616" spans="3:6" x14ac:dyDescent="0.25">
      <c r="C15616" s="86"/>
      <c r="D15616" s="86"/>
      <c r="E15616" s="86"/>
      <c r="F15616" s="86"/>
    </row>
    <row r="15617" spans="3:6" x14ac:dyDescent="0.25">
      <c r="C15617" s="86"/>
      <c r="D15617" s="86"/>
      <c r="E15617" s="86"/>
      <c r="F15617" s="86"/>
    </row>
    <row r="15618" spans="3:6" x14ac:dyDescent="0.25">
      <c r="C15618" s="86"/>
      <c r="D15618" s="86"/>
      <c r="E15618" s="86"/>
      <c r="F15618" s="86"/>
    </row>
    <row r="15619" spans="3:6" x14ac:dyDescent="0.25">
      <c r="C15619" s="86"/>
      <c r="D15619" s="86"/>
      <c r="E15619" s="86"/>
      <c r="F15619" s="86"/>
    </row>
    <row r="15620" spans="3:6" x14ac:dyDescent="0.25">
      <c r="C15620" s="86"/>
      <c r="D15620" s="86"/>
      <c r="E15620" s="86"/>
      <c r="F15620" s="86"/>
    </row>
    <row r="15621" spans="3:6" x14ac:dyDescent="0.25">
      <c r="C15621" s="86"/>
      <c r="D15621" s="86"/>
      <c r="E15621" s="86"/>
      <c r="F15621" s="86"/>
    </row>
    <row r="15622" spans="3:6" x14ac:dyDescent="0.25">
      <c r="C15622" s="86"/>
      <c r="D15622" s="86"/>
      <c r="E15622" s="86"/>
      <c r="F15622" s="86"/>
    </row>
    <row r="15623" spans="3:6" x14ac:dyDescent="0.25">
      <c r="C15623" s="86"/>
      <c r="D15623" s="86"/>
      <c r="E15623" s="86"/>
      <c r="F15623" s="86"/>
    </row>
    <row r="15624" spans="3:6" x14ac:dyDescent="0.25">
      <c r="C15624" s="86"/>
      <c r="D15624" s="86"/>
      <c r="E15624" s="86"/>
      <c r="F15624" s="86"/>
    </row>
    <row r="15625" spans="3:6" x14ac:dyDescent="0.25">
      <c r="C15625" s="86"/>
      <c r="D15625" s="86"/>
      <c r="E15625" s="86"/>
      <c r="F15625" s="86"/>
    </row>
    <row r="15626" spans="3:6" x14ac:dyDescent="0.25">
      <c r="C15626" s="86"/>
      <c r="D15626" s="86"/>
      <c r="E15626" s="86"/>
      <c r="F15626" s="86"/>
    </row>
    <row r="15627" spans="3:6" x14ac:dyDescent="0.25">
      <c r="C15627" s="86"/>
      <c r="D15627" s="86"/>
      <c r="E15627" s="86"/>
      <c r="F15627" s="86"/>
    </row>
    <row r="15628" spans="3:6" x14ac:dyDescent="0.25">
      <c r="C15628" s="86"/>
      <c r="D15628" s="86"/>
      <c r="E15628" s="86"/>
      <c r="F15628" s="86"/>
    </row>
    <row r="15629" spans="3:6" x14ac:dyDescent="0.25">
      <c r="C15629" s="86"/>
      <c r="D15629" s="86"/>
      <c r="E15629" s="86"/>
      <c r="F15629" s="86"/>
    </row>
    <row r="15630" spans="3:6" x14ac:dyDescent="0.25">
      <c r="C15630" s="86"/>
      <c r="D15630" s="86"/>
      <c r="E15630" s="86"/>
      <c r="F15630" s="86"/>
    </row>
    <row r="15631" spans="3:6" x14ac:dyDescent="0.25">
      <c r="C15631" s="86"/>
      <c r="D15631" s="86"/>
      <c r="E15631" s="86"/>
      <c r="F15631" s="86"/>
    </row>
    <row r="15632" spans="3:6" x14ac:dyDescent="0.25">
      <c r="C15632" s="86"/>
      <c r="D15632" s="86"/>
      <c r="E15632" s="86"/>
      <c r="F15632" s="86"/>
    </row>
    <row r="15633" spans="3:6" x14ac:dyDescent="0.25">
      <c r="C15633" s="86"/>
      <c r="D15633" s="86"/>
      <c r="E15633" s="86"/>
      <c r="F15633" s="86"/>
    </row>
    <row r="15634" spans="3:6" x14ac:dyDescent="0.25">
      <c r="C15634" s="86"/>
      <c r="D15634" s="86"/>
      <c r="E15634" s="86"/>
      <c r="F15634" s="86"/>
    </row>
    <row r="15635" spans="3:6" x14ac:dyDescent="0.25">
      <c r="C15635" s="86"/>
      <c r="D15635" s="86"/>
      <c r="E15635" s="86"/>
      <c r="F15635" s="86"/>
    </row>
    <row r="15636" spans="3:6" x14ac:dyDescent="0.25">
      <c r="C15636" s="86"/>
      <c r="D15636" s="86"/>
      <c r="E15636" s="86"/>
      <c r="F15636" s="86"/>
    </row>
    <row r="15637" spans="3:6" x14ac:dyDescent="0.25">
      <c r="C15637" s="86"/>
      <c r="D15637" s="86"/>
      <c r="E15637" s="86"/>
      <c r="F15637" s="86"/>
    </row>
    <row r="15638" spans="3:6" x14ac:dyDescent="0.25">
      <c r="C15638" s="86"/>
      <c r="D15638" s="86"/>
      <c r="E15638" s="86"/>
      <c r="F15638" s="86"/>
    </row>
    <row r="15639" spans="3:6" x14ac:dyDescent="0.25">
      <c r="C15639" s="86"/>
      <c r="D15639" s="86"/>
      <c r="E15639" s="86"/>
      <c r="F15639" s="86"/>
    </row>
    <row r="15640" spans="3:6" x14ac:dyDescent="0.25">
      <c r="C15640" s="86"/>
      <c r="D15640" s="86"/>
      <c r="E15640" s="86"/>
      <c r="F15640" s="86"/>
    </row>
    <row r="15641" spans="3:6" x14ac:dyDescent="0.25">
      <c r="C15641" s="86"/>
      <c r="D15641" s="86"/>
      <c r="E15641" s="86"/>
      <c r="F15641" s="86"/>
    </row>
    <row r="15642" spans="3:6" x14ac:dyDescent="0.25">
      <c r="C15642" s="86"/>
      <c r="D15642" s="86"/>
      <c r="E15642" s="86"/>
      <c r="F15642" s="86"/>
    </row>
    <row r="15643" spans="3:6" x14ac:dyDescent="0.25">
      <c r="C15643" s="86"/>
      <c r="D15643" s="86"/>
      <c r="E15643" s="86"/>
      <c r="F15643" s="86"/>
    </row>
    <row r="15644" spans="3:6" x14ac:dyDescent="0.25">
      <c r="C15644" s="86"/>
      <c r="D15644" s="86"/>
      <c r="E15644" s="86"/>
      <c r="F15644" s="86"/>
    </row>
    <row r="15645" spans="3:6" x14ac:dyDescent="0.25">
      <c r="C15645" s="86"/>
      <c r="D15645" s="86"/>
      <c r="E15645" s="86"/>
      <c r="F15645" s="86"/>
    </row>
    <row r="15646" spans="3:6" x14ac:dyDescent="0.25">
      <c r="C15646" s="86"/>
      <c r="D15646" s="86"/>
      <c r="E15646" s="86"/>
      <c r="F15646" s="86"/>
    </row>
    <row r="15647" spans="3:6" x14ac:dyDescent="0.25">
      <c r="C15647" s="86"/>
      <c r="D15647" s="86"/>
      <c r="E15647" s="86"/>
      <c r="F15647" s="86"/>
    </row>
    <row r="15648" spans="3:6" x14ac:dyDescent="0.25">
      <c r="C15648" s="86"/>
      <c r="D15648" s="86"/>
      <c r="E15648" s="86"/>
      <c r="F15648" s="86"/>
    </row>
    <row r="15649" spans="3:6" x14ac:dyDescent="0.25">
      <c r="C15649" s="86"/>
      <c r="D15649" s="86"/>
      <c r="E15649" s="86"/>
      <c r="F15649" s="86"/>
    </row>
    <row r="15650" spans="3:6" x14ac:dyDescent="0.25">
      <c r="C15650" s="86"/>
      <c r="D15650" s="86"/>
      <c r="E15650" s="86"/>
      <c r="F15650" s="86"/>
    </row>
    <row r="15651" spans="3:6" x14ac:dyDescent="0.25">
      <c r="C15651" s="86"/>
      <c r="D15651" s="86"/>
      <c r="E15651" s="86"/>
      <c r="F15651" s="86"/>
    </row>
    <row r="15652" spans="3:6" x14ac:dyDescent="0.25">
      <c r="C15652" s="86"/>
      <c r="D15652" s="86"/>
      <c r="E15652" s="86"/>
      <c r="F15652" s="86"/>
    </row>
    <row r="15653" spans="3:6" x14ac:dyDescent="0.25">
      <c r="C15653" s="86"/>
      <c r="D15653" s="86"/>
      <c r="E15653" s="86"/>
      <c r="F15653" s="86"/>
    </row>
    <row r="15654" spans="3:6" x14ac:dyDescent="0.25">
      <c r="C15654" s="86"/>
      <c r="D15654" s="86"/>
      <c r="E15654" s="86"/>
      <c r="F15654" s="86"/>
    </row>
    <row r="15655" spans="3:6" x14ac:dyDescent="0.25">
      <c r="C15655" s="86"/>
      <c r="D15655" s="86"/>
      <c r="E15655" s="86"/>
      <c r="F15655" s="86"/>
    </row>
    <row r="15656" spans="3:6" x14ac:dyDescent="0.25">
      <c r="C15656" s="86"/>
      <c r="D15656" s="86"/>
      <c r="E15656" s="86"/>
      <c r="F15656" s="86"/>
    </row>
    <row r="15657" spans="3:6" x14ac:dyDescent="0.25">
      <c r="C15657" s="86"/>
      <c r="D15657" s="86"/>
      <c r="E15657" s="86"/>
      <c r="F15657" s="86"/>
    </row>
    <row r="15658" spans="3:6" x14ac:dyDescent="0.25">
      <c r="C15658" s="86"/>
      <c r="D15658" s="86"/>
      <c r="E15658" s="86"/>
      <c r="F15658" s="86"/>
    </row>
    <row r="15659" spans="3:6" x14ac:dyDescent="0.25">
      <c r="C15659" s="86"/>
      <c r="D15659" s="86"/>
      <c r="E15659" s="86"/>
      <c r="F15659" s="86"/>
    </row>
    <row r="15660" spans="3:6" x14ac:dyDescent="0.25">
      <c r="C15660" s="86"/>
      <c r="D15660" s="86"/>
      <c r="E15660" s="86"/>
      <c r="F15660" s="86"/>
    </row>
    <row r="15661" spans="3:6" x14ac:dyDescent="0.25">
      <c r="C15661" s="86"/>
      <c r="D15661" s="86"/>
      <c r="E15661" s="86"/>
      <c r="F15661" s="86"/>
    </row>
    <row r="15662" spans="3:6" x14ac:dyDescent="0.25">
      <c r="C15662" s="86"/>
      <c r="D15662" s="86"/>
      <c r="E15662" s="86"/>
      <c r="F15662" s="86"/>
    </row>
    <row r="15663" spans="3:6" x14ac:dyDescent="0.25">
      <c r="C15663" s="86"/>
      <c r="D15663" s="86"/>
      <c r="E15663" s="86"/>
      <c r="F15663" s="86"/>
    </row>
    <row r="15664" spans="3:6" x14ac:dyDescent="0.25">
      <c r="C15664" s="86"/>
      <c r="D15664" s="86"/>
      <c r="E15664" s="86"/>
      <c r="F15664" s="86"/>
    </row>
    <row r="15665" spans="3:6" x14ac:dyDescent="0.25">
      <c r="C15665" s="86"/>
      <c r="D15665" s="86"/>
      <c r="E15665" s="86"/>
      <c r="F15665" s="86"/>
    </row>
    <row r="15666" spans="3:6" x14ac:dyDescent="0.25">
      <c r="C15666" s="86"/>
      <c r="D15666" s="86"/>
      <c r="E15666" s="86"/>
      <c r="F15666" s="86"/>
    </row>
    <row r="15667" spans="3:6" x14ac:dyDescent="0.25">
      <c r="C15667" s="86"/>
      <c r="D15667" s="86"/>
      <c r="E15667" s="86"/>
      <c r="F15667" s="86"/>
    </row>
    <row r="15668" spans="3:6" x14ac:dyDescent="0.25">
      <c r="C15668" s="86"/>
      <c r="D15668" s="86"/>
      <c r="E15668" s="86"/>
      <c r="F15668" s="86"/>
    </row>
    <row r="15669" spans="3:6" x14ac:dyDescent="0.25">
      <c r="C15669" s="86"/>
      <c r="D15669" s="86"/>
      <c r="E15669" s="86"/>
      <c r="F15669" s="86"/>
    </row>
    <row r="15670" spans="3:6" x14ac:dyDescent="0.25">
      <c r="C15670" s="86"/>
      <c r="D15670" s="86"/>
      <c r="E15670" s="86"/>
      <c r="F15670" s="86"/>
    </row>
    <row r="15671" spans="3:6" x14ac:dyDescent="0.25">
      <c r="C15671" s="86"/>
      <c r="D15671" s="86"/>
      <c r="E15671" s="86"/>
      <c r="F15671" s="86"/>
    </row>
    <row r="15672" spans="3:6" x14ac:dyDescent="0.25">
      <c r="C15672" s="86"/>
      <c r="D15672" s="86"/>
      <c r="E15672" s="86"/>
      <c r="F15672" s="86"/>
    </row>
    <row r="15673" spans="3:6" x14ac:dyDescent="0.25">
      <c r="C15673" s="86"/>
      <c r="D15673" s="86"/>
      <c r="E15673" s="86"/>
      <c r="F15673" s="86"/>
    </row>
    <row r="15674" spans="3:6" x14ac:dyDescent="0.25">
      <c r="C15674" s="86"/>
      <c r="D15674" s="86"/>
      <c r="E15674" s="86"/>
      <c r="F15674" s="86"/>
    </row>
    <row r="15675" spans="3:6" x14ac:dyDescent="0.25">
      <c r="C15675" s="86"/>
      <c r="D15675" s="86"/>
      <c r="E15675" s="86"/>
      <c r="F15675" s="86"/>
    </row>
    <row r="15676" spans="3:6" x14ac:dyDescent="0.25">
      <c r="C15676" s="86"/>
      <c r="D15676" s="86"/>
      <c r="E15676" s="86"/>
      <c r="F15676" s="86"/>
    </row>
    <row r="15677" spans="3:6" x14ac:dyDescent="0.25">
      <c r="C15677" s="86"/>
      <c r="D15677" s="86"/>
      <c r="E15677" s="86"/>
      <c r="F15677" s="86"/>
    </row>
    <row r="15678" spans="3:6" x14ac:dyDescent="0.25">
      <c r="C15678" s="86"/>
      <c r="D15678" s="86"/>
      <c r="E15678" s="86"/>
      <c r="F15678" s="86"/>
    </row>
    <row r="15679" spans="3:6" x14ac:dyDescent="0.25">
      <c r="C15679" s="86"/>
      <c r="D15679" s="86"/>
      <c r="E15679" s="86"/>
      <c r="F15679" s="86"/>
    </row>
    <row r="15680" spans="3:6" x14ac:dyDescent="0.25">
      <c r="C15680" s="86"/>
      <c r="D15680" s="86"/>
      <c r="E15680" s="86"/>
      <c r="F15680" s="86"/>
    </row>
    <row r="15681" spans="3:6" x14ac:dyDescent="0.25">
      <c r="C15681" s="86"/>
      <c r="D15681" s="86"/>
      <c r="E15681" s="86"/>
      <c r="F15681" s="86"/>
    </row>
    <row r="15682" spans="3:6" x14ac:dyDescent="0.25">
      <c r="C15682" s="86"/>
      <c r="D15682" s="86"/>
      <c r="E15682" s="86"/>
      <c r="F15682" s="86"/>
    </row>
    <row r="15683" spans="3:6" x14ac:dyDescent="0.25">
      <c r="C15683" s="86"/>
      <c r="D15683" s="86"/>
      <c r="E15683" s="86"/>
      <c r="F15683" s="86"/>
    </row>
    <row r="15684" spans="3:6" x14ac:dyDescent="0.25">
      <c r="C15684" s="86"/>
      <c r="D15684" s="86"/>
      <c r="E15684" s="86"/>
      <c r="F15684" s="86"/>
    </row>
    <row r="15685" spans="3:6" x14ac:dyDescent="0.25">
      <c r="C15685" s="86"/>
      <c r="D15685" s="86"/>
      <c r="E15685" s="86"/>
      <c r="F15685" s="86"/>
    </row>
    <row r="15686" spans="3:6" x14ac:dyDescent="0.25">
      <c r="C15686" s="86"/>
      <c r="D15686" s="86"/>
      <c r="E15686" s="86"/>
      <c r="F15686" s="86"/>
    </row>
    <row r="15687" spans="3:6" x14ac:dyDescent="0.25">
      <c r="C15687" s="86"/>
      <c r="D15687" s="86"/>
      <c r="E15687" s="86"/>
      <c r="F15687" s="86"/>
    </row>
    <row r="15688" spans="3:6" x14ac:dyDescent="0.25">
      <c r="C15688" s="86"/>
      <c r="D15688" s="86"/>
      <c r="E15688" s="86"/>
      <c r="F15688" s="86"/>
    </row>
    <row r="15689" spans="3:6" x14ac:dyDescent="0.25">
      <c r="C15689" s="86"/>
      <c r="D15689" s="86"/>
      <c r="E15689" s="86"/>
      <c r="F15689" s="86"/>
    </row>
    <row r="15690" spans="3:6" x14ac:dyDescent="0.25">
      <c r="C15690" s="86"/>
      <c r="D15690" s="86"/>
      <c r="E15690" s="86"/>
      <c r="F15690" s="86"/>
    </row>
    <row r="15691" spans="3:6" x14ac:dyDescent="0.25">
      <c r="C15691" s="86"/>
      <c r="D15691" s="86"/>
      <c r="E15691" s="86"/>
      <c r="F15691" s="86"/>
    </row>
    <row r="15692" spans="3:6" x14ac:dyDescent="0.25">
      <c r="C15692" s="86"/>
      <c r="D15692" s="86"/>
      <c r="E15692" s="86"/>
      <c r="F15692" s="86"/>
    </row>
    <row r="15693" spans="3:6" x14ac:dyDescent="0.25">
      <c r="C15693" s="86"/>
      <c r="D15693" s="86"/>
      <c r="E15693" s="86"/>
      <c r="F15693" s="86"/>
    </row>
    <row r="15694" spans="3:6" x14ac:dyDescent="0.25">
      <c r="C15694" s="86"/>
      <c r="D15694" s="86"/>
      <c r="E15694" s="86"/>
      <c r="F15694" s="86"/>
    </row>
    <row r="15695" spans="3:6" x14ac:dyDescent="0.25">
      <c r="C15695" s="86"/>
      <c r="D15695" s="86"/>
      <c r="E15695" s="86"/>
      <c r="F15695" s="86"/>
    </row>
    <row r="15696" spans="3:6" x14ac:dyDescent="0.25">
      <c r="C15696" s="86"/>
      <c r="D15696" s="86"/>
      <c r="E15696" s="86"/>
      <c r="F15696" s="86"/>
    </row>
    <row r="15697" spans="3:6" x14ac:dyDescent="0.25">
      <c r="C15697" s="86"/>
      <c r="D15697" s="86"/>
      <c r="E15697" s="86"/>
      <c r="F15697" s="86"/>
    </row>
    <row r="15698" spans="3:6" x14ac:dyDescent="0.25">
      <c r="C15698" s="86"/>
      <c r="D15698" s="86"/>
      <c r="E15698" s="86"/>
      <c r="F15698" s="86"/>
    </row>
    <row r="15699" spans="3:6" x14ac:dyDescent="0.25">
      <c r="C15699" s="86"/>
      <c r="D15699" s="86"/>
      <c r="E15699" s="86"/>
      <c r="F15699" s="86"/>
    </row>
    <row r="15700" spans="3:6" x14ac:dyDescent="0.25">
      <c r="C15700" s="86"/>
      <c r="D15700" s="86"/>
      <c r="E15700" s="86"/>
      <c r="F15700" s="86"/>
    </row>
    <row r="15701" spans="3:6" x14ac:dyDescent="0.25">
      <c r="C15701" s="86"/>
      <c r="D15701" s="86"/>
      <c r="E15701" s="86"/>
      <c r="F15701" s="86"/>
    </row>
    <row r="15702" spans="3:6" x14ac:dyDescent="0.25">
      <c r="C15702" s="86"/>
      <c r="D15702" s="86"/>
      <c r="E15702" s="86"/>
      <c r="F15702" s="86"/>
    </row>
    <row r="15703" spans="3:6" x14ac:dyDescent="0.25">
      <c r="C15703" s="86"/>
      <c r="D15703" s="86"/>
      <c r="E15703" s="86"/>
      <c r="F15703" s="86"/>
    </row>
    <row r="15704" spans="3:6" x14ac:dyDescent="0.25">
      <c r="C15704" s="86"/>
      <c r="D15704" s="86"/>
      <c r="E15704" s="86"/>
      <c r="F15704" s="86"/>
    </row>
    <row r="15705" spans="3:6" x14ac:dyDescent="0.25">
      <c r="C15705" s="86"/>
      <c r="D15705" s="86"/>
      <c r="E15705" s="86"/>
      <c r="F15705" s="86"/>
    </row>
    <row r="15706" spans="3:6" x14ac:dyDescent="0.25">
      <c r="C15706" s="86"/>
      <c r="D15706" s="86"/>
      <c r="E15706" s="86"/>
      <c r="F15706" s="86"/>
    </row>
    <row r="15707" spans="3:6" x14ac:dyDescent="0.25">
      <c r="C15707" s="86"/>
      <c r="D15707" s="86"/>
      <c r="E15707" s="86"/>
      <c r="F15707" s="86"/>
    </row>
    <row r="15708" spans="3:6" x14ac:dyDescent="0.25">
      <c r="C15708" s="86"/>
      <c r="D15708" s="86"/>
      <c r="E15708" s="86"/>
      <c r="F15708" s="86"/>
    </row>
    <row r="15709" spans="3:6" x14ac:dyDescent="0.25">
      <c r="C15709" s="86"/>
      <c r="D15709" s="86"/>
      <c r="E15709" s="86"/>
      <c r="F15709" s="86"/>
    </row>
    <row r="15710" spans="3:6" x14ac:dyDescent="0.25">
      <c r="C15710" s="86"/>
      <c r="D15710" s="86"/>
      <c r="E15710" s="86"/>
      <c r="F15710" s="86"/>
    </row>
    <row r="15711" spans="3:6" x14ac:dyDescent="0.25">
      <c r="C15711" s="86"/>
      <c r="D15711" s="86"/>
      <c r="E15711" s="86"/>
      <c r="F15711" s="86"/>
    </row>
    <row r="15712" spans="3:6" x14ac:dyDescent="0.25">
      <c r="C15712" s="86"/>
      <c r="D15712" s="86"/>
      <c r="E15712" s="86"/>
      <c r="F15712" s="86"/>
    </row>
    <row r="15713" spans="3:6" x14ac:dyDescent="0.25">
      <c r="C15713" s="86"/>
      <c r="D15713" s="86"/>
      <c r="E15713" s="86"/>
      <c r="F15713" s="86"/>
    </row>
    <row r="15714" spans="3:6" x14ac:dyDescent="0.25">
      <c r="C15714" s="86"/>
      <c r="D15714" s="86"/>
      <c r="E15714" s="86"/>
      <c r="F15714" s="86"/>
    </row>
    <row r="15715" spans="3:6" x14ac:dyDescent="0.25">
      <c r="C15715" s="86"/>
      <c r="D15715" s="86"/>
      <c r="E15715" s="86"/>
      <c r="F15715" s="86"/>
    </row>
    <row r="15716" spans="3:6" x14ac:dyDescent="0.25">
      <c r="C15716" s="86"/>
      <c r="D15716" s="86"/>
      <c r="E15716" s="86"/>
      <c r="F15716" s="86"/>
    </row>
    <row r="15717" spans="3:6" x14ac:dyDescent="0.25">
      <c r="C15717" s="86"/>
      <c r="D15717" s="86"/>
      <c r="E15717" s="86"/>
      <c r="F15717" s="86"/>
    </row>
    <row r="15718" spans="3:6" x14ac:dyDescent="0.25">
      <c r="C15718" s="86"/>
      <c r="D15718" s="86"/>
      <c r="E15718" s="86"/>
      <c r="F15718" s="86"/>
    </row>
    <row r="15719" spans="3:6" x14ac:dyDescent="0.25">
      <c r="C15719" s="86"/>
      <c r="D15719" s="86"/>
      <c r="E15719" s="86"/>
      <c r="F15719" s="86"/>
    </row>
    <row r="15720" spans="3:6" x14ac:dyDescent="0.25">
      <c r="C15720" s="86"/>
      <c r="D15720" s="86"/>
      <c r="E15720" s="86"/>
      <c r="F15720" s="86"/>
    </row>
    <row r="15721" spans="3:6" x14ac:dyDescent="0.25">
      <c r="C15721" s="86"/>
      <c r="D15721" s="86"/>
      <c r="E15721" s="86"/>
      <c r="F15721" s="86"/>
    </row>
    <row r="15722" spans="3:6" x14ac:dyDescent="0.25">
      <c r="C15722" s="86"/>
      <c r="D15722" s="86"/>
      <c r="E15722" s="86"/>
      <c r="F15722" s="86"/>
    </row>
    <row r="15723" spans="3:6" x14ac:dyDescent="0.25">
      <c r="C15723" s="86"/>
      <c r="D15723" s="86"/>
      <c r="E15723" s="86"/>
      <c r="F15723" s="86"/>
    </row>
    <row r="15724" spans="3:6" x14ac:dyDescent="0.25">
      <c r="C15724" s="86"/>
      <c r="D15724" s="86"/>
      <c r="E15724" s="86"/>
      <c r="F15724" s="86"/>
    </row>
    <row r="15725" spans="3:6" x14ac:dyDescent="0.25">
      <c r="C15725" s="86"/>
      <c r="D15725" s="86"/>
      <c r="E15725" s="86"/>
      <c r="F15725" s="86"/>
    </row>
    <row r="15726" spans="3:6" x14ac:dyDescent="0.25">
      <c r="C15726" s="86"/>
      <c r="D15726" s="86"/>
      <c r="E15726" s="86"/>
      <c r="F15726" s="86"/>
    </row>
    <row r="15727" spans="3:6" x14ac:dyDescent="0.25">
      <c r="C15727" s="86"/>
      <c r="D15727" s="86"/>
      <c r="E15727" s="86"/>
      <c r="F15727" s="86"/>
    </row>
    <row r="15728" spans="3:6" x14ac:dyDescent="0.25">
      <c r="C15728" s="86"/>
      <c r="D15728" s="86"/>
      <c r="E15728" s="86"/>
      <c r="F15728" s="86"/>
    </row>
    <row r="15729" spans="3:6" x14ac:dyDescent="0.25">
      <c r="C15729" s="86"/>
      <c r="D15729" s="86"/>
      <c r="E15729" s="86"/>
      <c r="F15729" s="86"/>
    </row>
    <row r="15730" spans="3:6" x14ac:dyDescent="0.25">
      <c r="C15730" s="86"/>
      <c r="D15730" s="86"/>
      <c r="E15730" s="86"/>
      <c r="F15730" s="86"/>
    </row>
    <row r="15731" spans="3:6" x14ac:dyDescent="0.25">
      <c r="C15731" s="86"/>
      <c r="D15731" s="86"/>
      <c r="E15731" s="86"/>
      <c r="F15731" s="86"/>
    </row>
    <row r="15732" spans="3:6" x14ac:dyDescent="0.25">
      <c r="C15732" s="86"/>
      <c r="D15732" s="86"/>
      <c r="E15732" s="86"/>
      <c r="F15732" s="86"/>
    </row>
    <row r="15733" spans="3:6" x14ac:dyDescent="0.25">
      <c r="C15733" s="86"/>
      <c r="D15733" s="86"/>
      <c r="E15733" s="86"/>
      <c r="F15733" s="86"/>
    </row>
    <row r="15734" spans="3:6" x14ac:dyDescent="0.25">
      <c r="C15734" s="86"/>
      <c r="D15734" s="86"/>
      <c r="E15734" s="86"/>
      <c r="F15734" s="86"/>
    </row>
    <row r="15735" spans="3:6" x14ac:dyDescent="0.25">
      <c r="C15735" s="86"/>
      <c r="D15735" s="86"/>
      <c r="E15735" s="86"/>
      <c r="F15735" s="86"/>
    </row>
    <row r="15736" spans="3:6" x14ac:dyDescent="0.25">
      <c r="C15736" s="86"/>
      <c r="D15736" s="86"/>
      <c r="E15736" s="86"/>
      <c r="F15736" s="86"/>
    </row>
    <row r="15737" spans="3:6" x14ac:dyDescent="0.25">
      <c r="C15737" s="86"/>
      <c r="D15737" s="86"/>
      <c r="E15737" s="86"/>
      <c r="F15737" s="86"/>
    </row>
    <row r="15738" spans="3:6" x14ac:dyDescent="0.25">
      <c r="C15738" s="86"/>
      <c r="D15738" s="86"/>
      <c r="E15738" s="86"/>
      <c r="F15738" s="86"/>
    </row>
    <row r="15739" spans="3:6" x14ac:dyDescent="0.25">
      <c r="C15739" s="86"/>
      <c r="D15739" s="86"/>
      <c r="E15739" s="86"/>
      <c r="F15739" s="86"/>
    </row>
    <row r="15740" spans="3:6" x14ac:dyDescent="0.25">
      <c r="C15740" s="86"/>
      <c r="D15740" s="86"/>
      <c r="E15740" s="86"/>
      <c r="F15740" s="86"/>
    </row>
    <row r="15741" spans="3:6" x14ac:dyDescent="0.25">
      <c r="C15741" s="86"/>
      <c r="D15741" s="86"/>
      <c r="E15741" s="86"/>
      <c r="F15741" s="86"/>
    </row>
    <row r="15742" spans="3:6" x14ac:dyDescent="0.25">
      <c r="C15742" s="86"/>
      <c r="D15742" s="86"/>
      <c r="E15742" s="86"/>
      <c r="F15742" s="86"/>
    </row>
    <row r="15743" spans="3:6" x14ac:dyDescent="0.25">
      <c r="C15743" s="86"/>
      <c r="D15743" s="86"/>
      <c r="E15743" s="86"/>
      <c r="F15743" s="86"/>
    </row>
    <row r="15744" spans="3:6" x14ac:dyDescent="0.25">
      <c r="C15744" s="86"/>
      <c r="D15744" s="86"/>
      <c r="E15744" s="86"/>
      <c r="F15744" s="86"/>
    </row>
    <row r="15745" spans="3:6" x14ac:dyDescent="0.25">
      <c r="C15745" s="86"/>
      <c r="D15745" s="86"/>
      <c r="E15745" s="86"/>
      <c r="F15745" s="86"/>
    </row>
    <row r="15746" spans="3:6" x14ac:dyDescent="0.25">
      <c r="C15746" s="86"/>
      <c r="D15746" s="86"/>
      <c r="E15746" s="86"/>
      <c r="F15746" s="86"/>
    </row>
    <row r="15747" spans="3:6" x14ac:dyDescent="0.25">
      <c r="C15747" s="86"/>
      <c r="D15747" s="86"/>
      <c r="E15747" s="86"/>
      <c r="F15747" s="86"/>
    </row>
    <row r="15748" spans="3:6" x14ac:dyDescent="0.25">
      <c r="C15748" s="86"/>
      <c r="D15748" s="86"/>
      <c r="E15748" s="86"/>
      <c r="F15748" s="86"/>
    </row>
    <row r="15749" spans="3:6" x14ac:dyDescent="0.25">
      <c r="C15749" s="86"/>
      <c r="D15749" s="86"/>
      <c r="E15749" s="86"/>
      <c r="F15749" s="86"/>
    </row>
    <row r="15750" spans="3:6" x14ac:dyDescent="0.25">
      <c r="C15750" s="86"/>
      <c r="D15750" s="86"/>
      <c r="E15750" s="86"/>
      <c r="F15750" s="86"/>
    </row>
    <row r="15751" spans="3:6" x14ac:dyDescent="0.25">
      <c r="C15751" s="86"/>
      <c r="D15751" s="86"/>
      <c r="E15751" s="86"/>
      <c r="F15751" s="86"/>
    </row>
    <row r="15752" spans="3:6" x14ac:dyDescent="0.25">
      <c r="C15752" s="86"/>
      <c r="D15752" s="86"/>
      <c r="E15752" s="86"/>
      <c r="F15752" s="86"/>
    </row>
    <row r="15753" spans="3:6" x14ac:dyDescent="0.25">
      <c r="C15753" s="86"/>
      <c r="D15753" s="86"/>
      <c r="E15753" s="86"/>
      <c r="F15753" s="86"/>
    </row>
    <row r="15754" spans="3:6" x14ac:dyDescent="0.25">
      <c r="C15754" s="86"/>
      <c r="D15754" s="86"/>
      <c r="E15754" s="86"/>
      <c r="F15754" s="86"/>
    </row>
    <row r="15755" spans="3:6" x14ac:dyDescent="0.25">
      <c r="C15755" s="86"/>
      <c r="D15755" s="86"/>
      <c r="E15755" s="86"/>
      <c r="F15755" s="86"/>
    </row>
    <row r="15756" spans="3:6" x14ac:dyDescent="0.25">
      <c r="C15756" s="86"/>
      <c r="D15756" s="86"/>
      <c r="E15756" s="86"/>
      <c r="F15756" s="86"/>
    </row>
    <row r="15757" spans="3:6" x14ac:dyDescent="0.25">
      <c r="C15757" s="86"/>
      <c r="D15757" s="86"/>
      <c r="E15757" s="86"/>
      <c r="F15757" s="86"/>
    </row>
    <row r="15758" spans="3:6" x14ac:dyDescent="0.25">
      <c r="C15758" s="86"/>
      <c r="D15758" s="86"/>
      <c r="E15758" s="86"/>
      <c r="F15758" s="86"/>
    </row>
    <row r="15759" spans="3:6" x14ac:dyDescent="0.25">
      <c r="C15759" s="86"/>
      <c r="D15759" s="86"/>
      <c r="E15759" s="86"/>
      <c r="F15759" s="86"/>
    </row>
    <row r="15760" spans="3:6" x14ac:dyDescent="0.25">
      <c r="C15760" s="86"/>
      <c r="D15760" s="86"/>
      <c r="E15760" s="86"/>
      <c r="F15760" s="86"/>
    </row>
    <row r="15761" spans="3:6" x14ac:dyDescent="0.25">
      <c r="C15761" s="86"/>
      <c r="D15761" s="86"/>
      <c r="E15761" s="86"/>
      <c r="F15761" s="86"/>
    </row>
    <row r="15762" spans="3:6" x14ac:dyDescent="0.25">
      <c r="C15762" s="86"/>
      <c r="D15762" s="86"/>
      <c r="E15762" s="86"/>
      <c r="F15762" s="86"/>
    </row>
    <row r="15763" spans="3:6" x14ac:dyDescent="0.25">
      <c r="C15763" s="86"/>
      <c r="D15763" s="86"/>
      <c r="E15763" s="86"/>
      <c r="F15763" s="86"/>
    </row>
    <row r="15764" spans="3:6" x14ac:dyDescent="0.25">
      <c r="C15764" s="86"/>
      <c r="D15764" s="86"/>
      <c r="E15764" s="86"/>
      <c r="F15764" s="86"/>
    </row>
    <row r="15765" spans="3:6" x14ac:dyDescent="0.25">
      <c r="C15765" s="86"/>
      <c r="D15765" s="86"/>
      <c r="E15765" s="86"/>
      <c r="F15765" s="86"/>
    </row>
    <row r="15766" spans="3:6" x14ac:dyDescent="0.25">
      <c r="C15766" s="86"/>
      <c r="D15766" s="86"/>
      <c r="E15766" s="86"/>
      <c r="F15766" s="86"/>
    </row>
    <row r="15767" spans="3:6" x14ac:dyDescent="0.25">
      <c r="C15767" s="86"/>
      <c r="D15767" s="86"/>
      <c r="E15767" s="86"/>
      <c r="F15767" s="86"/>
    </row>
    <row r="15768" spans="3:6" x14ac:dyDescent="0.25">
      <c r="C15768" s="86"/>
      <c r="D15768" s="86"/>
      <c r="E15768" s="86"/>
      <c r="F15768" s="86"/>
    </row>
    <row r="15769" spans="3:6" x14ac:dyDescent="0.25">
      <c r="C15769" s="86"/>
      <c r="D15769" s="86"/>
      <c r="E15769" s="86"/>
      <c r="F15769" s="86"/>
    </row>
    <row r="15770" spans="3:6" x14ac:dyDescent="0.25">
      <c r="C15770" s="86"/>
      <c r="D15770" s="86"/>
      <c r="E15770" s="86"/>
      <c r="F15770" s="86"/>
    </row>
    <row r="15771" spans="3:6" x14ac:dyDescent="0.25">
      <c r="C15771" s="86"/>
      <c r="D15771" s="86"/>
      <c r="E15771" s="86"/>
      <c r="F15771" s="86"/>
    </row>
    <row r="15772" spans="3:6" x14ac:dyDescent="0.25">
      <c r="C15772" s="86"/>
      <c r="D15772" s="86"/>
      <c r="E15772" s="86"/>
      <c r="F15772" s="86"/>
    </row>
    <row r="15773" spans="3:6" x14ac:dyDescent="0.25">
      <c r="C15773" s="86"/>
      <c r="D15773" s="86"/>
      <c r="E15773" s="86"/>
      <c r="F15773" s="86"/>
    </row>
    <row r="15774" spans="3:6" x14ac:dyDescent="0.25">
      <c r="C15774" s="86"/>
      <c r="D15774" s="86"/>
      <c r="E15774" s="86"/>
      <c r="F15774" s="86"/>
    </row>
    <row r="15775" spans="3:6" x14ac:dyDescent="0.25">
      <c r="C15775" s="86"/>
      <c r="D15775" s="86"/>
      <c r="E15775" s="86"/>
      <c r="F15775" s="86"/>
    </row>
    <row r="15776" spans="3:6" x14ac:dyDescent="0.25">
      <c r="C15776" s="86"/>
      <c r="D15776" s="86"/>
      <c r="E15776" s="86"/>
      <c r="F15776" s="86"/>
    </row>
    <row r="15777" spans="3:6" x14ac:dyDescent="0.25">
      <c r="C15777" s="86"/>
      <c r="D15777" s="86"/>
      <c r="E15777" s="86"/>
      <c r="F15777" s="86"/>
    </row>
    <row r="15778" spans="3:6" x14ac:dyDescent="0.25">
      <c r="C15778" s="86"/>
      <c r="D15778" s="86"/>
      <c r="E15778" s="86"/>
      <c r="F15778" s="86"/>
    </row>
    <row r="15779" spans="3:6" x14ac:dyDescent="0.25">
      <c r="C15779" s="86"/>
      <c r="D15779" s="86"/>
      <c r="E15779" s="86"/>
      <c r="F15779" s="86"/>
    </row>
    <row r="15780" spans="3:6" x14ac:dyDescent="0.25">
      <c r="C15780" s="86"/>
      <c r="D15780" s="86"/>
      <c r="E15780" s="86"/>
      <c r="F15780" s="86"/>
    </row>
    <row r="15781" spans="3:6" x14ac:dyDescent="0.25">
      <c r="C15781" s="86"/>
      <c r="D15781" s="86"/>
      <c r="E15781" s="86"/>
      <c r="F15781" s="86"/>
    </row>
    <row r="15782" spans="3:6" x14ac:dyDescent="0.25">
      <c r="C15782" s="86"/>
      <c r="D15782" s="86"/>
      <c r="E15782" s="86"/>
      <c r="F15782" s="86"/>
    </row>
    <row r="15783" spans="3:6" x14ac:dyDescent="0.25">
      <c r="C15783" s="86"/>
      <c r="D15783" s="86"/>
      <c r="E15783" s="86"/>
      <c r="F15783" s="86"/>
    </row>
    <row r="15784" spans="3:6" x14ac:dyDescent="0.25">
      <c r="C15784" s="86"/>
      <c r="D15784" s="86"/>
      <c r="E15784" s="86"/>
      <c r="F15784" s="86"/>
    </row>
    <row r="15785" spans="3:6" x14ac:dyDescent="0.25">
      <c r="C15785" s="86"/>
      <c r="D15785" s="86"/>
      <c r="E15785" s="86"/>
      <c r="F15785" s="86"/>
    </row>
    <row r="15786" spans="3:6" x14ac:dyDescent="0.25">
      <c r="C15786" s="86"/>
      <c r="D15786" s="86"/>
      <c r="E15786" s="86"/>
      <c r="F15786" s="86"/>
    </row>
    <row r="15787" spans="3:6" x14ac:dyDescent="0.25">
      <c r="C15787" s="86"/>
      <c r="D15787" s="86"/>
      <c r="E15787" s="86"/>
      <c r="F15787" s="86"/>
    </row>
    <row r="15788" spans="3:6" x14ac:dyDescent="0.25">
      <c r="C15788" s="86"/>
      <c r="D15788" s="86"/>
      <c r="E15788" s="86"/>
      <c r="F15788" s="86"/>
    </row>
    <row r="15789" spans="3:6" x14ac:dyDescent="0.25">
      <c r="C15789" s="86"/>
      <c r="D15789" s="86"/>
      <c r="E15789" s="86"/>
      <c r="F15789" s="86"/>
    </row>
    <row r="15790" spans="3:6" x14ac:dyDescent="0.25">
      <c r="C15790" s="86"/>
      <c r="D15790" s="86"/>
      <c r="E15790" s="86"/>
      <c r="F15790" s="86"/>
    </row>
    <row r="15791" spans="3:6" x14ac:dyDescent="0.25">
      <c r="C15791" s="86"/>
      <c r="D15791" s="86"/>
      <c r="E15791" s="86"/>
      <c r="F15791" s="86"/>
    </row>
    <row r="15792" spans="3:6" x14ac:dyDescent="0.25">
      <c r="C15792" s="86"/>
      <c r="D15792" s="86"/>
      <c r="E15792" s="86"/>
      <c r="F15792" s="86"/>
    </row>
    <row r="15793" spans="3:6" x14ac:dyDescent="0.25">
      <c r="C15793" s="86"/>
      <c r="D15793" s="86"/>
      <c r="E15793" s="86"/>
      <c r="F15793" s="86"/>
    </row>
    <row r="15794" spans="3:6" x14ac:dyDescent="0.25">
      <c r="C15794" s="86"/>
      <c r="D15794" s="86"/>
      <c r="E15794" s="86"/>
      <c r="F15794" s="86"/>
    </row>
    <row r="15795" spans="3:6" x14ac:dyDescent="0.25">
      <c r="C15795" s="86"/>
      <c r="D15795" s="86"/>
      <c r="E15795" s="86"/>
      <c r="F15795" s="86"/>
    </row>
    <row r="15796" spans="3:6" x14ac:dyDescent="0.25">
      <c r="C15796" s="86"/>
      <c r="D15796" s="86"/>
      <c r="E15796" s="86"/>
      <c r="F15796" s="86"/>
    </row>
    <row r="15797" spans="3:6" x14ac:dyDescent="0.25">
      <c r="C15797" s="86"/>
      <c r="D15797" s="86"/>
      <c r="E15797" s="86"/>
      <c r="F15797" s="86"/>
    </row>
    <row r="15798" spans="3:6" x14ac:dyDescent="0.25">
      <c r="C15798" s="86"/>
      <c r="D15798" s="86"/>
      <c r="E15798" s="86"/>
      <c r="F15798" s="86"/>
    </row>
    <row r="15799" spans="3:6" x14ac:dyDescent="0.25">
      <c r="C15799" s="86"/>
      <c r="D15799" s="86"/>
      <c r="E15799" s="86"/>
      <c r="F15799" s="86"/>
    </row>
    <row r="15800" spans="3:6" x14ac:dyDescent="0.25">
      <c r="C15800" s="86"/>
      <c r="D15800" s="86"/>
      <c r="E15800" s="86"/>
      <c r="F15800" s="86"/>
    </row>
    <row r="15801" spans="3:6" x14ac:dyDescent="0.25">
      <c r="C15801" s="86"/>
      <c r="D15801" s="86"/>
      <c r="E15801" s="86"/>
      <c r="F15801" s="86"/>
    </row>
    <row r="15802" spans="3:6" x14ac:dyDescent="0.25">
      <c r="C15802" s="86"/>
      <c r="D15802" s="86"/>
      <c r="E15802" s="86"/>
      <c r="F15802" s="86"/>
    </row>
    <row r="15803" spans="3:6" x14ac:dyDescent="0.25">
      <c r="C15803" s="86"/>
      <c r="D15803" s="86"/>
      <c r="E15803" s="86"/>
      <c r="F15803" s="86"/>
    </row>
    <row r="15804" spans="3:6" x14ac:dyDescent="0.25">
      <c r="C15804" s="86"/>
      <c r="D15804" s="86"/>
      <c r="E15804" s="86"/>
      <c r="F15804" s="86"/>
    </row>
    <row r="15805" spans="3:6" x14ac:dyDescent="0.25">
      <c r="C15805" s="86"/>
      <c r="D15805" s="86"/>
      <c r="E15805" s="86"/>
      <c r="F15805" s="86"/>
    </row>
    <row r="15806" spans="3:6" x14ac:dyDescent="0.25">
      <c r="C15806" s="86"/>
      <c r="D15806" s="86"/>
      <c r="E15806" s="86"/>
      <c r="F15806" s="86"/>
    </row>
    <row r="15807" spans="3:6" x14ac:dyDescent="0.25">
      <c r="C15807" s="86"/>
      <c r="D15807" s="86"/>
      <c r="E15807" s="86"/>
      <c r="F15807" s="86"/>
    </row>
    <row r="15808" spans="3:6" x14ac:dyDescent="0.25">
      <c r="C15808" s="86"/>
      <c r="D15808" s="86"/>
      <c r="E15808" s="86"/>
      <c r="F15808" s="86"/>
    </row>
    <row r="15809" spans="3:6" x14ac:dyDescent="0.25">
      <c r="C15809" s="86"/>
      <c r="D15809" s="86"/>
      <c r="E15809" s="86"/>
      <c r="F15809" s="86"/>
    </row>
    <row r="15810" spans="3:6" x14ac:dyDescent="0.25">
      <c r="C15810" s="86"/>
      <c r="D15810" s="86"/>
      <c r="E15810" s="86"/>
      <c r="F15810" s="86"/>
    </row>
    <row r="15811" spans="3:6" x14ac:dyDescent="0.25">
      <c r="C15811" s="86"/>
      <c r="D15811" s="86"/>
      <c r="E15811" s="86"/>
      <c r="F15811" s="86"/>
    </row>
    <row r="15812" spans="3:6" x14ac:dyDescent="0.25">
      <c r="C15812" s="86"/>
      <c r="D15812" s="86"/>
      <c r="E15812" s="86"/>
      <c r="F15812" s="86"/>
    </row>
    <row r="15813" spans="3:6" x14ac:dyDescent="0.25">
      <c r="C15813" s="86"/>
      <c r="D15813" s="86"/>
      <c r="E15813" s="86"/>
      <c r="F15813" s="86"/>
    </row>
    <row r="15814" spans="3:6" x14ac:dyDescent="0.25">
      <c r="C15814" s="86"/>
      <c r="D15814" s="86"/>
      <c r="E15814" s="86"/>
      <c r="F15814" s="86"/>
    </row>
    <row r="15815" spans="3:6" x14ac:dyDescent="0.25">
      <c r="C15815" s="86"/>
      <c r="D15815" s="86"/>
      <c r="E15815" s="86"/>
      <c r="F15815" s="86"/>
    </row>
    <row r="15816" spans="3:6" x14ac:dyDescent="0.25">
      <c r="C15816" s="86"/>
      <c r="D15816" s="86"/>
      <c r="E15816" s="86"/>
      <c r="F15816" s="86"/>
    </row>
    <row r="15817" spans="3:6" x14ac:dyDescent="0.25">
      <c r="C15817" s="86"/>
      <c r="D15817" s="86"/>
      <c r="E15817" s="86"/>
      <c r="F15817" s="86"/>
    </row>
    <row r="15818" spans="3:6" x14ac:dyDescent="0.25">
      <c r="C15818" s="86"/>
      <c r="D15818" s="86"/>
      <c r="E15818" s="86"/>
      <c r="F15818" s="86"/>
    </row>
    <row r="15819" spans="3:6" x14ac:dyDescent="0.25">
      <c r="C15819" s="86"/>
      <c r="D15819" s="86"/>
      <c r="E15819" s="86"/>
      <c r="F15819" s="86"/>
    </row>
    <row r="15820" spans="3:6" x14ac:dyDescent="0.25">
      <c r="C15820" s="86"/>
      <c r="D15820" s="86"/>
      <c r="E15820" s="86"/>
      <c r="F15820" s="86"/>
    </row>
    <row r="15821" spans="3:6" x14ac:dyDescent="0.25">
      <c r="C15821" s="86"/>
      <c r="D15821" s="86"/>
      <c r="E15821" s="86"/>
      <c r="F15821" s="86"/>
    </row>
    <row r="15822" spans="3:6" x14ac:dyDescent="0.25">
      <c r="C15822" s="86"/>
      <c r="D15822" s="86"/>
      <c r="E15822" s="86"/>
      <c r="F15822" s="86"/>
    </row>
    <row r="15823" spans="3:6" x14ac:dyDescent="0.25">
      <c r="C15823" s="86"/>
      <c r="D15823" s="86"/>
      <c r="E15823" s="86"/>
      <c r="F15823" s="86"/>
    </row>
    <row r="15824" spans="3:6" x14ac:dyDescent="0.25">
      <c r="C15824" s="86"/>
      <c r="D15824" s="86"/>
      <c r="E15824" s="86"/>
      <c r="F15824" s="86"/>
    </row>
    <row r="15825" spans="3:6" x14ac:dyDescent="0.25">
      <c r="C15825" s="86"/>
      <c r="D15825" s="86"/>
      <c r="E15825" s="86"/>
      <c r="F15825" s="86"/>
    </row>
    <row r="15826" spans="3:6" x14ac:dyDescent="0.25">
      <c r="C15826" s="86"/>
      <c r="D15826" s="86"/>
      <c r="E15826" s="86"/>
      <c r="F15826" s="86"/>
    </row>
    <row r="15827" spans="3:6" x14ac:dyDescent="0.25">
      <c r="C15827" s="86"/>
      <c r="D15827" s="86"/>
      <c r="E15827" s="86"/>
      <c r="F15827" s="86"/>
    </row>
    <row r="15828" spans="3:6" x14ac:dyDescent="0.25">
      <c r="C15828" s="86"/>
      <c r="D15828" s="86"/>
      <c r="E15828" s="86"/>
      <c r="F15828" s="86"/>
    </row>
    <row r="15829" spans="3:6" x14ac:dyDescent="0.25">
      <c r="C15829" s="86"/>
      <c r="D15829" s="86"/>
      <c r="E15829" s="86"/>
      <c r="F15829" s="86"/>
    </row>
    <row r="15830" spans="3:6" x14ac:dyDescent="0.25">
      <c r="C15830" s="86"/>
      <c r="D15830" s="86"/>
      <c r="E15830" s="86"/>
      <c r="F15830" s="86"/>
    </row>
    <row r="15831" spans="3:6" x14ac:dyDescent="0.25">
      <c r="C15831" s="86"/>
      <c r="D15831" s="86"/>
      <c r="E15831" s="86"/>
      <c r="F15831" s="86"/>
    </row>
    <row r="15832" spans="3:6" x14ac:dyDescent="0.25">
      <c r="C15832" s="86"/>
      <c r="D15832" s="86"/>
      <c r="E15832" s="86"/>
      <c r="F15832" s="86"/>
    </row>
    <row r="15833" spans="3:6" x14ac:dyDescent="0.25">
      <c r="C15833" s="86"/>
      <c r="D15833" s="86"/>
      <c r="E15833" s="86"/>
      <c r="F15833" s="86"/>
    </row>
    <row r="15834" spans="3:6" x14ac:dyDescent="0.25">
      <c r="C15834" s="86"/>
      <c r="D15834" s="86"/>
      <c r="E15834" s="86"/>
      <c r="F15834" s="86"/>
    </row>
    <row r="15835" spans="3:6" x14ac:dyDescent="0.25">
      <c r="C15835" s="86"/>
      <c r="D15835" s="86"/>
      <c r="E15835" s="86"/>
      <c r="F15835" s="86"/>
    </row>
    <row r="15836" spans="3:6" x14ac:dyDescent="0.25">
      <c r="C15836" s="86"/>
      <c r="D15836" s="86"/>
      <c r="E15836" s="86"/>
      <c r="F15836" s="86"/>
    </row>
    <row r="15837" spans="3:6" x14ac:dyDescent="0.25">
      <c r="C15837" s="86"/>
      <c r="D15837" s="86"/>
      <c r="E15837" s="86"/>
      <c r="F15837" s="86"/>
    </row>
    <row r="15838" spans="3:6" x14ac:dyDescent="0.25">
      <c r="C15838" s="86"/>
      <c r="D15838" s="86"/>
      <c r="E15838" s="86"/>
      <c r="F15838" s="86"/>
    </row>
    <row r="15839" spans="3:6" x14ac:dyDescent="0.25">
      <c r="C15839" s="86"/>
      <c r="D15839" s="86"/>
      <c r="E15839" s="86"/>
      <c r="F15839" s="86"/>
    </row>
    <row r="15840" spans="3:6" x14ac:dyDescent="0.25">
      <c r="C15840" s="86"/>
      <c r="D15840" s="86"/>
      <c r="E15840" s="86"/>
      <c r="F15840" s="86"/>
    </row>
    <row r="15841" spans="3:6" x14ac:dyDescent="0.25">
      <c r="C15841" s="86"/>
      <c r="D15841" s="86"/>
      <c r="E15841" s="86"/>
      <c r="F15841" s="86"/>
    </row>
    <row r="15842" spans="3:6" x14ac:dyDescent="0.25">
      <c r="C15842" s="86"/>
      <c r="D15842" s="86"/>
      <c r="E15842" s="86"/>
      <c r="F15842" s="86"/>
    </row>
    <row r="15843" spans="3:6" x14ac:dyDescent="0.25">
      <c r="C15843" s="86"/>
      <c r="D15843" s="86"/>
      <c r="E15843" s="86"/>
      <c r="F15843" s="86"/>
    </row>
    <row r="15844" spans="3:6" x14ac:dyDescent="0.25">
      <c r="C15844" s="86"/>
      <c r="D15844" s="86"/>
      <c r="E15844" s="86"/>
      <c r="F15844" s="86"/>
    </row>
    <row r="15845" spans="3:6" x14ac:dyDescent="0.25">
      <c r="C15845" s="86"/>
      <c r="D15845" s="86"/>
      <c r="E15845" s="86"/>
      <c r="F15845" s="86"/>
    </row>
    <row r="15846" spans="3:6" x14ac:dyDescent="0.25">
      <c r="C15846" s="86"/>
      <c r="D15846" s="86"/>
      <c r="E15846" s="86"/>
      <c r="F15846" s="86"/>
    </row>
    <row r="15847" spans="3:6" x14ac:dyDescent="0.25">
      <c r="C15847" s="86"/>
      <c r="D15847" s="86"/>
      <c r="E15847" s="86"/>
      <c r="F15847" s="86"/>
    </row>
    <row r="15848" spans="3:6" x14ac:dyDescent="0.25">
      <c r="C15848" s="86"/>
      <c r="D15848" s="86"/>
      <c r="E15848" s="86"/>
      <c r="F15848" s="86"/>
    </row>
    <row r="15849" spans="3:6" x14ac:dyDescent="0.25">
      <c r="C15849" s="86"/>
      <c r="D15849" s="86"/>
      <c r="E15849" s="86"/>
      <c r="F15849" s="86"/>
    </row>
    <row r="15850" spans="3:6" x14ac:dyDescent="0.25">
      <c r="C15850" s="86"/>
      <c r="D15850" s="86"/>
      <c r="E15850" s="86"/>
      <c r="F15850" s="86"/>
    </row>
    <row r="15851" spans="3:6" x14ac:dyDescent="0.25">
      <c r="C15851" s="86"/>
      <c r="D15851" s="86"/>
      <c r="E15851" s="86"/>
      <c r="F15851" s="86"/>
    </row>
    <row r="15852" spans="3:6" x14ac:dyDescent="0.25">
      <c r="C15852" s="86"/>
      <c r="D15852" s="86"/>
      <c r="E15852" s="86"/>
      <c r="F15852" s="86"/>
    </row>
    <row r="15853" spans="3:6" x14ac:dyDescent="0.25">
      <c r="C15853" s="86"/>
      <c r="D15853" s="86"/>
      <c r="E15853" s="86"/>
      <c r="F15853" s="86"/>
    </row>
    <row r="15854" spans="3:6" x14ac:dyDescent="0.25">
      <c r="C15854" s="86"/>
      <c r="D15854" s="86"/>
      <c r="E15854" s="86"/>
      <c r="F15854" s="86"/>
    </row>
    <row r="15855" spans="3:6" x14ac:dyDescent="0.25">
      <c r="C15855" s="86"/>
      <c r="D15855" s="86"/>
      <c r="E15855" s="86"/>
      <c r="F15855" s="86"/>
    </row>
    <row r="15856" spans="3:6" x14ac:dyDescent="0.25">
      <c r="C15856" s="86"/>
      <c r="D15856" s="86"/>
      <c r="E15856" s="86"/>
      <c r="F15856" s="86"/>
    </row>
    <row r="15857" spans="3:6" x14ac:dyDescent="0.25">
      <c r="C15857" s="86"/>
      <c r="D15857" s="86"/>
      <c r="E15857" s="86"/>
      <c r="F15857" s="86"/>
    </row>
    <row r="15858" spans="3:6" x14ac:dyDescent="0.25">
      <c r="C15858" s="86"/>
      <c r="D15858" s="86"/>
      <c r="E15858" s="86"/>
      <c r="F15858" s="86"/>
    </row>
    <row r="15859" spans="3:6" x14ac:dyDescent="0.25">
      <c r="C15859" s="86"/>
      <c r="D15859" s="86"/>
      <c r="E15859" s="86"/>
      <c r="F15859" s="86"/>
    </row>
    <row r="15860" spans="3:6" x14ac:dyDescent="0.25">
      <c r="C15860" s="86"/>
      <c r="D15860" s="86"/>
      <c r="E15860" s="86"/>
      <c r="F15860" s="86"/>
    </row>
    <row r="15861" spans="3:6" x14ac:dyDescent="0.25">
      <c r="C15861" s="86"/>
      <c r="D15861" s="86"/>
      <c r="E15861" s="86"/>
      <c r="F15861" s="86"/>
    </row>
    <row r="15862" spans="3:6" x14ac:dyDescent="0.25">
      <c r="C15862" s="86"/>
      <c r="D15862" s="86"/>
      <c r="E15862" s="86"/>
      <c r="F15862" s="86"/>
    </row>
    <row r="15863" spans="3:6" x14ac:dyDescent="0.25">
      <c r="C15863" s="86"/>
      <c r="D15863" s="86"/>
      <c r="E15863" s="86"/>
      <c r="F15863" s="86"/>
    </row>
    <row r="15864" spans="3:6" x14ac:dyDescent="0.25">
      <c r="C15864" s="86"/>
      <c r="D15864" s="86"/>
      <c r="E15864" s="86"/>
      <c r="F15864" s="86"/>
    </row>
    <row r="15865" spans="3:6" x14ac:dyDescent="0.25">
      <c r="C15865" s="86"/>
      <c r="D15865" s="86"/>
      <c r="E15865" s="86"/>
      <c r="F15865" s="86"/>
    </row>
    <row r="15866" spans="3:6" x14ac:dyDescent="0.25">
      <c r="C15866" s="86"/>
      <c r="D15866" s="86"/>
      <c r="E15866" s="86"/>
      <c r="F15866" s="86"/>
    </row>
    <row r="15867" spans="3:6" x14ac:dyDescent="0.25">
      <c r="C15867" s="86"/>
      <c r="D15867" s="86"/>
      <c r="E15867" s="86"/>
      <c r="F15867" s="86"/>
    </row>
    <row r="15868" spans="3:6" x14ac:dyDescent="0.25">
      <c r="C15868" s="86"/>
      <c r="D15868" s="86"/>
      <c r="E15868" s="86"/>
      <c r="F15868" s="86"/>
    </row>
    <row r="15869" spans="3:6" x14ac:dyDescent="0.25">
      <c r="C15869" s="86"/>
      <c r="D15869" s="86"/>
      <c r="E15869" s="86"/>
      <c r="F15869" s="86"/>
    </row>
    <row r="15870" spans="3:6" x14ac:dyDescent="0.25">
      <c r="C15870" s="86"/>
      <c r="D15870" s="86"/>
      <c r="E15870" s="86"/>
      <c r="F15870" s="86"/>
    </row>
    <row r="15871" spans="3:6" x14ac:dyDescent="0.25">
      <c r="C15871" s="86"/>
      <c r="D15871" s="86"/>
      <c r="E15871" s="86"/>
      <c r="F15871" s="86"/>
    </row>
    <row r="15872" spans="3:6" x14ac:dyDescent="0.25">
      <c r="C15872" s="86"/>
      <c r="D15872" s="86"/>
      <c r="E15872" s="86"/>
      <c r="F15872" s="86"/>
    </row>
    <row r="15873" spans="3:6" x14ac:dyDescent="0.25">
      <c r="C15873" s="86"/>
      <c r="D15873" s="86"/>
      <c r="E15873" s="86"/>
      <c r="F15873" s="86"/>
    </row>
    <row r="15874" spans="3:6" x14ac:dyDescent="0.25">
      <c r="C15874" s="86"/>
      <c r="D15874" s="86"/>
      <c r="E15874" s="86"/>
      <c r="F15874" s="86"/>
    </row>
    <row r="15875" spans="3:6" x14ac:dyDescent="0.25">
      <c r="C15875" s="86"/>
      <c r="D15875" s="86"/>
      <c r="E15875" s="86"/>
      <c r="F15875" s="86"/>
    </row>
    <row r="15876" spans="3:6" x14ac:dyDescent="0.25">
      <c r="C15876" s="86"/>
      <c r="D15876" s="86"/>
      <c r="E15876" s="86"/>
      <c r="F15876" s="86"/>
    </row>
    <row r="15877" spans="3:6" x14ac:dyDescent="0.25">
      <c r="C15877" s="86"/>
      <c r="D15877" s="86"/>
      <c r="E15877" s="86"/>
      <c r="F15877" s="86"/>
    </row>
    <row r="15878" spans="3:6" x14ac:dyDescent="0.25">
      <c r="C15878" s="86"/>
      <c r="D15878" s="86"/>
      <c r="E15878" s="86"/>
      <c r="F15878" s="86"/>
    </row>
    <row r="15879" spans="3:6" x14ac:dyDescent="0.25">
      <c r="C15879" s="86"/>
      <c r="D15879" s="86"/>
      <c r="E15879" s="86"/>
      <c r="F15879" s="86"/>
    </row>
    <row r="15880" spans="3:6" x14ac:dyDescent="0.25">
      <c r="C15880" s="86"/>
      <c r="D15880" s="86"/>
      <c r="E15880" s="86"/>
      <c r="F15880" s="86"/>
    </row>
    <row r="15881" spans="3:6" x14ac:dyDescent="0.25">
      <c r="C15881" s="86"/>
      <c r="D15881" s="86"/>
      <c r="E15881" s="86"/>
      <c r="F15881" s="86"/>
    </row>
    <row r="15882" spans="3:6" x14ac:dyDescent="0.25">
      <c r="C15882" s="86"/>
      <c r="D15882" s="86"/>
      <c r="E15882" s="86"/>
      <c r="F15882" s="86"/>
    </row>
    <row r="15883" spans="3:6" x14ac:dyDescent="0.25">
      <c r="C15883" s="86"/>
      <c r="D15883" s="86"/>
      <c r="E15883" s="86"/>
      <c r="F15883" s="86"/>
    </row>
    <row r="15884" spans="3:6" x14ac:dyDescent="0.25">
      <c r="C15884" s="86"/>
      <c r="D15884" s="86"/>
      <c r="E15884" s="86"/>
      <c r="F15884" s="86"/>
    </row>
    <row r="15885" spans="3:6" x14ac:dyDescent="0.25">
      <c r="C15885" s="86"/>
      <c r="D15885" s="86"/>
      <c r="E15885" s="86"/>
      <c r="F15885" s="86"/>
    </row>
    <row r="15886" spans="3:6" x14ac:dyDescent="0.25">
      <c r="C15886" s="86"/>
      <c r="D15886" s="86"/>
      <c r="E15886" s="86"/>
      <c r="F15886" s="86"/>
    </row>
    <row r="15887" spans="3:6" x14ac:dyDescent="0.25">
      <c r="C15887" s="86"/>
      <c r="D15887" s="86"/>
      <c r="E15887" s="86"/>
      <c r="F15887" s="86"/>
    </row>
    <row r="15888" spans="3:6" x14ac:dyDescent="0.25">
      <c r="C15888" s="86"/>
      <c r="D15888" s="86"/>
      <c r="E15888" s="86"/>
      <c r="F15888" s="86"/>
    </row>
    <row r="15889" spans="3:6" x14ac:dyDescent="0.25">
      <c r="C15889" s="86"/>
      <c r="D15889" s="86"/>
      <c r="E15889" s="86"/>
      <c r="F15889" s="86"/>
    </row>
    <row r="15890" spans="3:6" x14ac:dyDescent="0.25">
      <c r="C15890" s="86"/>
      <c r="D15890" s="86"/>
      <c r="E15890" s="86"/>
      <c r="F15890" s="86"/>
    </row>
    <row r="15891" spans="3:6" x14ac:dyDescent="0.25">
      <c r="C15891" s="86"/>
      <c r="D15891" s="86"/>
      <c r="E15891" s="86"/>
      <c r="F15891" s="86"/>
    </row>
    <row r="15892" spans="3:6" x14ac:dyDescent="0.25">
      <c r="C15892" s="86"/>
      <c r="D15892" s="86"/>
      <c r="E15892" s="86"/>
      <c r="F15892" s="86"/>
    </row>
    <row r="15893" spans="3:6" x14ac:dyDescent="0.25">
      <c r="C15893" s="86"/>
      <c r="D15893" s="86"/>
      <c r="E15893" s="86"/>
      <c r="F15893" s="86"/>
    </row>
    <row r="15894" spans="3:6" x14ac:dyDescent="0.25">
      <c r="C15894" s="86"/>
      <c r="D15894" s="86"/>
      <c r="E15894" s="86"/>
      <c r="F15894" s="86"/>
    </row>
    <row r="15895" spans="3:6" x14ac:dyDescent="0.25">
      <c r="C15895" s="86"/>
      <c r="D15895" s="86"/>
      <c r="E15895" s="86"/>
      <c r="F15895" s="86"/>
    </row>
    <row r="15896" spans="3:6" x14ac:dyDescent="0.25">
      <c r="C15896" s="86"/>
      <c r="D15896" s="86"/>
      <c r="E15896" s="86"/>
      <c r="F15896" s="86"/>
    </row>
    <row r="15897" spans="3:6" x14ac:dyDescent="0.25">
      <c r="C15897" s="86"/>
      <c r="D15897" s="86"/>
      <c r="E15897" s="86"/>
      <c r="F15897" s="86"/>
    </row>
    <row r="15898" spans="3:6" x14ac:dyDescent="0.25">
      <c r="C15898" s="86"/>
      <c r="D15898" s="86"/>
      <c r="E15898" s="86"/>
      <c r="F15898" s="86"/>
    </row>
    <row r="15899" spans="3:6" x14ac:dyDescent="0.25">
      <c r="C15899" s="86"/>
      <c r="D15899" s="86"/>
      <c r="E15899" s="86"/>
      <c r="F15899" s="86"/>
    </row>
    <row r="15900" spans="3:6" x14ac:dyDescent="0.25">
      <c r="C15900" s="86"/>
      <c r="D15900" s="86"/>
      <c r="E15900" s="86"/>
      <c r="F15900" s="86"/>
    </row>
    <row r="15901" spans="3:6" x14ac:dyDescent="0.25">
      <c r="C15901" s="86"/>
      <c r="D15901" s="86"/>
      <c r="E15901" s="86"/>
      <c r="F15901" s="86"/>
    </row>
    <row r="15902" spans="3:6" x14ac:dyDescent="0.25">
      <c r="C15902" s="86"/>
      <c r="D15902" s="86"/>
      <c r="E15902" s="86"/>
      <c r="F15902" s="86"/>
    </row>
    <row r="15903" spans="3:6" x14ac:dyDescent="0.25">
      <c r="C15903" s="86"/>
      <c r="D15903" s="86"/>
      <c r="E15903" s="86"/>
      <c r="F15903" s="86"/>
    </row>
    <row r="15904" spans="3:6" x14ac:dyDescent="0.25">
      <c r="C15904" s="86"/>
      <c r="D15904" s="86"/>
      <c r="E15904" s="86"/>
      <c r="F15904" s="86"/>
    </row>
    <row r="15905" spans="3:6" x14ac:dyDescent="0.25">
      <c r="C15905" s="86"/>
      <c r="D15905" s="86"/>
      <c r="E15905" s="86"/>
      <c r="F15905" s="86"/>
    </row>
    <row r="15906" spans="3:6" x14ac:dyDescent="0.25">
      <c r="C15906" s="86"/>
      <c r="D15906" s="86"/>
      <c r="E15906" s="86"/>
      <c r="F15906" s="86"/>
    </row>
    <row r="15907" spans="3:6" x14ac:dyDescent="0.25">
      <c r="C15907" s="86"/>
      <c r="D15907" s="86"/>
      <c r="E15907" s="86"/>
      <c r="F15907" s="86"/>
    </row>
    <row r="15908" spans="3:6" x14ac:dyDescent="0.25">
      <c r="C15908" s="86"/>
      <c r="D15908" s="86"/>
      <c r="E15908" s="86"/>
      <c r="F15908" s="86"/>
    </row>
    <row r="15909" spans="3:6" x14ac:dyDescent="0.25">
      <c r="C15909" s="86"/>
      <c r="D15909" s="86"/>
      <c r="E15909" s="86"/>
      <c r="F15909" s="86"/>
    </row>
    <row r="15910" spans="3:6" x14ac:dyDescent="0.25">
      <c r="C15910" s="86"/>
      <c r="D15910" s="86"/>
      <c r="E15910" s="86"/>
      <c r="F15910" s="86"/>
    </row>
    <row r="15911" spans="3:6" x14ac:dyDescent="0.25">
      <c r="C15911" s="86"/>
      <c r="D15911" s="86"/>
      <c r="E15911" s="86"/>
      <c r="F15911" s="86"/>
    </row>
    <row r="15912" spans="3:6" x14ac:dyDescent="0.25">
      <c r="C15912" s="86"/>
      <c r="D15912" s="86"/>
      <c r="E15912" s="86"/>
      <c r="F15912" s="86"/>
    </row>
    <row r="15913" spans="3:6" x14ac:dyDescent="0.25">
      <c r="C15913" s="86"/>
      <c r="D15913" s="86"/>
      <c r="E15913" s="86"/>
      <c r="F15913" s="86"/>
    </row>
    <row r="15914" spans="3:6" x14ac:dyDescent="0.25">
      <c r="C15914" s="86"/>
      <c r="D15914" s="86"/>
      <c r="E15914" s="86"/>
      <c r="F15914" s="86"/>
    </row>
    <row r="15915" spans="3:6" x14ac:dyDescent="0.25">
      <c r="C15915" s="86"/>
      <c r="D15915" s="86"/>
      <c r="E15915" s="86"/>
      <c r="F15915" s="86"/>
    </row>
    <row r="15916" spans="3:6" x14ac:dyDescent="0.25">
      <c r="C15916" s="86"/>
      <c r="D15916" s="86"/>
      <c r="E15916" s="86"/>
      <c r="F15916" s="86"/>
    </row>
    <row r="15917" spans="3:6" x14ac:dyDescent="0.25">
      <c r="C15917" s="86"/>
      <c r="D15917" s="86"/>
      <c r="E15917" s="86"/>
      <c r="F15917" s="86"/>
    </row>
    <row r="15918" spans="3:6" x14ac:dyDescent="0.25">
      <c r="C15918" s="86"/>
      <c r="D15918" s="86"/>
      <c r="E15918" s="86"/>
      <c r="F15918" s="86"/>
    </row>
    <row r="15919" spans="3:6" x14ac:dyDescent="0.25">
      <c r="C15919" s="86"/>
      <c r="D15919" s="86"/>
      <c r="E15919" s="86"/>
      <c r="F15919" s="86"/>
    </row>
    <row r="15920" spans="3:6" x14ac:dyDescent="0.25">
      <c r="C15920" s="86"/>
      <c r="D15920" s="86"/>
      <c r="E15920" s="86"/>
      <c r="F15920" s="86"/>
    </row>
    <row r="15921" spans="3:6" x14ac:dyDescent="0.25">
      <c r="C15921" s="86"/>
      <c r="D15921" s="86"/>
      <c r="E15921" s="86"/>
      <c r="F15921" s="86"/>
    </row>
    <row r="15922" spans="3:6" x14ac:dyDescent="0.25">
      <c r="C15922" s="86"/>
      <c r="D15922" s="86"/>
      <c r="E15922" s="86"/>
      <c r="F15922" s="86"/>
    </row>
    <row r="15923" spans="3:6" x14ac:dyDescent="0.25">
      <c r="C15923" s="86"/>
      <c r="D15923" s="86"/>
      <c r="E15923" s="86"/>
      <c r="F15923" s="86"/>
    </row>
    <row r="15924" spans="3:6" x14ac:dyDescent="0.25">
      <c r="C15924" s="86"/>
      <c r="D15924" s="86"/>
      <c r="E15924" s="86"/>
      <c r="F15924" s="86"/>
    </row>
    <row r="15925" spans="3:6" x14ac:dyDescent="0.25">
      <c r="C15925" s="86"/>
      <c r="D15925" s="86"/>
      <c r="E15925" s="86"/>
      <c r="F15925" s="86"/>
    </row>
    <row r="15926" spans="3:6" x14ac:dyDescent="0.25">
      <c r="C15926" s="86"/>
      <c r="D15926" s="86"/>
      <c r="E15926" s="86"/>
      <c r="F15926" s="86"/>
    </row>
    <row r="15927" spans="3:6" x14ac:dyDescent="0.25">
      <c r="C15927" s="86"/>
      <c r="D15927" s="86"/>
      <c r="E15927" s="86"/>
      <c r="F15927" s="86"/>
    </row>
    <row r="15928" spans="3:6" x14ac:dyDescent="0.25">
      <c r="C15928" s="86"/>
      <c r="D15928" s="86"/>
      <c r="E15928" s="86"/>
      <c r="F15928" s="86"/>
    </row>
    <row r="15929" spans="3:6" x14ac:dyDescent="0.25">
      <c r="C15929" s="86"/>
      <c r="D15929" s="86"/>
      <c r="E15929" s="86"/>
      <c r="F15929" s="86"/>
    </row>
    <row r="15930" spans="3:6" x14ac:dyDescent="0.25">
      <c r="C15930" s="86"/>
      <c r="D15930" s="86"/>
      <c r="E15930" s="86"/>
      <c r="F15930" s="86"/>
    </row>
    <row r="15931" spans="3:6" x14ac:dyDescent="0.25">
      <c r="C15931" s="86"/>
      <c r="D15931" s="86"/>
      <c r="E15931" s="86"/>
      <c r="F15931" s="86"/>
    </row>
    <row r="15932" spans="3:6" x14ac:dyDescent="0.25">
      <c r="C15932" s="86"/>
      <c r="D15932" s="86"/>
      <c r="E15932" s="86"/>
      <c r="F15932" s="86"/>
    </row>
    <row r="15933" spans="3:6" x14ac:dyDescent="0.25">
      <c r="C15933" s="86"/>
      <c r="D15933" s="86"/>
      <c r="E15933" s="86"/>
      <c r="F15933" s="86"/>
    </row>
    <row r="15934" spans="3:6" x14ac:dyDescent="0.25">
      <c r="C15934" s="86"/>
      <c r="D15934" s="86"/>
      <c r="E15934" s="86"/>
      <c r="F15934" s="86"/>
    </row>
    <row r="15935" spans="3:6" x14ac:dyDescent="0.25">
      <c r="C15935" s="86"/>
      <c r="D15935" s="86"/>
      <c r="E15935" s="86"/>
      <c r="F15935" s="86"/>
    </row>
    <row r="15936" spans="3:6" x14ac:dyDescent="0.25">
      <c r="C15936" s="86"/>
      <c r="D15936" s="86"/>
      <c r="E15936" s="86"/>
      <c r="F15936" s="86"/>
    </row>
    <row r="15937" spans="3:6" x14ac:dyDescent="0.25">
      <c r="C15937" s="86"/>
      <c r="D15937" s="86"/>
      <c r="E15937" s="86"/>
      <c r="F15937" s="86"/>
    </row>
    <row r="15938" spans="3:6" x14ac:dyDescent="0.25">
      <c r="C15938" s="86"/>
      <c r="D15938" s="86"/>
      <c r="E15938" s="86"/>
      <c r="F15938" s="86"/>
    </row>
    <row r="15939" spans="3:6" x14ac:dyDescent="0.25">
      <c r="C15939" s="86"/>
      <c r="D15939" s="86"/>
      <c r="E15939" s="86"/>
      <c r="F15939" s="86"/>
    </row>
    <row r="15940" spans="3:6" x14ac:dyDescent="0.25">
      <c r="C15940" s="86"/>
      <c r="D15940" s="86"/>
      <c r="E15940" s="86"/>
      <c r="F15940" s="86"/>
    </row>
    <row r="15941" spans="3:6" x14ac:dyDescent="0.25">
      <c r="C15941" s="86"/>
      <c r="D15941" s="86"/>
      <c r="E15941" s="86"/>
      <c r="F15941" s="86"/>
    </row>
    <row r="15942" spans="3:6" x14ac:dyDescent="0.25">
      <c r="C15942" s="86"/>
      <c r="D15942" s="86"/>
      <c r="E15942" s="86"/>
      <c r="F15942" s="86"/>
    </row>
    <row r="15943" spans="3:6" x14ac:dyDescent="0.25">
      <c r="C15943" s="86"/>
      <c r="D15943" s="86"/>
      <c r="E15943" s="86"/>
      <c r="F15943" s="86"/>
    </row>
    <row r="15944" spans="3:6" x14ac:dyDescent="0.25">
      <c r="C15944" s="86"/>
      <c r="D15944" s="86"/>
      <c r="E15944" s="86"/>
      <c r="F15944" s="86"/>
    </row>
    <row r="15945" spans="3:6" x14ac:dyDescent="0.25">
      <c r="C15945" s="86"/>
      <c r="D15945" s="86"/>
      <c r="E15945" s="86"/>
      <c r="F15945" s="86"/>
    </row>
    <row r="15946" spans="3:6" x14ac:dyDescent="0.25">
      <c r="C15946" s="86"/>
      <c r="D15946" s="86"/>
      <c r="E15946" s="86"/>
      <c r="F15946" s="86"/>
    </row>
    <row r="15947" spans="3:6" x14ac:dyDescent="0.25">
      <c r="C15947" s="86"/>
      <c r="D15947" s="86"/>
      <c r="E15947" s="86"/>
      <c r="F15947" s="86"/>
    </row>
    <row r="15948" spans="3:6" x14ac:dyDescent="0.25">
      <c r="C15948" s="86"/>
      <c r="D15948" s="86"/>
      <c r="E15948" s="86"/>
      <c r="F15948" s="86"/>
    </row>
    <row r="15949" spans="3:6" x14ac:dyDescent="0.25">
      <c r="C15949" s="86"/>
      <c r="D15949" s="86"/>
      <c r="E15949" s="86"/>
      <c r="F15949" s="86"/>
    </row>
    <row r="15950" spans="3:6" x14ac:dyDescent="0.25">
      <c r="C15950" s="86"/>
      <c r="D15950" s="86"/>
      <c r="E15950" s="86"/>
      <c r="F15950" s="86"/>
    </row>
    <row r="15951" spans="3:6" x14ac:dyDescent="0.25">
      <c r="C15951" s="86"/>
      <c r="D15951" s="86"/>
      <c r="E15951" s="86"/>
      <c r="F15951" s="86"/>
    </row>
    <row r="15952" spans="3:6" x14ac:dyDescent="0.25">
      <c r="C15952" s="86"/>
      <c r="D15952" s="86"/>
      <c r="E15952" s="86"/>
      <c r="F15952" s="86"/>
    </row>
    <row r="15953" spans="3:6" x14ac:dyDescent="0.25">
      <c r="C15953" s="86"/>
      <c r="D15953" s="86"/>
      <c r="E15953" s="86"/>
      <c r="F15953" s="86"/>
    </row>
    <row r="15954" spans="3:6" x14ac:dyDescent="0.25">
      <c r="C15954" s="86"/>
      <c r="D15954" s="86"/>
      <c r="E15954" s="86"/>
      <c r="F15954" s="86"/>
    </row>
    <row r="15955" spans="3:6" x14ac:dyDescent="0.25">
      <c r="C15955" s="86"/>
      <c r="D15955" s="86"/>
      <c r="E15955" s="86"/>
      <c r="F15955" s="86"/>
    </row>
    <row r="15956" spans="3:6" x14ac:dyDescent="0.25">
      <c r="C15956" s="86"/>
      <c r="D15956" s="86"/>
      <c r="E15956" s="86"/>
      <c r="F15956" s="86"/>
    </row>
    <row r="15957" spans="3:6" x14ac:dyDescent="0.25">
      <c r="C15957" s="86"/>
      <c r="D15957" s="86"/>
      <c r="E15957" s="86"/>
      <c r="F15957" s="86"/>
    </row>
    <row r="15958" spans="3:6" x14ac:dyDescent="0.25">
      <c r="C15958" s="86"/>
      <c r="D15958" s="86"/>
      <c r="E15958" s="86"/>
      <c r="F15958" s="86"/>
    </row>
    <row r="15959" spans="3:6" x14ac:dyDescent="0.25">
      <c r="C15959" s="86"/>
      <c r="D15959" s="86"/>
      <c r="E15959" s="86"/>
      <c r="F15959" s="86"/>
    </row>
    <row r="15960" spans="3:6" x14ac:dyDescent="0.25">
      <c r="C15960" s="86"/>
      <c r="D15960" s="86"/>
      <c r="E15960" s="86"/>
      <c r="F15960" s="86"/>
    </row>
    <row r="15961" spans="3:6" x14ac:dyDescent="0.25">
      <c r="C15961" s="86"/>
      <c r="D15961" s="86"/>
      <c r="E15961" s="86"/>
      <c r="F15961" s="86"/>
    </row>
    <row r="15962" spans="3:6" x14ac:dyDescent="0.25">
      <c r="C15962" s="86"/>
      <c r="D15962" s="86"/>
      <c r="E15962" s="86"/>
      <c r="F15962" s="86"/>
    </row>
    <row r="15963" spans="3:6" x14ac:dyDescent="0.25">
      <c r="C15963" s="86"/>
      <c r="D15963" s="86"/>
      <c r="E15963" s="86"/>
      <c r="F15963" s="86"/>
    </row>
    <row r="15964" spans="3:6" x14ac:dyDescent="0.25">
      <c r="C15964" s="86"/>
      <c r="D15964" s="86"/>
      <c r="E15964" s="86"/>
      <c r="F15964" s="86"/>
    </row>
    <row r="15965" spans="3:6" x14ac:dyDescent="0.25">
      <c r="C15965" s="86"/>
      <c r="D15965" s="86"/>
      <c r="E15965" s="86"/>
      <c r="F15965" s="86"/>
    </row>
    <row r="15966" spans="3:6" x14ac:dyDescent="0.25">
      <c r="C15966" s="86"/>
      <c r="D15966" s="86"/>
      <c r="E15966" s="86"/>
      <c r="F15966" s="86"/>
    </row>
    <row r="15967" spans="3:6" x14ac:dyDescent="0.25">
      <c r="C15967" s="86"/>
      <c r="D15967" s="86"/>
      <c r="E15967" s="86"/>
      <c r="F15967" s="86"/>
    </row>
    <row r="15968" spans="3:6" x14ac:dyDescent="0.25">
      <c r="C15968" s="86"/>
      <c r="D15968" s="86"/>
      <c r="E15968" s="86"/>
      <c r="F15968" s="86"/>
    </row>
    <row r="15969" spans="3:6" x14ac:dyDescent="0.25">
      <c r="C15969" s="86"/>
      <c r="D15969" s="86"/>
      <c r="E15969" s="86"/>
      <c r="F15969" s="86"/>
    </row>
    <row r="15970" spans="3:6" x14ac:dyDescent="0.25">
      <c r="C15970" s="86"/>
      <c r="D15970" s="86"/>
      <c r="E15970" s="86"/>
      <c r="F15970" s="86"/>
    </row>
    <row r="15971" spans="3:6" x14ac:dyDescent="0.25">
      <c r="C15971" s="86"/>
      <c r="D15971" s="86"/>
      <c r="E15971" s="86"/>
      <c r="F15971" s="86"/>
    </row>
    <row r="15972" spans="3:6" x14ac:dyDescent="0.25">
      <c r="C15972" s="86"/>
      <c r="D15972" s="86"/>
      <c r="E15972" s="86"/>
      <c r="F15972" s="86"/>
    </row>
    <row r="15973" spans="3:6" x14ac:dyDescent="0.25">
      <c r="C15973" s="86"/>
      <c r="D15973" s="86"/>
      <c r="E15973" s="86"/>
      <c r="F15973" s="86"/>
    </row>
    <row r="15974" spans="3:6" x14ac:dyDescent="0.25">
      <c r="C15974" s="86"/>
      <c r="D15974" s="86"/>
      <c r="E15974" s="86"/>
      <c r="F15974" s="86"/>
    </row>
    <row r="15975" spans="3:6" x14ac:dyDescent="0.25">
      <c r="C15975" s="86"/>
      <c r="D15975" s="86"/>
      <c r="E15975" s="86"/>
      <c r="F15975" s="86"/>
    </row>
    <row r="15976" spans="3:6" x14ac:dyDescent="0.25">
      <c r="C15976" s="86"/>
      <c r="D15976" s="86"/>
      <c r="E15976" s="86"/>
      <c r="F15976" s="86"/>
    </row>
    <row r="15977" spans="3:6" x14ac:dyDescent="0.25">
      <c r="C15977" s="86"/>
      <c r="D15977" s="86"/>
      <c r="E15977" s="86"/>
      <c r="F15977" s="86"/>
    </row>
    <row r="15978" spans="3:6" x14ac:dyDescent="0.25">
      <c r="C15978" s="86"/>
      <c r="D15978" s="86"/>
      <c r="E15978" s="86"/>
      <c r="F15978" s="86"/>
    </row>
    <row r="15979" spans="3:6" x14ac:dyDescent="0.25">
      <c r="C15979" s="86"/>
      <c r="D15979" s="86"/>
      <c r="E15979" s="86"/>
      <c r="F15979" s="86"/>
    </row>
    <row r="15980" spans="3:6" x14ac:dyDescent="0.25">
      <c r="C15980" s="86"/>
      <c r="D15980" s="86"/>
      <c r="E15980" s="86"/>
      <c r="F15980" s="86"/>
    </row>
    <row r="15981" spans="3:6" x14ac:dyDescent="0.25">
      <c r="C15981" s="86"/>
      <c r="D15981" s="86"/>
      <c r="E15981" s="86"/>
      <c r="F15981" s="86"/>
    </row>
    <row r="15982" spans="3:6" x14ac:dyDescent="0.25">
      <c r="C15982" s="86"/>
      <c r="D15982" s="86"/>
      <c r="E15982" s="86"/>
      <c r="F15982" s="86"/>
    </row>
    <row r="15983" spans="3:6" x14ac:dyDescent="0.25">
      <c r="C15983" s="86"/>
      <c r="D15983" s="86"/>
      <c r="E15983" s="86"/>
      <c r="F15983" s="86"/>
    </row>
    <row r="15984" spans="3:6" x14ac:dyDescent="0.25">
      <c r="C15984" s="86"/>
      <c r="D15984" s="86"/>
      <c r="E15984" s="86"/>
      <c r="F15984" s="86"/>
    </row>
    <row r="15985" spans="3:6" x14ac:dyDescent="0.25">
      <c r="C15985" s="86"/>
      <c r="D15985" s="86"/>
      <c r="E15985" s="86"/>
      <c r="F15985" s="86"/>
    </row>
    <row r="15986" spans="3:6" x14ac:dyDescent="0.25">
      <c r="C15986" s="86"/>
      <c r="D15986" s="86"/>
      <c r="E15986" s="86"/>
      <c r="F15986" s="86"/>
    </row>
    <row r="15987" spans="3:6" x14ac:dyDescent="0.25">
      <c r="C15987" s="86"/>
      <c r="D15987" s="86"/>
      <c r="E15987" s="86"/>
      <c r="F15987" s="86"/>
    </row>
    <row r="15988" spans="3:6" x14ac:dyDescent="0.25">
      <c r="C15988" s="86"/>
      <c r="D15988" s="86"/>
      <c r="E15988" s="86"/>
      <c r="F15988" s="86"/>
    </row>
    <row r="15989" spans="3:6" x14ac:dyDescent="0.25">
      <c r="C15989" s="86"/>
      <c r="D15989" s="86"/>
      <c r="E15989" s="86"/>
      <c r="F15989" s="86"/>
    </row>
    <row r="15990" spans="3:6" x14ac:dyDescent="0.25">
      <c r="C15990" s="86"/>
      <c r="D15990" s="86"/>
      <c r="E15990" s="86"/>
      <c r="F15990" s="86"/>
    </row>
    <row r="15991" spans="3:6" x14ac:dyDescent="0.25">
      <c r="C15991" s="86"/>
      <c r="D15991" s="86"/>
      <c r="E15991" s="86"/>
      <c r="F15991" s="86"/>
    </row>
    <row r="15992" spans="3:6" x14ac:dyDescent="0.25">
      <c r="C15992" s="86"/>
      <c r="D15992" s="86"/>
      <c r="E15992" s="86"/>
      <c r="F15992" s="86"/>
    </row>
    <row r="15993" spans="3:6" x14ac:dyDescent="0.25">
      <c r="C15993" s="86"/>
      <c r="D15993" s="86"/>
      <c r="E15993" s="86"/>
      <c r="F15993" s="86"/>
    </row>
    <row r="15994" spans="3:6" x14ac:dyDescent="0.25">
      <c r="C15994" s="86"/>
      <c r="D15994" s="86"/>
      <c r="E15994" s="86"/>
      <c r="F15994" s="86"/>
    </row>
    <row r="15995" spans="3:6" x14ac:dyDescent="0.25">
      <c r="C15995" s="86"/>
      <c r="D15995" s="86"/>
      <c r="E15995" s="86"/>
      <c r="F15995" s="86"/>
    </row>
    <row r="15996" spans="3:6" x14ac:dyDescent="0.25">
      <c r="C15996" s="86"/>
      <c r="D15996" s="86"/>
      <c r="E15996" s="86"/>
      <c r="F15996" s="86"/>
    </row>
    <row r="15997" spans="3:6" x14ac:dyDescent="0.25">
      <c r="C15997" s="86"/>
      <c r="D15997" s="86"/>
      <c r="E15997" s="86"/>
      <c r="F15997" s="86"/>
    </row>
    <row r="15998" spans="3:6" x14ac:dyDescent="0.25">
      <c r="C15998" s="86"/>
      <c r="D15998" s="86"/>
      <c r="E15998" s="86"/>
      <c r="F15998" s="86"/>
    </row>
    <row r="15999" spans="3:6" x14ac:dyDescent="0.25">
      <c r="C15999" s="86"/>
      <c r="D15999" s="86"/>
      <c r="E15999" s="86"/>
      <c r="F15999" s="86"/>
    </row>
    <row r="16000" spans="3:6" x14ac:dyDescent="0.25">
      <c r="C16000" s="86"/>
      <c r="D16000" s="86"/>
      <c r="E16000" s="86"/>
      <c r="F16000" s="86"/>
    </row>
    <row r="16001" spans="3:6" x14ac:dyDescent="0.25">
      <c r="C16001" s="86"/>
      <c r="D16001" s="86"/>
      <c r="E16001" s="86"/>
      <c r="F16001" s="86"/>
    </row>
    <row r="16002" spans="3:6" x14ac:dyDescent="0.25">
      <c r="C16002" s="86"/>
      <c r="D16002" s="86"/>
      <c r="E16002" s="86"/>
      <c r="F16002" s="86"/>
    </row>
    <row r="16003" spans="3:6" x14ac:dyDescent="0.25">
      <c r="C16003" s="86"/>
      <c r="D16003" s="86"/>
      <c r="E16003" s="86"/>
      <c r="F16003" s="86"/>
    </row>
    <row r="16004" spans="3:6" x14ac:dyDescent="0.25">
      <c r="C16004" s="86"/>
      <c r="D16004" s="86"/>
      <c r="E16004" s="86"/>
      <c r="F16004" s="86"/>
    </row>
    <row r="16005" spans="3:6" x14ac:dyDescent="0.25">
      <c r="C16005" s="86"/>
      <c r="D16005" s="86"/>
      <c r="E16005" s="86"/>
      <c r="F16005" s="86"/>
    </row>
    <row r="16006" spans="3:6" x14ac:dyDescent="0.25">
      <c r="C16006" s="86"/>
      <c r="D16006" s="86"/>
      <c r="E16006" s="86"/>
      <c r="F16006" s="86"/>
    </row>
    <row r="16007" spans="3:6" x14ac:dyDescent="0.25">
      <c r="C16007" s="86"/>
      <c r="D16007" s="86"/>
      <c r="E16007" s="86"/>
      <c r="F16007" s="86"/>
    </row>
    <row r="16008" spans="3:6" x14ac:dyDescent="0.25">
      <c r="C16008" s="86"/>
      <c r="D16008" s="86"/>
      <c r="E16008" s="86"/>
      <c r="F16008" s="86"/>
    </row>
    <row r="16009" spans="3:6" x14ac:dyDescent="0.25">
      <c r="C16009" s="86"/>
      <c r="D16009" s="86"/>
      <c r="E16009" s="86"/>
      <c r="F16009" s="86"/>
    </row>
    <row r="16010" spans="3:6" x14ac:dyDescent="0.25">
      <c r="C16010" s="86"/>
      <c r="D16010" s="86"/>
      <c r="E16010" s="86"/>
      <c r="F16010" s="86"/>
    </row>
    <row r="16011" spans="3:6" x14ac:dyDescent="0.25">
      <c r="C16011" s="86"/>
      <c r="D16011" s="86"/>
      <c r="E16011" s="86"/>
      <c r="F16011" s="86"/>
    </row>
    <row r="16012" spans="3:6" x14ac:dyDescent="0.25">
      <c r="C16012" s="86"/>
      <c r="D16012" s="86"/>
      <c r="E16012" s="86"/>
      <c r="F16012" s="86"/>
    </row>
    <row r="16013" spans="3:6" x14ac:dyDescent="0.25">
      <c r="C16013" s="86"/>
      <c r="D16013" s="86"/>
      <c r="E16013" s="86"/>
      <c r="F16013" s="86"/>
    </row>
    <row r="16014" spans="3:6" x14ac:dyDescent="0.25">
      <c r="C16014" s="86"/>
      <c r="D16014" s="86"/>
      <c r="E16014" s="86"/>
      <c r="F16014" s="86"/>
    </row>
    <row r="16015" spans="3:6" x14ac:dyDescent="0.25">
      <c r="C16015" s="86"/>
      <c r="D16015" s="86"/>
      <c r="E16015" s="86"/>
      <c r="F16015" s="86"/>
    </row>
    <row r="16016" spans="3:6" x14ac:dyDescent="0.25">
      <c r="C16016" s="86"/>
      <c r="D16016" s="86"/>
      <c r="E16016" s="86"/>
      <c r="F16016" s="86"/>
    </row>
    <row r="16017" spans="3:6" x14ac:dyDescent="0.25">
      <c r="C16017" s="86"/>
      <c r="D16017" s="86"/>
      <c r="E16017" s="86"/>
      <c r="F16017" s="86"/>
    </row>
    <row r="16018" spans="3:6" x14ac:dyDescent="0.25">
      <c r="C16018" s="86"/>
      <c r="D16018" s="86"/>
      <c r="E16018" s="86"/>
      <c r="F16018" s="86"/>
    </row>
    <row r="16019" spans="3:6" x14ac:dyDescent="0.25">
      <c r="C16019" s="86"/>
      <c r="D16019" s="86"/>
      <c r="E16019" s="86"/>
      <c r="F16019" s="86"/>
    </row>
    <row r="16020" spans="3:6" x14ac:dyDescent="0.25">
      <c r="C16020" s="86"/>
      <c r="D16020" s="86"/>
      <c r="E16020" s="86"/>
      <c r="F16020" s="86"/>
    </row>
    <row r="16021" spans="3:6" x14ac:dyDescent="0.25">
      <c r="C16021" s="86"/>
      <c r="D16021" s="86"/>
      <c r="E16021" s="86"/>
      <c r="F16021" s="86"/>
    </row>
    <row r="16022" spans="3:6" x14ac:dyDescent="0.25">
      <c r="C16022" s="86"/>
      <c r="D16022" s="86"/>
      <c r="E16022" s="86"/>
      <c r="F16022" s="86"/>
    </row>
    <row r="16023" spans="3:6" x14ac:dyDescent="0.25">
      <c r="C16023" s="86"/>
      <c r="D16023" s="86"/>
      <c r="E16023" s="86"/>
      <c r="F16023" s="86"/>
    </row>
    <row r="16024" spans="3:6" x14ac:dyDescent="0.25">
      <c r="C16024" s="86"/>
      <c r="D16024" s="86"/>
      <c r="E16024" s="86"/>
      <c r="F16024" s="86"/>
    </row>
    <row r="16025" spans="3:6" x14ac:dyDescent="0.25">
      <c r="C16025" s="86"/>
      <c r="D16025" s="86"/>
      <c r="E16025" s="86"/>
      <c r="F16025" s="86"/>
    </row>
    <row r="16026" spans="3:6" x14ac:dyDescent="0.25">
      <c r="C16026" s="86"/>
      <c r="D16026" s="86"/>
      <c r="E16026" s="86"/>
      <c r="F16026" s="86"/>
    </row>
    <row r="16027" spans="3:6" x14ac:dyDescent="0.25">
      <c r="C16027" s="86"/>
      <c r="D16027" s="86"/>
      <c r="E16027" s="86"/>
      <c r="F16027" s="86"/>
    </row>
    <row r="16028" spans="3:6" x14ac:dyDescent="0.25">
      <c r="C16028" s="86"/>
      <c r="D16028" s="86"/>
      <c r="E16028" s="86"/>
      <c r="F16028" s="86"/>
    </row>
    <row r="16029" spans="3:6" x14ac:dyDescent="0.25">
      <c r="C16029" s="86"/>
      <c r="D16029" s="86"/>
      <c r="E16029" s="86"/>
      <c r="F16029" s="86"/>
    </row>
    <row r="16030" spans="3:6" x14ac:dyDescent="0.25">
      <c r="C16030" s="86"/>
      <c r="D16030" s="86"/>
      <c r="E16030" s="86"/>
      <c r="F16030" s="86"/>
    </row>
    <row r="16031" spans="3:6" x14ac:dyDescent="0.25">
      <c r="C16031" s="86"/>
      <c r="D16031" s="86"/>
      <c r="E16031" s="86"/>
      <c r="F16031" s="86"/>
    </row>
    <row r="16032" spans="3:6" x14ac:dyDescent="0.25">
      <c r="C16032" s="86"/>
      <c r="D16032" s="86"/>
      <c r="E16032" s="86"/>
      <c r="F16032" s="86"/>
    </row>
    <row r="16033" spans="3:6" x14ac:dyDescent="0.25">
      <c r="C16033" s="86"/>
      <c r="D16033" s="86"/>
      <c r="E16033" s="86"/>
      <c r="F16033" s="86"/>
    </row>
    <row r="16034" spans="3:6" x14ac:dyDescent="0.25">
      <c r="C16034" s="86"/>
      <c r="D16034" s="86"/>
      <c r="E16034" s="86"/>
      <c r="F16034" s="86"/>
    </row>
    <row r="16035" spans="3:6" x14ac:dyDescent="0.25">
      <c r="C16035" s="86"/>
      <c r="D16035" s="86"/>
      <c r="E16035" s="86"/>
      <c r="F16035" s="86"/>
    </row>
    <row r="16036" spans="3:6" x14ac:dyDescent="0.25">
      <c r="C16036" s="86"/>
      <c r="D16036" s="86"/>
      <c r="E16036" s="86"/>
      <c r="F16036" s="86"/>
    </row>
    <row r="16037" spans="3:6" x14ac:dyDescent="0.25">
      <c r="C16037" s="86"/>
      <c r="D16037" s="86"/>
      <c r="E16037" s="86"/>
      <c r="F16037" s="86"/>
    </row>
    <row r="16038" spans="3:6" x14ac:dyDescent="0.25">
      <c r="C16038" s="86"/>
      <c r="D16038" s="86"/>
      <c r="E16038" s="86"/>
      <c r="F16038" s="86"/>
    </row>
    <row r="16039" spans="3:6" x14ac:dyDescent="0.25">
      <c r="C16039" s="86"/>
      <c r="D16039" s="86"/>
      <c r="E16039" s="86"/>
      <c r="F16039" s="86"/>
    </row>
    <row r="16040" spans="3:6" x14ac:dyDescent="0.25">
      <c r="C16040" s="86"/>
      <c r="D16040" s="86"/>
      <c r="E16040" s="86"/>
      <c r="F16040" s="86"/>
    </row>
    <row r="16041" spans="3:6" x14ac:dyDescent="0.25">
      <c r="C16041" s="86"/>
      <c r="D16041" s="86"/>
      <c r="E16041" s="86"/>
      <c r="F16041" s="86"/>
    </row>
    <row r="16042" spans="3:6" x14ac:dyDescent="0.25">
      <c r="C16042" s="86"/>
      <c r="D16042" s="86"/>
      <c r="E16042" s="86"/>
      <c r="F16042" s="86"/>
    </row>
    <row r="16043" spans="3:6" x14ac:dyDescent="0.25">
      <c r="C16043" s="86"/>
      <c r="D16043" s="86"/>
      <c r="E16043" s="86"/>
      <c r="F16043" s="86"/>
    </row>
    <row r="16044" spans="3:6" x14ac:dyDescent="0.25">
      <c r="C16044" s="86"/>
      <c r="D16044" s="86"/>
      <c r="E16044" s="86"/>
      <c r="F16044" s="86"/>
    </row>
    <row r="16045" spans="3:6" x14ac:dyDescent="0.25">
      <c r="C16045" s="86"/>
      <c r="D16045" s="86"/>
      <c r="E16045" s="86"/>
      <c r="F16045" s="86"/>
    </row>
    <row r="16046" spans="3:6" x14ac:dyDescent="0.25">
      <c r="C16046" s="86"/>
      <c r="D16046" s="86"/>
      <c r="E16046" s="86"/>
      <c r="F16046" s="86"/>
    </row>
    <row r="16047" spans="3:6" x14ac:dyDescent="0.25">
      <c r="C16047" s="86"/>
      <c r="D16047" s="86"/>
      <c r="E16047" s="86"/>
      <c r="F16047" s="86"/>
    </row>
    <row r="16048" spans="3:6" x14ac:dyDescent="0.25">
      <c r="C16048" s="86"/>
      <c r="D16048" s="86"/>
      <c r="E16048" s="86"/>
      <c r="F16048" s="86"/>
    </row>
    <row r="16049" spans="3:6" x14ac:dyDescent="0.25">
      <c r="C16049" s="86"/>
      <c r="D16049" s="86"/>
      <c r="E16049" s="86"/>
      <c r="F16049" s="86"/>
    </row>
    <row r="16050" spans="3:6" x14ac:dyDescent="0.25">
      <c r="C16050" s="86"/>
      <c r="D16050" s="86"/>
      <c r="E16050" s="86"/>
      <c r="F16050" s="86"/>
    </row>
    <row r="16051" spans="3:6" x14ac:dyDescent="0.25">
      <c r="C16051" s="86"/>
      <c r="D16051" s="86"/>
      <c r="E16051" s="86"/>
      <c r="F16051" s="86"/>
    </row>
    <row r="16052" spans="3:6" x14ac:dyDescent="0.25">
      <c r="C16052" s="86"/>
      <c r="D16052" s="86"/>
      <c r="E16052" s="86"/>
      <c r="F16052" s="86"/>
    </row>
    <row r="16053" spans="3:6" x14ac:dyDescent="0.25">
      <c r="C16053" s="86"/>
      <c r="D16053" s="86"/>
      <c r="E16053" s="86"/>
      <c r="F16053" s="86"/>
    </row>
    <row r="16054" spans="3:6" x14ac:dyDescent="0.25">
      <c r="C16054" s="86"/>
      <c r="D16054" s="86"/>
      <c r="E16054" s="86"/>
      <c r="F16054" s="86"/>
    </row>
    <row r="16055" spans="3:6" x14ac:dyDescent="0.25">
      <c r="C16055" s="86"/>
      <c r="D16055" s="86"/>
      <c r="E16055" s="86"/>
      <c r="F16055" s="86"/>
    </row>
    <row r="16056" spans="3:6" x14ac:dyDescent="0.25">
      <c r="C16056" s="86"/>
      <c r="D16056" s="86"/>
      <c r="E16056" s="86"/>
      <c r="F16056" s="86"/>
    </row>
    <row r="16057" spans="3:6" x14ac:dyDescent="0.25">
      <c r="C16057" s="86"/>
      <c r="D16057" s="86"/>
      <c r="E16057" s="86"/>
      <c r="F16057" s="86"/>
    </row>
    <row r="16058" spans="3:6" x14ac:dyDescent="0.25">
      <c r="C16058" s="86"/>
      <c r="D16058" s="86"/>
      <c r="E16058" s="86"/>
      <c r="F16058" s="86"/>
    </row>
    <row r="16059" spans="3:6" x14ac:dyDescent="0.25">
      <c r="C16059" s="86"/>
      <c r="D16059" s="86"/>
      <c r="E16059" s="86"/>
      <c r="F16059" s="86"/>
    </row>
    <row r="16060" spans="3:6" x14ac:dyDescent="0.25">
      <c r="C16060" s="86"/>
      <c r="D16060" s="86"/>
      <c r="E16060" s="86"/>
      <c r="F16060" s="86"/>
    </row>
    <row r="16061" spans="3:6" x14ac:dyDescent="0.25">
      <c r="C16061" s="86"/>
      <c r="D16061" s="86"/>
      <c r="E16061" s="86"/>
      <c r="F16061" s="86"/>
    </row>
    <row r="16062" spans="3:6" x14ac:dyDescent="0.25">
      <c r="C16062" s="86"/>
      <c r="D16062" s="86"/>
      <c r="E16062" s="86"/>
      <c r="F16062" s="86"/>
    </row>
    <row r="16063" spans="3:6" x14ac:dyDescent="0.25">
      <c r="C16063" s="86"/>
      <c r="D16063" s="86"/>
      <c r="E16063" s="86"/>
      <c r="F16063" s="86"/>
    </row>
    <row r="16064" spans="3:6" x14ac:dyDescent="0.25">
      <c r="C16064" s="86"/>
      <c r="D16064" s="86"/>
      <c r="E16064" s="86"/>
      <c r="F16064" s="86"/>
    </row>
    <row r="16065" spans="3:6" x14ac:dyDescent="0.25">
      <c r="C16065" s="86"/>
      <c r="D16065" s="86"/>
      <c r="E16065" s="86"/>
      <c r="F16065" s="86"/>
    </row>
    <row r="16066" spans="3:6" x14ac:dyDescent="0.25">
      <c r="C16066" s="86"/>
      <c r="D16066" s="86"/>
      <c r="E16066" s="86"/>
      <c r="F16066" s="86"/>
    </row>
    <row r="16067" spans="3:6" x14ac:dyDescent="0.25">
      <c r="C16067" s="86"/>
      <c r="D16067" s="86"/>
      <c r="E16067" s="86"/>
      <c r="F16067" s="86"/>
    </row>
    <row r="16068" spans="3:6" x14ac:dyDescent="0.25">
      <c r="C16068" s="86"/>
      <c r="D16068" s="86"/>
      <c r="E16068" s="86"/>
      <c r="F16068" s="86"/>
    </row>
    <row r="16069" spans="3:6" x14ac:dyDescent="0.25">
      <c r="C16069" s="86"/>
      <c r="D16069" s="86"/>
      <c r="E16069" s="86"/>
      <c r="F16069" s="86"/>
    </row>
    <row r="16070" spans="3:6" x14ac:dyDescent="0.25">
      <c r="C16070" s="86"/>
      <c r="D16070" s="86"/>
      <c r="E16070" s="86"/>
      <c r="F16070" s="86"/>
    </row>
    <row r="16071" spans="3:6" x14ac:dyDescent="0.25">
      <c r="C16071" s="86"/>
      <c r="D16071" s="86"/>
      <c r="E16071" s="86"/>
      <c r="F16071" s="86"/>
    </row>
    <row r="16072" spans="3:6" x14ac:dyDescent="0.25">
      <c r="C16072" s="86"/>
      <c r="D16072" s="86"/>
      <c r="E16072" s="86"/>
      <c r="F16072" s="86"/>
    </row>
    <row r="16073" spans="3:6" x14ac:dyDescent="0.25">
      <c r="C16073" s="86"/>
      <c r="D16073" s="86"/>
      <c r="E16073" s="86"/>
      <c r="F16073" s="86"/>
    </row>
    <row r="16074" spans="3:6" x14ac:dyDescent="0.25">
      <c r="C16074" s="86"/>
      <c r="D16074" s="86"/>
      <c r="E16074" s="86"/>
      <c r="F16074" s="86"/>
    </row>
    <row r="16075" spans="3:6" x14ac:dyDescent="0.25">
      <c r="C16075" s="86"/>
      <c r="D16075" s="86"/>
      <c r="E16075" s="86"/>
      <c r="F16075" s="86"/>
    </row>
    <row r="16076" spans="3:6" x14ac:dyDescent="0.25">
      <c r="C16076" s="86"/>
      <c r="D16076" s="86"/>
      <c r="E16076" s="86"/>
      <c r="F16076" s="86"/>
    </row>
    <row r="16077" spans="3:6" x14ac:dyDescent="0.25">
      <c r="C16077" s="86"/>
      <c r="D16077" s="86"/>
      <c r="E16077" s="86"/>
      <c r="F16077" s="86"/>
    </row>
    <row r="16078" spans="3:6" x14ac:dyDescent="0.25">
      <c r="C16078" s="86"/>
      <c r="D16078" s="86"/>
      <c r="E16078" s="86"/>
      <c r="F16078" s="86"/>
    </row>
    <row r="16079" spans="3:6" x14ac:dyDescent="0.25">
      <c r="C16079" s="86"/>
      <c r="D16079" s="86"/>
      <c r="E16079" s="86"/>
      <c r="F16079" s="86"/>
    </row>
    <row r="16080" spans="3:6" x14ac:dyDescent="0.25">
      <c r="C16080" s="86"/>
      <c r="D16080" s="86"/>
      <c r="E16080" s="86"/>
      <c r="F16080" s="86"/>
    </row>
    <row r="16081" spans="3:6" x14ac:dyDescent="0.25">
      <c r="C16081" s="86"/>
      <c r="D16081" s="86"/>
      <c r="E16081" s="86"/>
      <c r="F16081" s="86"/>
    </row>
    <row r="16082" spans="3:6" x14ac:dyDescent="0.25">
      <c r="C16082" s="86"/>
      <c r="D16082" s="86"/>
      <c r="E16082" s="86"/>
      <c r="F16082" s="86"/>
    </row>
    <row r="16083" spans="3:6" x14ac:dyDescent="0.25">
      <c r="C16083" s="86"/>
      <c r="D16083" s="86"/>
      <c r="E16083" s="86"/>
      <c r="F16083" s="86"/>
    </row>
    <row r="16084" spans="3:6" x14ac:dyDescent="0.25">
      <c r="C16084" s="86"/>
      <c r="D16084" s="86"/>
      <c r="E16084" s="86"/>
      <c r="F16084" s="86"/>
    </row>
    <row r="16085" spans="3:6" x14ac:dyDescent="0.25">
      <c r="C16085" s="86"/>
      <c r="D16085" s="86"/>
      <c r="E16085" s="86"/>
      <c r="F16085" s="86"/>
    </row>
    <row r="16086" spans="3:6" x14ac:dyDescent="0.25">
      <c r="C16086" s="86"/>
      <c r="D16086" s="86"/>
      <c r="E16086" s="86"/>
      <c r="F16086" s="86"/>
    </row>
    <row r="16087" spans="3:6" x14ac:dyDescent="0.25">
      <c r="C16087" s="86"/>
      <c r="D16087" s="86"/>
      <c r="E16087" s="86"/>
      <c r="F16087" s="86"/>
    </row>
    <row r="16088" spans="3:6" x14ac:dyDescent="0.25">
      <c r="C16088" s="86"/>
      <c r="D16088" s="86"/>
      <c r="E16088" s="86"/>
      <c r="F16088" s="86"/>
    </row>
    <row r="16089" spans="3:6" x14ac:dyDescent="0.25">
      <c r="C16089" s="86"/>
      <c r="D16089" s="86"/>
      <c r="E16089" s="86"/>
      <c r="F16089" s="86"/>
    </row>
    <row r="16090" spans="3:6" x14ac:dyDescent="0.25">
      <c r="C16090" s="86"/>
      <c r="D16090" s="86"/>
      <c r="E16090" s="86"/>
      <c r="F16090" s="86"/>
    </row>
    <row r="16091" spans="3:6" x14ac:dyDescent="0.25">
      <c r="C16091" s="86"/>
      <c r="D16091" s="86"/>
      <c r="E16091" s="86"/>
      <c r="F16091" s="86"/>
    </row>
    <row r="16092" spans="3:6" x14ac:dyDescent="0.25">
      <c r="C16092" s="86"/>
      <c r="D16092" s="86"/>
      <c r="E16092" s="86"/>
      <c r="F16092" s="86"/>
    </row>
    <row r="16093" spans="3:6" x14ac:dyDescent="0.25">
      <c r="C16093" s="86"/>
      <c r="D16093" s="86"/>
      <c r="E16093" s="86"/>
      <c r="F16093" s="86"/>
    </row>
    <row r="16094" spans="3:6" x14ac:dyDescent="0.25">
      <c r="C16094" s="86"/>
      <c r="D16094" s="86"/>
      <c r="E16094" s="86"/>
      <c r="F16094" s="86"/>
    </row>
    <row r="16095" spans="3:6" x14ac:dyDescent="0.25">
      <c r="C16095" s="86"/>
      <c r="D16095" s="86"/>
      <c r="E16095" s="86"/>
      <c r="F16095" s="86"/>
    </row>
    <row r="16096" spans="3:6" x14ac:dyDescent="0.25">
      <c r="C16096" s="86"/>
      <c r="D16096" s="86"/>
      <c r="E16096" s="86"/>
      <c r="F16096" s="86"/>
    </row>
    <row r="16097" spans="3:6" x14ac:dyDescent="0.25">
      <c r="C16097" s="86"/>
      <c r="D16097" s="86"/>
      <c r="E16097" s="86"/>
      <c r="F16097" s="86"/>
    </row>
    <row r="16098" spans="3:6" x14ac:dyDescent="0.25">
      <c r="C16098" s="86"/>
      <c r="D16098" s="86"/>
      <c r="E16098" s="86"/>
      <c r="F16098" s="86"/>
    </row>
    <row r="16099" spans="3:6" x14ac:dyDescent="0.25">
      <c r="C16099" s="86"/>
      <c r="D16099" s="86"/>
      <c r="E16099" s="86"/>
      <c r="F16099" s="86"/>
    </row>
    <row r="16100" spans="3:6" x14ac:dyDescent="0.25">
      <c r="C16100" s="86"/>
      <c r="D16100" s="86"/>
      <c r="E16100" s="86"/>
      <c r="F16100" s="86"/>
    </row>
    <row r="16101" spans="3:6" x14ac:dyDescent="0.25">
      <c r="C16101" s="86"/>
      <c r="D16101" s="86"/>
      <c r="E16101" s="86"/>
      <c r="F16101" s="86"/>
    </row>
    <row r="16102" spans="3:6" x14ac:dyDescent="0.25">
      <c r="C16102" s="86"/>
      <c r="D16102" s="86"/>
      <c r="E16102" s="86"/>
      <c r="F16102" s="86"/>
    </row>
    <row r="16103" spans="3:6" x14ac:dyDescent="0.25">
      <c r="C16103" s="86"/>
      <c r="D16103" s="86"/>
      <c r="E16103" s="86"/>
      <c r="F16103" s="86"/>
    </row>
    <row r="16104" spans="3:6" x14ac:dyDescent="0.25">
      <c r="C16104" s="86"/>
      <c r="D16104" s="86"/>
      <c r="E16104" s="86"/>
      <c r="F16104" s="86"/>
    </row>
    <row r="16105" spans="3:6" x14ac:dyDescent="0.25">
      <c r="C16105" s="86"/>
      <c r="D16105" s="86"/>
      <c r="E16105" s="86"/>
      <c r="F16105" s="86"/>
    </row>
    <row r="16106" spans="3:6" x14ac:dyDescent="0.25">
      <c r="C16106" s="86"/>
      <c r="D16106" s="86"/>
      <c r="E16106" s="86"/>
      <c r="F16106" s="86"/>
    </row>
    <row r="16107" spans="3:6" x14ac:dyDescent="0.25">
      <c r="C16107" s="86"/>
      <c r="D16107" s="86"/>
      <c r="E16107" s="86"/>
      <c r="F16107" s="86"/>
    </row>
    <row r="16108" spans="3:6" x14ac:dyDescent="0.25">
      <c r="C16108" s="86"/>
      <c r="D16108" s="86"/>
      <c r="E16108" s="86"/>
      <c r="F16108" s="86"/>
    </row>
    <row r="16109" spans="3:6" x14ac:dyDescent="0.25">
      <c r="C16109" s="86"/>
      <c r="D16109" s="86"/>
      <c r="E16109" s="86"/>
      <c r="F16109" s="86"/>
    </row>
    <row r="16110" spans="3:6" x14ac:dyDescent="0.25">
      <c r="C16110" s="86"/>
      <c r="D16110" s="86"/>
      <c r="E16110" s="86"/>
      <c r="F16110" s="86"/>
    </row>
    <row r="16111" spans="3:6" x14ac:dyDescent="0.25">
      <c r="C16111" s="86"/>
      <c r="D16111" s="86"/>
      <c r="E16111" s="86"/>
      <c r="F16111" s="86"/>
    </row>
    <row r="16112" spans="3:6" x14ac:dyDescent="0.25">
      <c r="C16112" s="86"/>
      <c r="D16112" s="86"/>
      <c r="E16112" s="86"/>
      <c r="F16112" s="86"/>
    </row>
    <row r="16113" spans="3:6" x14ac:dyDescent="0.25">
      <c r="C16113" s="86"/>
      <c r="D16113" s="86"/>
      <c r="E16113" s="86"/>
      <c r="F16113" s="86"/>
    </row>
    <row r="16114" spans="3:6" x14ac:dyDescent="0.25">
      <c r="C16114" s="86"/>
      <c r="D16114" s="86"/>
      <c r="E16114" s="86"/>
      <c r="F16114" s="86"/>
    </row>
    <row r="16115" spans="3:6" x14ac:dyDescent="0.25">
      <c r="C16115" s="86"/>
      <c r="D16115" s="86"/>
      <c r="E16115" s="86"/>
      <c r="F16115" s="86"/>
    </row>
    <row r="16116" spans="3:6" x14ac:dyDescent="0.25">
      <c r="C16116" s="86"/>
      <c r="D16116" s="86"/>
      <c r="E16116" s="86"/>
      <c r="F16116" s="86"/>
    </row>
    <row r="16117" spans="3:6" x14ac:dyDescent="0.25">
      <c r="C16117" s="86"/>
      <c r="D16117" s="86"/>
      <c r="E16117" s="86"/>
      <c r="F16117" s="86"/>
    </row>
    <row r="16118" spans="3:6" x14ac:dyDescent="0.25">
      <c r="C16118" s="86"/>
      <c r="D16118" s="86"/>
      <c r="E16118" s="86"/>
      <c r="F16118" s="86"/>
    </row>
    <row r="16119" spans="3:6" x14ac:dyDescent="0.25">
      <c r="C16119" s="86"/>
      <c r="D16119" s="86"/>
      <c r="E16119" s="86"/>
      <c r="F16119" s="86"/>
    </row>
    <row r="16120" spans="3:6" x14ac:dyDescent="0.25">
      <c r="C16120" s="86"/>
      <c r="D16120" s="86"/>
      <c r="E16120" s="86"/>
      <c r="F16120" s="86"/>
    </row>
    <row r="16121" spans="3:6" x14ac:dyDescent="0.25">
      <c r="C16121" s="86"/>
      <c r="D16121" s="86"/>
      <c r="E16121" s="86"/>
      <c r="F16121" s="86"/>
    </row>
    <row r="16122" spans="3:6" x14ac:dyDescent="0.25">
      <c r="C16122" s="86"/>
      <c r="D16122" s="86"/>
      <c r="E16122" s="86"/>
      <c r="F16122" s="86"/>
    </row>
    <row r="16123" spans="3:6" x14ac:dyDescent="0.25">
      <c r="C16123" s="86"/>
      <c r="D16123" s="86"/>
      <c r="E16123" s="86"/>
      <c r="F16123" s="86"/>
    </row>
    <row r="16124" spans="3:6" x14ac:dyDescent="0.25">
      <c r="C16124" s="86"/>
      <c r="D16124" s="86"/>
      <c r="E16124" s="86"/>
      <c r="F16124" s="86"/>
    </row>
    <row r="16125" spans="3:6" x14ac:dyDescent="0.25">
      <c r="C16125" s="86"/>
      <c r="D16125" s="86"/>
      <c r="E16125" s="86"/>
      <c r="F16125" s="86"/>
    </row>
    <row r="16126" spans="3:6" x14ac:dyDescent="0.25">
      <c r="C16126" s="86"/>
      <c r="D16126" s="86"/>
      <c r="E16126" s="86"/>
      <c r="F16126" s="86"/>
    </row>
    <row r="16127" spans="3:6" x14ac:dyDescent="0.25">
      <c r="C16127" s="86"/>
      <c r="D16127" s="86"/>
      <c r="E16127" s="86"/>
      <c r="F16127" s="86"/>
    </row>
    <row r="16128" spans="3:6" x14ac:dyDescent="0.25">
      <c r="C16128" s="86"/>
      <c r="D16128" s="86"/>
      <c r="E16128" s="86"/>
      <c r="F16128" s="86"/>
    </row>
    <row r="16129" spans="3:6" x14ac:dyDescent="0.25">
      <c r="C16129" s="86"/>
      <c r="D16129" s="86"/>
      <c r="E16129" s="86"/>
      <c r="F16129" s="86"/>
    </row>
    <row r="16130" spans="3:6" x14ac:dyDescent="0.25">
      <c r="C16130" s="86"/>
      <c r="D16130" s="86"/>
      <c r="E16130" s="86"/>
      <c r="F16130" s="86"/>
    </row>
    <row r="16131" spans="3:6" x14ac:dyDescent="0.25">
      <c r="C16131" s="86"/>
      <c r="D16131" s="86"/>
      <c r="E16131" s="86"/>
      <c r="F16131" s="86"/>
    </row>
    <row r="16132" spans="3:6" x14ac:dyDescent="0.25">
      <c r="C16132" s="86"/>
      <c r="D16132" s="86"/>
      <c r="E16132" s="86"/>
      <c r="F16132" s="86"/>
    </row>
    <row r="16133" spans="3:6" x14ac:dyDescent="0.25">
      <c r="C16133" s="86"/>
      <c r="D16133" s="86"/>
      <c r="E16133" s="86"/>
      <c r="F16133" s="86"/>
    </row>
    <row r="16134" spans="3:6" x14ac:dyDescent="0.25">
      <c r="C16134" s="86"/>
      <c r="D16134" s="86"/>
      <c r="E16134" s="86"/>
      <c r="F16134" s="86"/>
    </row>
    <row r="16135" spans="3:6" x14ac:dyDescent="0.25">
      <c r="C16135" s="86"/>
      <c r="D16135" s="86"/>
      <c r="E16135" s="86"/>
      <c r="F16135" s="86"/>
    </row>
    <row r="16136" spans="3:6" x14ac:dyDescent="0.25">
      <c r="C16136" s="86"/>
      <c r="D16136" s="86"/>
      <c r="E16136" s="86"/>
      <c r="F16136" s="86"/>
    </row>
    <row r="16137" spans="3:6" x14ac:dyDescent="0.25">
      <c r="C16137" s="86"/>
      <c r="D16137" s="86"/>
      <c r="E16137" s="86"/>
      <c r="F16137" s="86"/>
    </row>
    <row r="16138" spans="3:6" x14ac:dyDescent="0.25">
      <c r="C16138" s="86"/>
      <c r="D16138" s="86"/>
      <c r="E16138" s="86"/>
      <c r="F16138" s="86"/>
    </row>
    <row r="16139" spans="3:6" x14ac:dyDescent="0.25">
      <c r="C16139" s="86"/>
      <c r="D16139" s="86"/>
      <c r="E16139" s="86"/>
      <c r="F16139" s="86"/>
    </row>
    <row r="16140" spans="3:6" x14ac:dyDescent="0.25">
      <c r="C16140" s="86"/>
      <c r="D16140" s="86"/>
      <c r="E16140" s="86"/>
      <c r="F16140" s="86"/>
    </row>
    <row r="16141" spans="3:6" x14ac:dyDescent="0.25">
      <c r="C16141" s="86"/>
      <c r="D16141" s="86"/>
      <c r="E16141" s="86"/>
      <c r="F16141" s="86"/>
    </row>
    <row r="16142" spans="3:6" x14ac:dyDescent="0.25">
      <c r="C16142" s="86"/>
      <c r="D16142" s="86"/>
      <c r="E16142" s="86"/>
      <c r="F16142" s="86"/>
    </row>
    <row r="16143" spans="3:6" x14ac:dyDescent="0.25">
      <c r="C16143" s="86"/>
      <c r="D16143" s="86"/>
      <c r="E16143" s="86"/>
      <c r="F16143" s="86"/>
    </row>
    <row r="16144" spans="3:6" x14ac:dyDescent="0.25">
      <c r="C16144" s="86"/>
      <c r="D16144" s="86"/>
      <c r="E16144" s="86"/>
      <c r="F16144" s="86"/>
    </row>
    <row r="16145" spans="3:6" x14ac:dyDescent="0.25">
      <c r="C16145" s="86"/>
      <c r="D16145" s="86"/>
      <c r="E16145" s="86"/>
      <c r="F16145" s="86"/>
    </row>
    <row r="16146" spans="3:6" x14ac:dyDescent="0.25">
      <c r="C16146" s="86"/>
      <c r="D16146" s="86"/>
      <c r="E16146" s="86"/>
      <c r="F16146" s="86"/>
    </row>
    <row r="16147" spans="3:6" x14ac:dyDescent="0.25">
      <c r="C16147" s="86"/>
      <c r="D16147" s="86"/>
      <c r="E16147" s="86"/>
      <c r="F16147" s="86"/>
    </row>
    <row r="16148" spans="3:6" x14ac:dyDescent="0.25">
      <c r="C16148" s="86"/>
      <c r="D16148" s="86"/>
      <c r="E16148" s="86"/>
      <c r="F16148" s="86"/>
    </row>
    <row r="16149" spans="3:6" x14ac:dyDescent="0.25">
      <c r="C16149" s="86"/>
      <c r="D16149" s="86"/>
      <c r="E16149" s="86"/>
      <c r="F16149" s="86"/>
    </row>
    <row r="16150" spans="3:6" x14ac:dyDescent="0.25">
      <c r="C16150" s="86"/>
      <c r="D16150" s="86"/>
      <c r="E16150" s="86"/>
      <c r="F16150" s="86"/>
    </row>
    <row r="16151" spans="3:6" x14ac:dyDescent="0.25">
      <c r="C16151" s="86"/>
      <c r="D16151" s="86"/>
      <c r="E16151" s="86"/>
      <c r="F16151" s="86"/>
    </row>
    <row r="16152" spans="3:6" x14ac:dyDescent="0.25">
      <c r="C16152" s="86"/>
      <c r="D16152" s="86"/>
      <c r="E16152" s="86"/>
      <c r="F16152" s="86"/>
    </row>
    <row r="16153" spans="3:6" x14ac:dyDescent="0.25">
      <c r="C16153" s="86"/>
      <c r="D16153" s="86"/>
      <c r="E16153" s="86"/>
      <c r="F16153" s="86"/>
    </row>
    <row r="16154" spans="3:6" x14ac:dyDescent="0.25">
      <c r="C16154" s="86"/>
      <c r="D16154" s="86"/>
      <c r="E16154" s="86"/>
      <c r="F16154" s="86"/>
    </row>
    <row r="16155" spans="3:6" x14ac:dyDescent="0.25">
      <c r="C16155" s="86"/>
      <c r="D16155" s="86"/>
      <c r="E16155" s="86"/>
      <c r="F16155" s="86"/>
    </row>
    <row r="16156" spans="3:6" x14ac:dyDescent="0.25">
      <c r="C16156" s="86"/>
      <c r="D16156" s="86"/>
      <c r="E16156" s="86"/>
      <c r="F16156" s="86"/>
    </row>
    <row r="16157" spans="3:6" x14ac:dyDescent="0.25">
      <c r="C16157" s="86"/>
      <c r="D16157" s="86"/>
      <c r="E16157" s="86"/>
      <c r="F16157" s="86"/>
    </row>
    <row r="16158" spans="3:6" x14ac:dyDescent="0.25">
      <c r="C16158" s="86"/>
      <c r="D16158" s="86"/>
      <c r="E16158" s="86"/>
      <c r="F16158" s="86"/>
    </row>
    <row r="16159" spans="3:6" x14ac:dyDescent="0.25">
      <c r="C16159" s="86"/>
      <c r="D16159" s="86"/>
      <c r="E16159" s="86"/>
      <c r="F16159" s="86"/>
    </row>
    <row r="16160" spans="3:6" x14ac:dyDescent="0.25">
      <c r="C16160" s="86"/>
      <c r="D16160" s="86"/>
      <c r="E16160" s="86"/>
      <c r="F16160" s="86"/>
    </row>
    <row r="16161" spans="3:6" x14ac:dyDescent="0.25">
      <c r="C16161" s="86"/>
      <c r="D16161" s="86"/>
      <c r="E16161" s="86"/>
      <c r="F16161" s="86"/>
    </row>
    <row r="16162" spans="3:6" x14ac:dyDescent="0.25">
      <c r="C16162" s="86"/>
      <c r="D16162" s="86"/>
      <c r="E16162" s="86"/>
      <c r="F16162" s="86"/>
    </row>
    <row r="16163" spans="3:6" x14ac:dyDescent="0.25">
      <c r="C16163" s="86"/>
      <c r="D16163" s="86"/>
      <c r="E16163" s="86"/>
      <c r="F16163" s="86"/>
    </row>
    <row r="16164" spans="3:6" x14ac:dyDescent="0.25">
      <c r="C16164" s="86"/>
      <c r="D16164" s="86"/>
      <c r="E16164" s="86"/>
      <c r="F16164" s="86"/>
    </row>
    <row r="16165" spans="3:6" x14ac:dyDescent="0.25">
      <c r="C16165" s="86"/>
      <c r="D16165" s="86"/>
      <c r="E16165" s="86"/>
      <c r="F16165" s="86"/>
    </row>
    <row r="16166" spans="3:6" x14ac:dyDescent="0.25">
      <c r="C16166" s="86"/>
      <c r="D16166" s="86"/>
      <c r="E16166" s="86"/>
      <c r="F16166" s="86"/>
    </row>
    <row r="16167" spans="3:6" x14ac:dyDescent="0.25">
      <c r="C16167" s="86"/>
      <c r="D16167" s="86"/>
      <c r="E16167" s="86"/>
      <c r="F16167" s="86"/>
    </row>
    <row r="16168" spans="3:6" x14ac:dyDescent="0.25">
      <c r="C16168" s="86"/>
      <c r="D16168" s="86"/>
      <c r="E16168" s="86"/>
      <c r="F16168" s="86"/>
    </row>
    <row r="16169" spans="3:6" x14ac:dyDescent="0.25">
      <c r="C16169" s="86"/>
      <c r="D16169" s="86"/>
      <c r="E16169" s="86"/>
      <c r="F16169" s="86"/>
    </row>
    <row r="16170" spans="3:6" x14ac:dyDescent="0.25">
      <c r="C16170" s="86"/>
      <c r="D16170" s="86"/>
      <c r="E16170" s="86"/>
      <c r="F16170" s="86"/>
    </row>
    <row r="16171" spans="3:6" x14ac:dyDescent="0.25">
      <c r="C16171" s="86"/>
      <c r="D16171" s="86"/>
      <c r="E16171" s="86"/>
      <c r="F16171" s="86"/>
    </row>
    <row r="16172" spans="3:6" x14ac:dyDescent="0.25">
      <c r="C16172" s="86"/>
      <c r="D16172" s="86"/>
      <c r="E16172" s="86"/>
      <c r="F16172" s="86"/>
    </row>
    <row r="16173" spans="3:6" x14ac:dyDescent="0.25">
      <c r="C16173" s="86"/>
      <c r="D16173" s="86"/>
      <c r="E16173" s="86"/>
      <c r="F16173" s="86"/>
    </row>
    <row r="16174" spans="3:6" x14ac:dyDescent="0.25">
      <c r="C16174" s="86"/>
      <c r="D16174" s="86"/>
      <c r="E16174" s="86"/>
      <c r="F16174" s="86"/>
    </row>
    <row r="16175" spans="3:6" x14ac:dyDescent="0.25">
      <c r="C16175" s="86"/>
      <c r="D16175" s="86"/>
      <c r="E16175" s="86"/>
      <c r="F16175" s="86"/>
    </row>
    <row r="16176" spans="3:6" x14ac:dyDescent="0.25">
      <c r="C16176" s="86"/>
      <c r="D16176" s="86"/>
      <c r="E16176" s="86"/>
      <c r="F16176" s="86"/>
    </row>
    <row r="16177" spans="3:6" x14ac:dyDescent="0.25">
      <c r="C16177" s="86"/>
      <c r="D16177" s="86"/>
      <c r="E16177" s="86"/>
      <c r="F16177" s="86"/>
    </row>
    <row r="16178" spans="3:6" x14ac:dyDescent="0.25">
      <c r="C16178" s="86"/>
      <c r="D16178" s="86"/>
      <c r="E16178" s="86"/>
      <c r="F16178" s="86"/>
    </row>
    <row r="16179" spans="3:6" x14ac:dyDescent="0.25">
      <c r="C16179" s="86"/>
      <c r="D16179" s="86"/>
      <c r="E16179" s="86"/>
      <c r="F16179" s="86"/>
    </row>
    <row r="16180" spans="3:6" x14ac:dyDescent="0.25">
      <c r="C16180" s="86"/>
      <c r="D16180" s="86"/>
      <c r="E16180" s="86"/>
      <c r="F16180" s="86"/>
    </row>
    <row r="16181" spans="3:6" x14ac:dyDescent="0.25">
      <c r="C16181" s="86"/>
      <c r="D16181" s="86"/>
      <c r="E16181" s="86"/>
      <c r="F16181" s="86"/>
    </row>
    <row r="16182" spans="3:6" x14ac:dyDescent="0.25">
      <c r="C16182" s="86"/>
      <c r="D16182" s="86"/>
      <c r="E16182" s="86"/>
      <c r="F16182" s="86"/>
    </row>
    <row r="16183" spans="3:6" x14ac:dyDescent="0.25">
      <c r="C16183" s="86"/>
      <c r="D16183" s="86"/>
      <c r="E16183" s="86"/>
      <c r="F16183" s="86"/>
    </row>
    <row r="16184" spans="3:6" x14ac:dyDescent="0.25">
      <c r="C16184" s="86"/>
      <c r="D16184" s="86"/>
      <c r="E16184" s="86"/>
      <c r="F16184" s="86"/>
    </row>
    <row r="16185" spans="3:6" x14ac:dyDescent="0.25">
      <c r="C16185" s="86"/>
      <c r="D16185" s="86"/>
      <c r="E16185" s="86"/>
      <c r="F16185" s="86"/>
    </row>
    <row r="16186" spans="3:6" x14ac:dyDescent="0.25">
      <c r="C16186" s="86"/>
      <c r="D16186" s="86"/>
      <c r="E16186" s="86"/>
      <c r="F16186" s="86"/>
    </row>
    <row r="16187" spans="3:6" x14ac:dyDescent="0.25">
      <c r="C16187" s="86"/>
      <c r="D16187" s="86"/>
      <c r="E16187" s="86"/>
      <c r="F16187" s="86"/>
    </row>
    <row r="16188" spans="3:6" x14ac:dyDescent="0.25">
      <c r="C16188" s="86"/>
      <c r="D16188" s="86"/>
      <c r="E16188" s="86"/>
      <c r="F16188" s="86"/>
    </row>
    <row r="16189" spans="3:6" x14ac:dyDescent="0.25">
      <c r="C16189" s="86"/>
      <c r="D16189" s="86"/>
      <c r="E16189" s="86"/>
      <c r="F16189" s="86"/>
    </row>
    <row r="16190" spans="3:6" x14ac:dyDescent="0.25">
      <c r="C16190" s="86"/>
      <c r="D16190" s="86"/>
      <c r="E16190" s="86"/>
      <c r="F16190" s="86"/>
    </row>
    <row r="16191" spans="3:6" x14ac:dyDescent="0.25">
      <c r="C16191" s="86"/>
      <c r="D16191" s="86"/>
      <c r="E16191" s="86"/>
      <c r="F16191" s="86"/>
    </row>
    <row r="16192" spans="3:6" x14ac:dyDescent="0.25">
      <c r="C16192" s="86"/>
      <c r="D16192" s="86"/>
      <c r="E16192" s="86"/>
      <c r="F16192" s="86"/>
    </row>
    <row r="16193" spans="3:6" x14ac:dyDescent="0.25">
      <c r="C16193" s="86"/>
      <c r="D16193" s="86"/>
      <c r="E16193" s="86"/>
      <c r="F16193" s="86"/>
    </row>
    <row r="16194" spans="3:6" x14ac:dyDescent="0.25">
      <c r="C16194" s="86"/>
      <c r="D16194" s="86"/>
      <c r="E16194" s="86"/>
      <c r="F16194" s="86"/>
    </row>
    <row r="16195" spans="3:6" x14ac:dyDescent="0.25">
      <c r="C16195" s="86"/>
      <c r="D16195" s="86"/>
      <c r="E16195" s="86"/>
      <c r="F16195" s="86"/>
    </row>
    <row r="16196" spans="3:6" x14ac:dyDescent="0.25">
      <c r="C16196" s="86"/>
      <c r="D16196" s="86"/>
      <c r="E16196" s="86"/>
      <c r="F16196" s="86"/>
    </row>
    <row r="16197" spans="3:6" x14ac:dyDescent="0.25">
      <c r="C16197" s="86"/>
      <c r="D16197" s="86"/>
      <c r="E16197" s="86"/>
      <c r="F16197" s="86"/>
    </row>
    <row r="16198" spans="3:6" x14ac:dyDescent="0.25">
      <c r="C16198" s="86"/>
      <c r="D16198" s="86"/>
      <c r="E16198" s="86"/>
      <c r="F16198" s="86"/>
    </row>
    <row r="16199" spans="3:6" x14ac:dyDescent="0.25">
      <c r="C16199" s="86"/>
      <c r="D16199" s="86"/>
      <c r="E16199" s="86"/>
      <c r="F16199" s="86"/>
    </row>
    <row r="16200" spans="3:6" x14ac:dyDescent="0.25">
      <c r="C16200" s="86"/>
      <c r="D16200" s="86"/>
      <c r="E16200" s="86"/>
      <c r="F16200" s="86"/>
    </row>
    <row r="16201" spans="3:6" x14ac:dyDescent="0.25">
      <c r="C16201" s="86"/>
      <c r="D16201" s="86"/>
      <c r="E16201" s="86"/>
      <c r="F16201" s="86"/>
    </row>
    <row r="16202" spans="3:6" x14ac:dyDescent="0.25">
      <c r="C16202" s="86"/>
      <c r="D16202" s="86"/>
      <c r="E16202" s="86"/>
      <c r="F16202" s="86"/>
    </row>
    <row r="16203" spans="3:6" x14ac:dyDescent="0.25">
      <c r="C16203" s="86"/>
      <c r="D16203" s="86"/>
      <c r="E16203" s="86"/>
      <c r="F16203" s="86"/>
    </row>
    <row r="16204" spans="3:6" x14ac:dyDescent="0.25">
      <c r="C16204" s="86"/>
      <c r="D16204" s="86"/>
      <c r="E16204" s="86"/>
      <c r="F16204" s="86"/>
    </row>
    <row r="16205" spans="3:6" x14ac:dyDescent="0.25">
      <c r="C16205" s="86"/>
      <c r="D16205" s="86"/>
      <c r="E16205" s="86"/>
      <c r="F16205" s="86"/>
    </row>
    <row r="16206" spans="3:6" x14ac:dyDescent="0.25">
      <c r="C16206" s="86"/>
      <c r="D16206" s="86"/>
      <c r="E16206" s="86"/>
      <c r="F16206" s="86"/>
    </row>
    <row r="16207" spans="3:6" x14ac:dyDescent="0.25">
      <c r="C16207" s="86"/>
      <c r="D16207" s="86"/>
      <c r="E16207" s="86"/>
      <c r="F16207" s="86"/>
    </row>
    <row r="16208" spans="3:6" x14ac:dyDescent="0.25">
      <c r="C16208" s="86"/>
      <c r="D16208" s="86"/>
      <c r="E16208" s="86"/>
      <c r="F16208" s="86"/>
    </row>
    <row r="16209" spans="3:6" x14ac:dyDescent="0.25">
      <c r="C16209" s="86"/>
      <c r="D16209" s="86"/>
      <c r="E16209" s="86"/>
      <c r="F16209" s="86"/>
    </row>
    <row r="16210" spans="3:6" x14ac:dyDescent="0.25">
      <c r="C16210" s="86"/>
      <c r="D16210" s="86"/>
      <c r="E16210" s="86"/>
      <c r="F16210" s="86"/>
    </row>
    <row r="16211" spans="3:6" x14ac:dyDescent="0.25">
      <c r="C16211" s="86"/>
      <c r="D16211" s="86"/>
      <c r="E16211" s="86"/>
      <c r="F16211" s="86"/>
    </row>
    <row r="16212" spans="3:6" x14ac:dyDescent="0.25">
      <c r="C16212" s="86"/>
      <c r="D16212" s="86"/>
      <c r="E16212" s="86"/>
      <c r="F16212" s="86"/>
    </row>
    <row r="16213" spans="3:6" x14ac:dyDescent="0.25">
      <c r="C16213" s="86"/>
      <c r="D16213" s="86"/>
      <c r="E16213" s="86"/>
      <c r="F16213" s="86"/>
    </row>
    <row r="16214" spans="3:6" x14ac:dyDescent="0.25">
      <c r="C16214" s="86"/>
      <c r="D16214" s="86"/>
      <c r="E16214" s="86"/>
      <c r="F16214" s="86"/>
    </row>
    <row r="16215" spans="3:6" x14ac:dyDescent="0.25">
      <c r="C16215" s="86"/>
      <c r="D16215" s="86"/>
      <c r="E16215" s="86"/>
      <c r="F16215" s="86"/>
    </row>
    <row r="16216" spans="3:6" x14ac:dyDescent="0.25">
      <c r="C16216" s="86"/>
      <c r="D16216" s="86"/>
      <c r="E16216" s="86"/>
      <c r="F16216" s="86"/>
    </row>
    <row r="16217" spans="3:6" x14ac:dyDescent="0.25">
      <c r="C16217" s="86"/>
      <c r="D16217" s="86"/>
      <c r="E16217" s="86"/>
      <c r="F16217" s="86"/>
    </row>
    <row r="16218" spans="3:6" x14ac:dyDescent="0.25">
      <c r="C16218" s="86"/>
      <c r="D16218" s="86"/>
      <c r="E16218" s="86"/>
      <c r="F16218" s="86"/>
    </row>
    <row r="16219" spans="3:6" x14ac:dyDescent="0.25">
      <c r="C16219" s="86"/>
      <c r="D16219" s="86"/>
      <c r="E16219" s="86"/>
      <c r="F16219" s="86"/>
    </row>
    <row r="16220" spans="3:6" x14ac:dyDescent="0.25">
      <c r="C16220" s="86"/>
      <c r="D16220" s="86"/>
      <c r="E16220" s="86"/>
      <c r="F16220" s="86"/>
    </row>
    <row r="16221" spans="3:6" x14ac:dyDescent="0.25">
      <c r="C16221" s="86"/>
      <c r="D16221" s="86"/>
      <c r="E16221" s="86"/>
      <c r="F16221" s="86"/>
    </row>
    <row r="16222" spans="3:6" x14ac:dyDescent="0.25">
      <c r="C16222" s="86"/>
      <c r="D16222" s="86"/>
      <c r="E16222" s="86"/>
      <c r="F16222" s="86"/>
    </row>
    <row r="16223" spans="3:6" x14ac:dyDescent="0.25">
      <c r="C16223" s="86"/>
      <c r="D16223" s="86"/>
      <c r="E16223" s="86"/>
      <c r="F16223" s="86"/>
    </row>
    <row r="16224" spans="3:6" x14ac:dyDescent="0.25">
      <c r="C16224" s="86"/>
      <c r="D16224" s="86"/>
      <c r="E16224" s="86"/>
      <c r="F16224" s="86"/>
    </row>
    <row r="16225" spans="3:6" x14ac:dyDescent="0.25">
      <c r="C16225" s="86"/>
      <c r="D16225" s="86"/>
      <c r="E16225" s="86"/>
      <c r="F16225" s="86"/>
    </row>
    <row r="16226" spans="3:6" x14ac:dyDescent="0.25">
      <c r="C16226" s="86"/>
      <c r="D16226" s="86"/>
      <c r="E16226" s="86"/>
      <c r="F16226" s="86"/>
    </row>
    <row r="16227" spans="3:6" x14ac:dyDescent="0.25">
      <c r="C16227" s="86"/>
      <c r="D16227" s="86"/>
      <c r="E16227" s="86"/>
      <c r="F16227" s="86"/>
    </row>
    <row r="16228" spans="3:6" x14ac:dyDescent="0.25">
      <c r="C16228" s="86"/>
      <c r="D16228" s="86"/>
      <c r="E16228" s="86"/>
      <c r="F16228" s="86"/>
    </row>
    <row r="16229" spans="3:6" x14ac:dyDescent="0.25">
      <c r="C16229" s="86"/>
      <c r="D16229" s="86"/>
      <c r="E16229" s="86"/>
      <c r="F16229" s="86"/>
    </row>
    <row r="16230" spans="3:6" x14ac:dyDescent="0.25">
      <c r="C16230" s="86"/>
      <c r="D16230" s="86"/>
      <c r="E16230" s="86"/>
      <c r="F16230" s="86"/>
    </row>
    <row r="16231" spans="3:6" x14ac:dyDescent="0.25">
      <c r="C16231" s="86"/>
      <c r="D16231" s="86"/>
      <c r="E16231" s="86"/>
      <c r="F16231" s="86"/>
    </row>
    <row r="16232" spans="3:6" x14ac:dyDescent="0.25">
      <c r="C16232" s="86"/>
      <c r="D16232" s="86"/>
      <c r="E16232" s="86"/>
      <c r="F16232" s="86"/>
    </row>
    <row r="16233" spans="3:6" x14ac:dyDescent="0.25">
      <c r="C16233" s="86"/>
      <c r="D16233" s="86"/>
      <c r="E16233" s="86"/>
      <c r="F16233" s="86"/>
    </row>
    <row r="16234" spans="3:6" x14ac:dyDescent="0.25">
      <c r="C16234" s="86"/>
      <c r="D16234" s="86"/>
      <c r="E16234" s="86"/>
      <c r="F16234" s="86"/>
    </row>
    <row r="16235" spans="3:6" x14ac:dyDescent="0.25">
      <c r="C16235" s="86"/>
      <c r="D16235" s="86"/>
      <c r="E16235" s="86"/>
      <c r="F16235" s="86"/>
    </row>
    <row r="16236" spans="3:6" x14ac:dyDescent="0.25">
      <c r="C16236" s="86"/>
      <c r="D16236" s="86"/>
      <c r="E16236" s="86"/>
      <c r="F16236" s="86"/>
    </row>
    <row r="16237" spans="3:6" x14ac:dyDescent="0.25">
      <c r="C16237" s="86"/>
      <c r="D16237" s="86"/>
      <c r="E16237" s="86"/>
      <c r="F16237" s="86"/>
    </row>
    <row r="16238" spans="3:6" x14ac:dyDescent="0.25">
      <c r="C16238" s="86"/>
      <c r="D16238" s="86"/>
      <c r="E16238" s="86"/>
      <c r="F16238" s="86"/>
    </row>
    <row r="16239" spans="3:6" x14ac:dyDescent="0.25">
      <c r="C16239" s="86"/>
      <c r="D16239" s="86"/>
      <c r="E16239" s="86"/>
      <c r="F16239" s="86"/>
    </row>
    <row r="16240" spans="3:6" x14ac:dyDescent="0.25">
      <c r="C16240" s="86"/>
      <c r="D16240" s="86"/>
      <c r="E16240" s="86"/>
      <c r="F16240" s="86"/>
    </row>
    <row r="16241" spans="3:6" x14ac:dyDescent="0.25">
      <c r="C16241" s="86"/>
      <c r="D16241" s="86"/>
      <c r="E16241" s="86"/>
      <c r="F16241" s="86"/>
    </row>
    <row r="16242" spans="3:6" x14ac:dyDescent="0.25">
      <c r="C16242" s="86"/>
      <c r="D16242" s="86"/>
      <c r="E16242" s="86"/>
      <c r="F16242" s="86"/>
    </row>
    <row r="16243" spans="3:6" x14ac:dyDescent="0.25">
      <c r="C16243" s="86"/>
      <c r="D16243" s="86"/>
      <c r="E16243" s="86"/>
      <c r="F16243" s="86"/>
    </row>
    <row r="16244" spans="3:6" x14ac:dyDescent="0.25">
      <c r="C16244" s="86"/>
      <c r="D16244" s="86"/>
      <c r="E16244" s="86"/>
      <c r="F16244" s="86"/>
    </row>
    <row r="16245" spans="3:6" x14ac:dyDescent="0.25">
      <c r="C16245" s="86"/>
      <c r="D16245" s="86"/>
      <c r="E16245" s="86"/>
      <c r="F16245" s="86"/>
    </row>
    <row r="16246" spans="3:6" x14ac:dyDescent="0.25">
      <c r="C16246" s="86"/>
      <c r="D16246" s="86"/>
      <c r="E16246" s="86"/>
      <c r="F16246" s="86"/>
    </row>
    <row r="16247" spans="3:6" x14ac:dyDescent="0.25">
      <c r="C16247" s="86"/>
      <c r="D16247" s="86"/>
      <c r="E16247" s="86"/>
      <c r="F16247" s="86"/>
    </row>
    <row r="16248" spans="3:6" x14ac:dyDescent="0.25">
      <c r="C16248" s="86"/>
      <c r="D16248" s="86"/>
      <c r="E16248" s="86"/>
      <c r="F16248" s="86"/>
    </row>
    <row r="16249" spans="3:6" x14ac:dyDescent="0.25">
      <c r="C16249" s="86"/>
      <c r="D16249" s="86"/>
      <c r="E16249" s="86"/>
      <c r="F16249" s="86"/>
    </row>
    <row r="16250" spans="3:6" x14ac:dyDescent="0.25">
      <c r="C16250" s="86"/>
      <c r="D16250" s="86"/>
      <c r="E16250" s="86"/>
      <c r="F16250" s="86"/>
    </row>
    <row r="16251" spans="3:6" x14ac:dyDescent="0.25">
      <c r="C16251" s="86"/>
      <c r="D16251" s="86"/>
      <c r="E16251" s="86"/>
      <c r="F16251" s="86"/>
    </row>
    <row r="16252" spans="3:6" x14ac:dyDescent="0.25">
      <c r="C16252" s="86"/>
      <c r="D16252" s="86"/>
      <c r="E16252" s="86"/>
      <c r="F16252" s="86"/>
    </row>
    <row r="16253" spans="3:6" x14ac:dyDescent="0.25">
      <c r="C16253" s="86"/>
      <c r="D16253" s="86"/>
      <c r="E16253" s="86"/>
      <c r="F16253" s="86"/>
    </row>
    <row r="16254" spans="3:6" x14ac:dyDescent="0.25">
      <c r="C16254" s="86"/>
      <c r="D16254" s="86"/>
      <c r="E16254" s="86"/>
      <c r="F16254" s="86"/>
    </row>
    <row r="16255" spans="3:6" x14ac:dyDescent="0.25">
      <c r="C16255" s="86"/>
      <c r="D16255" s="86"/>
      <c r="E16255" s="86"/>
      <c r="F16255" s="86"/>
    </row>
    <row r="16256" spans="3:6" x14ac:dyDescent="0.25">
      <c r="C16256" s="86"/>
      <c r="D16256" s="86"/>
      <c r="E16256" s="86"/>
      <c r="F16256" s="86"/>
    </row>
    <row r="16257" spans="3:6" x14ac:dyDescent="0.25">
      <c r="C16257" s="86"/>
      <c r="D16257" s="86"/>
      <c r="E16257" s="86"/>
      <c r="F16257" s="86"/>
    </row>
    <row r="16258" spans="3:6" x14ac:dyDescent="0.25">
      <c r="C16258" s="86"/>
      <c r="D16258" s="86"/>
      <c r="E16258" s="86"/>
      <c r="F16258" s="86"/>
    </row>
    <row r="16259" spans="3:6" x14ac:dyDescent="0.25">
      <c r="C16259" s="86"/>
      <c r="D16259" s="86"/>
      <c r="E16259" s="86"/>
      <c r="F16259" s="86"/>
    </row>
    <row r="16260" spans="3:6" x14ac:dyDescent="0.25">
      <c r="C16260" s="86"/>
      <c r="D16260" s="86"/>
      <c r="E16260" s="86"/>
      <c r="F16260" s="86"/>
    </row>
    <row r="16261" spans="3:6" x14ac:dyDescent="0.25">
      <c r="C16261" s="86"/>
      <c r="D16261" s="86"/>
      <c r="E16261" s="86"/>
      <c r="F16261" s="86"/>
    </row>
    <row r="16262" spans="3:6" x14ac:dyDescent="0.25">
      <c r="C16262" s="86"/>
      <c r="D16262" s="86"/>
      <c r="E16262" s="86"/>
      <c r="F16262" s="86"/>
    </row>
    <row r="16263" spans="3:6" x14ac:dyDescent="0.25">
      <c r="C16263" s="86"/>
      <c r="D16263" s="86"/>
      <c r="E16263" s="86"/>
      <c r="F16263" s="86"/>
    </row>
    <row r="16264" spans="3:6" x14ac:dyDescent="0.25">
      <c r="C16264" s="86"/>
      <c r="D16264" s="86"/>
      <c r="E16264" s="86"/>
      <c r="F16264" s="86"/>
    </row>
    <row r="16265" spans="3:6" x14ac:dyDescent="0.25">
      <c r="C16265" s="86"/>
      <c r="D16265" s="86"/>
      <c r="E16265" s="86"/>
      <c r="F16265" s="86"/>
    </row>
    <row r="16266" spans="3:6" x14ac:dyDescent="0.25">
      <c r="C16266" s="86"/>
      <c r="D16266" s="86"/>
      <c r="E16266" s="86"/>
      <c r="F16266" s="86"/>
    </row>
    <row r="16267" spans="3:6" x14ac:dyDescent="0.25">
      <c r="C16267" s="86"/>
      <c r="D16267" s="86"/>
      <c r="E16267" s="86"/>
      <c r="F16267" s="86"/>
    </row>
    <row r="16268" spans="3:6" x14ac:dyDescent="0.25">
      <c r="C16268" s="86"/>
      <c r="D16268" s="86"/>
      <c r="E16268" s="86"/>
      <c r="F16268" s="86"/>
    </row>
    <row r="16269" spans="3:6" x14ac:dyDescent="0.25">
      <c r="C16269" s="86"/>
      <c r="D16269" s="86"/>
      <c r="E16269" s="86"/>
      <c r="F16269" s="86"/>
    </row>
    <row r="16270" spans="3:6" x14ac:dyDescent="0.25">
      <c r="C16270" s="86"/>
      <c r="D16270" s="86"/>
      <c r="E16270" s="86"/>
      <c r="F16270" s="86"/>
    </row>
    <row r="16271" spans="3:6" x14ac:dyDescent="0.25">
      <c r="C16271" s="86"/>
      <c r="D16271" s="86"/>
      <c r="E16271" s="86"/>
      <c r="F16271" s="86"/>
    </row>
    <row r="16272" spans="3:6" x14ac:dyDescent="0.25">
      <c r="C16272" s="86"/>
      <c r="D16272" s="86"/>
      <c r="E16272" s="86"/>
      <c r="F16272" s="86"/>
    </row>
    <row r="16273" spans="3:6" x14ac:dyDescent="0.25">
      <c r="C16273" s="86"/>
      <c r="D16273" s="86"/>
      <c r="E16273" s="86"/>
      <c r="F16273" s="86"/>
    </row>
    <row r="16274" spans="3:6" x14ac:dyDescent="0.25">
      <c r="C16274" s="86"/>
      <c r="D16274" s="86"/>
      <c r="E16274" s="86"/>
      <c r="F16274" s="86"/>
    </row>
    <row r="16275" spans="3:6" x14ac:dyDescent="0.25">
      <c r="C16275" s="86"/>
      <c r="D16275" s="86"/>
      <c r="E16275" s="86"/>
      <c r="F16275" s="86"/>
    </row>
    <row r="16276" spans="3:6" x14ac:dyDescent="0.25">
      <c r="C16276" s="86"/>
      <c r="D16276" s="86"/>
      <c r="E16276" s="86"/>
      <c r="F16276" s="86"/>
    </row>
    <row r="16277" spans="3:6" x14ac:dyDescent="0.25">
      <c r="C16277" s="86"/>
      <c r="D16277" s="86"/>
      <c r="E16277" s="86"/>
      <c r="F16277" s="86"/>
    </row>
    <row r="16278" spans="3:6" x14ac:dyDescent="0.25">
      <c r="C16278" s="86"/>
      <c r="D16278" s="86"/>
      <c r="E16278" s="86"/>
      <c r="F16278" s="86"/>
    </row>
    <row r="16279" spans="3:6" x14ac:dyDescent="0.25">
      <c r="C16279" s="86"/>
      <c r="D16279" s="86"/>
      <c r="E16279" s="86"/>
      <c r="F16279" s="86"/>
    </row>
    <row r="16280" spans="3:6" x14ac:dyDescent="0.25">
      <c r="C16280" s="86"/>
      <c r="D16280" s="86"/>
      <c r="E16280" s="86"/>
      <c r="F16280" s="86"/>
    </row>
    <row r="16281" spans="3:6" x14ac:dyDescent="0.25">
      <c r="C16281" s="86"/>
      <c r="D16281" s="86"/>
      <c r="E16281" s="86"/>
      <c r="F16281" s="86"/>
    </row>
    <row r="16282" spans="3:6" x14ac:dyDescent="0.25">
      <c r="C16282" s="86"/>
      <c r="D16282" s="86"/>
      <c r="E16282" s="86"/>
      <c r="F16282" s="86"/>
    </row>
    <row r="16283" spans="3:6" x14ac:dyDescent="0.25">
      <c r="C16283" s="86"/>
      <c r="D16283" s="86"/>
      <c r="E16283" s="86"/>
      <c r="F16283" s="86"/>
    </row>
    <row r="16284" spans="3:6" x14ac:dyDescent="0.25">
      <c r="C16284" s="86"/>
      <c r="D16284" s="86"/>
      <c r="E16284" s="86"/>
      <c r="F16284" s="86"/>
    </row>
    <row r="16285" spans="3:6" x14ac:dyDescent="0.25">
      <c r="C16285" s="86"/>
      <c r="D16285" s="86"/>
      <c r="E16285" s="86"/>
      <c r="F16285" s="86"/>
    </row>
    <row r="16286" spans="3:6" x14ac:dyDescent="0.25">
      <c r="C16286" s="86"/>
      <c r="D16286" s="86"/>
      <c r="E16286" s="86"/>
      <c r="F16286" s="86"/>
    </row>
    <row r="16287" spans="3:6" x14ac:dyDescent="0.25">
      <c r="C16287" s="86"/>
      <c r="D16287" s="86"/>
      <c r="E16287" s="86"/>
      <c r="F16287" s="86"/>
    </row>
    <row r="16288" spans="3:6" x14ac:dyDescent="0.25">
      <c r="C16288" s="86"/>
      <c r="D16288" s="86"/>
      <c r="E16288" s="86"/>
      <c r="F16288" s="86"/>
    </row>
    <row r="16289" spans="3:6" x14ac:dyDescent="0.25">
      <c r="C16289" s="86"/>
      <c r="D16289" s="86"/>
      <c r="E16289" s="86"/>
      <c r="F16289" s="86"/>
    </row>
    <row r="16290" spans="3:6" x14ac:dyDescent="0.25">
      <c r="C16290" s="86"/>
      <c r="D16290" s="86"/>
      <c r="E16290" s="86"/>
      <c r="F16290" s="86"/>
    </row>
    <row r="16291" spans="3:6" x14ac:dyDescent="0.25">
      <c r="C16291" s="86"/>
      <c r="D16291" s="86"/>
      <c r="E16291" s="86"/>
      <c r="F16291" s="86"/>
    </row>
    <row r="16292" spans="3:6" x14ac:dyDescent="0.25">
      <c r="C16292" s="86"/>
      <c r="D16292" s="86"/>
      <c r="E16292" s="86"/>
      <c r="F16292" s="86"/>
    </row>
    <row r="16293" spans="3:6" x14ac:dyDescent="0.25">
      <c r="C16293" s="86"/>
      <c r="D16293" s="86"/>
      <c r="E16293" s="86"/>
      <c r="F16293" s="86"/>
    </row>
    <row r="16294" spans="3:6" x14ac:dyDescent="0.25">
      <c r="C16294" s="86"/>
      <c r="D16294" s="86"/>
      <c r="E16294" s="86"/>
      <c r="F16294" s="86"/>
    </row>
    <row r="16295" spans="3:6" x14ac:dyDescent="0.25">
      <c r="C16295" s="86"/>
      <c r="D16295" s="86"/>
      <c r="E16295" s="86"/>
      <c r="F16295" s="86"/>
    </row>
    <row r="16296" spans="3:6" x14ac:dyDescent="0.25">
      <c r="C16296" s="86"/>
      <c r="D16296" s="86"/>
      <c r="E16296" s="86"/>
      <c r="F16296" s="86"/>
    </row>
    <row r="16297" spans="3:6" x14ac:dyDescent="0.25">
      <c r="C16297" s="86"/>
      <c r="D16297" s="86"/>
      <c r="E16297" s="86"/>
      <c r="F16297" s="86"/>
    </row>
    <row r="16298" spans="3:6" x14ac:dyDescent="0.25">
      <c r="C16298" s="86"/>
      <c r="D16298" s="86"/>
      <c r="E16298" s="86"/>
      <c r="F16298" s="86"/>
    </row>
    <row r="16299" spans="3:6" x14ac:dyDescent="0.25">
      <c r="C16299" s="86"/>
      <c r="D16299" s="86"/>
      <c r="E16299" s="86"/>
      <c r="F16299" s="86"/>
    </row>
    <row r="16300" spans="3:6" x14ac:dyDescent="0.25">
      <c r="C16300" s="86"/>
      <c r="D16300" s="86"/>
      <c r="E16300" s="86"/>
      <c r="F16300" s="86"/>
    </row>
    <row r="16301" spans="3:6" x14ac:dyDescent="0.25">
      <c r="C16301" s="86"/>
      <c r="D16301" s="86"/>
      <c r="E16301" s="86"/>
      <c r="F16301" s="86"/>
    </row>
    <row r="16302" spans="3:6" x14ac:dyDescent="0.25">
      <c r="C16302" s="86"/>
      <c r="D16302" s="86"/>
      <c r="E16302" s="86"/>
      <c r="F16302" s="86"/>
    </row>
    <row r="16303" spans="3:6" x14ac:dyDescent="0.25">
      <c r="C16303" s="86"/>
      <c r="D16303" s="86"/>
      <c r="E16303" s="86"/>
      <c r="F16303" s="86"/>
    </row>
    <row r="16304" spans="3:6" x14ac:dyDescent="0.25">
      <c r="C16304" s="86"/>
      <c r="D16304" s="86"/>
      <c r="E16304" s="86"/>
      <c r="F16304" s="86"/>
    </row>
    <row r="16305" spans="3:6" x14ac:dyDescent="0.25">
      <c r="C16305" s="86"/>
      <c r="D16305" s="86"/>
      <c r="E16305" s="86"/>
      <c r="F16305" s="86"/>
    </row>
    <row r="16306" spans="3:6" x14ac:dyDescent="0.25">
      <c r="C16306" s="86"/>
      <c r="D16306" s="86"/>
      <c r="E16306" s="86"/>
      <c r="F16306" s="86"/>
    </row>
    <row r="16307" spans="3:6" x14ac:dyDescent="0.25">
      <c r="C16307" s="86"/>
      <c r="D16307" s="86"/>
      <c r="E16307" s="86"/>
      <c r="F16307" s="86"/>
    </row>
    <row r="16308" spans="3:6" x14ac:dyDescent="0.25">
      <c r="C16308" s="86"/>
      <c r="D16308" s="86"/>
      <c r="E16308" s="86"/>
      <c r="F16308" s="86"/>
    </row>
    <row r="16309" spans="3:6" x14ac:dyDescent="0.25">
      <c r="C16309" s="86"/>
      <c r="D16309" s="86"/>
      <c r="E16309" s="86"/>
      <c r="F16309" s="86"/>
    </row>
    <row r="16310" spans="3:6" x14ac:dyDescent="0.25">
      <c r="C16310" s="86"/>
      <c r="D16310" s="86"/>
      <c r="E16310" s="86"/>
      <c r="F16310" s="86"/>
    </row>
    <row r="16311" spans="3:6" x14ac:dyDescent="0.25">
      <c r="C16311" s="86"/>
      <c r="D16311" s="86"/>
      <c r="E16311" s="86"/>
      <c r="F16311" s="86"/>
    </row>
    <row r="16312" spans="3:6" x14ac:dyDescent="0.25">
      <c r="C16312" s="86"/>
      <c r="D16312" s="86"/>
      <c r="E16312" s="86"/>
      <c r="F16312" s="86"/>
    </row>
    <row r="16313" spans="3:6" x14ac:dyDescent="0.25">
      <c r="C16313" s="86"/>
      <c r="D16313" s="86"/>
      <c r="E16313" s="86"/>
      <c r="F16313" s="86"/>
    </row>
    <row r="16314" spans="3:6" x14ac:dyDescent="0.25">
      <c r="C16314" s="86"/>
      <c r="D16314" s="86"/>
      <c r="E16314" s="86"/>
      <c r="F16314" s="86"/>
    </row>
    <row r="16315" spans="3:6" x14ac:dyDescent="0.25">
      <c r="C16315" s="86"/>
      <c r="D16315" s="86"/>
      <c r="E16315" s="86"/>
      <c r="F16315" s="86"/>
    </row>
    <row r="16316" spans="3:6" x14ac:dyDescent="0.25">
      <c r="C16316" s="86"/>
      <c r="D16316" s="86"/>
      <c r="E16316" s="86"/>
      <c r="F16316" s="86"/>
    </row>
    <row r="16317" spans="3:6" x14ac:dyDescent="0.25">
      <c r="C16317" s="86"/>
      <c r="D16317" s="86"/>
      <c r="E16317" s="86"/>
      <c r="F16317" s="86"/>
    </row>
    <row r="16318" spans="3:6" x14ac:dyDescent="0.25">
      <c r="C16318" s="86"/>
      <c r="D16318" s="86"/>
      <c r="E16318" s="86"/>
      <c r="F16318" s="86"/>
    </row>
    <row r="16319" spans="3:6" x14ac:dyDescent="0.25">
      <c r="C16319" s="86"/>
      <c r="D16319" s="86"/>
      <c r="E16319" s="86"/>
      <c r="F16319" s="86"/>
    </row>
    <row r="16320" spans="3:6" x14ac:dyDescent="0.25">
      <c r="C16320" s="86"/>
      <c r="D16320" s="86"/>
      <c r="E16320" s="86"/>
      <c r="F16320" s="86"/>
    </row>
    <row r="16321" spans="3:6" x14ac:dyDescent="0.25">
      <c r="C16321" s="86"/>
      <c r="D16321" s="86"/>
      <c r="E16321" s="86"/>
      <c r="F16321" s="86"/>
    </row>
    <row r="16322" spans="3:6" x14ac:dyDescent="0.25">
      <c r="C16322" s="86"/>
      <c r="D16322" s="86"/>
      <c r="E16322" s="86"/>
      <c r="F16322" s="86"/>
    </row>
    <row r="16323" spans="3:6" x14ac:dyDescent="0.25">
      <c r="C16323" s="86"/>
      <c r="D16323" s="86"/>
      <c r="E16323" s="86"/>
      <c r="F16323" s="86"/>
    </row>
    <row r="16324" spans="3:6" x14ac:dyDescent="0.25">
      <c r="C16324" s="86"/>
      <c r="D16324" s="86"/>
      <c r="E16324" s="86"/>
      <c r="F16324" s="86"/>
    </row>
    <row r="16325" spans="3:6" x14ac:dyDescent="0.25">
      <c r="C16325" s="86"/>
      <c r="D16325" s="86"/>
      <c r="E16325" s="86"/>
      <c r="F16325" s="86"/>
    </row>
    <row r="16326" spans="3:6" x14ac:dyDescent="0.25">
      <c r="C16326" s="86"/>
      <c r="D16326" s="86"/>
      <c r="E16326" s="86"/>
      <c r="F16326" s="86"/>
    </row>
    <row r="16327" spans="3:6" x14ac:dyDescent="0.25">
      <c r="C16327" s="86"/>
      <c r="D16327" s="86"/>
      <c r="E16327" s="86"/>
      <c r="F16327" s="86"/>
    </row>
    <row r="16328" spans="3:6" x14ac:dyDescent="0.25">
      <c r="C16328" s="86"/>
      <c r="D16328" s="86"/>
      <c r="E16328" s="86"/>
      <c r="F16328" s="86"/>
    </row>
    <row r="16329" spans="3:6" x14ac:dyDescent="0.25">
      <c r="C16329" s="86"/>
      <c r="D16329" s="86"/>
      <c r="E16329" s="86"/>
      <c r="F16329" s="86"/>
    </row>
    <row r="16330" spans="3:6" x14ac:dyDescent="0.25">
      <c r="C16330" s="86"/>
      <c r="D16330" s="86"/>
      <c r="E16330" s="86"/>
      <c r="F16330" s="86"/>
    </row>
    <row r="16331" spans="3:6" x14ac:dyDescent="0.25">
      <c r="C16331" s="86"/>
      <c r="D16331" s="86"/>
      <c r="E16331" s="86"/>
      <c r="F16331" s="86"/>
    </row>
    <row r="16332" spans="3:6" x14ac:dyDescent="0.25">
      <c r="C16332" s="86"/>
      <c r="D16332" s="86"/>
      <c r="E16332" s="86"/>
      <c r="F16332" s="86"/>
    </row>
    <row r="16333" spans="3:6" x14ac:dyDescent="0.25">
      <c r="C16333" s="86"/>
      <c r="D16333" s="86"/>
      <c r="E16333" s="86"/>
      <c r="F16333" s="86"/>
    </row>
    <row r="16334" spans="3:6" x14ac:dyDescent="0.25">
      <c r="C16334" s="86"/>
      <c r="D16334" s="86"/>
      <c r="E16334" s="86"/>
      <c r="F16334" s="86"/>
    </row>
    <row r="16335" spans="3:6" x14ac:dyDescent="0.25">
      <c r="C16335" s="86"/>
      <c r="D16335" s="86"/>
      <c r="E16335" s="86"/>
      <c r="F16335" s="86"/>
    </row>
    <row r="16336" spans="3:6" x14ac:dyDescent="0.25">
      <c r="C16336" s="86"/>
      <c r="D16336" s="86"/>
      <c r="E16336" s="86"/>
      <c r="F16336" s="86"/>
    </row>
    <row r="16337" spans="3:6" x14ac:dyDescent="0.25">
      <c r="C16337" s="86"/>
      <c r="D16337" s="86"/>
      <c r="E16337" s="86"/>
      <c r="F16337" s="86"/>
    </row>
    <row r="16338" spans="3:6" x14ac:dyDescent="0.25">
      <c r="C16338" s="86"/>
      <c r="D16338" s="86"/>
      <c r="E16338" s="86"/>
      <c r="F16338" s="86"/>
    </row>
    <row r="16339" spans="3:6" x14ac:dyDescent="0.25">
      <c r="C16339" s="86"/>
      <c r="D16339" s="86"/>
      <c r="E16339" s="86"/>
      <c r="F16339" s="86"/>
    </row>
    <row r="16340" spans="3:6" x14ac:dyDescent="0.25">
      <c r="C16340" s="86"/>
      <c r="D16340" s="86"/>
      <c r="E16340" s="86"/>
      <c r="F16340" s="86"/>
    </row>
    <row r="16341" spans="3:6" x14ac:dyDescent="0.25">
      <c r="C16341" s="86"/>
      <c r="D16341" s="86"/>
      <c r="E16341" s="86"/>
      <c r="F16341" s="86"/>
    </row>
    <row r="16342" spans="3:6" x14ac:dyDescent="0.25">
      <c r="C16342" s="86"/>
      <c r="D16342" s="86"/>
      <c r="E16342" s="86"/>
      <c r="F16342" s="86"/>
    </row>
    <row r="16343" spans="3:6" x14ac:dyDescent="0.25">
      <c r="C16343" s="86"/>
      <c r="D16343" s="86"/>
      <c r="E16343" s="86"/>
      <c r="F16343" s="86"/>
    </row>
    <row r="16344" spans="3:6" x14ac:dyDescent="0.25">
      <c r="C16344" s="86"/>
      <c r="D16344" s="86"/>
      <c r="E16344" s="86"/>
      <c r="F16344" s="86"/>
    </row>
    <row r="16345" spans="3:6" x14ac:dyDescent="0.25">
      <c r="C16345" s="86"/>
      <c r="D16345" s="86"/>
      <c r="E16345" s="86"/>
      <c r="F16345" s="86"/>
    </row>
    <row r="16346" spans="3:6" x14ac:dyDescent="0.25">
      <c r="C16346" s="86"/>
      <c r="D16346" s="86"/>
      <c r="E16346" s="86"/>
      <c r="F16346" s="86"/>
    </row>
    <row r="16347" spans="3:6" x14ac:dyDescent="0.25">
      <c r="C16347" s="86"/>
      <c r="D16347" s="86"/>
      <c r="E16347" s="86"/>
      <c r="F16347" s="86"/>
    </row>
    <row r="16348" spans="3:6" x14ac:dyDescent="0.25">
      <c r="C16348" s="86"/>
      <c r="D16348" s="86"/>
      <c r="E16348" s="86"/>
      <c r="F16348" s="86"/>
    </row>
    <row r="16349" spans="3:6" x14ac:dyDescent="0.25">
      <c r="C16349" s="86"/>
      <c r="D16349" s="86"/>
      <c r="E16349" s="86"/>
      <c r="F16349" s="86"/>
    </row>
    <row r="16350" spans="3:6" x14ac:dyDescent="0.25">
      <c r="C16350" s="86"/>
      <c r="D16350" s="86"/>
      <c r="E16350" s="86"/>
      <c r="F16350" s="86"/>
    </row>
    <row r="16351" spans="3:6" x14ac:dyDescent="0.25">
      <c r="C16351" s="86"/>
      <c r="D16351" s="86"/>
      <c r="E16351" s="86"/>
      <c r="F16351" s="86"/>
    </row>
    <row r="16352" spans="3:6" x14ac:dyDescent="0.25">
      <c r="C16352" s="86"/>
      <c r="D16352" s="86"/>
      <c r="E16352" s="86"/>
      <c r="F16352" s="86"/>
    </row>
    <row r="16353" spans="3:6" x14ac:dyDescent="0.25">
      <c r="C16353" s="86"/>
      <c r="D16353" s="86"/>
      <c r="E16353" s="86"/>
      <c r="F16353" s="86"/>
    </row>
    <row r="16354" spans="3:6" x14ac:dyDescent="0.25">
      <c r="C16354" s="86"/>
      <c r="D16354" s="86"/>
      <c r="E16354" s="86"/>
      <c r="F16354" s="86"/>
    </row>
    <row r="16355" spans="3:6" x14ac:dyDescent="0.25">
      <c r="C16355" s="86"/>
      <c r="D16355" s="86"/>
      <c r="E16355" s="86"/>
      <c r="F16355" s="86"/>
    </row>
    <row r="16356" spans="3:6" x14ac:dyDescent="0.25">
      <c r="C16356" s="86"/>
      <c r="D16356" s="86"/>
      <c r="E16356" s="86"/>
      <c r="F16356" s="86"/>
    </row>
    <row r="16357" spans="3:6" x14ac:dyDescent="0.25">
      <c r="C16357" s="86"/>
      <c r="D16357" s="86"/>
      <c r="E16357" s="86"/>
      <c r="F16357" s="86"/>
    </row>
    <row r="16358" spans="3:6" x14ac:dyDescent="0.25">
      <c r="C16358" s="86"/>
      <c r="D16358" s="86"/>
      <c r="E16358" s="86"/>
      <c r="F16358" s="86"/>
    </row>
    <row r="16359" spans="3:6" x14ac:dyDescent="0.25">
      <c r="C16359" s="86"/>
      <c r="D16359" s="86"/>
      <c r="E16359" s="86"/>
      <c r="F16359" s="86"/>
    </row>
    <row r="16360" spans="3:6" x14ac:dyDescent="0.25">
      <c r="C16360" s="86"/>
      <c r="D16360" s="86"/>
      <c r="E16360" s="86"/>
      <c r="F16360" s="86"/>
    </row>
    <row r="16361" spans="3:6" x14ac:dyDescent="0.25">
      <c r="C16361" s="86"/>
      <c r="D16361" s="86"/>
      <c r="E16361" s="86"/>
      <c r="F16361" s="86"/>
    </row>
    <row r="16362" spans="3:6" x14ac:dyDescent="0.25">
      <c r="C16362" s="86"/>
      <c r="D16362" s="86"/>
      <c r="E16362" s="86"/>
      <c r="F16362" s="86"/>
    </row>
    <row r="16363" spans="3:6" x14ac:dyDescent="0.25">
      <c r="C16363" s="86"/>
      <c r="D16363" s="86"/>
      <c r="E16363" s="86"/>
      <c r="F16363" s="86"/>
    </row>
    <row r="16364" spans="3:6" x14ac:dyDescent="0.25">
      <c r="C16364" s="86"/>
      <c r="D16364" s="86"/>
      <c r="E16364" s="86"/>
      <c r="F16364" s="86"/>
    </row>
    <row r="16365" spans="3:6" x14ac:dyDescent="0.25">
      <c r="C16365" s="86"/>
      <c r="D16365" s="86"/>
      <c r="E16365" s="86"/>
      <c r="F16365" s="86"/>
    </row>
    <row r="16366" spans="3:6" x14ac:dyDescent="0.25">
      <c r="C16366" s="86"/>
      <c r="D16366" s="86"/>
      <c r="E16366" s="86"/>
      <c r="F16366" s="86"/>
    </row>
    <row r="16367" spans="3:6" x14ac:dyDescent="0.25">
      <c r="C16367" s="86"/>
      <c r="D16367" s="86"/>
      <c r="E16367" s="86"/>
      <c r="F16367" s="86"/>
    </row>
    <row r="16368" spans="3:6" x14ac:dyDescent="0.25">
      <c r="C16368" s="86"/>
      <c r="D16368" s="86"/>
      <c r="E16368" s="86"/>
      <c r="F16368" s="86"/>
    </row>
    <row r="16369" spans="3:6" x14ac:dyDescent="0.25">
      <c r="C16369" s="86"/>
      <c r="D16369" s="86"/>
      <c r="E16369" s="86"/>
      <c r="F16369" s="86"/>
    </row>
    <row r="16370" spans="3:6" x14ac:dyDescent="0.25">
      <c r="C16370" s="86"/>
      <c r="D16370" s="86"/>
      <c r="E16370" s="86"/>
      <c r="F16370" s="86"/>
    </row>
    <row r="16371" spans="3:6" x14ac:dyDescent="0.25">
      <c r="C16371" s="86"/>
      <c r="D16371" s="86"/>
      <c r="E16371" s="86"/>
      <c r="F16371" s="86"/>
    </row>
    <row r="16372" spans="3:6" x14ac:dyDescent="0.25">
      <c r="C16372" s="86"/>
      <c r="D16372" s="86"/>
      <c r="E16372" s="86"/>
      <c r="F16372" s="86"/>
    </row>
    <row r="16373" spans="3:6" x14ac:dyDescent="0.25">
      <c r="C16373" s="86"/>
      <c r="D16373" s="86"/>
      <c r="E16373" s="86"/>
      <c r="F16373" s="86"/>
    </row>
    <row r="16374" spans="3:6" x14ac:dyDescent="0.25">
      <c r="C16374" s="86"/>
      <c r="D16374" s="86"/>
      <c r="E16374" s="86"/>
      <c r="F16374" s="86"/>
    </row>
    <row r="16375" spans="3:6" x14ac:dyDescent="0.25">
      <c r="C16375" s="86"/>
      <c r="D16375" s="86"/>
      <c r="E16375" s="86"/>
      <c r="F16375" s="86"/>
    </row>
    <row r="16376" spans="3:6" x14ac:dyDescent="0.25">
      <c r="C16376" s="86"/>
      <c r="D16376" s="86"/>
      <c r="E16376" s="86"/>
      <c r="F16376" s="86"/>
    </row>
    <row r="16377" spans="3:6" x14ac:dyDescent="0.25">
      <c r="C16377" s="86"/>
      <c r="D16377" s="86"/>
      <c r="E16377" s="86"/>
      <c r="F16377" s="86"/>
    </row>
    <row r="16378" spans="3:6" x14ac:dyDescent="0.25">
      <c r="C16378" s="86"/>
      <c r="D16378" s="86"/>
      <c r="E16378" s="86"/>
      <c r="F16378" s="86"/>
    </row>
    <row r="16379" spans="3:6" x14ac:dyDescent="0.25">
      <c r="C16379" s="86"/>
      <c r="D16379" s="86"/>
      <c r="E16379" s="86"/>
      <c r="F16379" s="86"/>
    </row>
    <row r="16380" spans="3:6" x14ac:dyDescent="0.25">
      <c r="C16380" s="86"/>
      <c r="D16380" s="86"/>
      <c r="E16380" s="86"/>
      <c r="F16380" s="86"/>
    </row>
    <row r="16381" spans="3:6" x14ac:dyDescent="0.25">
      <c r="C16381" s="86"/>
      <c r="D16381" s="86"/>
      <c r="E16381" s="86"/>
      <c r="F16381" s="86"/>
    </row>
    <row r="16382" spans="3:6" x14ac:dyDescent="0.25">
      <c r="C16382" s="86"/>
      <c r="D16382" s="86"/>
      <c r="E16382" s="86"/>
      <c r="F16382" s="86"/>
    </row>
    <row r="16383" spans="3:6" x14ac:dyDescent="0.25">
      <c r="C16383" s="86"/>
      <c r="D16383" s="86"/>
      <c r="E16383" s="86"/>
      <c r="F16383" s="86"/>
    </row>
    <row r="16384" spans="3:6" x14ac:dyDescent="0.25">
      <c r="C16384" s="86"/>
      <c r="D16384" s="86"/>
      <c r="E16384" s="86"/>
      <c r="F16384" s="86"/>
    </row>
    <row r="16385" spans="3:6" x14ac:dyDescent="0.25">
      <c r="C16385" s="86"/>
      <c r="D16385" s="86"/>
      <c r="E16385" s="86"/>
      <c r="F16385" s="86"/>
    </row>
    <row r="16386" spans="3:6" x14ac:dyDescent="0.25">
      <c r="C16386" s="86"/>
      <c r="D16386" s="86"/>
      <c r="E16386" s="86"/>
      <c r="F16386" s="86"/>
    </row>
    <row r="16387" spans="3:6" x14ac:dyDescent="0.25">
      <c r="C16387" s="86"/>
      <c r="D16387" s="86"/>
      <c r="E16387" s="86"/>
      <c r="F16387" s="86"/>
    </row>
    <row r="16388" spans="3:6" x14ac:dyDescent="0.25">
      <c r="C16388" s="86"/>
      <c r="D16388" s="86"/>
      <c r="E16388" s="86"/>
      <c r="F16388" s="86"/>
    </row>
    <row r="16389" spans="3:6" x14ac:dyDescent="0.25">
      <c r="C16389" s="86"/>
      <c r="D16389" s="86"/>
      <c r="E16389" s="86"/>
      <c r="F16389" s="86"/>
    </row>
    <row r="16390" spans="3:6" x14ac:dyDescent="0.25">
      <c r="C16390" s="86"/>
      <c r="D16390" s="86"/>
      <c r="E16390" s="86"/>
      <c r="F16390" s="86"/>
    </row>
    <row r="16391" spans="3:6" x14ac:dyDescent="0.25">
      <c r="C16391" s="86"/>
      <c r="D16391" s="86"/>
      <c r="E16391" s="86"/>
      <c r="F16391" s="86"/>
    </row>
    <row r="16392" spans="3:6" x14ac:dyDescent="0.25">
      <c r="C16392" s="86"/>
      <c r="D16392" s="86"/>
      <c r="E16392" s="86"/>
      <c r="F16392" s="86"/>
    </row>
    <row r="16393" spans="3:6" x14ac:dyDescent="0.25">
      <c r="C16393" s="86"/>
      <c r="D16393" s="86"/>
      <c r="E16393" s="86"/>
      <c r="F16393" s="86"/>
    </row>
    <row r="16394" spans="3:6" x14ac:dyDescent="0.25">
      <c r="C16394" s="86"/>
      <c r="D16394" s="86"/>
      <c r="E16394" s="86"/>
      <c r="F16394" s="86"/>
    </row>
    <row r="16395" spans="3:6" x14ac:dyDescent="0.25">
      <c r="C16395" s="86"/>
      <c r="D16395" s="86"/>
      <c r="E16395" s="86"/>
      <c r="F16395" s="86"/>
    </row>
    <row r="16396" spans="3:6" x14ac:dyDescent="0.25">
      <c r="C16396" s="86"/>
      <c r="D16396" s="86"/>
      <c r="E16396" s="86"/>
      <c r="F16396" s="86"/>
    </row>
    <row r="16397" spans="3:6" x14ac:dyDescent="0.25">
      <c r="C16397" s="86"/>
      <c r="D16397" s="86"/>
      <c r="E16397" s="86"/>
      <c r="F16397" s="86"/>
    </row>
    <row r="16398" spans="3:6" x14ac:dyDescent="0.25">
      <c r="C16398" s="86"/>
      <c r="D16398" s="86"/>
      <c r="E16398" s="86"/>
      <c r="F16398" s="86"/>
    </row>
    <row r="16399" spans="3:6" x14ac:dyDescent="0.25">
      <c r="C16399" s="86"/>
      <c r="D16399" s="86"/>
      <c r="E16399" s="86"/>
      <c r="F16399" s="8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9045-C54F-46DE-8DD5-B11AAFEB9AD6}">
  <sheetPr codeName="Sheet2"/>
  <dimension ref="A1:AC181"/>
  <sheetViews>
    <sheetView topLeftCell="A130" zoomScale="85" zoomScaleNormal="85" workbookViewId="0">
      <pane xSplit="3" topLeftCell="D1" activePane="topRight" state="frozen"/>
      <selection pane="topRight" activeCell="F149" sqref="F149:J150"/>
    </sheetView>
  </sheetViews>
  <sheetFormatPr defaultRowHeight="14.4" x14ac:dyDescent="0.25"/>
  <cols>
    <col min="1" max="1" width="10.109375" bestFit="1" customWidth="1"/>
    <col min="2" max="2" width="15.21875" customWidth="1"/>
    <col min="3" max="3" width="31.77734375" hidden="1" customWidth="1"/>
    <col min="4" max="4" width="12" bestFit="1" customWidth="1"/>
    <col min="5" max="5" width="11.21875" customWidth="1"/>
    <col min="6" max="8" width="9.88671875" customWidth="1"/>
    <col min="9" max="9" width="11" customWidth="1"/>
    <col min="10" max="10" width="9.109375"/>
    <col min="11" max="11" width="0" hidden="1" customWidth="1"/>
    <col min="12" max="12" width="8.77734375" customWidth="1"/>
    <col min="13" max="13" width="8.109375" style="125" customWidth="1"/>
    <col min="14" max="14" width="9.109375" hidden="1" customWidth="1"/>
    <col min="15" max="15" width="9.109375" style="82" customWidth="1"/>
    <col min="17" max="17" width="10.109375" bestFit="1" customWidth="1"/>
    <col min="18" max="19" width="11.109375" bestFit="1" customWidth="1"/>
    <col min="22" max="22" width="9.109375" style="82"/>
  </cols>
  <sheetData>
    <row r="1" spans="1:29" x14ac:dyDescent="0.25">
      <c r="Q1" s="100"/>
      <c r="R1" s="100">
        <v>44196</v>
      </c>
      <c r="S1" s="100">
        <v>43830</v>
      </c>
    </row>
    <row r="2" spans="1:29" ht="13.5" customHeight="1" x14ac:dyDescent="0.25">
      <c r="B2" s="159" t="s">
        <v>2803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38"/>
    </row>
    <row r="3" spans="1:29" ht="13.5" customHeight="1" x14ac:dyDescent="0.25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38"/>
    </row>
    <row r="4" spans="1:29" ht="13.5" customHeight="1" x14ac:dyDescent="0.25"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38"/>
      <c r="Q4" s="100"/>
    </row>
    <row r="5" spans="1:29" ht="13.5" customHeight="1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38"/>
    </row>
    <row r="6" spans="1:29" ht="35.25" customHeight="1" x14ac:dyDescent="0.25">
      <c r="B6" s="2" t="s">
        <v>0</v>
      </c>
      <c r="C6" s="2" t="s">
        <v>1</v>
      </c>
      <c r="D6" s="2" t="s">
        <v>2</v>
      </c>
      <c r="E6" s="2" t="s">
        <v>1012</v>
      </c>
      <c r="F6" s="2" t="s">
        <v>1250</v>
      </c>
      <c r="G6" s="2" t="s">
        <v>304</v>
      </c>
      <c r="H6" s="2" t="s">
        <v>2644</v>
      </c>
      <c r="I6" s="2" t="s">
        <v>1962</v>
      </c>
      <c r="J6" s="2" t="s">
        <v>1477</v>
      </c>
      <c r="K6" s="2" t="s">
        <v>1476</v>
      </c>
      <c r="L6" s="2" t="s">
        <v>1488</v>
      </c>
      <c r="M6" s="126" t="s">
        <v>1487</v>
      </c>
      <c r="N6" s="2" t="s">
        <v>122</v>
      </c>
      <c r="O6" s="115" t="s">
        <v>2643</v>
      </c>
      <c r="P6" s="112" t="s">
        <v>1121</v>
      </c>
      <c r="Q6" s="112" t="s">
        <v>2691</v>
      </c>
      <c r="R6" s="112" t="s">
        <v>1141</v>
      </c>
      <c r="S6" s="112" t="s">
        <v>1142</v>
      </c>
      <c r="T6" s="112" t="s">
        <v>1143</v>
      </c>
      <c r="U6" s="112" t="s">
        <v>1144</v>
      </c>
      <c r="V6" s="115" t="s">
        <v>1145</v>
      </c>
      <c r="W6" s="112" t="s">
        <v>1221</v>
      </c>
      <c r="X6" s="115" t="s">
        <v>1281</v>
      </c>
      <c r="Y6" s="115" t="s">
        <v>1291</v>
      </c>
      <c r="Z6" s="115" t="s">
        <v>1292</v>
      </c>
      <c r="AA6" s="115" t="s">
        <v>1293</v>
      </c>
      <c r="AB6" s="115" t="s">
        <v>1294</v>
      </c>
      <c r="AC6" s="115" t="s">
        <v>1295</v>
      </c>
    </row>
    <row r="7" spans="1:29" ht="16.95" customHeight="1" x14ac:dyDescent="0.25">
      <c r="B7" s="158" t="s">
        <v>2081</v>
      </c>
      <c r="C7" s="158"/>
      <c r="D7" s="158"/>
      <c r="E7" s="158"/>
      <c r="F7" s="38"/>
      <c r="G7" s="38"/>
      <c r="H7" s="38"/>
      <c r="I7" s="38"/>
      <c r="J7" s="38"/>
      <c r="K7" s="38"/>
      <c r="L7" s="38"/>
      <c r="M7" s="127"/>
      <c r="N7" s="38"/>
      <c r="O7" s="139"/>
      <c r="P7" s="82"/>
    </row>
    <row r="8" spans="1:29" ht="16.2" customHeight="1" x14ac:dyDescent="0.25">
      <c r="B8" s="161"/>
      <c r="C8" s="161"/>
      <c r="D8" s="161"/>
      <c r="E8" s="161"/>
      <c r="F8" s="39"/>
      <c r="G8" s="39"/>
      <c r="H8" s="39"/>
      <c r="I8" s="39"/>
      <c r="J8" s="39"/>
      <c r="K8" s="39"/>
      <c r="L8" s="39"/>
      <c r="M8" s="128"/>
      <c r="N8" s="39"/>
      <c r="O8" s="139"/>
      <c r="P8" s="82"/>
      <c r="R8" t="s">
        <v>2509</v>
      </c>
    </row>
    <row r="9" spans="1:29" ht="15" x14ac:dyDescent="0.25">
      <c r="A9" s="77">
        <v>445939</v>
      </c>
      <c r="B9" s="5" t="s">
        <v>1598</v>
      </c>
      <c r="C9" s="5" t="s">
        <v>2330</v>
      </c>
      <c r="D9" s="5" t="s">
        <v>775</v>
      </c>
      <c r="E9" s="5" t="str">
        <f>VLOOKUP(A9,原始数据!$A:$F,6,0)</f>
        <v>2019-11-07 00:00:00</v>
      </c>
      <c r="F9" s="87">
        <f>VLOOKUP($A9,原始数据!$A:$AAA,13,0)</f>
        <v>-3.118076639041401E-3</v>
      </c>
      <c r="G9" s="87">
        <f>VLOOKUP($A9,原始数据!$A:$AAA,15,0)</f>
        <v>2.7356137161219429E-2</v>
      </c>
      <c r="H9" s="87">
        <f>VLOOKUP($A9,原始数据!$A:$AAA,20,0)</f>
        <v>2.0795698021257799E-2</v>
      </c>
      <c r="I9" s="87">
        <f>VLOOKUP($A9,原始数据!$A:$AAA,21,0)</f>
        <v>0.1579587468379062</v>
      </c>
      <c r="J9" s="87">
        <f>VLOOKUP($A9,原始数据!$A:$AAA,22,0)</f>
        <v>-2.2260273972602659E-2</v>
      </c>
      <c r="K9" s="87">
        <f>VLOOKUP($A9,原始数据!$A:$AAA,23,0)</f>
        <v>0.39973368841544588</v>
      </c>
      <c r="L9" s="87">
        <f>VLOOKUP($A9,原始数据!$A:$AAA,37,0)</f>
        <v>-0.21696491365163709</v>
      </c>
      <c r="M9" s="129">
        <f>VLOOKUP($A9,原始数据!$A:$AAA,45,0)</f>
        <v>1.247881141610572</v>
      </c>
      <c r="N9" s="88" t="s">
        <v>1062</v>
      </c>
      <c r="O9" s="87">
        <f>VLOOKUP($A9,原始数据!$A:$AAA,29,0)</f>
        <v>-0.1364615649775939</v>
      </c>
      <c r="P9" s="82">
        <f>F9-F$30</f>
        <v>-1.2664509480108119E-3</v>
      </c>
      <c r="Q9" s="82">
        <f>H9-H$30</f>
        <v>3.0858526834071857E-2</v>
      </c>
      <c r="R9" s="82">
        <f>VLOOKUP($A9,原始数据!$A:$AAA,46,0)</f>
        <v>-5.637944796874339E-2</v>
      </c>
      <c r="S9" s="82">
        <f>VLOOKUP($A9,原始数据!$A:$AAA,47,0)</f>
        <v>2.0836115934286029E-2</v>
      </c>
      <c r="T9" s="82">
        <f>VLOOKUP($A9,原始数据!$A:$AAA,48,0)</f>
        <v>1.45025580313729E-2</v>
      </c>
      <c r="U9" s="82">
        <f>VLOOKUP($A9,原始数据!$A:$AAA,49,0)</f>
        <v>1.266983412519807E-2</v>
      </c>
      <c r="V9" s="82">
        <f>VLOOKUP($A9,原始数据!$A:$AAA,50,0)</f>
        <v>0</v>
      </c>
      <c r="W9" s="82">
        <f>VLOOKUP($A9,原始数据!$A:$AAA,51,0)</f>
        <v>0</v>
      </c>
      <c r="X9" s="82">
        <f>VLOOKUP($A9,原始数据!$A:$AAA,52,0)</f>
        <v>0</v>
      </c>
      <c r="Y9" s="82">
        <f>VLOOKUP($A9,原始数据!$A:$AAA,53,0)</f>
        <v>0</v>
      </c>
      <c r="Z9" s="82">
        <f>VLOOKUP($A9,原始数据!$A:$AAA,54,0)</f>
        <v>0</v>
      </c>
      <c r="AA9" s="82">
        <f>VLOOKUP($A9,原始数据!$A:$AAA,55,0)</f>
        <v>0</v>
      </c>
      <c r="AB9" s="82">
        <f>VLOOKUP($A9,原始数据!$A:$AAA,56,0)</f>
        <v>0</v>
      </c>
      <c r="AC9" s="82">
        <f>VLOOKUP($A9,原始数据!$A:$AAA,57,0)</f>
        <v>0</v>
      </c>
    </row>
    <row r="10" spans="1:29" ht="15" x14ac:dyDescent="0.25">
      <c r="A10" s="77">
        <v>455190</v>
      </c>
      <c r="B10" s="5" t="s">
        <v>408</v>
      </c>
      <c r="C10" s="5" t="s">
        <v>2331</v>
      </c>
      <c r="D10" s="5" t="s">
        <v>775</v>
      </c>
      <c r="E10" s="5" t="str">
        <f>VLOOKUP(A10,原始数据!$A:$F,6,0)</f>
        <v>2019-12-26 00:00:00</v>
      </c>
      <c r="F10" s="87">
        <f>VLOOKUP($A10,原始数据!$A:$AAA,13,0)</f>
        <v>3.0875408645114621E-3</v>
      </c>
      <c r="G10" s="87">
        <f>VLOOKUP($A10,原始数据!$A:$AAA,15,0)</f>
        <v>3.7231794919949213E-2</v>
      </c>
      <c r="H10" s="87">
        <f>VLOOKUP($A10,原始数据!$A:$AAA,20,0)</f>
        <v>2.9882056780569769E-2</v>
      </c>
      <c r="I10" s="87">
        <f>VLOOKUP($A10,原始数据!$A:$AAA,21,0)</f>
        <v>0.1130078347947905</v>
      </c>
      <c r="J10" s="87">
        <f>VLOOKUP($A10,原始数据!$A:$AAA,22,0)</f>
        <v>-1.6031040996579371E-2</v>
      </c>
      <c r="K10" s="87">
        <f>VLOOKUP($A10,原始数据!$A:$AAA,23,0)</f>
        <v>0.27875055168706991</v>
      </c>
      <c r="L10" s="87">
        <f>VLOOKUP($A10,原始数据!$A:$AAA,37,0)</f>
        <v>-0.1813048933500627</v>
      </c>
      <c r="M10" s="129">
        <f>VLOOKUP($A10,原始数据!$A:$AAA,45,0)</f>
        <v>0.8212484816970711</v>
      </c>
      <c r="N10" s="88" t="s">
        <v>293</v>
      </c>
      <c r="O10" s="87">
        <f>VLOOKUP($A10,原始数据!$A:$AAA,29,0)</f>
        <v>-0.13020709354915491</v>
      </c>
      <c r="P10" s="82">
        <f>F10-F$30</f>
        <v>4.9391665555420516E-3</v>
      </c>
      <c r="Q10" s="82">
        <f>H10-H$30</f>
        <v>3.9944885593383828E-2</v>
      </c>
      <c r="R10" s="82">
        <f>VLOOKUP($A10,原始数据!$A:$AAA,46,0)</f>
        <v>-5.2258635961027422E-2</v>
      </c>
      <c r="S10" s="82">
        <f>VLOOKUP($A10,原始数据!$A:$AAA,47,0)</f>
        <v>1.352680767338899E-2</v>
      </c>
      <c r="T10" s="82">
        <f>VLOOKUP($A10,原始数据!$A:$AAA,48,0)</f>
        <v>2.3710033334898298E-2</v>
      </c>
      <c r="U10" s="82">
        <f>VLOOKUP($A10,原始数据!$A:$AAA,49,0)</f>
        <v>1.320858558062743E-2</v>
      </c>
      <c r="V10" s="82">
        <f>VLOOKUP($A10,原始数据!$A:$AAA,50,0)</f>
        <v>0</v>
      </c>
      <c r="W10" s="82">
        <f>VLOOKUP($A10,原始数据!$A:$AAA,51,0)</f>
        <v>0</v>
      </c>
      <c r="X10" s="82">
        <f>VLOOKUP($A10,原始数据!$A:$AAA,52,0)</f>
        <v>0</v>
      </c>
      <c r="Y10" s="82">
        <f>VLOOKUP($A10,原始数据!$A:$AAA,53,0)</f>
        <v>0</v>
      </c>
      <c r="Z10" s="82">
        <f>VLOOKUP($A10,原始数据!$A:$AAA,54,0)</f>
        <v>0</v>
      </c>
      <c r="AA10" s="82">
        <f>VLOOKUP($A10,原始数据!$A:$AAA,55,0)</f>
        <v>0</v>
      </c>
      <c r="AB10" s="82">
        <f>VLOOKUP($A10,原始数据!$A:$AAA,56,0)</f>
        <v>0</v>
      </c>
      <c r="AC10" s="82">
        <f>VLOOKUP($A10,原始数据!$A:$AAA,57,0)</f>
        <v>0</v>
      </c>
    </row>
    <row r="11" spans="1:29" ht="15" x14ac:dyDescent="0.25">
      <c r="A11" s="77">
        <v>297716</v>
      </c>
      <c r="B11" s="5" t="s">
        <v>351</v>
      </c>
      <c r="C11" s="5" t="s">
        <v>2332</v>
      </c>
      <c r="D11" s="5" t="s">
        <v>775</v>
      </c>
      <c r="E11" s="5" t="str">
        <f>VLOOKUP(A11,原始数据!$A:$F,6,0)</f>
        <v>2017-06-21 00:00:00</v>
      </c>
      <c r="F11" s="87">
        <f>VLOOKUP($A11,原始数据!$A:$AAA,13,0)</f>
        <v>4.6263345195729499E-3</v>
      </c>
      <c r="G11" s="87">
        <f>VLOOKUP($A11,原始数据!$A:$AAA,15,0)</f>
        <v>4.054552156284541E-2</v>
      </c>
      <c r="H11" s="87">
        <f>VLOOKUP($A11,原始数据!$A:$AAA,20,0)</f>
        <v>-8.4927066450567246E-2</v>
      </c>
      <c r="I11" s="87">
        <f>VLOOKUP($A11,原始数据!$A:$AAA,21,0)</f>
        <v>0.12673484295105911</v>
      </c>
      <c r="J11" s="87">
        <f>VLOOKUP($A11,原始数据!$A:$AAA,22,0)</f>
        <v>-9.2175066312997322E-2</v>
      </c>
      <c r="K11" s="87">
        <f>VLOOKUP($A11,原始数据!$A:$AAA,23,0)</f>
        <v>0.30112165660051771</v>
      </c>
      <c r="L11" s="87">
        <f>VLOOKUP($A11,原始数据!$A:$AAA,37,0)</f>
        <v>-0.28737573246243758</v>
      </c>
      <c r="M11" s="129">
        <f>VLOOKUP($A11,原始数据!$A:$AAA,45,0)</f>
        <v>0.51878514306358647</v>
      </c>
      <c r="N11" s="88" t="s">
        <v>1062</v>
      </c>
      <c r="O11" s="87">
        <f>VLOOKUP($A11,原始数据!$A:$AAA,29,0)</f>
        <v>-0.17905517013544769</v>
      </c>
      <c r="P11" s="82">
        <f>F11-F$30</f>
        <v>6.4779602106035394E-3</v>
      </c>
      <c r="Q11" s="82">
        <f>H11-H$30</f>
        <v>-7.4864237637753184E-2</v>
      </c>
      <c r="R11" s="82">
        <f>VLOOKUP($A11,原始数据!$A:$AAA,46,0)</f>
        <v>-7.0664505672609401E-2</v>
      </c>
      <c r="S11" s="82">
        <f>VLOOKUP($A11,原始数据!$A:$AAA,47,0)</f>
        <v>-7.7084059993024145E-2</v>
      </c>
      <c r="T11" s="82">
        <f>VLOOKUP($A11,原始数据!$A:$AAA,48,0)</f>
        <v>2.6538886841135371E-2</v>
      </c>
      <c r="U11" s="82">
        <f>VLOOKUP($A11,原始数据!$A:$AAA,49,0)</f>
        <v>1.3644524236983809E-2</v>
      </c>
      <c r="V11" s="82">
        <f>VLOOKUP($A11,原始数据!$A:$AAA,50,0)</f>
        <v>0</v>
      </c>
      <c r="W11" s="82">
        <f>VLOOKUP($A11,原始数据!$A:$AAA,51,0)</f>
        <v>0</v>
      </c>
      <c r="X11" s="82">
        <f>VLOOKUP($A11,原始数据!$A:$AAA,52,0)</f>
        <v>0</v>
      </c>
      <c r="Y11" s="82">
        <f>VLOOKUP($A11,原始数据!$A:$AAA,53,0)</f>
        <v>0</v>
      </c>
      <c r="Z11" s="82">
        <f>VLOOKUP($A11,原始数据!$A:$AAA,54,0)</f>
        <v>0</v>
      </c>
      <c r="AA11" s="82">
        <f>VLOOKUP($A11,原始数据!$A:$AAA,55,0)</f>
        <v>0</v>
      </c>
      <c r="AB11" s="82">
        <f>VLOOKUP($A11,原始数据!$A:$AAA,56,0)</f>
        <v>0</v>
      </c>
      <c r="AC11" s="82">
        <f>VLOOKUP($A11,原始数据!$A:$AAA,57,0)</f>
        <v>0</v>
      </c>
    </row>
    <row r="12" spans="1:29" ht="15" x14ac:dyDescent="0.25">
      <c r="A12" s="77">
        <v>426102</v>
      </c>
      <c r="B12" s="5" t="s">
        <v>2090</v>
      </c>
      <c r="C12" s="5" t="s">
        <v>2333</v>
      </c>
      <c r="D12" s="5" t="s">
        <v>775</v>
      </c>
      <c r="E12" s="5" t="str">
        <f>VLOOKUP(A12,原始数据!$A:$F,6,0)</f>
        <v>2019-06-04 00:00:00</v>
      </c>
      <c r="F12" s="87">
        <f>VLOOKUP($A12,原始数据!$A:$AAA,13,0)</f>
        <v>-3.9635354736425876E-3</v>
      </c>
      <c r="G12" s="87">
        <f>VLOOKUP($A12,原始数据!$A:$AAA,15,0)</f>
        <v>3.118588428395563E-2</v>
      </c>
      <c r="H12" s="87">
        <f>VLOOKUP($A12,原始数据!$A:$AAA,20,0)</f>
        <v>-3.6426380368098199E-2</v>
      </c>
      <c r="I12" s="87">
        <f>VLOOKUP($A12,原始数据!$A:$AAA,21,0)</f>
        <v>7.6796036333608653E-2</v>
      </c>
      <c r="J12" s="87">
        <f>VLOOKUP($A12,原始数据!$A:$AAA,22,0)</f>
        <v>-8.3270249810749375E-2</v>
      </c>
      <c r="K12" s="87">
        <f>VLOOKUP($A12,原始数据!$A:$AAA,23,0)</f>
        <v>0.47030916004832762</v>
      </c>
      <c r="L12" s="87">
        <f>VLOOKUP($A12,原始数据!$A:$AAA,37,0)</f>
        <v>-0.28968880950745352</v>
      </c>
      <c r="M12" s="129">
        <f>VLOOKUP($A12,原始数据!$A:$AAA,45,0)</f>
        <v>1.151035724539508</v>
      </c>
      <c r="N12" s="88" t="s">
        <v>293</v>
      </c>
      <c r="O12" s="87">
        <f>VLOOKUP($A12,原始数据!$A:$AAA,29,0)</f>
        <v>-0.16314553990610339</v>
      </c>
      <c r="P12" s="82">
        <f>F12-F$30</f>
        <v>-2.1119097826119986E-3</v>
      </c>
      <c r="Q12" s="82">
        <f>H12-H$30</f>
        <v>-2.6363551555284137E-2</v>
      </c>
      <c r="R12" s="82">
        <f>VLOOKUP($A12,原始数据!$A:$AAA,46,0)</f>
        <v>-6.9401840490797562E-2</v>
      </c>
      <c r="S12" s="82">
        <f>VLOOKUP($A12,原始数据!$A:$AAA,47,0)</f>
        <v>-2.5545941491553311E-2</v>
      </c>
      <c r="T12" s="82">
        <f>VLOOKUP($A12,原始数据!$A:$AAA,48,0)</f>
        <v>2.0517029134181412E-2</v>
      </c>
      <c r="U12" s="82">
        <f>VLOOKUP($A12,原始数据!$A:$AAA,49,0)</f>
        <v>1.0454362685967E-2</v>
      </c>
      <c r="V12" s="82">
        <f>VLOOKUP($A12,原始数据!$A:$AAA,50,0)</f>
        <v>0</v>
      </c>
      <c r="W12" s="82">
        <f>VLOOKUP($A12,原始数据!$A:$AAA,51,0)</f>
        <v>0</v>
      </c>
      <c r="X12" s="82">
        <f>VLOOKUP($A12,原始数据!$A:$AAA,52,0)</f>
        <v>0</v>
      </c>
      <c r="Y12" s="82">
        <f>VLOOKUP($A12,原始数据!$A:$AAA,53,0)</f>
        <v>0</v>
      </c>
      <c r="Z12" s="82">
        <f>VLOOKUP($A12,原始数据!$A:$AAA,54,0)</f>
        <v>0</v>
      </c>
      <c r="AA12" s="82">
        <f>VLOOKUP($A12,原始数据!$A:$AAA,55,0)</f>
        <v>0</v>
      </c>
      <c r="AB12" s="82">
        <f>VLOOKUP($A12,原始数据!$A:$AAA,56,0)</f>
        <v>0</v>
      </c>
      <c r="AC12" s="82">
        <f>VLOOKUP($A12,原始数据!$A:$AAA,57,0)</f>
        <v>0</v>
      </c>
    </row>
    <row r="13" spans="1:29" ht="15" x14ac:dyDescent="0.25">
      <c r="A13" s="77">
        <v>406158</v>
      </c>
      <c r="B13" s="5" t="s">
        <v>2091</v>
      </c>
      <c r="C13" s="5" t="s">
        <v>2334</v>
      </c>
      <c r="D13" s="5" t="s">
        <v>775</v>
      </c>
      <c r="E13" s="5" t="str">
        <f>VLOOKUP(A13,原始数据!$A:$F,6,0)</f>
        <v>2018-12-27 00:00:00</v>
      </c>
      <c r="F13" s="87">
        <f>VLOOKUP($A13,原始数据!$A:$AAA,13,0)</f>
        <v>-5.1861381362064973E-3</v>
      </c>
      <c r="G13" s="87">
        <f>VLOOKUP($A13,原始数据!$A:$AAA,15,0)</f>
        <v>3.082691106019575E-2</v>
      </c>
      <c r="H13" s="87">
        <f>VLOOKUP($A13,原始数据!$A:$AAA,20,0)</f>
        <v>-3.021633484872244E-2</v>
      </c>
      <c r="I13" s="87">
        <f>VLOOKUP($A13,原始数据!$A:$AAA,21,0)</f>
        <v>9.0893544249679437E-2</v>
      </c>
      <c r="J13" s="87">
        <f>VLOOKUP($A13,原始数据!$A:$AAA,22,0)</f>
        <v>-6.6342008622066073E-2</v>
      </c>
      <c r="K13" s="87">
        <f>VLOOKUP($A13,原始数据!$A:$AAA,23,0)</f>
        <v>0.29756315857079518</v>
      </c>
      <c r="L13" s="87">
        <f>VLOOKUP($A13,原始数据!$A:$AAA,37,0)</f>
        <v>-0.21654849901945999</v>
      </c>
      <c r="M13" s="129">
        <f>VLOOKUP($A13,原始数据!$A:$AAA,45,0)</f>
        <v>0.68630594113791432</v>
      </c>
      <c r="N13" s="88" t="s">
        <v>293</v>
      </c>
      <c r="O13" s="87">
        <f>VLOOKUP($A13,原始数据!$A:$AAA,29,0)</f>
        <v>-0.16764163795175899</v>
      </c>
      <c r="P13" s="82">
        <f>F13-F$30</f>
        <v>-3.3345124451759083E-3</v>
      </c>
      <c r="Q13" s="82">
        <f>H13-H$30</f>
        <v>-2.0153506035908382E-2</v>
      </c>
      <c r="R13" s="82">
        <f>VLOOKUP($A13,原始数据!$A:$AAA,46,0)</f>
        <v>-7.3914406646809927E-2</v>
      </c>
      <c r="S13" s="82">
        <f>VLOOKUP($A13,原始数据!$A:$AAA,47,0)</f>
        <v>-1.8620397799407499E-2</v>
      </c>
      <c r="T13" s="82">
        <f>VLOOKUP($A13,原始数据!$A:$AAA,48,0)</f>
        <v>1.8329514684440659E-2</v>
      </c>
      <c r="U13" s="82">
        <f>VLOOKUP($A13,原始数据!$A:$AAA,49,0)</f>
        <v>1.227244835344643E-2</v>
      </c>
      <c r="V13" s="82">
        <f>VLOOKUP($A13,原始数据!$A:$AAA,50,0)</f>
        <v>0</v>
      </c>
      <c r="W13" s="82">
        <f>VLOOKUP($A13,原始数据!$A:$AAA,51,0)</f>
        <v>0</v>
      </c>
      <c r="X13" s="82">
        <f>VLOOKUP($A13,原始数据!$A:$AAA,52,0)</f>
        <v>0</v>
      </c>
      <c r="Y13" s="82">
        <f>VLOOKUP($A13,原始数据!$A:$AAA,53,0)</f>
        <v>0</v>
      </c>
      <c r="Z13" s="82">
        <f>VLOOKUP($A13,原始数据!$A:$AAA,54,0)</f>
        <v>0</v>
      </c>
      <c r="AA13" s="82">
        <f>VLOOKUP($A13,原始数据!$A:$AAA,55,0)</f>
        <v>0</v>
      </c>
      <c r="AB13" s="82">
        <f>VLOOKUP($A13,原始数据!$A:$AAA,56,0)</f>
        <v>0</v>
      </c>
      <c r="AC13" s="82">
        <f>VLOOKUP($A13,原始数据!$A:$AAA,57,0)</f>
        <v>0</v>
      </c>
    </row>
    <row r="14" spans="1:29" ht="15" x14ac:dyDescent="0.25">
      <c r="A14" s="77">
        <v>645764</v>
      </c>
      <c r="B14" s="5" t="s">
        <v>2092</v>
      </c>
      <c r="C14" s="5" t="s">
        <v>2335</v>
      </c>
      <c r="D14" s="5" t="s">
        <v>775</v>
      </c>
      <c r="E14" s="5" t="str">
        <f>VLOOKUP(A14,原始数据!$A:$F,6,0)</f>
        <v>2020-09-01 00:00:00</v>
      </c>
      <c r="F14" s="87">
        <f>VLOOKUP($A14,原始数据!$A:$AAA,13,0)</f>
        <v>8.0063473744949043E-3</v>
      </c>
      <c r="G14" s="87">
        <f>VLOOKUP($A14,原始数据!$A:$AAA,15,0)</f>
        <v>6.0479587190772399E-2</v>
      </c>
      <c r="H14" s="87">
        <f>VLOOKUP($A14,原始数据!$A:$AAA,20,0)</f>
        <v>-3.5342030786222223E-2</v>
      </c>
      <c r="I14" s="87">
        <f>VLOOKUP($A14,原始数据!$A:$AAA,21,0)</f>
        <v>5.5826834778806227E-2</v>
      </c>
      <c r="J14" s="87">
        <f>VLOOKUP($A14,原始数据!$A:$AAA,22,0)</f>
        <v>-8.3678375851475861E-2</v>
      </c>
      <c r="K14" s="87">
        <f>VLOOKUP($A14,原始数据!$A:$AAA,23,0)</f>
        <v>0.35022542831379622</v>
      </c>
      <c r="L14" s="87">
        <f>VLOOKUP($A14,原始数据!$A:$AAA,37,0)</f>
        <v>-0.24883130759983971</v>
      </c>
      <c r="M14" s="129">
        <f>VLOOKUP($A14,原始数据!$A:$AAA,45,0)</f>
        <v>0.58654499864927079</v>
      </c>
      <c r="N14" s="88" t="s">
        <v>293</v>
      </c>
      <c r="O14" s="87">
        <f>VLOOKUP($A14,原始数据!$A:$AAA,29,0)</f>
        <v>-0.185304183837396</v>
      </c>
      <c r="P14" s="82">
        <f>F14-F$30</f>
        <v>9.8579730655254938E-3</v>
      </c>
      <c r="Q14" s="82">
        <f>H14-H$30</f>
        <v>-2.5279201973408161E-2</v>
      </c>
      <c r="R14" s="82">
        <f>VLOOKUP($A14,原始数据!$A:$AAA,46,0)</f>
        <v>-5.6809553392696888E-2</v>
      </c>
      <c r="S14" s="82">
        <f>VLOOKUP($A14,原始数据!$A:$AAA,47,0)</f>
        <v>-6.5207845433255196E-2</v>
      </c>
      <c r="T14" s="82">
        <f>VLOOKUP($A14,原始数据!$A:$AAA,48,0)</f>
        <v>3.79420245864317E-2</v>
      </c>
      <c r="U14" s="82">
        <f>VLOOKUP($A14,原始数据!$A:$AAA,49,0)</f>
        <v>2.1713700833455141E-2</v>
      </c>
      <c r="V14" s="82">
        <f>VLOOKUP($A14,原始数据!$A:$AAA,50,0)</f>
        <v>0</v>
      </c>
      <c r="W14" s="82">
        <f>VLOOKUP($A14,原始数据!$A:$AAA,51,0)</f>
        <v>0</v>
      </c>
      <c r="X14" s="82">
        <f>VLOOKUP($A14,原始数据!$A:$AAA,52,0)</f>
        <v>0</v>
      </c>
      <c r="Y14" s="82">
        <f>VLOOKUP($A14,原始数据!$A:$AAA,53,0)</f>
        <v>0</v>
      </c>
      <c r="Z14" s="82">
        <f>VLOOKUP($A14,原始数据!$A:$AAA,54,0)</f>
        <v>0</v>
      </c>
      <c r="AA14" s="82">
        <f>VLOOKUP($A14,原始数据!$A:$AAA,55,0)</f>
        <v>0</v>
      </c>
      <c r="AB14" s="82">
        <f>VLOOKUP($A14,原始数据!$A:$AAA,56,0)</f>
        <v>0</v>
      </c>
      <c r="AC14" s="82">
        <f>VLOOKUP($A14,原始数据!$A:$AAA,57,0)</f>
        <v>0</v>
      </c>
    </row>
    <row r="15" spans="1:29" ht="15" x14ac:dyDescent="0.25">
      <c r="A15" s="77">
        <v>549222</v>
      </c>
      <c r="B15" s="5" t="s">
        <v>2096</v>
      </c>
      <c r="C15" s="5" t="s">
        <v>2336</v>
      </c>
      <c r="D15" s="5" t="s">
        <v>775</v>
      </c>
      <c r="E15" s="5" t="str">
        <f>VLOOKUP(A15,原始数据!$A:$F,6,0)</f>
        <v>2021-03-08 00:00:00</v>
      </c>
      <c r="F15" s="156">
        <f>VLOOKUP($A15,原始数据!$A:$AAA,13,0)</f>
        <v>6.8700192360537926E-3</v>
      </c>
      <c r="G15" s="156">
        <f>VLOOKUP($A15,原始数据!$A:$AAA,15,0)</f>
        <v>5.0007164350193589E-2</v>
      </c>
      <c r="H15" s="156">
        <f>VLOOKUP($A15,原始数据!$A:$AAA,20,0)</f>
        <v>1.976064569997216E-2</v>
      </c>
      <c r="I15" s="87">
        <f>VLOOKUP($A15,原始数据!$A:$AAA,21,0)</f>
        <v>9.9449204406364844E-2</v>
      </c>
      <c r="J15" s="87">
        <f>VLOOKUP($A15,原始数据!$A:$AAA,22,0)</f>
        <v>1.1921350054187929E-2</v>
      </c>
      <c r="K15" s="87">
        <f>VLOOKUP($A15,原始数据!$A:$AAA,23,0)</f>
        <v>0</v>
      </c>
      <c r="L15" s="87">
        <f>VLOOKUP($A15,原始数据!$A:$AAA,37,0)</f>
        <v>-0.18787833495254469</v>
      </c>
      <c r="M15" s="129">
        <f>VLOOKUP($A15,原始数据!$A:$AAA,45,0)</f>
        <v>0.88316682555855042</v>
      </c>
      <c r="N15" s="88" t="s">
        <v>293</v>
      </c>
      <c r="O15" s="87">
        <f>VLOOKUP($A15,原始数据!$A:$AAA,29,0)</f>
        <v>-0.14930212885943889</v>
      </c>
      <c r="P15" s="82">
        <f>F15-F$30</f>
        <v>8.7216449270843821E-3</v>
      </c>
      <c r="Q15" s="82">
        <f>H15-H$30</f>
        <v>2.9823474512786219E-2</v>
      </c>
      <c r="R15" s="82">
        <f>VLOOKUP($A15,原始数据!$A:$AAA,46,0)</f>
        <v>-4.6340105761202288E-2</v>
      </c>
      <c r="S15" s="82">
        <f>VLOOKUP($A15,原始数据!$A:$AAA,47,0)</f>
        <v>-8.9012111484021439E-3</v>
      </c>
      <c r="T15" s="82">
        <f>VLOOKUP($A15,原始数据!$A:$AAA,48,0)</f>
        <v>3.8472560538759248E-2</v>
      </c>
      <c r="U15" s="82">
        <f>VLOOKUP($A15,原始数据!$A:$AAA,49,0)</f>
        <v>1.1107278371852439E-2</v>
      </c>
      <c r="V15" s="82">
        <f>VLOOKUP($A15,原始数据!$A:$AAA,50,0)</f>
        <v>0</v>
      </c>
      <c r="W15" s="82">
        <f>VLOOKUP($A15,原始数据!$A:$AAA,51,0)</f>
        <v>0</v>
      </c>
      <c r="X15" s="82">
        <f>VLOOKUP($A15,原始数据!$A:$AAA,52,0)</f>
        <v>0</v>
      </c>
      <c r="Y15" s="82">
        <f>VLOOKUP($A15,原始数据!$A:$AAA,53,0)</f>
        <v>0</v>
      </c>
      <c r="Z15" s="82">
        <f>VLOOKUP($A15,原始数据!$A:$AAA,54,0)</f>
        <v>0</v>
      </c>
      <c r="AA15" s="82">
        <f>VLOOKUP($A15,原始数据!$A:$AAA,55,0)</f>
        <v>0</v>
      </c>
      <c r="AB15" s="82">
        <f>VLOOKUP($A15,原始数据!$A:$AAA,56,0)</f>
        <v>0</v>
      </c>
      <c r="AC15" s="82">
        <f>VLOOKUP($A15,原始数据!$A:$AAA,57,0)</f>
        <v>0</v>
      </c>
    </row>
    <row r="16" spans="1:29" ht="15" x14ac:dyDescent="0.25">
      <c r="A16" s="77">
        <v>749526</v>
      </c>
      <c r="B16" s="5" t="s">
        <v>2094</v>
      </c>
      <c r="C16" s="5" t="s">
        <v>2337</v>
      </c>
      <c r="D16" s="5" t="s">
        <v>775</v>
      </c>
      <c r="E16" s="5" t="str">
        <f>VLOOKUP(A16,原始数据!$A:$F,6,0)</f>
        <v>2021-08-16 00:00:00</v>
      </c>
      <c r="F16" s="87">
        <f>VLOOKUP($A16,原始数据!$A:$AAA,13,0)</f>
        <v>-6.5051227841916859E-4</v>
      </c>
      <c r="G16" s="87">
        <f>VLOOKUP($A16,原始数据!$A:$AAA,15,0)</f>
        <v>2.2377506031112441E-2</v>
      </c>
      <c r="H16" s="87">
        <f>VLOOKUP($A16,原始数据!$A:$AAA,20,0)</f>
        <v>-6.823351023502644E-2</v>
      </c>
      <c r="I16" s="87">
        <f>VLOOKUP($A16,原始数据!$A:$AAA,21,0)</f>
        <v>6.1313163823624173E-2</v>
      </c>
      <c r="J16" s="87">
        <f>VLOOKUP($A16,原始数据!$A:$AAA,22,0)</f>
        <v>3.3857416188337153E-2</v>
      </c>
      <c r="K16" s="87">
        <f>VLOOKUP($A16,原始数据!$A:$AAA,23,0)</f>
        <v>0</v>
      </c>
      <c r="L16" s="87">
        <f>VLOOKUP($A16,原始数据!$A:$AAA,37,0)</f>
        <v>-0.23013660440479511</v>
      </c>
      <c r="M16" s="129">
        <f>VLOOKUP($A16,原始数据!$A:$AAA,45,0)</f>
        <v>0.53484362014378994</v>
      </c>
      <c r="N16" s="88" t="s">
        <v>293</v>
      </c>
      <c r="O16" s="87">
        <f>VLOOKUP($A16,原始数据!$A:$AAA,29,0)</f>
        <v>-0.14232471465175869</v>
      </c>
      <c r="P16" s="82">
        <f>F16-F$30</f>
        <v>1.2011134126114205E-3</v>
      </c>
      <c r="Q16" s="82">
        <f>H16-H$30</f>
        <v>-5.8170681422212378E-2</v>
      </c>
      <c r="R16" s="82">
        <f>VLOOKUP($A16,原始数据!$A:$AAA,46,0)</f>
        <v>-5.9059893858984018E-2</v>
      </c>
      <c r="S16" s="82">
        <f>VLOOKUP($A16,原始数据!$A:$AAA,47,0)</f>
        <v>-6.1477721376198557E-2</v>
      </c>
      <c r="T16" s="82">
        <f>VLOOKUP($A16,原始数据!$A:$AAA,48,0)</f>
        <v>1.272772647866249E-2</v>
      </c>
      <c r="U16" s="82">
        <f>VLOOKUP($A16,原始数据!$A:$AAA,49,0)</f>
        <v>9.5285033678331743E-3</v>
      </c>
      <c r="V16" s="82">
        <f>VLOOKUP($A16,原始数据!$A:$AAA,50,0)</f>
        <v>0</v>
      </c>
      <c r="W16" s="82">
        <f>VLOOKUP($A16,原始数据!$A:$AAA,51,0)</f>
        <v>0</v>
      </c>
      <c r="X16" s="82">
        <f>VLOOKUP($A16,原始数据!$A:$AAA,52,0)</f>
        <v>0</v>
      </c>
      <c r="Y16" s="82">
        <f>VLOOKUP($A16,原始数据!$A:$AAA,53,0)</f>
        <v>0</v>
      </c>
      <c r="Z16" s="82">
        <f>VLOOKUP($A16,原始数据!$A:$AAA,54,0)</f>
        <v>0</v>
      </c>
      <c r="AA16" s="82">
        <f>VLOOKUP($A16,原始数据!$A:$AAA,55,0)</f>
        <v>0</v>
      </c>
      <c r="AB16" s="82">
        <f>VLOOKUP($A16,原始数据!$A:$AAA,56,0)</f>
        <v>0</v>
      </c>
      <c r="AC16" s="82">
        <f>VLOOKUP($A16,原始数据!$A:$AAA,57,0)</f>
        <v>0</v>
      </c>
    </row>
    <row r="17" spans="1:29" ht="13.5" customHeight="1" x14ac:dyDescent="0.25">
      <c r="A17" s="77">
        <v>611759</v>
      </c>
      <c r="B17" s="5" t="s">
        <v>2462</v>
      </c>
      <c r="C17" s="5" t="s">
        <v>2304</v>
      </c>
      <c r="D17" s="5" t="s">
        <v>775</v>
      </c>
      <c r="E17" s="5" t="str">
        <f>VLOOKUP(A17,原始数据!$A:$F,6,0)</f>
        <v>2021-09-29 00:00:00</v>
      </c>
      <c r="F17" s="87">
        <f>VLOOKUP($A17,原始数据!$A:$AAA,13,0)</f>
        <v>7.6937167979482801E-3</v>
      </c>
      <c r="G17" s="87">
        <f>VLOOKUP($A17,原始数据!$A:$AAA,15,0)</f>
        <v>6.309788385351256E-2</v>
      </c>
      <c r="H17" s="87">
        <f>VLOOKUP($A17,原始数据!$A:$AAA,20,0)</f>
        <v>1.382233689642476E-2</v>
      </c>
      <c r="I17" s="87">
        <f>VLOOKUP($A17,原始数据!$A:$AAA,21,0)</f>
        <v>0.15594375798892199</v>
      </c>
      <c r="J17" s="87">
        <f>VLOOKUP($A17,原始数据!$A:$AAA,22,0)</f>
        <v>-6.1293870612938783E-2</v>
      </c>
      <c r="K17" s="87">
        <f>VLOOKUP($A17,原始数据!$A:$AAA,23,0)</f>
        <v>0</v>
      </c>
      <c r="L17" s="87">
        <f>VLOOKUP($A17,原始数据!$A:$AAA,37,0)</f>
        <v>-0.1951569506726458</v>
      </c>
      <c r="M17" s="129">
        <f>VLOOKUP($A17,原始数据!$A:$AAA,45,0)</f>
        <v>0.35248621223235349</v>
      </c>
      <c r="N17" s="88" t="s">
        <v>293</v>
      </c>
      <c r="O17" s="87">
        <f>VLOOKUP($A17,原始数据!$A:$AAA,29,0)</f>
        <v>-0.15863491468216759</v>
      </c>
      <c r="P17" s="82">
        <f>F17-F$30</f>
        <v>9.5453424889788696E-3</v>
      </c>
      <c r="Q17" s="82">
        <f>H17-H$30</f>
        <v>2.388516570923882E-2</v>
      </c>
      <c r="R17" s="82">
        <f>VLOOKUP($A17,原始数据!$A:$AAA,46,0)</f>
        <v>-6.5610025801695504E-2</v>
      </c>
      <c r="S17" s="82">
        <f>VLOOKUP($A17,原始数据!$A:$AAA,47,0)</f>
        <v>-3.1558185404340082E-3</v>
      </c>
      <c r="T17" s="82">
        <f>VLOOKUP($A17,原始数据!$A:$AAA,48,0)</f>
        <v>4.5801526717557328E-2</v>
      </c>
      <c r="U17" s="82">
        <f>VLOOKUP($A17,原始数据!$A:$AAA,49,0)</f>
        <v>1.6538852443869659E-2</v>
      </c>
      <c r="V17" s="82">
        <f>VLOOKUP($A17,原始数据!$A:$AAA,50,0)</f>
        <v>0</v>
      </c>
      <c r="W17" s="82">
        <f>VLOOKUP($A17,原始数据!$A:$AAA,51,0)</f>
        <v>0</v>
      </c>
      <c r="X17" s="82">
        <f>VLOOKUP($A17,原始数据!$A:$AAA,52,0)</f>
        <v>0</v>
      </c>
      <c r="Y17" s="82">
        <f>VLOOKUP($A17,原始数据!$A:$AAA,53,0)</f>
        <v>0</v>
      </c>
      <c r="Z17" s="82">
        <f>VLOOKUP($A17,原始数据!$A:$AAA,54,0)</f>
        <v>0</v>
      </c>
      <c r="AA17" s="82">
        <f>VLOOKUP($A17,原始数据!$A:$AAA,55,0)</f>
        <v>0</v>
      </c>
      <c r="AB17" s="82">
        <f>VLOOKUP($A17,原始数据!$A:$AAA,56,0)</f>
        <v>0</v>
      </c>
      <c r="AC17" s="82">
        <f>VLOOKUP($A17,原始数据!$A:$AAA,57,0)</f>
        <v>0</v>
      </c>
    </row>
    <row r="18" spans="1:29" ht="15" x14ac:dyDescent="0.25">
      <c r="A18" s="77">
        <v>415527</v>
      </c>
      <c r="B18" s="5" t="s">
        <v>400</v>
      </c>
      <c r="C18" s="5" t="s">
        <v>2338</v>
      </c>
      <c r="D18" s="5" t="s">
        <v>775</v>
      </c>
      <c r="E18" s="5" t="str">
        <f>VLOOKUP(A18,原始数据!$A:$F,6,0)</f>
        <v>2019-03-22 00:00:00</v>
      </c>
      <c r="F18" s="87">
        <f>VLOOKUP($A18,原始数据!$A:$AAA,13,0)</f>
        <v>3.7753175858374899E-3</v>
      </c>
      <c r="G18" s="87">
        <f>VLOOKUP($A18,原始数据!$A:$AAA,15,0)</f>
        <v>3.7382684804386779E-2</v>
      </c>
      <c r="H18" s="87">
        <f>VLOOKUP($A18,原始数据!$A:$AAA,20,0)</f>
        <v>-0.1306557087310003</v>
      </c>
      <c r="I18" s="87">
        <f>VLOOKUP($A18,原始数据!$A:$AAA,21,0)</f>
        <v>3.8117517545066759E-2</v>
      </c>
      <c r="J18" s="87">
        <f>VLOOKUP($A18,原始数据!$A:$AAA,22,0)</f>
        <v>-0.11761848868741651</v>
      </c>
      <c r="K18" s="87">
        <f>VLOOKUP($A18,原始数据!$A:$AAA,23,0)</f>
        <v>0.30882966037811799</v>
      </c>
      <c r="L18" s="87">
        <f>VLOOKUP($A18,原始数据!$A:$AAA,37,0)</f>
        <v>-0.32714269235205901</v>
      </c>
      <c r="M18" s="129">
        <f>VLOOKUP($A18,原始数据!$A:$AAA,45,0)</f>
        <v>0.5956390863061346</v>
      </c>
      <c r="N18" s="88" t="s">
        <v>293</v>
      </c>
      <c r="O18" s="87">
        <f>VLOOKUP($A18,原始数据!$A:$AAA,29,0)</f>
        <v>-0.21493943472409149</v>
      </c>
      <c r="P18" s="82">
        <f>F18-F$30</f>
        <v>5.6269432768680794E-3</v>
      </c>
      <c r="Q18" s="82">
        <f>H18-H$30</f>
        <v>-0.12059287991818624</v>
      </c>
      <c r="R18" s="82">
        <f>VLOOKUP($A18,原始数据!$A:$AAA,46,0)</f>
        <v>-8.7486744432661689E-2</v>
      </c>
      <c r="S18" s="82">
        <f>VLOOKUP($A18,原始数据!$A:$AAA,47,0)</f>
        <v>-0.1064787914003487</v>
      </c>
      <c r="T18" s="82">
        <f>VLOOKUP($A18,原始数据!$A:$AAA,48,0)</f>
        <v>2.1881261204260261E-2</v>
      </c>
      <c r="U18" s="82">
        <f>VLOOKUP($A18,原始数据!$A:$AAA,49,0)</f>
        <v>1.5169495898044619E-2</v>
      </c>
      <c r="V18" s="82">
        <f>VLOOKUP($A18,原始数据!$A:$AAA,50,0)</f>
        <v>0</v>
      </c>
      <c r="W18" s="82">
        <f>VLOOKUP($A18,原始数据!$A:$AAA,51,0)</f>
        <v>0</v>
      </c>
      <c r="X18" s="82">
        <f>VLOOKUP($A18,原始数据!$A:$AAA,52,0)</f>
        <v>0</v>
      </c>
      <c r="Y18" s="82">
        <f>VLOOKUP($A18,原始数据!$A:$AAA,53,0)</f>
        <v>0</v>
      </c>
      <c r="Z18" s="82">
        <f>VLOOKUP($A18,原始数据!$A:$AAA,54,0)</f>
        <v>0</v>
      </c>
      <c r="AA18" s="82">
        <f>VLOOKUP($A18,原始数据!$A:$AAA,55,0)</f>
        <v>0</v>
      </c>
      <c r="AB18" s="82">
        <f>VLOOKUP($A18,原始数据!$A:$AAA,56,0)</f>
        <v>0</v>
      </c>
      <c r="AC18" s="82">
        <f>VLOOKUP($A18,原始数据!$A:$AAA,57,0)</f>
        <v>0</v>
      </c>
    </row>
    <row r="19" spans="1:29" ht="15" x14ac:dyDescent="0.25">
      <c r="A19" s="77">
        <v>193999</v>
      </c>
      <c r="B19" s="5" t="s">
        <v>384</v>
      </c>
      <c r="C19" s="5" t="s">
        <v>2339</v>
      </c>
      <c r="D19" s="5" t="s">
        <v>775</v>
      </c>
      <c r="E19" s="5" t="str">
        <f>VLOOKUP(A19,原始数据!$A:$F,6,0)</f>
        <v>2016-05-04 00:00:00</v>
      </c>
      <c r="F19" s="87">
        <f>VLOOKUP($A19,原始数据!$A:$AAA,13,0)</f>
        <v>1.2514551804423849E-2</v>
      </c>
      <c r="G19" s="87">
        <f>VLOOKUP($A19,原始数据!$A:$AAA,15,0)</f>
        <v>3.9748953974895418E-2</v>
      </c>
      <c r="H19" s="87">
        <f>VLOOKUP($A19,原始数据!$A:$AAA,20,0)</f>
        <v>-4.6326754385964897E-2</v>
      </c>
      <c r="I19" s="87">
        <f>VLOOKUP($A19,原始数据!$A:$AAA,21,0)</f>
        <v>-1.218521527213645E-2</v>
      </c>
      <c r="J19" s="87">
        <f>VLOOKUP($A19,原始数据!$A:$AAA,22,0)</f>
        <v>-0.10342316096139841</v>
      </c>
      <c r="K19" s="87">
        <f>VLOOKUP($A19,原始数据!$A:$AAA,23,0)</f>
        <v>0.36075322101090168</v>
      </c>
      <c r="L19" s="87">
        <f>VLOOKUP($A19,原始数据!$A:$AAA,37,0)</f>
        <v>-0.30651706851277161</v>
      </c>
      <c r="M19" s="129">
        <f>VLOOKUP($A19,原始数据!$A:$AAA,45,0)</f>
        <v>0.5946448554725674</v>
      </c>
      <c r="N19" s="88" t="s">
        <v>1062</v>
      </c>
      <c r="O19" s="87">
        <f>VLOOKUP($A19,原始数据!$A:$AAA,29,0)</f>
        <v>-0.18307086614173229</v>
      </c>
      <c r="P19" s="82">
        <f>F19-F$30</f>
        <v>1.4366177495454439E-2</v>
      </c>
      <c r="Q19" s="82">
        <f>H19-H$30</f>
        <v>-3.6263925573150835E-2</v>
      </c>
      <c r="R19" s="82">
        <f>VLOOKUP($A19,原始数据!$A:$AAA,46,0)</f>
        <v>-9.731359649122806E-2</v>
      </c>
      <c r="S19" s="82">
        <f>VLOOKUP($A19,原始数据!$A:$AAA,47,0)</f>
        <v>-6.3771636805345366E-3</v>
      </c>
      <c r="T19" s="82">
        <f>VLOOKUP($A19,原始数据!$A:$AAA,48,0)</f>
        <v>1.9426180514046539E-2</v>
      </c>
      <c r="U19" s="82">
        <f>VLOOKUP($A19,原始数据!$A:$AAA,49,0)</f>
        <v>1.9935502785106921E-2</v>
      </c>
      <c r="V19" s="82">
        <f>VLOOKUP($A19,原始数据!$A:$AAA,50,0)</f>
        <v>0</v>
      </c>
      <c r="W19" s="82">
        <f>VLOOKUP($A19,原始数据!$A:$AAA,51,0)</f>
        <v>0</v>
      </c>
      <c r="X19" s="82">
        <f>VLOOKUP($A19,原始数据!$A:$AAA,52,0)</f>
        <v>0</v>
      </c>
      <c r="Y19" s="82">
        <f>VLOOKUP($A19,原始数据!$A:$AAA,53,0)</f>
        <v>0</v>
      </c>
      <c r="Z19" s="82">
        <f>VLOOKUP($A19,原始数据!$A:$AAA,54,0)</f>
        <v>0</v>
      </c>
      <c r="AA19" s="82">
        <f>VLOOKUP($A19,原始数据!$A:$AAA,55,0)</f>
        <v>0</v>
      </c>
      <c r="AB19" s="82">
        <f>VLOOKUP($A19,原始数据!$A:$AAA,56,0)</f>
        <v>0</v>
      </c>
      <c r="AC19" s="82">
        <f>VLOOKUP($A19,原始数据!$A:$AAA,57,0)</f>
        <v>0</v>
      </c>
    </row>
    <row r="20" spans="1:29" ht="15" x14ac:dyDescent="0.25">
      <c r="A20" s="77">
        <v>591300</v>
      </c>
      <c r="B20" s="5" t="s">
        <v>1959</v>
      </c>
      <c r="C20" s="5" t="s">
        <v>1960</v>
      </c>
      <c r="D20" s="5" t="s">
        <v>775</v>
      </c>
      <c r="E20" s="5" t="str">
        <f>VLOOKUP(A20,原始数据!$A:$F,6,0)</f>
        <v>2021-08-09 00:00:00</v>
      </c>
      <c r="F20" s="87">
        <f>VLOOKUP($A20,原始数据!$A:$AAA,13,0)</f>
        <v>-1.9690095026110299E-3</v>
      </c>
      <c r="G20" s="87">
        <f>VLOOKUP($A20,原始数据!$A:$AAA,15,0)</f>
        <v>3.2229502390649811E-2</v>
      </c>
      <c r="H20" s="87">
        <f>VLOOKUP($A20,原始数据!$A:$AAA,20,0)</f>
        <v>0.1111322912695387</v>
      </c>
      <c r="I20" s="87">
        <f>VLOOKUP($A20,原始数据!$A:$AAA,21,0)</f>
        <v>5.1829573934836892E-2</v>
      </c>
      <c r="J20" s="87">
        <f>VLOOKUP($A20,原始数据!$A:$AAA,22,0)</f>
        <v>-1.266950410769074E-2</v>
      </c>
      <c r="K20" s="87">
        <f>VLOOKUP($A20,原始数据!$A:$AAA,23,0)</f>
        <v>0</v>
      </c>
      <c r="L20" s="87">
        <f>VLOOKUP($A20,原始数据!$A:$AAA,37,0)</f>
        <v>-0.2156967431927389</v>
      </c>
      <c r="M20" s="129">
        <f>VLOOKUP($A20,原始数据!$A:$AAA,45,0)</f>
        <v>0.41230636229355039</v>
      </c>
      <c r="N20" s="88" t="s">
        <v>293</v>
      </c>
      <c r="O20" s="87">
        <f>VLOOKUP($A20,原始数据!$A:$AAA,29,0)</f>
        <v>-0.14393939393939401</v>
      </c>
      <c r="P20" s="82">
        <f>F20-F$30</f>
        <v>-1.1738381158044086E-4</v>
      </c>
      <c r="Q20" s="82">
        <f>H20-H$30</f>
        <v>0.12119512008235277</v>
      </c>
      <c r="R20" s="82">
        <f>VLOOKUP($A20,原始数据!$A:$AAA,46,0)</f>
        <v>-6.0998856271444857E-2</v>
      </c>
      <c r="S20" s="82">
        <f>VLOOKUP($A20,原始数据!$A:$AAA,47,0)</f>
        <v>0.1067803491676818</v>
      </c>
      <c r="T20" s="82">
        <f>VLOOKUP($A20,原始数据!$A:$AAA,48,0)</f>
        <v>1.9479369576766551E-2</v>
      </c>
      <c r="U20" s="82">
        <f>VLOOKUP($A20,原始数据!$A:$AAA,49,0)</f>
        <v>1.2506513809275701E-2</v>
      </c>
      <c r="V20" s="82">
        <f>VLOOKUP($A20,原始数据!$A:$AAA,50,0)</f>
        <v>0</v>
      </c>
      <c r="W20" s="82">
        <f>VLOOKUP($A20,原始数据!$A:$AAA,51,0)</f>
        <v>0</v>
      </c>
      <c r="X20" s="82">
        <f>VLOOKUP($A20,原始数据!$A:$AAA,52,0)</f>
        <v>0</v>
      </c>
      <c r="Y20" s="82">
        <f>VLOOKUP($A20,原始数据!$A:$AAA,53,0)</f>
        <v>0</v>
      </c>
      <c r="Z20" s="82">
        <f>VLOOKUP($A20,原始数据!$A:$AAA,54,0)</f>
        <v>0</v>
      </c>
      <c r="AA20" s="82">
        <f>VLOOKUP($A20,原始数据!$A:$AAA,55,0)</f>
        <v>0</v>
      </c>
      <c r="AB20" s="82">
        <f>VLOOKUP($A20,原始数据!$A:$AAA,56,0)</f>
        <v>0</v>
      </c>
      <c r="AC20" s="82">
        <f>VLOOKUP($A20,原始数据!$A:$AAA,57,0)</f>
        <v>0</v>
      </c>
    </row>
    <row r="21" spans="1:29" ht="15" x14ac:dyDescent="0.25">
      <c r="A21" s="77">
        <v>311212</v>
      </c>
      <c r="B21" s="5" t="s">
        <v>344</v>
      </c>
      <c r="C21" s="5" t="s">
        <v>2340</v>
      </c>
      <c r="D21" s="5" t="s">
        <v>775</v>
      </c>
      <c r="E21" s="5" t="str">
        <f>VLOOKUP(A21,原始数据!$A:$F,6,0)</f>
        <v>2017-08-30 00:00:00</v>
      </c>
      <c r="F21" s="87">
        <f>VLOOKUP($A21,原始数据!$A:$AAA,13,0)</f>
        <v>-4.3859649122807154E-3</v>
      </c>
      <c r="G21" s="87">
        <f>VLOOKUP($A21,原始数据!$A:$AAA,15,0)</f>
        <v>3.7097953216374213E-2</v>
      </c>
      <c r="H21" s="87">
        <f>VLOOKUP($A21,原始数据!$A:$AAA,20,0)</f>
        <v>-5.1479191041283623E-2</v>
      </c>
      <c r="I21" s="87">
        <f>VLOOKUP($A21,原始数据!$A:$AAA,21,0)</f>
        <v>6.5728535803348809E-2</v>
      </c>
      <c r="J21" s="87">
        <f>VLOOKUP($A21,原始数据!$A:$AAA,22,0)</f>
        <v>-5.4213416894100308E-2</v>
      </c>
      <c r="K21" s="87">
        <f>VLOOKUP($A21,原始数据!$A:$AAA,23,0)</f>
        <v>0.25016849199663033</v>
      </c>
      <c r="L21" s="87">
        <f>VLOOKUP($A21,原始数据!$A:$AAA,37,0)</f>
        <v>-0.24294857363393699</v>
      </c>
      <c r="M21" s="129">
        <f>VLOOKUP($A21,原始数据!$A:$AAA,45,0)</f>
        <v>0.90349746621270544</v>
      </c>
      <c r="N21" s="88" t="s">
        <v>293</v>
      </c>
      <c r="O21" s="87">
        <f>VLOOKUP($A21,原始数据!$A:$AAA,29,0)</f>
        <v>-0.19612731370808009</v>
      </c>
      <c r="P21" s="82">
        <f>F21-F$30</f>
        <v>-2.5343392212501263E-3</v>
      </c>
      <c r="Q21" s="82">
        <f>H21-H$30</f>
        <v>-4.1416362228469561E-2</v>
      </c>
      <c r="R21" s="82">
        <f>VLOOKUP($A21,原始数据!$A:$AAA,46,0)</f>
        <v>-7.4511114825338343E-2</v>
      </c>
      <c r="S21" s="82">
        <f>VLOOKUP($A21,原始数据!$A:$AAA,47,0)</f>
        <v>-4.4390666762984872E-2</v>
      </c>
      <c r="T21" s="82">
        <f>VLOOKUP($A21,原始数据!$A:$AAA,48,0)</f>
        <v>2.4195906432748378E-2</v>
      </c>
      <c r="U21" s="82">
        <f>VLOOKUP($A21,原始数据!$A:$AAA,49,0)</f>
        <v>1.259724502176862E-2</v>
      </c>
      <c r="V21" s="82">
        <f>VLOOKUP($A21,原始数据!$A:$AAA,50,0)</f>
        <v>0</v>
      </c>
      <c r="W21" s="82">
        <f>VLOOKUP($A21,原始数据!$A:$AAA,51,0)</f>
        <v>0</v>
      </c>
      <c r="X21" s="82">
        <f>VLOOKUP($A21,原始数据!$A:$AAA,52,0)</f>
        <v>0</v>
      </c>
      <c r="Y21" s="82">
        <f>VLOOKUP($A21,原始数据!$A:$AAA,53,0)</f>
        <v>0</v>
      </c>
      <c r="Z21" s="82">
        <f>VLOOKUP($A21,原始数据!$A:$AAA,54,0)</f>
        <v>0</v>
      </c>
      <c r="AA21" s="82">
        <f>VLOOKUP($A21,原始数据!$A:$AAA,55,0)</f>
        <v>0</v>
      </c>
      <c r="AB21" s="82">
        <f>VLOOKUP($A21,原始数据!$A:$AAA,56,0)</f>
        <v>0</v>
      </c>
      <c r="AC21" s="82">
        <f>VLOOKUP($A21,原始数据!$A:$AAA,57,0)</f>
        <v>0</v>
      </c>
    </row>
    <row r="22" spans="1:29" ht="15" x14ac:dyDescent="0.25">
      <c r="A22" s="146">
        <v>508464</v>
      </c>
      <c r="B22" s="5" t="s">
        <v>2114</v>
      </c>
      <c r="C22" s="114" t="s">
        <v>2662</v>
      </c>
      <c r="D22" s="5" t="s">
        <v>775</v>
      </c>
      <c r="E22" s="5" t="str">
        <f>VLOOKUP(A22,原始数据!$A:$F,6,0)</f>
        <v>2020-10-29 00:00:00</v>
      </c>
      <c r="F22" s="87">
        <f>VLOOKUP($A22,原始数据!$A:$AAA,13,0)</f>
        <v>-7.4650322175074946E-3</v>
      </c>
      <c r="G22" s="87">
        <f>VLOOKUP($A22,原始数据!$A:$AAA,15,0)</f>
        <v>1.983182611454914E-3</v>
      </c>
      <c r="H22" s="87">
        <f>VLOOKUP($A22,原始数据!$A:$AAA,20,0)</f>
        <v>-5.5202333757199518E-2</v>
      </c>
      <c r="I22" s="87">
        <f>VLOOKUP($A22,原始数据!$A:$AAA,21,0)</f>
        <v>5.5419594221204793E-2</v>
      </c>
      <c r="J22" s="87">
        <f>VLOOKUP($A22,原始数据!$A:$AAA,22,0)</f>
        <v>-4.6949063275900982E-2</v>
      </c>
      <c r="K22" s="87">
        <f>VLOOKUP($A22,原始数据!$A:$AAA,23,0)</f>
        <v>0.30958715144349203</v>
      </c>
      <c r="L22" s="87">
        <f>VLOOKUP($A22,原始数据!$A:$AAA,37,0)</f>
        <v>-0.21613490064371671</v>
      </c>
      <c r="M22" s="129">
        <f>VLOOKUP($A22,原始数据!$A:$AAA,45,0)</f>
        <v>0.45848244526578052</v>
      </c>
      <c r="N22" s="88" t="s">
        <v>1062</v>
      </c>
      <c r="O22" s="87">
        <f>VLOOKUP($A22,原始数据!$A:$AAA,29,0)</f>
        <v>-0.14663315051797679</v>
      </c>
      <c r="P22" s="82">
        <f>F22-F$30</f>
        <v>-5.6134065264769051E-3</v>
      </c>
      <c r="Q22" s="82">
        <f>H22-H$30</f>
        <v>-4.5139504944385456E-2</v>
      </c>
      <c r="R22" s="82">
        <f>VLOOKUP($A22,原始数据!$A:$AAA,46,0)</f>
        <v>-6.2158725409529492E-2</v>
      </c>
      <c r="S22" s="82">
        <f>VLOOKUP($A22,原始数据!$A:$AAA,47,0)</f>
        <v>-2.312968575530383E-2</v>
      </c>
      <c r="T22" s="82">
        <f>VLOOKUP($A22,原始数据!$A:$AAA,48,0)</f>
        <v>-1.205775027764544E-2</v>
      </c>
      <c r="U22" s="82">
        <f>VLOOKUP($A22,原始数据!$A:$AAA,49,0)</f>
        <v>1.421230126866857E-2</v>
      </c>
      <c r="V22" s="82">
        <f>VLOOKUP($A22,原始数据!$A:$AAA,50,0)</f>
        <v>0</v>
      </c>
      <c r="W22" s="82">
        <f>VLOOKUP($A22,原始数据!$A:$AAA,51,0)</f>
        <v>0</v>
      </c>
      <c r="X22" s="82">
        <f>VLOOKUP($A22,原始数据!$A:$AAA,52,0)</f>
        <v>0</v>
      </c>
      <c r="Y22" s="82">
        <f>VLOOKUP($A22,原始数据!$A:$AAA,53,0)</f>
        <v>0</v>
      </c>
      <c r="Z22" s="82">
        <f>VLOOKUP($A22,原始数据!$A:$AAA,54,0)</f>
        <v>0</v>
      </c>
      <c r="AA22" s="82">
        <f>VLOOKUP($A22,原始数据!$A:$AAA,55,0)</f>
        <v>0</v>
      </c>
      <c r="AB22" s="82">
        <f>VLOOKUP($A22,原始数据!$A:$AAA,56,0)</f>
        <v>0</v>
      </c>
      <c r="AC22" s="82">
        <f>VLOOKUP($A22,原始数据!$A:$AAA,57,0)</f>
        <v>0</v>
      </c>
    </row>
    <row r="23" spans="1:29" ht="15" x14ac:dyDescent="0.25">
      <c r="A23" s="77">
        <v>268817</v>
      </c>
      <c r="B23" s="5" t="s">
        <v>2089</v>
      </c>
      <c r="C23" s="5" t="s">
        <v>2341</v>
      </c>
      <c r="D23" s="5" t="s">
        <v>775</v>
      </c>
      <c r="E23" s="5" t="str">
        <f>VLOOKUP(A23,原始数据!$A:$F,6,0)</f>
        <v>2017-01-19 00:00:00</v>
      </c>
      <c r="F23" s="87">
        <f>VLOOKUP($A23,原始数据!$A:$AAA,13,0)</f>
        <v>1.0656282074503309E-2</v>
      </c>
      <c r="G23" s="87">
        <f>VLOOKUP($A23,原始数据!$A:$AAA,15,0)</f>
        <v>3.2824309733148427E-2</v>
      </c>
      <c r="H23" s="87">
        <f>VLOOKUP($A23,原始数据!$A:$AAA,20,0)</f>
        <v>-7.7001543890604318E-2</v>
      </c>
      <c r="I23" s="87">
        <f>VLOOKUP($A23,原始数据!$A:$AAA,21,0)</f>
        <v>3.1890984609257211E-2</v>
      </c>
      <c r="J23" s="87">
        <f>VLOOKUP($A23,原始数据!$A:$AAA,22,0)</f>
        <v>-3.998361327324873E-2</v>
      </c>
      <c r="K23" s="87">
        <f>VLOOKUP($A23,原始数据!$A:$AAA,23,0)</f>
        <v>0.1927098602560344</v>
      </c>
      <c r="L23" s="87">
        <f>VLOOKUP($A23,原始数据!$A:$AAA,37,0)</f>
        <v>-0.34553671775986988</v>
      </c>
      <c r="M23" s="129">
        <f>VLOOKUP($A23,原始数据!$A:$AAA,45,0)</f>
        <v>0.87045189946444046</v>
      </c>
      <c r="N23" s="88" t="s">
        <v>293</v>
      </c>
      <c r="O23" s="87">
        <f>VLOOKUP($A23,原始数据!$A:$AAA,29,0)</f>
        <v>-0.16279979873651251</v>
      </c>
      <c r="P23" s="82">
        <f>F23-F$30</f>
        <v>1.2507907765533899E-2</v>
      </c>
      <c r="Q23" s="82">
        <f>H23-H$30</f>
        <v>-6.6938715077790256E-2</v>
      </c>
      <c r="R23" s="82">
        <f>VLOOKUP($A23,原始数据!$A:$AAA,46,0)</f>
        <v>-3.763233348037065E-2</v>
      </c>
      <c r="S23" s="82">
        <f>VLOOKUP($A23,原始数据!$A:$AAA,47,0)</f>
        <v>-9.2359698627782372E-2</v>
      </c>
      <c r="T23" s="82">
        <f>VLOOKUP($A23,原始数据!$A:$AAA,48,0)</f>
        <v>1.72451025759679E-2</v>
      </c>
      <c r="U23" s="82">
        <f>VLOOKUP($A23,原始数据!$A:$AAA,49,0)</f>
        <v>1.5315096742888329E-2</v>
      </c>
      <c r="V23" s="82">
        <f>VLOOKUP($A23,原始数据!$A:$AAA,50,0)</f>
        <v>0</v>
      </c>
      <c r="W23" s="82">
        <f>VLOOKUP($A23,原始数据!$A:$AAA,51,0)</f>
        <v>0</v>
      </c>
      <c r="X23" s="82">
        <f>VLOOKUP($A23,原始数据!$A:$AAA,52,0)</f>
        <v>0</v>
      </c>
      <c r="Y23" s="82">
        <f>VLOOKUP($A23,原始数据!$A:$AAA,53,0)</f>
        <v>0</v>
      </c>
      <c r="Z23" s="82">
        <f>VLOOKUP($A23,原始数据!$A:$AAA,54,0)</f>
        <v>0</v>
      </c>
      <c r="AA23" s="82">
        <f>VLOOKUP($A23,原始数据!$A:$AAA,55,0)</f>
        <v>0</v>
      </c>
      <c r="AB23" s="82">
        <f>VLOOKUP($A23,原始数据!$A:$AAA,56,0)</f>
        <v>0</v>
      </c>
      <c r="AC23" s="82">
        <f>VLOOKUP($A23,原始数据!$A:$AAA,57,0)</f>
        <v>0</v>
      </c>
    </row>
    <row r="24" spans="1:29" ht="15" x14ac:dyDescent="0.25">
      <c r="A24" s="146">
        <v>477975</v>
      </c>
      <c r="B24" s="5" t="s">
        <v>2115</v>
      </c>
      <c r="C24" s="5" t="s">
        <v>2342</v>
      </c>
      <c r="D24" s="5" t="s">
        <v>775</v>
      </c>
      <c r="E24" s="5" t="str">
        <f>VLOOKUP(A24,原始数据!$A:$F,6,0)</f>
        <v>2020-06-03 00:00:00</v>
      </c>
      <c r="F24" s="87">
        <f>VLOOKUP($A24,原始数据!$A:$AAA,13,0)</f>
        <v>3.285044967418882E-3</v>
      </c>
      <c r="G24" s="87">
        <f>VLOOKUP($A24,原始数据!$A:$AAA,15,0)</f>
        <v>1.6089446413962479E-2</v>
      </c>
      <c r="H24" s="87">
        <f>VLOOKUP($A24,原始数据!$A:$AAA,20,0)</f>
        <v>5.0465181843811553E-2</v>
      </c>
      <c r="I24" s="87">
        <f>VLOOKUP($A24,原始数据!$A:$AAA,21,0)</f>
        <v>2.3960739030023159E-2</v>
      </c>
      <c r="J24" s="87">
        <f>VLOOKUP($A24,原始数据!$A:$AAA,22,0)</f>
        <v>-0.11470047025148231</v>
      </c>
      <c r="K24" s="87">
        <f>VLOOKUP($A24,原始数据!$A:$AAA,23,0)</f>
        <v>0.4749698431845597</v>
      </c>
      <c r="L24" s="87">
        <f>VLOOKUP($A24,原始数据!$A:$AAA,37,0)</f>
        <v>-0.23801770631932431</v>
      </c>
      <c r="M24" s="129">
        <f>VLOOKUP($A24,原始数据!$A:$AAA,45,0)</f>
        <v>0.96220390601174866</v>
      </c>
      <c r="N24" s="88" t="s">
        <v>293</v>
      </c>
      <c r="O24" s="87">
        <f>VLOOKUP($A24,原始数据!$A:$AAA,29,0)</f>
        <v>-0.13901345291479819</v>
      </c>
      <c r="P24" s="82">
        <f>F24-F$30</f>
        <v>5.1366706584494715E-3</v>
      </c>
      <c r="Q24" s="82">
        <f>H24-H$30</f>
        <v>6.0528010656625615E-2</v>
      </c>
      <c r="R24" s="82">
        <f>VLOOKUP($A24,原始数据!$A:$AAA,46,0)</f>
        <v>-5.5257964477022907E-2</v>
      </c>
      <c r="S24" s="82">
        <f>VLOOKUP($A24,原始数据!$A:$AAA,47,0)</f>
        <v>5.2103849597135099E-2</v>
      </c>
      <c r="T24" s="82">
        <f>VLOOKUP($A24,原始数据!$A:$AAA,48,0)</f>
        <v>-4.9086446686664731E-3</v>
      </c>
      <c r="U24" s="82">
        <f>VLOOKUP($A24,原始数据!$A:$AAA,49,0)</f>
        <v>2.1101671690874291E-2</v>
      </c>
      <c r="V24" s="82">
        <f>VLOOKUP($A24,原始数据!$A:$AAA,50,0)</f>
        <v>0</v>
      </c>
      <c r="W24" s="82">
        <f>VLOOKUP($A24,原始数据!$A:$AAA,51,0)</f>
        <v>0</v>
      </c>
      <c r="X24" s="82">
        <f>VLOOKUP($A24,原始数据!$A:$AAA,52,0)</f>
        <v>0</v>
      </c>
      <c r="Y24" s="82">
        <f>VLOOKUP($A24,原始数据!$A:$AAA,53,0)</f>
        <v>0</v>
      </c>
      <c r="Z24" s="82">
        <f>VLOOKUP($A24,原始数据!$A:$AAA,54,0)</f>
        <v>0</v>
      </c>
      <c r="AA24" s="82">
        <f>VLOOKUP($A24,原始数据!$A:$AAA,55,0)</f>
        <v>0</v>
      </c>
      <c r="AB24" s="82">
        <f>VLOOKUP($A24,原始数据!$A:$AAA,56,0)</f>
        <v>0</v>
      </c>
      <c r="AC24" s="82">
        <f>VLOOKUP($A24,原始数据!$A:$AAA,57,0)</f>
        <v>0</v>
      </c>
    </row>
    <row r="25" spans="1:29" ht="15" x14ac:dyDescent="0.25">
      <c r="A25" s="146">
        <v>497672</v>
      </c>
      <c r="B25" s="5" t="s">
        <v>395</v>
      </c>
      <c r="C25" s="5" t="s">
        <v>2343</v>
      </c>
      <c r="D25" s="5" t="s">
        <v>775</v>
      </c>
      <c r="E25" s="5" t="str">
        <f>VLOOKUP(A25,原始数据!$A:$F,6,0)</f>
        <v>2020-09-04 00:00:00</v>
      </c>
      <c r="F25" s="87">
        <f>VLOOKUP($A25,原始数据!$A:$AAA,13,0)</f>
        <v>3.6115843270869701E-3</v>
      </c>
      <c r="G25" s="87">
        <f>VLOOKUP($A25,原始数据!$A:$AAA,15,0)</f>
        <v>3.7329201295957182E-2</v>
      </c>
      <c r="H25" s="87">
        <f>VLOOKUP($A25,原始数据!$A:$AAA,20,0)</f>
        <v>-1.3561160835368069E-3</v>
      </c>
      <c r="I25" s="87">
        <f>VLOOKUP($A25,原始数据!$A:$AAA,21,0)</f>
        <v>1.780538302277446E-2</v>
      </c>
      <c r="J25" s="87">
        <f>VLOOKUP($A25,原始数据!$A:$AAA,22,0)</f>
        <v>-7.3410922112802202E-2</v>
      </c>
      <c r="K25" s="87">
        <f>VLOOKUP($A25,原始数据!$A:$AAA,23,0)</f>
        <v>0.43837380426784422</v>
      </c>
      <c r="L25" s="87">
        <f>VLOOKUP($A25,原始数据!$A:$AAA,37,0)</f>
        <v>-0.22930766842595471</v>
      </c>
      <c r="M25" s="129">
        <f>VLOOKUP($A25,原始数据!$A:$AAA,45,0)</f>
        <v>0.73966480755540698</v>
      </c>
      <c r="N25" s="88" t="s">
        <v>293</v>
      </c>
      <c r="O25" s="87">
        <f>VLOOKUP($A25,原始数据!$A:$AAA,29,0)</f>
        <v>-0.14074074074074061</v>
      </c>
      <c r="P25" s="82">
        <f>F25-F$30</f>
        <v>5.4632100181175591E-3</v>
      </c>
      <c r="Q25" s="82">
        <f>H25-H$30</f>
        <v>8.7067127292772533E-3</v>
      </c>
      <c r="R25" s="82">
        <f>VLOOKUP($A25,原始数据!$A:$AAA,46,0)</f>
        <v>-6.0686194738269639E-2</v>
      </c>
      <c r="S25" s="82">
        <f>VLOOKUP($A25,原始数据!$A:$AAA,47,0)</f>
        <v>6.4967876994170837E-4</v>
      </c>
      <c r="T25" s="82">
        <f>VLOOKUP($A25,原始数据!$A:$AAA,48,0)</f>
        <v>2.1834061135371341E-2</v>
      </c>
      <c r="U25" s="82">
        <f>VLOOKUP($A25,原始数据!$A:$AAA,49,0)</f>
        <v>1.516404742211197E-2</v>
      </c>
      <c r="V25" s="82">
        <f>VLOOKUP($A25,原始数据!$A:$AAA,50,0)</f>
        <v>0</v>
      </c>
      <c r="W25" s="82">
        <f>VLOOKUP($A25,原始数据!$A:$AAA,51,0)</f>
        <v>0</v>
      </c>
      <c r="X25" s="82">
        <f>VLOOKUP($A25,原始数据!$A:$AAA,52,0)</f>
        <v>0</v>
      </c>
      <c r="Y25" s="82">
        <f>VLOOKUP($A25,原始数据!$A:$AAA,53,0)</f>
        <v>0</v>
      </c>
      <c r="Z25" s="82">
        <f>VLOOKUP($A25,原始数据!$A:$AAA,54,0)</f>
        <v>0</v>
      </c>
      <c r="AA25" s="82">
        <f>VLOOKUP($A25,原始数据!$A:$AAA,55,0)</f>
        <v>0</v>
      </c>
      <c r="AB25" s="82">
        <f>VLOOKUP($A25,原始数据!$A:$AAA,56,0)</f>
        <v>0</v>
      </c>
      <c r="AC25" s="82">
        <f>VLOOKUP($A25,原始数据!$A:$AAA,57,0)</f>
        <v>0</v>
      </c>
    </row>
    <row r="26" spans="1:29" ht="15" x14ac:dyDescent="0.25">
      <c r="A26" s="146">
        <v>421282</v>
      </c>
      <c r="B26" s="5" t="s">
        <v>391</v>
      </c>
      <c r="C26" s="5" t="s">
        <v>2344</v>
      </c>
      <c r="D26" s="5" t="s">
        <v>775</v>
      </c>
      <c r="E26" s="5" t="str">
        <f>VLOOKUP(A26,原始数据!$A:$F,6,0)</f>
        <v>2019-05-06 00:00:00</v>
      </c>
      <c r="F26" s="87">
        <f>VLOOKUP($A26,原始数据!$A:$AAA,13,0)</f>
        <v>7.7297034516286001E-3</v>
      </c>
      <c r="G26" s="87">
        <f>VLOOKUP($A26,原始数据!$A:$AAA,15,0)</f>
        <v>2.781634272114264E-2</v>
      </c>
      <c r="H26" s="87">
        <f>VLOOKUP($A26,原始数据!$A:$AAA,20,0)</f>
        <v>-9.0274730097428146E-2</v>
      </c>
      <c r="I26" s="87">
        <f>VLOOKUP($A26,原始数据!$A:$AAA,21,0)</f>
        <v>2.1991555242786291E-3</v>
      </c>
      <c r="J26" s="87">
        <f>VLOOKUP($A26,原始数据!$A:$AAA,22,0)</f>
        <v>-2.916435372987736E-2</v>
      </c>
      <c r="K26" s="87">
        <f>VLOOKUP($A26,原始数据!$A:$AAA,23,0)</f>
        <v>0.26037349981163538</v>
      </c>
      <c r="L26" s="87">
        <f>VLOOKUP($A26,原始数据!$A:$AAA,37,0)</f>
        <v>-0.31502380863109752</v>
      </c>
      <c r="M26" s="129">
        <f>VLOOKUP($A26,原始数据!$A:$AAA,45,0)</f>
        <v>0.89822765322374554</v>
      </c>
      <c r="N26" s="88" t="s">
        <v>1062</v>
      </c>
      <c r="O26" s="87">
        <f>VLOOKUP($A26,原始数据!$A:$AAA,29,0)</f>
        <v>-0.17825656711047139</v>
      </c>
      <c r="P26" s="82">
        <f>F26-F$30</f>
        <v>9.5813291426591896E-3</v>
      </c>
      <c r="Q26" s="82">
        <f>H26-H$30</f>
        <v>-8.0211901284614084E-2</v>
      </c>
      <c r="R26" s="82">
        <f>VLOOKUP($A26,原始数据!$A:$AAA,46,0)</f>
        <v>-8.7158781708066346E-2</v>
      </c>
      <c r="S26" s="82">
        <f>VLOOKUP($A26,原始数据!$A:$AAA,47,0)</f>
        <v>-5.7884615384615423E-2</v>
      </c>
      <c r="T26" s="82">
        <f>VLOOKUP($A26,原始数据!$A:$AAA,48,0)</f>
        <v>1.0065450218167399E-2</v>
      </c>
      <c r="U26" s="82">
        <f>VLOOKUP($A26,原始数据!$A:$AAA,49,0)</f>
        <v>1.757400225811212E-2</v>
      </c>
      <c r="V26" s="82">
        <f>VLOOKUP($A26,原始数据!$A:$AAA,50,0)</f>
        <v>0</v>
      </c>
      <c r="W26" s="82">
        <f>VLOOKUP($A26,原始数据!$A:$AAA,51,0)</f>
        <v>0</v>
      </c>
      <c r="X26" s="82">
        <f>VLOOKUP($A26,原始数据!$A:$AAA,52,0)</f>
        <v>0</v>
      </c>
      <c r="Y26" s="82">
        <f>VLOOKUP($A26,原始数据!$A:$AAA,53,0)</f>
        <v>0</v>
      </c>
      <c r="Z26" s="82">
        <f>VLOOKUP($A26,原始数据!$A:$AAA,54,0)</f>
        <v>0</v>
      </c>
      <c r="AA26" s="82">
        <f>VLOOKUP($A26,原始数据!$A:$AAA,55,0)</f>
        <v>0</v>
      </c>
      <c r="AB26" s="82">
        <f>VLOOKUP($A26,原始数据!$A:$AAA,56,0)</f>
        <v>0</v>
      </c>
      <c r="AC26" s="82">
        <f>VLOOKUP($A26,原始数据!$A:$AAA,57,0)</f>
        <v>0</v>
      </c>
    </row>
    <row r="27" spans="1:29" ht="15" x14ac:dyDescent="0.25">
      <c r="A27" s="146">
        <v>321965</v>
      </c>
      <c r="B27" s="5" t="s">
        <v>1301</v>
      </c>
      <c r="C27" s="5" t="s">
        <v>2345</v>
      </c>
      <c r="D27" s="5" t="s">
        <v>775</v>
      </c>
      <c r="E27" s="5" t="str">
        <f>VLOOKUP(A27,原始数据!$A:$F,6,0)</f>
        <v>2017-10-18 00:00:00</v>
      </c>
      <c r="F27" s="87">
        <f>VLOOKUP($A27,原始数据!$A:$AAA,13,0)</f>
        <v>1.082806177694207E-2</v>
      </c>
      <c r="G27" s="87">
        <f>VLOOKUP($A27,原始数据!$A:$AAA,15,0)</f>
        <v>4.556708323508607E-2</v>
      </c>
      <c r="H27" s="87">
        <f>VLOOKUP($A27,原始数据!$A:$AAA,20,0)</f>
        <v>-4.3783328655627729E-3</v>
      </c>
      <c r="I27" s="87">
        <f>VLOOKUP($A27,原始数据!$A:$AAA,21,0)</f>
        <v>4.0960617038681812E-2</v>
      </c>
      <c r="J27" s="87">
        <f>VLOOKUP($A27,原始数据!$A:$AAA,22,0)</f>
        <v>-0.1247826531655927</v>
      </c>
      <c r="K27" s="87">
        <f>VLOOKUP($A27,原始数据!$A:$AAA,23,0)</f>
        <v>0.24002790284735889</v>
      </c>
      <c r="L27" s="87">
        <f>VLOOKUP($A27,原始数据!$A:$AAA,37,0)</f>
        <v>-0.26543025226842148</v>
      </c>
      <c r="M27" s="129">
        <f>VLOOKUP($A27,原始数据!$A:$AAA,45,0)</f>
        <v>0.58047477234683154</v>
      </c>
      <c r="N27" s="88" t="s">
        <v>293</v>
      </c>
      <c r="O27" s="87">
        <f>VLOOKUP($A27,原始数据!$A:$AAA,29,0)</f>
        <v>-0.15839378534300561</v>
      </c>
      <c r="P27" s="82">
        <f>F27-F$30</f>
        <v>1.2679687467972659E-2</v>
      </c>
      <c r="Q27" s="82">
        <f>H27-H$30</f>
        <v>5.6844959472512873E-3</v>
      </c>
      <c r="R27" s="82">
        <f>VLOOKUP($A27,原始数据!$A:$AAA,46,0)</f>
        <v>-6.6067920291888904E-2</v>
      </c>
      <c r="S27" s="82">
        <f>VLOOKUP($A27,原始数据!$A:$AAA,47,0)</f>
        <v>-3.425892535160457E-3</v>
      </c>
      <c r="T27" s="82">
        <f>VLOOKUP($A27,原始数据!$A:$AAA,48,0)</f>
        <v>2.458146663522753E-2</v>
      </c>
      <c r="U27" s="82">
        <f>VLOOKUP($A27,原始数据!$A:$AAA,49,0)</f>
        <v>2.048213566538171E-2</v>
      </c>
      <c r="V27" s="82">
        <f>VLOOKUP($A27,原始数据!$A:$AAA,50,0)</f>
        <v>0</v>
      </c>
      <c r="W27" s="82">
        <f>VLOOKUP($A27,原始数据!$A:$AAA,51,0)</f>
        <v>0</v>
      </c>
      <c r="X27" s="82">
        <f>VLOOKUP($A27,原始数据!$A:$AAA,52,0)</f>
        <v>0</v>
      </c>
      <c r="Y27" s="82">
        <f>VLOOKUP($A27,原始数据!$A:$AAA,53,0)</f>
        <v>0</v>
      </c>
      <c r="Z27" s="82">
        <f>VLOOKUP($A27,原始数据!$A:$AAA,54,0)</f>
        <v>0</v>
      </c>
      <c r="AA27" s="82">
        <f>VLOOKUP($A27,原始数据!$A:$AAA,55,0)</f>
        <v>0</v>
      </c>
      <c r="AB27" s="82">
        <f>VLOOKUP($A27,原始数据!$A:$AAA,56,0)</f>
        <v>0</v>
      </c>
      <c r="AC27" s="82">
        <f>VLOOKUP($A27,原始数据!$A:$AAA,57,0)</f>
        <v>0</v>
      </c>
    </row>
    <row r="28" spans="1:29" ht="15" x14ac:dyDescent="0.25">
      <c r="A28" s="77">
        <v>486303</v>
      </c>
      <c r="B28" s="6" t="s">
        <v>430</v>
      </c>
      <c r="C28" s="6" t="s">
        <v>2346</v>
      </c>
      <c r="D28" s="5" t="s">
        <v>775</v>
      </c>
      <c r="E28" s="6" t="str">
        <f>VLOOKUP(A28,原始数据!$A:$F,6,0)</f>
        <v>2020-07-09 00:00:00</v>
      </c>
      <c r="F28" s="97">
        <f>VLOOKUP($A28,原始数据!$A:$AAA,13,0)</f>
        <v>1.2124002455494279E-2</v>
      </c>
      <c r="G28" s="97">
        <f>VLOOKUP($A28,原始数据!$A:$AAA,15,0)</f>
        <v>3.9401103230890522E-2</v>
      </c>
      <c r="H28" s="97">
        <f>VLOOKUP($A28,原始数据!$A:$AAA,20,0)</f>
        <v>-4.4756662804171572E-2</v>
      </c>
      <c r="I28" s="97">
        <f>VLOOKUP($A28,原始数据!$A:$AAA,21,0)</f>
        <v>3.3146277590722077E-2</v>
      </c>
      <c r="J28" s="97">
        <f>VLOOKUP($A28,原始数据!$A:$AAA,22,0)</f>
        <v>-0.10042404253887061</v>
      </c>
      <c r="K28" s="97">
        <f>VLOOKUP($A28,原始数据!$A:$AAA,23,0)</f>
        <v>0.3984375</v>
      </c>
      <c r="L28" s="97">
        <f>VLOOKUP($A28,原始数据!$A:$AAA,37,0)</f>
        <v>-0.26155371900826452</v>
      </c>
      <c r="M28" s="130">
        <f>VLOOKUP($A28,原始数据!$A:$AAA,45,0)</f>
        <v>0.50797007440364528</v>
      </c>
      <c r="N28" s="98" t="s">
        <v>1110</v>
      </c>
      <c r="O28" s="87">
        <f>VLOOKUP($A28,原始数据!$A:$AAA,29,0)</f>
        <v>-0.16643033062168819</v>
      </c>
      <c r="P28" s="82">
        <f>F28-F$30</f>
        <v>1.3975628146524869E-2</v>
      </c>
      <c r="Q28" s="82">
        <f>H28-H$30</f>
        <v>-3.469383399135751E-2</v>
      </c>
      <c r="R28" s="82">
        <f>VLOOKUP($A28,原始数据!$A:$AAA,46,0)</f>
        <v>-8.0822711471610575E-2</v>
      </c>
      <c r="S28" s="82">
        <f>VLOOKUP($A28,原始数据!$A:$AAA,47,0)</f>
        <v>-2.891585250551543E-2</v>
      </c>
      <c r="T28" s="82">
        <f>VLOOKUP($A28,原始数据!$A:$AAA,48,0)</f>
        <v>2.308904649330179E-2</v>
      </c>
      <c r="U28" s="82">
        <f>VLOOKUP($A28,原始数据!$A:$AAA,49,0)</f>
        <v>1.5943926673342101E-2</v>
      </c>
      <c r="V28" s="82">
        <f>VLOOKUP($A28,原始数据!$A:$AAA,50,0)</f>
        <v>0</v>
      </c>
      <c r="W28" s="82">
        <f>VLOOKUP($A28,原始数据!$A:$AAA,51,0)</f>
        <v>0</v>
      </c>
      <c r="X28" s="82">
        <f>VLOOKUP($A28,原始数据!$A:$AAA,52,0)</f>
        <v>0</v>
      </c>
      <c r="Y28" s="82">
        <f>VLOOKUP($A28,原始数据!$A:$AAA,53,0)</f>
        <v>0</v>
      </c>
      <c r="Z28" s="82">
        <f>VLOOKUP($A28,原始数据!$A:$AAA,54,0)</f>
        <v>0</v>
      </c>
      <c r="AA28" s="82">
        <f>VLOOKUP($A28,原始数据!$A:$AAA,55,0)</f>
        <v>0</v>
      </c>
      <c r="AB28" s="82">
        <f>VLOOKUP($A28,原始数据!$A:$AAA,56,0)</f>
        <v>0</v>
      </c>
      <c r="AC28" s="82">
        <f>VLOOKUP($A28,原始数据!$A:$AAA,57,0)</f>
        <v>0</v>
      </c>
    </row>
    <row r="29" spans="1:29" ht="15" x14ac:dyDescent="0.35">
      <c r="A29" t="s">
        <v>1147</v>
      </c>
      <c r="B29" s="3" t="s">
        <v>167</v>
      </c>
      <c r="C29" s="3"/>
      <c r="D29" s="41"/>
      <c r="E29" s="64"/>
      <c r="F29" s="89">
        <f t="shared" ref="F29:M29" si="0">AVERAGE(F9:F28)</f>
        <v>3.4035119038103969E-3</v>
      </c>
      <c r="G29" s="89">
        <f t="shared" si="0"/>
        <v>3.5528907702085243E-2</v>
      </c>
      <c r="H29" s="89">
        <f>AVERAGE(H9:H28)</f>
        <v>-2.5535924291690687E-2</v>
      </c>
      <c r="I29" s="89">
        <f t="shared" si="0"/>
        <v>6.4339856460640971E-2</v>
      </c>
      <c r="J29" s="89">
        <f t="shared" si="0"/>
        <v>-5.9830590446763268E-2</v>
      </c>
      <c r="K29" s="89">
        <f t="shared" si="0"/>
        <v>0.26659672894162634</v>
      </c>
      <c r="L29" s="89">
        <f t="shared" si="0"/>
        <v>-0.25085979481845155</v>
      </c>
      <c r="M29" s="131">
        <f t="shared" si="0"/>
        <v>0.71529307085945848</v>
      </c>
      <c r="N29" s="88"/>
      <c r="O29" s="87">
        <f>AVERAGE(O9:O28)</f>
        <v>-0.16212108915246559</v>
      </c>
      <c r="R29" s="113">
        <f t="shared" ref="R29:AC29" si="1">AVERAGE(R9:R28)</f>
        <v>-6.6026667957599885E-2</v>
      </c>
      <c r="S29" s="113">
        <f t="shared" si="1"/>
        <v>-2.1452928064604342E-2</v>
      </c>
      <c r="T29" s="113">
        <f t="shared" si="1"/>
        <v>2.016866550934926E-2</v>
      </c>
      <c r="U29" s="113">
        <f t="shared" si="1"/>
        <v>1.5057001461740405E-2</v>
      </c>
      <c r="V29" s="113">
        <f t="shared" si="1"/>
        <v>0</v>
      </c>
      <c r="W29" s="113">
        <f>AVERAGE(W9:W28)</f>
        <v>0</v>
      </c>
      <c r="X29" s="113">
        <f t="shared" si="1"/>
        <v>0</v>
      </c>
      <c r="Y29" s="113">
        <f t="shared" si="1"/>
        <v>0</v>
      </c>
      <c r="Z29" s="113">
        <f t="shared" si="1"/>
        <v>0</v>
      </c>
      <c r="AA29" s="113">
        <f t="shared" si="1"/>
        <v>0</v>
      </c>
      <c r="AB29" s="113">
        <f t="shared" si="1"/>
        <v>0</v>
      </c>
      <c r="AC29" s="113">
        <f t="shared" si="1"/>
        <v>0</v>
      </c>
    </row>
    <row r="30" spans="1:29" ht="15" x14ac:dyDescent="0.25">
      <c r="A30" s="93" t="s">
        <v>1004</v>
      </c>
      <c r="B30" s="6" t="s">
        <v>184</v>
      </c>
      <c r="C30" s="6" t="s">
        <v>177</v>
      </c>
      <c r="D30" s="6"/>
      <c r="E30" s="83"/>
      <c r="F30" s="102">
        <f>VLOOKUP($A30,原始数据!$A:$AAA,13,0)</f>
        <v>-1.8516256910305891E-3</v>
      </c>
      <c r="G30" s="102">
        <f>VLOOKUP($A30,原始数据!$A:$AAA,15,0)</f>
        <v>-8.2780444317265278E-4</v>
      </c>
      <c r="H30" s="102">
        <f>VLOOKUP($A30,原始数据!$A:$AAA,20,0)</f>
        <v>-1.006282881281406E-2</v>
      </c>
      <c r="I30" s="102">
        <f>VLOOKUP($A30,原始数据!$A:$AAA,21,0)</f>
        <v>-7.4216140600947167E-2</v>
      </c>
      <c r="J30" s="102">
        <f>VLOOKUP($A30,原始数据!$A:$AAA,22,0)</f>
        <v>-0.2031327299075262</v>
      </c>
      <c r="K30" s="102">
        <f>VLOOKUP($A30,原始数据!$A:$AAA,23,0)</f>
        <v>0.15584570336558559</v>
      </c>
      <c r="L30" s="102">
        <f>VLOOKUP($A30,原始数据!$A:$AAA,37,0)</f>
        <v>-0.40018176907112579</v>
      </c>
      <c r="M30" s="130">
        <f>VLOOKUP($A30,原始数据!$A:$AAA,45,0)</f>
        <v>-2.0117243695360072E-2</v>
      </c>
      <c r="N30" s="98"/>
      <c r="O30" s="87">
        <f>VLOOKUP($A30,原始数据!$A:$AAA,29,0)</f>
        <v>-0.136059549048821</v>
      </c>
      <c r="R30" s="82">
        <f>VLOOKUP($A30,原始数据!$A:$AAA,46,0)</f>
        <v>-7.4068641203700936E-2</v>
      </c>
      <c r="S30" s="82">
        <f>VLOOKUP($A30,原始数据!$A:$AAA,47,0)</f>
        <v>3.3939752698438193E-2</v>
      </c>
      <c r="T30" s="82">
        <f>VLOOKUP($A30,原始数据!$A:$AAA,48,0)</f>
        <v>-1.7268296647722999E-2</v>
      </c>
      <c r="U30" s="82">
        <f>VLOOKUP($A30,原始数据!$A:$AAA,49,0)</f>
        <v>1.6729380102899819E-2</v>
      </c>
      <c r="V30" s="82">
        <f>VLOOKUP($A30,原始数据!$A:$AAA,50,0)</f>
        <v>0</v>
      </c>
      <c r="W30" s="82">
        <f>VLOOKUP($A30,原始数据!$A:$AAA,51,0)</f>
        <v>0</v>
      </c>
      <c r="X30" s="82">
        <f>VLOOKUP($A30,原始数据!$A:$AAA,52,0)</f>
        <v>0</v>
      </c>
      <c r="Y30" s="82">
        <f>VLOOKUP($A30,原始数据!$A:$AAA,53,0)</f>
        <v>0</v>
      </c>
      <c r="Z30" s="82">
        <f>VLOOKUP($A30,原始数据!$A:$AAA,54,0)</f>
        <v>0</v>
      </c>
      <c r="AA30" s="82">
        <f>VLOOKUP($A30,原始数据!$A:$AAA,55,0)</f>
        <v>0</v>
      </c>
      <c r="AB30" s="82">
        <f>VLOOKUP($A30,原始数据!$A:$AAA,56,0)</f>
        <v>0</v>
      </c>
      <c r="AC30" s="82">
        <f>VLOOKUP($A30,原始数据!$A:$AAA,57,0)</f>
        <v>0</v>
      </c>
    </row>
    <row r="31" spans="1:29" ht="13.95" customHeight="1" x14ac:dyDescent="0.35">
      <c r="B31" s="158" t="s">
        <v>2082</v>
      </c>
      <c r="C31" s="158"/>
      <c r="D31" s="158"/>
      <c r="E31" s="158"/>
      <c r="F31" s="103"/>
      <c r="G31" s="103"/>
      <c r="H31" s="103"/>
      <c r="I31" s="103"/>
      <c r="J31" s="103"/>
      <c r="K31" s="103"/>
      <c r="L31" s="103"/>
      <c r="M31" s="132"/>
      <c r="N31" s="103"/>
      <c r="O31" s="105"/>
      <c r="T31" s="82"/>
      <c r="U31" s="82"/>
      <c r="W31" s="82"/>
      <c r="X31" s="82"/>
      <c r="Y31" s="82"/>
      <c r="Z31" s="82"/>
      <c r="AA31" s="82"/>
      <c r="AB31" s="82"/>
      <c r="AC31" s="82"/>
    </row>
    <row r="32" spans="1:29" ht="13.2" customHeight="1" x14ac:dyDescent="0.35">
      <c r="B32" s="161"/>
      <c r="C32" s="161"/>
      <c r="D32" s="161"/>
      <c r="E32" s="161"/>
      <c r="F32" s="104"/>
      <c r="G32" s="104"/>
      <c r="H32" s="104"/>
      <c r="I32" s="104"/>
      <c r="J32" s="104"/>
      <c r="K32" s="104"/>
      <c r="L32" s="104"/>
      <c r="M32" s="133"/>
      <c r="N32" s="104"/>
      <c r="O32" s="105"/>
      <c r="R32" t="s">
        <v>2508</v>
      </c>
      <c r="W32" s="82"/>
      <c r="X32" s="82"/>
      <c r="Y32" s="82"/>
      <c r="Z32" s="82"/>
      <c r="AA32" s="82"/>
      <c r="AB32" s="82"/>
      <c r="AC32" s="82"/>
    </row>
    <row r="33" spans="1:29" ht="15" x14ac:dyDescent="0.25">
      <c r="A33">
        <v>643106</v>
      </c>
      <c r="B33" s="5" t="s">
        <v>1598</v>
      </c>
      <c r="C33" s="114" t="s">
        <v>2347</v>
      </c>
      <c r="D33" s="5" t="s">
        <v>2103</v>
      </c>
      <c r="E33" s="5" t="str">
        <f>VLOOKUP(A33,原始数据!$A:$F,6,0)</f>
        <v>2021-12-23 00:00:00</v>
      </c>
      <c r="F33" s="87">
        <f>VLOOKUP($A33,原始数据!$A:$AAA,13,0)</f>
        <v>-1.1736485907650199E-2</v>
      </c>
      <c r="G33" s="87">
        <f>VLOOKUP($A33,原始数据!$A:$AAA,15,0)</f>
        <v>3.5826524198617322E-2</v>
      </c>
      <c r="H33" s="87">
        <f>VLOOKUP($A33,原始数据!$A:$AAA,20,0)</f>
        <v>-3.3593030074558161E-2</v>
      </c>
      <c r="I33" s="87">
        <f>VLOOKUP($A33,原始数据!$A:$AAA,21,0)</f>
        <v>0.15411389345451029</v>
      </c>
      <c r="J33" s="87">
        <f>VLOOKUP($A33,原始数据!$A:$AAA,22,0)</f>
        <v>3.419658034196571E-2</v>
      </c>
      <c r="K33" s="87">
        <f>VLOOKUP($A33,原始数据!$A:$AAA,23,0)</f>
        <v>0</v>
      </c>
      <c r="L33" s="87">
        <f>VLOOKUP($A33,原始数据!$A:$AAA,37,0)</f>
        <v>-0.25965106181416281</v>
      </c>
      <c r="M33" s="129">
        <f>VLOOKUP($A33,原始数据!$A:$AAA,45,0)</f>
        <v>0.40988529658738643</v>
      </c>
      <c r="N33" s="88" t="s">
        <v>293</v>
      </c>
      <c r="O33" s="87">
        <f>VLOOKUP($A33,原始数据!$A:$AAA,29,0)</f>
        <v>-0.18826278888600359</v>
      </c>
      <c r="P33" s="82">
        <f>F33-F$54</f>
        <v>5.2328412664902589E-3</v>
      </c>
      <c r="Q33" s="82">
        <f>H33-H$54</f>
        <v>3.2024972264400486E-2</v>
      </c>
      <c r="R33" s="82">
        <f>VLOOKUP($A33,原始数据!$A:$AAA,46,0)</f>
        <v>-8.5783697746502519E-2</v>
      </c>
      <c r="S33" s="82">
        <f>VLOOKUP($A33,原始数据!$A:$AAA,47,0)</f>
        <v>-1.511958214972964E-2</v>
      </c>
      <c r="T33" s="82">
        <f>VLOOKUP($A33,原始数据!$A:$AAA,48,0)</f>
        <v>2.3435395528418779E-2</v>
      </c>
      <c r="U33" s="82">
        <f>VLOOKUP($A33,原始数据!$A:$AAA,49,0)</f>
        <v>1.210738726092297E-2</v>
      </c>
      <c r="V33" s="82">
        <f>VLOOKUP($A33,原始数据!$A:$AAA,50,0)</f>
        <v>0</v>
      </c>
      <c r="W33" s="82">
        <f>VLOOKUP($A33,原始数据!$A:$AAA,51,0)</f>
        <v>0</v>
      </c>
      <c r="X33" s="82">
        <f>VLOOKUP($A33,原始数据!$A:$AAA,52,0)</f>
        <v>0</v>
      </c>
      <c r="Y33" s="82">
        <f>VLOOKUP($A33,原始数据!$A:$AAA,53,0)</f>
        <v>0</v>
      </c>
      <c r="Z33" s="82">
        <f>VLOOKUP($A33,原始数据!$A:$AAA,54,0)</f>
        <v>0</v>
      </c>
      <c r="AA33" s="82">
        <f>VLOOKUP($A33,原始数据!$A:$AAA,55,0)</f>
        <v>0</v>
      </c>
      <c r="AB33" s="82">
        <f>VLOOKUP($A33,原始数据!$A:$AAA,56,0)</f>
        <v>0</v>
      </c>
      <c r="AC33" s="82">
        <f>VLOOKUP($A33,原始数据!$A:$AAA,57,0)</f>
        <v>0</v>
      </c>
    </row>
    <row r="34" spans="1:29" ht="15" x14ac:dyDescent="0.25">
      <c r="A34">
        <v>649784</v>
      </c>
      <c r="B34" s="5" t="s">
        <v>2248</v>
      </c>
      <c r="C34" s="5" t="s">
        <v>2401</v>
      </c>
      <c r="D34" s="5" t="s">
        <v>90</v>
      </c>
      <c r="E34" s="5" t="str">
        <f>VLOOKUP(A34,原始数据!$A:$F,6,0)</f>
        <v>2021-12-31 00:00:00</v>
      </c>
      <c r="F34" s="87">
        <f>VLOOKUP($A34,原始数据!$A:$AAA,13,0)</f>
        <v>-1.2060301507537671E-2</v>
      </c>
      <c r="G34" s="87">
        <f>VLOOKUP($A34,原始数据!$A:$AAA,15,0)</f>
        <v>3.3467671280883238E-2</v>
      </c>
      <c r="H34" s="87">
        <f>VLOOKUP($A34,原始数据!$A:$AAA,20,0)</f>
        <v>-2.1992894603281021E-3</v>
      </c>
      <c r="I34" s="87">
        <f>VLOOKUP($A34,原始数据!$A:$AAA,21,0)</f>
        <v>0.17514910536779321</v>
      </c>
      <c r="J34" s="87">
        <f>VLOOKUP($A34,原始数据!$A:$AAA,22,0)</f>
        <v>6.0000000000000053E-3</v>
      </c>
      <c r="K34" s="87">
        <f>VLOOKUP($A34,原始数据!$A:$AAA,23,0)</f>
        <v>0</v>
      </c>
      <c r="L34" s="87">
        <f>VLOOKUP($A34,原始数据!$A:$AAA,37,0)</f>
        <v>-0.23165833265021721</v>
      </c>
      <c r="M34" s="129">
        <f>VLOOKUP($A34,原始数据!$A:$AAA,45,0)</f>
        <v>0.47093096012625091</v>
      </c>
      <c r="N34" s="88" t="s">
        <v>1110</v>
      </c>
      <c r="O34" s="87">
        <f>VLOOKUP($A34,原始数据!$A:$AAA,29,0)</f>
        <v>-0.18453105968331299</v>
      </c>
      <c r="P34" s="82">
        <f>F34-F$54</f>
        <v>4.9090256666027877E-3</v>
      </c>
      <c r="Q34" s="82">
        <f>H34-H$54</f>
        <v>6.3418712878630545E-2</v>
      </c>
      <c r="R34" s="82">
        <f>VLOOKUP($A34,原始数据!$A:$AAA,46,0)</f>
        <v>-7.9597360852647459E-2</v>
      </c>
      <c r="S34" s="82">
        <f>VLOOKUP($A34,原始数据!$A:$AAA,47,0)</f>
        <v>1.3693594338755499E-2</v>
      </c>
      <c r="T34" s="82">
        <f>VLOOKUP($A34,原始数据!$A:$AAA,48,0)</f>
        <v>2.295426669002976E-2</v>
      </c>
      <c r="U34" s="82">
        <f>VLOOKUP($A34,原始数据!$A:$AAA,49,0)</f>
        <v>1.0277492291880691E-2</v>
      </c>
      <c r="V34" s="82">
        <f>VLOOKUP($A34,原始数据!$A:$AAA,50,0)</f>
        <v>0</v>
      </c>
      <c r="W34" s="82">
        <f>VLOOKUP($A34,原始数据!$A:$AAA,51,0)</f>
        <v>0</v>
      </c>
      <c r="X34" s="82">
        <f>VLOOKUP($A34,原始数据!$A:$AAA,52,0)</f>
        <v>0</v>
      </c>
      <c r="Y34" s="82">
        <f>VLOOKUP($A34,原始数据!$A:$AAA,53,0)</f>
        <v>0</v>
      </c>
      <c r="Z34" s="82">
        <f>VLOOKUP($A34,原始数据!$A:$AAA,54,0)</f>
        <v>0</v>
      </c>
      <c r="AA34" s="82">
        <f>VLOOKUP($A34,原始数据!$A:$AAA,55,0)</f>
        <v>0</v>
      </c>
      <c r="AB34" s="82">
        <f>VLOOKUP($A34,原始数据!$A:$AAA,56,0)</f>
        <v>0</v>
      </c>
      <c r="AC34" s="82">
        <f>VLOOKUP($A34,原始数据!$A:$AAA,57,0)</f>
        <v>0</v>
      </c>
    </row>
    <row r="35" spans="1:29" ht="15" x14ac:dyDescent="0.25">
      <c r="A35">
        <v>572004</v>
      </c>
      <c r="B35" s="5" t="s">
        <v>2092</v>
      </c>
      <c r="C35" s="5" t="s">
        <v>2348</v>
      </c>
      <c r="D35" s="5" t="s">
        <v>90</v>
      </c>
      <c r="E35" s="5" t="str">
        <f>VLOOKUP(A35,原始数据!$A:$F,6,0)</f>
        <v>2020-04-28 00:00:00</v>
      </c>
      <c r="F35" s="87">
        <f>VLOOKUP($A35,原始数据!$A:$AAA,13,0)</f>
        <v>4.9599389545975647E-3</v>
      </c>
      <c r="G35" s="87">
        <f>VLOOKUP($A35,原始数据!$A:$AAA,15,0)</f>
        <v>6.5264647894444305E-2</v>
      </c>
      <c r="H35" s="87">
        <f>VLOOKUP($A35,原始数据!$A:$AAA,20,0)</f>
        <v>-8.2389827556174855E-2</v>
      </c>
      <c r="I35" s="87">
        <f>VLOOKUP($A35,原始数据!$A:$AAA,21,0)</f>
        <v>0.16793815481639721</v>
      </c>
      <c r="J35" s="87">
        <f>VLOOKUP($A35,原始数据!$A:$AAA,22,0)</f>
        <v>9.1726818434203272E-2</v>
      </c>
      <c r="K35" s="87">
        <f>VLOOKUP($A35,原始数据!$A:$AAA,23,0)</f>
        <v>0.46924457497144711</v>
      </c>
      <c r="L35" s="87">
        <f>VLOOKUP($A35,原始数据!$A:$AAA,37,0)</f>
        <v>-0.25598904859685151</v>
      </c>
      <c r="M35" s="129">
        <f>VLOOKUP($A35,原始数据!$A:$AAA,45,0)</f>
        <v>1.0898695727260681</v>
      </c>
      <c r="N35" s="88" t="s">
        <v>293</v>
      </c>
      <c r="O35" s="87">
        <f>VLOOKUP($A35,原始数据!$A:$AAA,29,0)</f>
        <v>-0.23302169694831529</v>
      </c>
      <c r="P35" s="82">
        <f>F35-F$54</f>
        <v>2.1929266128738023E-2</v>
      </c>
      <c r="Q35" s="82">
        <f>H35-H$54</f>
        <v>-1.6771825217216207E-2</v>
      </c>
      <c r="R35" s="82">
        <f>VLOOKUP($A35,原始数据!$A:$AAA,46,0)</f>
        <v>-7.5161121755791704E-2</v>
      </c>
      <c r="S35" s="82">
        <f>VLOOKUP($A35,原始数据!$A:$AAA,47,0)</f>
        <v>-9.5724644505132295E-2</v>
      </c>
      <c r="T35" s="82">
        <f>VLOOKUP($A35,原始数据!$A:$AAA,48,0)</f>
        <v>4.0594509883221219E-2</v>
      </c>
      <c r="U35" s="82">
        <f>VLOOKUP($A35,原始数据!$A:$AAA,49,0)</f>
        <v>2.3707734162456529E-2</v>
      </c>
      <c r="V35" s="82">
        <f>VLOOKUP($A35,原始数据!$A:$AAA,50,0)</f>
        <v>0</v>
      </c>
      <c r="W35" s="82">
        <f>VLOOKUP($A35,原始数据!$A:$AAA,51,0)</f>
        <v>0</v>
      </c>
      <c r="X35" s="82">
        <f>VLOOKUP($A35,原始数据!$A:$AAA,52,0)</f>
        <v>0</v>
      </c>
      <c r="Y35" s="82">
        <f>VLOOKUP($A35,原始数据!$A:$AAA,53,0)</f>
        <v>0</v>
      </c>
      <c r="Z35" s="82">
        <f>VLOOKUP($A35,原始数据!$A:$AAA,54,0)</f>
        <v>0</v>
      </c>
      <c r="AA35" s="82">
        <f>VLOOKUP($A35,原始数据!$A:$AAA,55,0)</f>
        <v>0</v>
      </c>
      <c r="AB35" s="82">
        <f>VLOOKUP($A35,原始数据!$A:$AAA,56,0)</f>
        <v>0</v>
      </c>
      <c r="AC35" s="82">
        <f>VLOOKUP($A35,原始数据!$A:$AAA,57,0)</f>
        <v>0</v>
      </c>
    </row>
    <row r="36" spans="1:29" ht="15" x14ac:dyDescent="0.25">
      <c r="A36">
        <v>372101</v>
      </c>
      <c r="B36" s="5" t="s">
        <v>351</v>
      </c>
      <c r="C36" s="5" t="s">
        <v>2349</v>
      </c>
      <c r="D36" s="5" t="s">
        <v>90</v>
      </c>
      <c r="E36" s="5" t="str">
        <f>VLOOKUP(A36,原始数据!$A:$F,6,0)</f>
        <v>2018-04-25 00:00:00</v>
      </c>
      <c r="F36" s="87">
        <f>VLOOKUP($A36,原始数据!$A:$AAA,13,0)</f>
        <v>-1.0148321623731469E-2</v>
      </c>
      <c r="G36" s="87">
        <f>VLOOKUP($A36,原始数据!$A:$AAA,15,0)</f>
        <v>5.1991150442477707E-2</v>
      </c>
      <c r="H36" s="87">
        <f>VLOOKUP($A36,原始数据!$A:$AAA,20,0)</f>
        <v>-0.14956405097250169</v>
      </c>
      <c r="I36" s="87">
        <f>VLOOKUP($A36,原始数据!$A:$AAA,21,0)</f>
        <v>0.1694117647058824</v>
      </c>
      <c r="J36" s="87">
        <f>VLOOKUP($A36,原始数据!$A:$AAA,22,0)</f>
        <v>0.1048526863084922</v>
      </c>
      <c r="K36" s="87">
        <f>VLOOKUP($A36,原始数据!$A:$AAA,23,0)</f>
        <v>0.6879570941004387</v>
      </c>
      <c r="L36" s="87">
        <f>VLOOKUP($A36,原始数据!$A:$AAA,37,0)</f>
        <v>-0.29775033083370078</v>
      </c>
      <c r="M36" s="129">
        <f>VLOOKUP($A36,原始数据!$A:$AAA,45,0)</f>
        <v>0.69022441200479578</v>
      </c>
      <c r="N36" s="88" t="s">
        <v>293</v>
      </c>
      <c r="O36" s="87">
        <f>VLOOKUP($A36,原始数据!$A:$AAA,29,0)</f>
        <v>-0.27089535149988547</v>
      </c>
      <c r="P36" s="82">
        <f>F36-F$54</f>
        <v>6.821005550408989E-3</v>
      </c>
      <c r="Q36" s="82">
        <f>H36-H$54</f>
        <v>-8.3946048633543047E-2</v>
      </c>
      <c r="R36" s="82">
        <f>VLOOKUP($A36,原始数据!$A:$AAA,46,0)</f>
        <v>-9.5238095238095233E-2</v>
      </c>
      <c r="S36" s="82">
        <f>VLOOKUP($A40,原始数据!$A:$AAA,47,0)</f>
        <v>-6.3661069952719695E-2</v>
      </c>
      <c r="T36" s="82">
        <f>VLOOKUP($A36,原始数据!$A:$AAA,48,0)</f>
        <v>4.0099557522123908E-2</v>
      </c>
      <c r="U36" s="82">
        <f>VLOOKUP($A36,原始数据!$A:$AAA,49,0)</f>
        <v>1.143312948683861E-2</v>
      </c>
      <c r="V36" s="82">
        <f>VLOOKUP($A36,原始数据!$A:$AAA,50,0)</f>
        <v>0</v>
      </c>
      <c r="W36" s="82">
        <f>VLOOKUP($A36,原始数据!$A:$AAA,51,0)</f>
        <v>0</v>
      </c>
      <c r="X36" s="82">
        <f>VLOOKUP($A36,原始数据!$A:$AAA,52,0)</f>
        <v>0</v>
      </c>
      <c r="Y36" s="82">
        <f>VLOOKUP($A36,原始数据!$A:$AAA,53,0)</f>
        <v>0</v>
      </c>
      <c r="Z36" s="82">
        <f>VLOOKUP($A36,原始数据!$A:$AAA,54,0)</f>
        <v>0</v>
      </c>
      <c r="AA36" s="82">
        <f>VLOOKUP($A36,原始数据!$A:$AAA,55,0)</f>
        <v>0</v>
      </c>
      <c r="AB36" s="82">
        <f>VLOOKUP($A36,原始数据!$A:$AAA,56,0)</f>
        <v>0</v>
      </c>
      <c r="AC36" s="82">
        <f>VLOOKUP($A36,原始数据!$A:$AAA,57,0)</f>
        <v>0</v>
      </c>
    </row>
    <row r="37" spans="1:29" ht="15" x14ac:dyDescent="0.25">
      <c r="A37">
        <v>455188</v>
      </c>
      <c r="B37" s="5" t="s">
        <v>408</v>
      </c>
      <c r="C37" s="5" t="s">
        <v>2350</v>
      </c>
      <c r="D37" s="5" t="s">
        <v>90</v>
      </c>
      <c r="E37" s="5" t="str">
        <f>VLOOKUP(A37,原始数据!$A:$F,6,0)</f>
        <v>2019-12-25 00:00:00</v>
      </c>
      <c r="F37" s="87">
        <f>VLOOKUP($A37,原始数据!$A:$AAA,13,0)</f>
        <v>-8.1687153909594246E-3</v>
      </c>
      <c r="G37" s="87">
        <f>VLOOKUP($A37,原始数据!$A:$AAA,15,0)</f>
        <v>3.5380452607412183E-2</v>
      </c>
      <c r="H37" s="87">
        <f>VLOOKUP($A37,原始数据!$A:$AAA,20,0)</f>
        <v>-3.4816173660475402E-2</v>
      </c>
      <c r="I37" s="87">
        <f>VLOOKUP($A37,原始数据!$A:$AAA,21,0)</f>
        <v>0.14361888111888119</v>
      </c>
      <c r="J37" s="87">
        <f>VLOOKUP($A37,原始数据!$A:$AAA,22,0)</f>
        <v>-3.695597272497686E-2</v>
      </c>
      <c r="K37" s="87">
        <f>VLOOKUP($A37,原始数据!$A:$AAA,23,0)</f>
        <v>0.47757326921721188</v>
      </c>
      <c r="L37" s="87">
        <f>VLOOKUP($A37,原始数据!$A:$AAA,37,0)</f>
        <v>-0.21809351705443861</v>
      </c>
      <c r="M37" s="129">
        <f>VLOOKUP($A37,原始数据!$A:$AAA,45,0)</f>
        <v>0.83922476139356394</v>
      </c>
      <c r="N37" s="88" t="s">
        <v>293</v>
      </c>
      <c r="O37" s="87">
        <f>VLOOKUP($A37,原始数据!$A:$AAA,29,0)</f>
        <v>-0.1844099744747692</v>
      </c>
      <c r="P37" s="82">
        <f>F37-F$54</f>
        <v>8.8006117831810338E-3</v>
      </c>
      <c r="Q37" s="82">
        <f>H37-H$54</f>
        <v>3.0801828678483245E-2</v>
      </c>
      <c r="R37" s="82">
        <f>VLOOKUP($A37,原始数据!$A:$AAA,46,0)</f>
        <v>-7.9759993885194502E-2</v>
      </c>
      <c r="S37" s="82">
        <f>VLOOKUP($A37,原始数据!$A:$AAA,47,0)</f>
        <v>-2.5001038249096719E-2</v>
      </c>
      <c r="T37" s="82">
        <f>VLOOKUP($A41,原始数据!$A:$AAA,48,0)</f>
        <v>8.7321388069856454E-3</v>
      </c>
      <c r="U37" s="82">
        <f>VLOOKUP($A37,原始数据!$A:$AAA,49,0)</f>
        <v>1.328037233188906E-2</v>
      </c>
      <c r="V37" s="82">
        <f>VLOOKUP($A37,原始数据!$A:$AAA,50,0)</f>
        <v>0</v>
      </c>
      <c r="W37" s="82">
        <f>VLOOKUP($A37,原始数据!$A:$AAA,51,0)</f>
        <v>0</v>
      </c>
      <c r="X37" s="82">
        <f>VLOOKUP($A37,原始数据!$A:$AAA,52,0)</f>
        <v>0</v>
      </c>
      <c r="Y37" s="82">
        <f>VLOOKUP($A37,原始数据!$A:$AAA,53,0)</f>
        <v>0</v>
      </c>
      <c r="Z37" s="82">
        <f>VLOOKUP($A37,原始数据!$A:$AAA,54,0)</f>
        <v>0</v>
      </c>
      <c r="AA37" s="82">
        <f>VLOOKUP($A37,原始数据!$A:$AAA,55,0)</f>
        <v>0</v>
      </c>
      <c r="AB37" s="82">
        <f>VLOOKUP($A37,原始数据!$A:$AAA,56,0)</f>
        <v>0</v>
      </c>
      <c r="AC37" s="82">
        <f>VLOOKUP($A37,原始数据!$A:$AAA,57,0)</f>
        <v>0</v>
      </c>
    </row>
    <row r="38" spans="1:29" ht="15" x14ac:dyDescent="0.25">
      <c r="A38">
        <v>698639</v>
      </c>
      <c r="B38" s="5" t="s">
        <v>2102</v>
      </c>
      <c r="C38" s="5" t="s">
        <v>2351</v>
      </c>
      <c r="D38" s="5" t="s">
        <v>90</v>
      </c>
      <c r="E38" s="5" t="str">
        <f>VLOOKUP(A38,原始数据!$A:$F,6,0)</f>
        <v>2022-08-08 00:00:00</v>
      </c>
      <c r="F38" s="87">
        <f>VLOOKUP($A38,原始数据!$A:$AAA,13,0)</f>
        <v>-6.3353261354511803E-3</v>
      </c>
      <c r="G38" s="87">
        <f>VLOOKUP($A38,原始数据!$A:$AAA,15,0)</f>
        <v>5.4845126456379401E-2</v>
      </c>
      <c r="H38" s="87">
        <f>VLOOKUP($A38,原始数据!$A:$AAA,20,0)</f>
        <v>-3.2157135407613557E-2</v>
      </c>
      <c r="I38" s="87">
        <f>VLOOKUP($A38,原始数据!$A:$AAA,21,0)</f>
        <v>0.13853156540668921</v>
      </c>
      <c r="J38" s="87">
        <f>VLOOKUP($A38,原始数据!$A:$AAA,22,0)</f>
        <v>0</v>
      </c>
      <c r="K38" s="87">
        <f>VLOOKUP($A38,原始数据!$A:$AAA,23,0)</f>
        <v>0</v>
      </c>
      <c r="L38" s="87">
        <f>VLOOKUP($A38,原始数据!$A:$AAA,37,0)</f>
        <v>-0.2263685821149268</v>
      </c>
      <c r="M38" s="129">
        <f>VLOOKUP($A38,原始数据!$A:$AAA,45,0)</f>
        <v>0.4321036903884618</v>
      </c>
      <c r="N38" s="88" t="s">
        <v>293</v>
      </c>
      <c r="O38" s="87">
        <f>VLOOKUP($A38,原始数据!$A:$AAA,29,0)</f>
        <v>-0.1953850234285209</v>
      </c>
      <c r="P38" s="82">
        <f>F38-F$54</f>
        <v>1.0634001038689278E-2</v>
      </c>
      <c r="Q38" s="82">
        <f>H38-H$54</f>
        <v>3.346086693134509E-2</v>
      </c>
      <c r="R38" s="82">
        <f>VLOOKUP($A38,原始数据!$A:$AAA,46,0)</f>
        <v>-7.787241439249093E-2</v>
      </c>
      <c r="S38" s="82">
        <f>VLOOKUP($A38,原始数据!$A:$AAA,47,0)</f>
        <v>-3.4684260131950917E-2</v>
      </c>
      <c r="T38" s="82">
        <f>VLOOKUP($A42,原始数据!$A:$AAA,48,0)</f>
        <v>1.6306954436450919E-2</v>
      </c>
      <c r="U38" s="82">
        <f>VLOOKUP($A38,原始数据!$A:$AAA,49,0)</f>
        <v>1.300827799508775E-2</v>
      </c>
      <c r="V38" s="82">
        <f>VLOOKUP($A38,原始数据!$A:$AAA,50,0)</f>
        <v>0</v>
      </c>
      <c r="W38" s="82">
        <f>VLOOKUP($A38,原始数据!$A:$AAA,51,0)</f>
        <v>0</v>
      </c>
      <c r="X38" s="82">
        <f>VLOOKUP($A38,原始数据!$A:$AAA,52,0)</f>
        <v>0</v>
      </c>
      <c r="Y38" s="82">
        <f>VLOOKUP($A38,原始数据!$A:$AAA,53,0)</f>
        <v>0</v>
      </c>
      <c r="Z38" s="82">
        <f>VLOOKUP($A38,原始数据!$A:$AAA,54,0)</f>
        <v>0</v>
      </c>
      <c r="AA38" s="82">
        <f>VLOOKUP($A38,原始数据!$A:$AAA,55,0)</f>
        <v>0</v>
      </c>
      <c r="AB38" s="82">
        <f>VLOOKUP($A38,原始数据!$A:$AAA,56,0)</f>
        <v>0</v>
      </c>
      <c r="AC38" s="82">
        <f>VLOOKUP($A38,原始数据!$A:$AAA,57,0)</f>
        <v>0</v>
      </c>
    </row>
    <row r="39" spans="1:29" ht="15" x14ac:dyDescent="0.25">
      <c r="A39">
        <v>690288</v>
      </c>
      <c r="B39" s="5" t="s">
        <v>2724</v>
      </c>
      <c r="C39" s="5" t="s">
        <v>2690</v>
      </c>
      <c r="D39" s="5" t="s">
        <v>90</v>
      </c>
      <c r="E39" s="5" t="str">
        <f>VLOOKUP(A39,原始数据!$A:$F,6,0)</f>
        <v>2022-07-06 00:00:00</v>
      </c>
      <c r="F39" s="87">
        <f>VLOOKUP($A39,原始数据!$A:$AAA,13,0)</f>
        <v>-4.844769626260792E-3</v>
      </c>
      <c r="G39" s="87">
        <f>VLOOKUP($A39,原始数据!$A:$AAA,15,0)</f>
        <v>4.4303797468354437E-2</v>
      </c>
      <c r="H39" s="87">
        <f>VLOOKUP($A39,原始数据!$A:$AAA,20,0)</f>
        <v>-3.6934264663668559E-2</v>
      </c>
      <c r="I39" s="87">
        <f>VLOOKUP($A39,原始数据!$A:$AAA,21,0)</f>
        <v>5.8865248226950273E-2</v>
      </c>
      <c r="J39" s="87">
        <f>VLOOKUP($A39,原始数据!$A:$AAA,22,0)</f>
        <v>0</v>
      </c>
      <c r="K39" s="87">
        <f>VLOOKUP($A39,原始数据!$A:$AAA,23,0)</f>
        <v>0</v>
      </c>
      <c r="L39" s="87">
        <f>VLOOKUP($A39,原始数据!$A:$AAA,37,0)</f>
        <v>-0.25505780346820811</v>
      </c>
      <c r="M39" s="129">
        <f>VLOOKUP($A39,原始数据!$A:$AAA,45,0)</f>
        <v>0.1217052133695412</v>
      </c>
      <c r="N39" s="88" t="s">
        <v>293</v>
      </c>
      <c r="O39" s="87">
        <f>VLOOKUP($A39,原始数据!$A:$AAA,29,0)</f>
        <v>-0.19453124999999999</v>
      </c>
      <c r="P39" s="82">
        <f>F39-F$54</f>
        <v>1.2124557547879666E-2</v>
      </c>
      <c r="Q39" s="82">
        <f>H39-H$54</f>
        <v>2.8683737675290089E-2</v>
      </c>
      <c r="R39" s="82">
        <f>VLOOKUP($A39,原始数据!$A:$AAA,46,0)</f>
        <v>-8.6116161132905877E-2</v>
      </c>
      <c r="S39" s="82">
        <f>VLOOKUP($A39,原始数据!$A:$AAA,47,0)</f>
        <v>-2.1044916762642529E-2</v>
      </c>
      <c r="T39" s="82">
        <f>VLOOKUP($A43,原始数据!$A:$AAA,48,0)</f>
        <v>2.5881769872518671E-2</v>
      </c>
      <c r="U39" s="82">
        <f>VLOOKUP($A39,原始数据!$A:$AAA,49,0)</f>
        <v>1.390148080991227E-2</v>
      </c>
      <c r="V39" s="82">
        <f>VLOOKUP($A39,原始数据!$A:$AAA,50,0)</f>
        <v>0</v>
      </c>
      <c r="W39" s="82">
        <f>VLOOKUP($A39,原始数据!$A:$AAA,51,0)</f>
        <v>0</v>
      </c>
      <c r="X39" s="82">
        <f>VLOOKUP($A39,原始数据!$A:$AAA,52,0)</f>
        <v>0</v>
      </c>
      <c r="Y39" s="82">
        <f>VLOOKUP($A39,原始数据!$A:$AAA,53,0)</f>
        <v>0</v>
      </c>
      <c r="Z39" s="82">
        <f>VLOOKUP($A39,原始数据!$A:$AAA,54,0)</f>
        <v>0</v>
      </c>
      <c r="AA39" s="82">
        <f>VLOOKUP($A39,原始数据!$A:$AAA,55,0)</f>
        <v>0</v>
      </c>
      <c r="AB39" s="82">
        <f>VLOOKUP($A39,原始数据!$A:$AAA,56,0)</f>
        <v>0</v>
      </c>
      <c r="AC39" s="82">
        <f>VLOOKUP($A39,原始数据!$A:$AAA,57,0)</f>
        <v>0</v>
      </c>
    </row>
    <row r="40" spans="1:29" ht="15" x14ac:dyDescent="0.25">
      <c r="A40">
        <v>400248</v>
      </c>
      <c r="B40" s="5" t="s">
        <v>430</v>
      </c>
      <c r="C40" s="5" t="s">
        <v>2352</v>
      </c>
      <c r="D40" s="5" t="s">
        <v>90</v>
      </c>
      <c r="E40" s="5" t="str">
        <f>VLOOKUP(A40,原始数据!$A:$F,6,0)</f>
        <v>2018-11-12 00:00:00</v>
      </c>
      <c r="F40" s="87">
        <f>VLOOKUP($A40,原始数据!$A:$AAA,13,0)</f>
        <v>3.608380279097156E-3</v>
      </c>
      <c r="G40" s="87">
        <f>VLOOKUP($A40,原始数据!$A:$AAA,15,0)</f>
        <v>5.0568510310271542E-2</v>
      </c>
      <c r="H40" s="87">
        <f>VLOOKUP($A40,原始数据!$A:$AAA,20,0)</f>
        <v>-9.4331472620946322E-2</v>
      </c>
      <c r="I40" s="87">
        <f>VLOOKUP($A40,原始数据!$A:$AAA,21,0)</f>
        <v>8.9369095450102964E-2</v>
      </c>
      <c r="J40" s="87">
        <f>VLOOKUP($A40,原始数据!$A:$AAA,22,0)</f>
        <v>-5.1270604395604269E-2</v>
      </c>
      <c r="K40" s="87">
        <f>VLOOKUP($A40,原始数据!$A:$AAA,23,0)</f>
        <v>0.39169266532085389</v>
      </c>
      <c r="L40" s="87">
        <f>VLOOKUP($A40,原始数据!$A:$AAA,37,0)</f>
        <v>-0.29194421963518641</v>
      </c>
      <c r="M40" s="129">
        <f>VLOOKUP($A40,原始数据!$A:$AAA,45,0)</f>
        <v>1.0440352807234721</v>
      </c>
      <c r="N40" s="88" t="s">
        <v>293</v>
      </c>
      <c r="O40" s="87">
        <f>VLOOKUP($A40,原始数据!$A:$AAA,29,0)</f>
        <v>-0.2197104829857299</v>
      </c>
      <c r="P40" s="82">
        <f>F40-F$54</f>
        <v>2.0577707453237615E-2</v>
      </c>
      <c r="Q40" s="82">
        <f>H40-H$54</f>
        <v>-2.8713470281987674E-2</v>
      </c>
      <c r="R40" s="82">
        <f>VLOOKUP($A40,原始数据!$A:$AAA,46,0)</f>
        <v>-0.1074893673577884</v>
      </c>
      <c r="S40" s="82">
        <f>VLOOKUP($A40,原始数据!$A:$AAA,47,0)</f>
        <v>-6.3661069952719695E-2</v>
      </c>
      <c r="T40" s="82">
        <f>VLOOKUP($A40,原始数据!$A:$AAA,48,0)</f>
        <v>3.3802274041241143E-2</v>
      </c>
      <c r="U40" s="82">
        <f>VLOOKUP($A42,原始数据!$A:$AAA,49,0)</f>
        <v>1.206768691431259E-2</v>
      </c>
      <c r="V40" s="82">
        <f>VLOOKUP($A40,原始数据!$A:$AAA,50,0)</f>
        <v>0</v>
      </c>
      <c r="W40" s="82">
        <f>VLOOKUP($A40,原始数据!$A:$AAA,51,0)</f>
        <v>0</v>
      </c>
      <c r="X40" s="82">
        <f>VLOOKUP($A40,原始数据!$A:$AAA,52,0)</f>
        <v>0</v>
      </c>
      <c r="Y40" s="82">
        <f>VLOOKUP($A40,原始数据!$A:$AAA,53,0)</f>
        <v>0</v>
      </c>
      <c r="Z40" s="82">
        <f>VLOOKUP($A40,原始数据!$A:$AAA,54,0)</f>
        <v>0</v>
      </c>
      <c r="AA40" s="82">
        <f>VLOOKUP($A40,原始数据!$A:$AAA,55,0)</f>
        <v>0</v>
      </c>
      <c r="AB40" s="82">
        <f>VLOOKUP($A40,原始数据!$A:$AAA,56,0)</f>
        <v>0</v>
      </c>
      <c r="AC40" s="82">
        <f>VLOOKUP($A40,原始数据!$A:$AAA,57,0)</f>
        <v>0</v>
      </c>
    </row>
    <row r="41" spans="1:29" ht="15" x14ac:dyDescent="0.25">
      <c r="A41">
        <v>757154</v>
      </c>
      <c r="B41" s="5" t="s">
        <v>2799</v>
      </c>
      <c r="C41" s="5" t="s">
        <v>2675</v>
      </c>
      <c r="D41" s="5" t="s">
        <v>90</v>
      </c>
      <c r="E41" s="5" t="str">
        <f>VLOOKUP(A41,原始数据!$A:$F,6,0)</f>
        <v>2023-02-17 00:00:00</v>
      </c>
      <c r="F41" s="87">
        <f>VLOOKUP($A41,原始数据!$A:$AAA,13,0)</f>
        <v>-1.698444006136313E-2</v>
      </c>
      <c r="G41" s="87">
        <f>VLOOKUP($A41,原始数据!$A:$AAA,15,0)</f>
        <v>1.7350873213880739E-2</v>
      </c>
      <c r="H41" s="87">
        <f>VLOOKUP($A41,原始数据!$A:$AAA,20,0)</f>
        <v>-2.0526258325144649E-2</v>
      </c>
      <c r="I41" s="87">
        <f>VLOOKUP($A41,原始数据!$A:$AAA,21,0)</f>
        <v>0</v>
      </c>
      <c r="J41" s="87">
        <f>VLOOKUP($A41,原始数据!$A:$AAA,22,0)</f>
        <v>0</v>
      </c>
      <c r="K41" s="87">
        <f>VLOOKUP($A41,原始数据!$A:$AAA,23,0)</f>
        <v>0</v>
      </c>
      <c r="L41" s="87">
        <f>VLOOKUP($A41,原始数据!$A:$AAA,37,0)</f>
        <v>-0.31471741417232479</v>
      </c>
      <c r="M41" s="129">
        <f>VLOOKUP($A41,原始数据!$A:$AAA,45,0)</f>
        <v>-0.2848331383493492</v>
      </c>
      <c r="N41" s="88" t="s">
        <v>293</v>
      </c>
      <c r="O41" s="87">
        <f>VLOOKUP($A41,原始数据!$A:$AAA,29,0)</f>
        <v>-0.19519317160826591</v>
      </c>
      <c r="P41" s="82">
        <f>F41-F$54</f>
        <v>-1.5112887222671484E-5</v>
      </c>
      <c r="Q41" s="82">
        <f>H41-H$54</f>
        <v>4.5091744013813995E-2</v>
      </c>
      <c r="R41" s="82">
        <f>VLOOKUP($A41,原始数据!$A:$AAA,46,0)</f>
        <v>-9.5206900316628484E-2</v>
      </c>
      <c r="S41" s="82">
        <f>VLOOKUP($A41,原始数据!$A:$AAA,47,0)</f>
        <v>2.7392301194642199E-2</v>
      </c>
      <c r="T41" s="82">
        <f>VLOOKUP($A41,原始数据!$A:$AAA,48,0)</f>
        <v>8.7321388069856454E-3</v>
      </c>
      <c r="U41" s="82">
        <f>VLOOKUP($A41,原始数据!$A:$AAA,49,0)</f>
        <v>8.5441259134346748E-3</v>
      </c>
      <c r="V41" s="82">
        <f>VLOOKUP($A41,原始数据!$A:$AAA,50,0)</f>
        <v>0</v>
      </c>
      <c r="W41" s="82">
        <f>VLOOKUP($A41,原始数据!$A:$AAA,51,0)</f>
        <v>0</v>
      </c>
      <c r="X41" s="82">
        <f>VLOOKUP($A41,原始数据!$A:$AAA,52,0)</f>
        <v>0</v>
      </c>
      <c r="Y41" s="82">
        <f>VLOOKUP($A41,原始数据!$A:$AAA,53,0)</f>
        <v>0</v>
      </c>
      <c r="Z41" s="82">
        <f>VLOOKUP($A41,原始数据!$A:$AAA,54,0)</f>
        <v>0</v>
      </c>
      <c r="AA41" s="82">
        <f>VLOOKUP($A41,原始数据!$A:$AAA,55,0)</f>
        <v>0</v>
      </c>
      <c r="AB41" s="82">
        <f>VLOOKUP($A41,原始数据!$A:$AAA,56,0)</f>
        <v>0</v>
      </c>
      <c r="AC41" s="82">
        <f>VLOOKUP($A41,原始数据!$A:$AAA,57,0)</f>
        <v>0</v>
      </c>
    </row>
    <row r="42" spans="1:29" ht="15" x14ac:dyDescent="0.25">
      <c r="A42">
        <v>428564</v>
      </c>
      <c r="B42" s="5" t="s">
        <v>1573</v>
      </c>
      <c r="C42" s="5" t="s">
        <v>2353</v>
      </c>
      <c r="D42" s="5" t="s">
        <v>90</v>
      </c>
      <c r="E42" s="5" t="str">
        <f>VLOOKUP(A42,原始数据!$A:$F,6,0)</f>
        <v>2021-07-29 00:00:00</v>
      </c>
      <c r="F42" s="87">
        <f>VLOOKUP($A42,原始数据!$A:$AAA,13,0)</f>
        <v>-1.243339253996445E-2</v>
      </c>
      <c r="G42" s="87">
        <f>VLOOKUP($A42,原始数据!$A:$AAA,15,0)</f>
        <v>2.8571428571428688E-2</v>
      </c>
      <c r="H42" s="87">
        <f>VLOOKUP($A42,原始数据!$A:$AAA,20,0)</f>
        <v>-0.1351538195644659</v>
      </c>
      <c r="I42" s="87">
        <f>VLOOKUP($A42,原始数据!$A:$AAA,21,0)</f>
        <v>0.1186440677966101</v>
      </c>
      <c r="J42" s="87">
        <f>VLOOKUP($A42,原始数据!$A:$AAA,22,0)</f>
        <v>-6.9222002279407335E-2</v>
      </c>
      <c r="K42" s="87">
        <f>VLOOKUP($A42,原始数据!$A:$AAA,23,0)</f>
        <v>0</v>
      </c>
      <c r="L42" s="87">
        <f>VLOOKUP($A42,原始数据!$A:$AAA,37,0)</f>
        <v>-0.2728298268373851</v>
      </c>
      <c r="M42" s="129">
        <f>VLOOKUP($A42,原始数据!$A:$AAA,45,0)</f>
        <v>0.1841383758668228</v>
      </c>
      <c r="N42" s="88" t="s">
        <v>293</v>
      </c>
      <c r="O42" s="87">
        <f>VLOOKUP($A42,原始数据!$A:$AAA,29,0)</f>
        <v>-0.24493381750029289</v>
      </c>
      <c r="P42" s="82">
        <f>F42-F$54</f>
        <v>4.5359346341760087E-3</v>
      </c>
      <c r="Q42" s="82">
        <f>H42-H$54</f>
        <v>-6.9535817225507252E-2</v>
      </c>
      <c r="R42" s="82">
        <f>VLOOKUP($A42,原始数据!$A:$AAA,46,0)</f>
        <v>-8.4802396589468865E-2</v>
      </c>
      <c r="S42" s="82">
        <f>VLOOKUP($A42,原始数据!$A:$AAA,47,0)</f>
        <v>-0.1159511519576986</v>
      </c>
      <c r="T42" s="82">
        <f>VLOOKUP($A42,原始数据!$A:$AAA,48,0)</f>
        <v>1.6306954436450919E-2</v>
      </c>
      <c r="U42" s="82">
        <f>VLOOKUP($A42,原始数据!$A:$AAA,49,0)</f>
        <v>1.206768691431259E-2</v>
      </c>
      <c r="V42" s="82">
        <f>VLOOKUP($A42,原始数据!$A:$AAA,50,0)</f>
        <v>0</v>
      </c>
      <c r="W42" s="82">
        <f>VLOOKUP($A42,原始数据!$A:$AAA,51,0)</f>
        <v>0</v>
      </c>
      <c r="X42" s="82">
        <f>VLOOKUP($A42,原始数据!$A:$AAA,52,0)</f>
        <v>0</v>
      </c>
      <c r="Y42" s="82">
        <f>VLOOKUP($A42,原始数据!$A:$AAA,53,0)</f>
        <v>0</v>
      </c>
      <c r="Z42" s="82">
        <f>VLOOKUP($A42,原始数据!$A:$AAA,54,0)</f>
        <v>0</v>
      </c>
      <c r="AA42" s="82">
        <f>VLOOKUP($A42,原始数据!$A:$AAA,55,0)</f>
        <v>0</v>
      </c>
      <c r="AB42" s="82">
        <f>VLOOKUP($A42,原始数据!$A:$AAA,56,0)</f>
        <v>0</v>
      </c>
      <c r="AC42" s="82">
        <f>VLOOKUP($A42,原始数据!$A:$AAA,57,0)</f>
        <v>0</v>
      </c>
    </row>
    <row r="43" spans="1:29" ht="15" x14ac:dyDescent="0.25">
      <c r="A43">
        <v>396992</v>
      </c>
      <c r="B43" s="5" t="s">
        <v>1119</v>
      </c>
      <c r="C43" s="5" t="s">
        <v>2354</v>
      </c>
      <c r="D43" s="5" t="s">
        <v>90</v>
      </c>
      <c r="E43" s="5" t="str">
        <f>VLOOKUP(A43,原始数据!$A:$F,6,0)</f>
        <v>2018-10-09 00:00:00</v>
      </c>
      <c r="F43" s="87">
        <f>VLOOKUP($A43,原始数据!$A:$AAA,13,0)</f>
        <v>1.007999999999987E-2</v>
      </c>
      <c r="G43" s="87">
        <f>VLOOKUP($A43,原始数据!$A:$AAA,15,0)</f>
        <v>4.2925190671549318E-2</v>
      </c>
      <c r="H43" s="87">
        <f>VLOOKUP($A43,原始数据!$A:$AAA,20,0)</f>
        <v>-0.11276117305349941</v>
      </c>
      <c r="I43" s="87">
        <f>VLOOKUP($A43,原始数据!$A:$AAA,21,0)</f>
        <v>8.8054642301908848E-2</v>
      </c>
      <c r="J43" s="87">
        <f>VLOOKUP($A43,原始数据!$A:$AAA,22,0)</f>
        <v>4.1715718892358922E-3</v>
      </c>
      <c r="K43" s="87">
        <f>VLOOKUP($A43,原始数据!$A:$AAA,23,0)</f>
        <v>0.21563015275487649</v>
      </c>
      <c r="L43" s="87">
        <f>VLOOKUP($A43,原始数据!$A:$AAA,37,0)</f>
        <v>-0.33179285034660871</v>
      </c>
      <c r="M43" s="129">
        <f>VLOOKUP($A43,原始数据!$A:$AAA,45,0)</f>
        <v>1.3988569289235819</v>
      </c>
      <c r="N43" s="88" t="s">
        <v>293</v>
      </c>
      <c r="O43" s="87">
        <f>VLOOKUP($A43,原始数据!$A:$AAA,29,0)</f>
        <v>-0.2246246388481031</v>
      </c>
      <c r="P43" s="82">
        <f>F43-F$54</f>
        <v>2.7049327174140329E-2</v>
      </c>
      <c r="Q43" s="82">
        <f>H43-H$54</f>
        <v>-4.7143170714540758E-2</v>
      </c>
      <c r="R43" s="82">
        <f>VLOOKUP($A43,原始数据!$A:$AAA,46,0)</f>
        <v>-4.7807551766138712E-2</v>
      </c>
      <c r="S43" s="82">
        <f>VLOOKUP($A43,原始数据!$A:$AAA,47,0)</f>
        <v>-0.13037809647979151</v>
      </c>
      <c r="T43" s="82">
        <f>VLOOKUP($A43,原始数据!$A:$AAA,48,0)</f>
        <v>2.5881769872518671E-2</v>
      </c>
      <c r="U43" s="82">
        <f>VLOOKUP($A43,原始数据!$A:$AAA,49,0)</f>
        <v>1.6613435679969871E-2</v>
      </c>
      <c r="V43" s="82">
        <f>VLOOKUP($A43,原始数据!$A:$AAA,50,0)</f>
        <v>0</v>
      </c>
      <c r="W43" s="82">
        <f>VLOOKUP($A43,原始数据!$A:$AAA,51,0)</f>
        <v>0</v>
      </c>
      <c r="X43" s="82">
        <f>VLOOKUP($A43,原始数据!$A:$AAA,52,0)</f>
        <v>0</v>
      </c>
      <c r="Y43" s="82">
        <f>VLOOKUP($A43,原始数据!$A:$AAA,53,0)</f>
        <v>0</v>
      </c>
      <c r="Z43" s="82">
        <f>VLOOKUP($A43,原始数据!$A:$AAA,54,0)</f>
        <v>0</v>
      </c>
      <c r="AA43" s="82">
        <f>VLOOKUP($A43,原始数据!$A:$AAA,55,0)</f>
        <v>0</v>
      </c>
      <c r="AB43" s="82">
        <f>VLOOKUP($A43,原始数据!$A:$AAA,56,0)</f>
        <v>0</v>
      </c>
      <c r="AC43" s="82">
        <f>VLOOKUP($A43,原始数据!$A:$AAA,57,0)</f>
        <v>0</v>
      </c>
    </row>
    <row r="44" spans="1:29" ht="13.2" customHeight="1" x14ac:dyDescent="0.25">
      <c r="A44">
        <v>450835</v>
      </c>
      <c r="B44" s="5" t="s">
        <v>344</v>
      </c>
      <c r="C44" s="5" t="s">
        <v>2355</v>
      </c>
      <c r="D44" s="5" t="s">
        <v>90</v>
      </c>
      <c r="E44" s="5" t="str">
        <f>VLOOKUP(A44,原始数据!$A:$F,6,0)</f>
        <v>2019-04-04 00:00:00</v>
      </c>
      <c r="F44" s="87">
        <f>VLOOKUP($A44,原始数据!$A:$AAA,13,0)</f>
        <v>-1.420741185132657E-2</v>
      </c>
      <c r="G44" s="87">
        <f>VLOOKUP($A44,原始数据!$A:$AAA,15,0)</f>
        <v>3.7094414321370277E-2</v>
      </c>
      <c r="H44" s="87">
        <f>VLOOKUP($A44,原始数据!$A:$AAA,20,0)</f>
        <v>-3.9815134532125603E-2</v>
      </c>
      <c r="I44" s="87">
        <f>VLOOKUP($A44,原始数据!$A:$AAA,21,0)</f>
        <v>0.1051457422138726</v>
      </c>
      <c r="J44" s="87">
        <f>VLOOKUP($A44,原始数据!$A:$AAA,22,0)</f>
        <v>-1.008310571279125E-2</v>
      </c>
      <c r="K44" s="87">
        <f>VLOOKUP($A44,原始数据!$A:$AAA,23,0)</f>
        <v>0.65658996822951754</v>
      </c>
      <c r="L44" s="87">
        <f>VLOOKUP($A44,原始数据!$A:$AAA,37,0)</f>
        <v>-0.26140522707356051</v>
      </c>
      <c r="M44" s="129">
        <f>VLOOKUP($A44,原始数据!$A:$AAA,45,0)</f>
        <v>1.3746806545915411</v>
      </c>
      <c r="N44" s="88" t="s">
        <v>293</v>
      </c>
      <c r="O44" s="87">
        <f>VLOOKUP($A44,原始数据!$A:$AAA,29,0)</f>
        <v>-0.21462438676788989</v>
      </c>
      <c r="P44" s="82">
        <f>F44-F$54</f>
        <v>2.7619153228138887E-3</v>
      </c>
      <c r="Q44" s="82">
        <f>H44-H$54</f>
        <v>2.5802867806833045E-2</v>
      </c>
      <c r="R44" s="82">
        <f>VLOOKUP($A44,原始数据!$A:$AAA,46,0)</f>
        <v>-0.10249940237456499</v>
      </c>
      <c r="S44" s="82">
        <f>VLOOKUP($A44,原始数据!$A:$AAA,47,0)</f>
        <v>-1.1453092630955839E-2</v>
      </c>
      <c r="T44" s="82">
        <f>VLOOKUP($A44,原始数据!$A:$AAA,48,0)</f>
        <v>2.475829818974673E-2</v>
      </c>
      <c r="U44" s="82">
        <f>VLOOKUP($A44,原始数据!$A:$AAA,49,0)</f>
        <v>1.2038073908174679E-2</v>
      </c>
      <c r="V44" s="82">
        <f>VLOOKUP($A44,原始数据!$A:$AAA,50,0)</f>
        <v>0</v>
      </c>
      <c r="W44" s="82">
        <f>VLOOKUP($A44,原始数据!$A:$AAA,51,0)</f>
        <v>0</v>
      </c>
      <c r="X44" s="82">
        <f>VLOOKUP($A44,原始数据!$A:$AAA,52,0)</f>
        <v>0</v>
      </c>
      <c r="Y44" s="82">
        <f>VLOOKUP($A44,原始数据!$A:$AAA,53,0)</f>
        <v>0</v>
      </c>
      <c r="Z44" s="82">
        <f>VLOOKUP($A44,原始数据!$A:$AAA,54,0)</f>
        <v>0</v>
      </c>
      <c r="AA44" s="82">
        <f>VLOOKUP($A44,原始数据!$A:$AAA,55,0)</f>
        <v>0</v>
      </c>
      <c r="AB44" s="82">
        <f>VLOOKUP($A44,原始数据!$A:$AAA,56,0)</f>
        <v>0</v>
      </c>
      <c r="AC44" s="82">
        <f>VLOOKUP($A44,原始数据!$A:$AAA,57,0)</f>
        <v>0</v>
      </c>
    </row>
    <row r="45" spans="1:29" ht="15" x14ac:dyDescent="0.25">
      <c r="A45">
        <v>614515</v>
      </c>
      <c r="B45" s="5" t="s">
        <v>2098</v>
      </c>
      <c r="C45" s="5" t="s">
        <v>2356</v>
      </c>
      <c r="D45" s="5" t="s">
        <v>90</v>
      </c>
      <c r="E45" s="5" t="str">
        <f>VLOOKUP(A45,原始数据!$A:$F,6,0)</f>
        <v>2021-10-12 00:00:00</v>
      </c>
      <c r="F45" s="87">
        <f>VLOOKUP($A45,原始数据!$A:$AAA,13,0)</f>
        <v>-1.193250675864632E-2</v>
      </c>
      <c r="G45" s="87">
        <f>VLOOKUP($A45,原始数据!$A:$AAA,15,0)</f>
        <v>3.2135553607946399E-2</v>
      </c>
      <c r="H45" s="87">
        <f>VLOOKUP($A45,原始数据!$A:$AAA,20,0)</f>
        <v>-4.6952765517888073E-3</v>
      </c>
      <c r="I45" s="87">
        <f>VLOOKUP($A45,原始数据!$A:$AAA,21,0)</f>
        <v>4.4019607843137187E-2</v>
      </c>
      <c r="J45" s="87">
        <f>VLOOKUP($A45,原始数据!$A:$AAA,22,0)</f>
        <v>-2.578796561604579E-2</v>
      </c>
      <c r="K45" s="87">
        <f>VLOOKUP($A45,原始数据!$A:$AAA,23,0)</f>
        <v>0</v>
      </c>
      <c r="L45" s="87">
        <f>VLOOKUP($A45,原始数据!$A:$AAA,37,0)</f>
        <v>-0.21977077363896849</v>
      </c>
      <c r="M45" s="129">
        <f>VLOOKUP($A45,原始数据!$A:$AAA,45,0)</f>
        <v>0.1723474756262032</v>
      </c>
      <c r="N45" s="88" t="s">
        <v>293</v>
      </c>
      <c r="O45" s="87">
        <f>VLOOKUP($A45,原始数据!$A:$AAA,29,0)</f>
        <v>-0.1852680743407609</v>
      </c>
      <c r="P45" s="82">
        <f>F45-F$54</f>
        <v>5.0368204154941382E-3</v>
      </c>
      <c r="Q45" s="82">
        <f>H45-H$54</f>
        <v>6.092272578716984E-2</v>
      </c>
      <c r="R45" s="82">
        <f>VLOOKUP($A45,原始数据!$A:$AAA,46,0)</f>
        <v>-9.0243215325382597E-2</v>
      </c>
      <c r="S45" s="82">
        <f>VLOOKUP($A45,原始数据!$A:$AAA,47,0)</f>
        <v>2.425681255161027E-2</v>
      </c>
      <c r="T45" s="82">
        <f>VLOOKUP($A45,原始数据!$A:$AAA,48,0)</f>
        <v>1.8210147044503081E-2</v>
      </c>
      <c r="U45" s="82">
        <f>VLOOKUP($A45,原始数据!$A:$AAA,49,0)</f>
        <v>1.367635807192036E-2</v>
      </c>
      <c r="V45" s="82">
        <f>VLOOKUP($A45,原始数据!$A:$AAA,50,0)</f>
        <v>0</v>
      </c>
      <c r="W45" s="82">
        <f>VLOOKUP($A45,原始数据!$A:$AAA,51,0)</f>
        <v>0</v>
      </c>
      <c r="X45" s="82">
        <f>VLOOKUP($A45,原始数据!$A:$AAA,52,0)</f>
        <v>0</v>
      </c>
      <c r="Y45" s="82">
        <f>VLOOKUP($A45,原始数据!$A:$AAA,53,0)</f>
        <v>0</v>
      </c>
      <c r="Z45" s="82">
        <f>VLOOKUP($A45,原始数据!$A:$AAA,54,0)</f>
        <v>0</v>
      </c>
      <c r="AA45" s="82">
        <f>VLOOKUP($A45,原始数据!$A:$AAA,55,0)</f>
        <v>0</v>
      </c>
      <c r="AB45" s="82">
        <f>VLOOKUP($A45,原始数据!$A:$AAA,56,0)</f>
        <v>0</v>
      </c>
      <c r="AC45" s="82">
        <f>VLOOKUP($A45,原始数据!$A:$AAA,57,0)</f>
        <v>0</v>
      </c>
    </row>
    <row r="46" spans="1:29" ht="15" x14ac:dyDescent="0.25">
      <c r="A46">
        <v>558507</v>
      </c>
      <c r="B46" s="5" t="s">
        <v>2100</v>
      </c>
      <c r="C46" s="5" t="s">
        <v>2357</v>
      </c>
      <c r="D46" s="5" t="s">
        <v>90</v>
      </c>
      <c r="E46" s="5" t="str">
        <f>VLOOKUP(A46,原始数据!$A:$F,6,0)</f>
        <v>2021-04-13 00:00:00</v>
      </c>
      <c r="F46" s="87">
        <f>VLOOKUP($A46,原始数据!$A:$AAA,13,0)</f>
        <v>-1.113791146424525E-2</v>
      </c>
      <c r="G46" s="87">
        <f>VLOOKUP($A46,原始数据!$A:$AAA,15,0)</f>
        <v>3.205982526284612E-2</v>
      </c>
      <c r="H46" s="87">
        <f>VLOOKUP($A46,原始数据!$A:$AAA,20,0)</f>
        <v>-2.6130091525186971E-2</v>
      </c>
      <c r="I46" s="87">
        <f>VLOOKUP($A46,原始数据!$A:$AAA,21,0)</f>
        <v>7.8110876770111526E-2</v>
      </c>
      <c r="J46" s="87">
        <f>VLOOKUP($A46,原始数据!$A:$AAA,22,0)</f>
        <v>-0.1041230852284231</v>
      </c>
      <c r="K46" s="87">
        <f>VLOOKUP($A46,原始数据!$A:$AAA,23,0)</f>
        <v>0</v>
      </c>
      <c r="L46" s="87">
        <f>VLOOKUP($A46,原始数据!$A:$AAA,37,0)</f>
        <v>-0.2676242801350367</v>
      </c>
      <c r="M46" s="129">
        <f>VLOOKUP($A46,原始数据!$A:$AAA,45,0)</f>
        <v>0.68568498586672488</v>
      </c>
      <c r="N46" s="88" t="s">
        <v>1062</v>
      </c>
      <c r="O46" s="87">
        <f>VLOOKUP($A46,原始数据!$A:$AAA,29,0)</f>
        <v>-0.20648354012766271</v>
      </c>
      <c r="P46" s="82">
        <f>F46-F$54</f>
        <v>5.8314157098952081E-3</v>
      </c>
      <c r="Q46" s="82">
        <f>H46-H$54</f>
        <v>3.9487910813771676E-2</v>
      </c>
      <c r="R46" s="82">
        <f>VLOOKUP($A46,原始数据!$A:$AAA,46,0)</f>
        <v>-9.0477188569831557E-2</v>
      </c>
      <c r="S46" s="82">
        <f>VLOOKUP($A46,原始数据!$A:$AAA,47,0)</f>
        <v>-2.150868028883202E-3</v>
      </c>
      <c r="T46" s="82">
        <f>VLOOKUP($A46,原始数据!$A:$AAA,48,0)</f>
        <v>1.6955427217532959E-2</v>
      </c>
      <c r="U46" s="82">
        <f>VLOOKUP($A46,原始数据!$A:$AAA,49,0)</f>
        <v>1.4852566436112101E-2</v>
      </c>
      <c r="V46" s="82">
        <f>VLOOKUP($A46,原始数据!$A:$AAA,50,0)</f>
        <v>0</v>
      </c>
      <c r="W46" s="82">
        <f>VLOOKUP($A46,原始数据!$A:$AAA,51,0)</f>
        <v>0</v>
      </c>
      <c r="X46" s="82">
        <f>VLOOKUP($A46,原始数据!$A:$AAA,52,0)</f>
        <v>0</v>
      </c>
      <c r="Y46" s="82">
        <f>VLOOKUP($A46,原始数据!$A:$AAA,53,0)</f>
        <v>0</v>
      </c>
      <c r="Z46" s="82">
        <f>VLOOKUP($A46,原始数据!$A:$AAA,54,0)</f>
        <v>0</v>
      </c>
      <c r="AA46" s="82">
        <f>VLOOKUP($A46,原始数据!$A:$AAA,55,0)</f>
        <v>0</v>
      </c>
      <c r="AB46" s="82">
        <f>VLOOKUP($A46,原始数据!$A:$AAA,56,0)</f>
        <v>0</v>
      </c>
      <c r="AC46" s="82">
        <f>VLOOKUP($A46,原始数据!$A:$AAA,57,0)</f>
        <v>0</v>
      </c>
    </row>
    <row r="47" spans="1:29" ht="15" x14ac:dyDescent="0.25">
      <c r="A47">
        <v>670957</v>
      </c>
      <c r="B47" s="5" t="s">
        <v>2245</v>
      </c>
      <c r="C47" s="5" t="s">
        <v>2358</v>
      </c>
      <c r="D47" s="5" t="s">
        <v>90</v>
      </c>
      <c r="E47" s="5" t="str">
        <f>VLOOKUP(A47,原始数据!$A:$F,6,0)</f>
        <v>2022-04-07 00:00:00</v>
      </c>
      <c r="F47" s="87">
        <f>VLOOKUP($A47,原始数据!$A:$AAA,13,0)</f>
        <v>-5.8033841420780394E-3</v>
      </c>
      <c r="G47" s="87">
        <f>VLOOKUP($A47,原始数据!$A:$AAA,15,0)</f>
        <v>4.1608673357263148E-2</v>
      </c>
      <c r="H47" s="87">
        <f>VLOOKUP($A47,原始数据!$A:$AAA,20,0)</f>
        <v>-5.8032461079827853E-2</v>
      </c>
      <c r="I47" s="87">
        <f>VLOOKUP($A47,原始数据!$A:$AAA,21,0)</f>
        <v>0.12910464507442601</v>
      </c>
      <c r="J47" s="87">
        <f>VLOOKUP($A47,原始数据!$A:$AAA,22,0)</f>
        <v>0</v>
      </c>
      <c r="K47" s="87">
        <f>VLOOKUP($A47,原始数据!$A:$AAA,23,0)</f>
        <v>0</v>
      </c>
      <c r="L47" s="87">
        <f>VLOOKUP($A47,原始数据!$A:$AAA,37,0)</f>
        <v>-0.26917773878164952</v>
      </c>
      <c r="M47" s="129">
        <f>VLOOKUP($A47,原始数据!$A:$AAA,45,0)</f>
        <v>1.022424025749173</v>
      </c>
      <c r="N47" s="88" t="s">
        <v>1062</v>
      </c>
      <c r="O47" s="87">
        <f>VLOOKUP($A47,原始数据!$A:$AAA,29,0)</f>
        <v>-0.2051124744376279</v>
      </c>
      <c r="P47" s="82">
        <f>F47-F$54</f>
        <v>1.116594303206242E-2</v>
      </c>
      <c r="Q47" s="82">
        <f>H47-H$54</f>
        <v>7.5855412591307944E-3</v>
      </c>
      <c r="R47" s="82">
        <f>VLOOKUP($A47,原始数据!$A:$AAA,46,0)</f>
        <v>-9.7383239483272654E-2</v>
      </c>
      <c r="S47" s="82">
        <f>VLOOKUP($A47,原始数据!$A:$AAA,47,0)</f>
        <v>-3.6403669724770722E-2</v>
      </c>
      <c r="T47" s="82">
        <f>VLOOKUP($A47,原始数据!$A:$AAA,48,0)</f>
        <v>3.0693722071643229E-2</v>
      </c>
      <c r="U47" s="82">
        <f>VLOOKUP($A47,原始数据!$A:$AAA,49,0)</f>
        <v>1.058990760483303E-2</v>
      </c>
      <c r="V47" s="82">
        <f>VLOOKUP($A47,原始数据!$A:$AAA,50,0)</f>
        <v>0</v>
      </c>
      <c r="W47" s="82">
        <f>VLOOKUP($A47,原始数据!$A:$AAA,51,0)</f>
        <v>0</v>
      </c>
      <c r="X47" s="82">
        <f>VLOOKUP($A47,原始数据!$A:$AAA,52,0)</f>
        <v>0</v>
      </c>
      <c r="Y47" s="82">
        <f>VLOOKUP($A47,原始数据!$A:$AAA,53,0)</f>
        <v>0</v>
      </c>
      <c r="Z47" s="82">
        <f>VLOOKUP($A47,原始数据!$A:$AAA,54,0)</f>
        <v>0</v>
      </c>
      <c r="AA47" s="82">
        <f>VLOOKUP($A47,原始数据!$A:$AAA,55,0)</f>
        <v>0</v>
      </c>
      <c r="AB47" s="82">
        <f>VLOOKUP($A47,原始数据!$A:$AAA,56,0)</f>
        <v>0</v>
      </c>
      <c r="AC47" s="82">
        <f>VLOOKUP($A47,原始数据!$A:$AAA,57,0)</f>
        <v>0</v>
      </c>
    </row>
    <row r="48" spans="1:29" ht="15" x14ac:dyDescent="0.25">
      <c r="A48">
        <v>724918</v>
      </c>
      <c r="B48" s="5" t="s">
        <v>2462</v>
      </c>
      <c r="C48" s="5" t="s">
        <v>2307</v>
      </c>
      <c r="D48" s="5" t="s">
        <v>90</v>
      </c>
      <c r="E48" s="5" t="str">
        <f>VLOOKUP(A48,原始数据!$A:$F,6,0)</f>
        <v>2022-11-10 00:00:00</v>
      </c>
      <c r="F48" s="87">
        <f>VLOOKUP($A48,原始数据!$A:$AAA,13,0)</f>
        <v>1.9091890097120421E-3</v>
      </c>
      <c r="G48" s="87">
        <f>VLOOKUP($A48,原始数据!$A:$AAA,15,0)</f>
        <v>7.7197679607318159E-2</v>
      </c>
      <c r="H48" s="87">
        <f>VLOOKUP($A48,原始数据!$A:$AAA,20,0)</f>
        <v>-9.4378334017233279E-3</v>
      </c>
      <c r="I48" s="87">
        <f>VLOOKUP($A48,原始数据!$A:$AAA,21,0)</f>
        <v>0.2197197197197196</v>
      </c>
      <c r="J48" s="87">
        <f>VLOOKUP($A48,原始数据!$A:$AAA,22,0)</f>
        <v>0</v>
      </c>
      <c r="K48" s="87">
        <f>VLOOKUP($A48,原始数据!$A:$AAA,23,0)</f>
        <v>0</v>
      </c>
      <c r="L48" s="87">
        <f>VLOOKUP($A48,原始数据!$A:$AAA,37,0)</f>
        <v>-0.2344287199168465</v>
      </c>
      <c r="M48" s="129">
        <f>VLOOKUP($A48,原始数据!$A:$AAA,45,0)</f>
        <v>0.85657359459796256</v>
      </c>
      <c r="N48" s="88" t="s">
        <v>1062</v>
      </c>
      <c r="O48" s="87">
        <f>VLOOKUP($A48,原始数据!$A:$AAA,29,0)</f>
        <v>-0.199615481066622</v>
      </c>
      <c r="P48" s="82">
        <f>F48-F$54</f>
        <v>1.8878516183852501E-2</v>
      </c>
      <c r="Q48" s="82">
        <f>H48-H$54</f>
        <v>5.618016893723532E-2</v>
      </c>
      <c r="R48" s="82">
        <f>VLOOKUP($A48,原始数据!$A:$AAA,46,0)</f>
        <v>-8.4366023799753775E-2</v>
      </c>
      <c r="S48" s="82">
        <f>VLOOKUP($A48,原始数据!$A:$AAA,47,0)</f>
        <v>-2.115263959845826E-2</v>
      </c>
      <c r="T48" s="82">
        <f>VLOOKUP($A48,原始数据!$A:$AAA,48,0)</f>
        <v>5.9616242748772752E-2</v>
      </c>
      <c r="U48" s="82">
        <f>VLOOKUP($A48,原始数据!$A:$AAA,49,0)</f>
        <v>1.6592268171481631E-2</v>
      </c>
      <c r="V48" s="82">
        <f>VLOOKUP($A48,原始数据!$A:$AAA,50,0)</f>
        <v>0</v>
      </c>
      <c r="W48" s="82">
        <f>VLOOKUP($A48,原始数据!$A:$AAA,51,0)</f>
        <v>0</v>
      </c>
      <c r="X48" s="82">
        <f>VLOOKUP($A48,原始数据!$A:$AAA,52,0)</f>
        <v>0</v>
      </c>
      <c r="Y48" s="82">
        <f>VLOOKUP($A48,原始数据!$A:$AAA,53,0)</f>
        <v>0</v>
      </c>
      <c r="Z48" s="82">
        <f>VLOOKUP($A48,原始数据!$A:$AAA,54,0)</f>
        <v>0</v>
      </c>
      <c r="AA48" s="82">
        <f>VLOOKUP($A48,原始数据!$A:$AAA,55,0)</f>
        <v>0</v>
      </c>
      <c r="AB48" s="82">
        <f>VLOOKUP($A48,原始数据!$A:$AAA,56,0)</f>
        <v>0</v>
      </c>
      <c r="AC48" s="82">
        <f>VLOOKUP($A48,原始数据!$A:$AAA,57,0)</f>
        <v>0</v>
      </c>
    </row>
    <row r="49" spans="1:29" ht="15" x14ac:dyDescent="0.25">
      <c r="A49">
        <v>767434</v>
      </c>
      <c r="B49" s="5" t="s">
        <v>2725</v>
      </c>
      <c r="C49" s="5" t="s">
        <v>2565</v>
      </c>
      <c r="D49" s="5" t="s">
        <v>90</v>
      </c>
      <c r="E49" s="5" t="str">
        <f>VLOOKUP(A49,原始数据!$A:$F,6,0)</f>
        <v>2023-04-03 00:00:00</v>
      </c>
      <c r="F49" s="87">
        <f>VLOOKUP($A49,原始数据!$A:$AAA,13,0)</f>
        <v>6.6571077427284298E-3</v>
      </c>
      <c r="G49" s="87">
        <f>VLOOKUP($A49,原始数据!$A:$AAA,15,0)</f>
        <v>6.7557293363744941E-2</v>
      </c>
      <c r="H49" s="87">
        <f>VLOOKUP($A49,原始数据!$A:$AAA,20,0)</f>
        <v>1.9367991845056221E-3</v>
      </c>
      <c r="I49" s="87">
        <f>VLOOKUP($A49,原始数据!$A:$AAA,21,0)</f>
        <v>0</v>
      </c>
      <c r="J49" s="87">
        <f>VLOOKUP($A49,原始数据!$A:$AAA,22,0)</f>
        <v>0</v>
      </c>
      <c r="K49" s="87">
        <f>VLOOKUP($A49,原始数据!$A:$AAA,23,0)</f>
        <v>0</v>
      </c>
      <c r="L49" s="87">
        <f>VLOOKUP($A49,原始数据!$A:$AAA,37,0)</f>
        <v>-0.31400877834674468</v>
      </c>
      <c r="M49" s="129">
        <f>VLOOKUP($A49,原始数据!$A:$AAA,45,0)</f>
        <v>6.6064114438994695E-2</v>
      </c>
      <c r="N49" s="88" t="s">
        <v>1062</v>
      </c>
      <c r="O49" s="87">
        <f>VLOOKUP($A49,原始数据!$A:$AAA,29,0)</f>
        <v>-0.22194565442854181</v>
      </c>
      <c r="P49" s="82">
        <f>F49-F$54</f>
        <v>2.3626434916868888E-2</v>
      </c>
      <c r="Q49" s="82">
        <f>H49-H$54</f>
        <v>6.755480152346427E-2</v>
      </c>
      <c r="R49" s="82">
        <f>VLOOKUP($A49,原始数据!$A:$AAA,46,0)</f>
        <v>-8.1753312945973433E-2</v>
      </c>
      <c r="S49" s="82">
        <f>VLOOKUP($A49,原始数据!$A:$AAA,47,0)</f>
        <v>-3.4413854351686979E-3</v>
      </c>
      <c r="T49" s="82">
        <f>VLOOKUP($A49,原始数据!$A:$AAA,48,0)</f>
        <v>4.6269143043336618E-2</v>
      </c>
      <c r="U49" s="82">
        <f>VLOOKUP($A49,原始数据!$A:$AAA,49,0)</f>
        <v>2.0346724800166079E-2</v>
      </c>
      <c r="V49" s="82">
        <f>VLOOKUP($A49,原始数据!$A:$AAA,50,0)</f>
        <v>0</v>
      </c>
      <c r="W49" s="82">
        <f>VLOOKUP($A49,原始数据!$A:$AAA,51,0)</f>
        <v>0</v>
      </c>
      <c r="X49" s="82">
        <f>VLOOKUP($A49,原始数据!$A:$AAA,52,0)</f>
        <v>0</v>
      </c>
      <c r="Y49" s="82">
        <f>VLOOKUP($A49,原始数据!$A:$AAA,53,0)</f>
        <v>0</v>
      </c>
      <c r="Z49" s="82">
        <f>VLOOKUP($A49,原始数据!$A:$AAA,54,0)</f>
        <v>0</v>
      </c>
      <c r="AA49" s="82">
        <f>VLOOKUP($A49,原始数据!$A:$AAA,55,0)</f>
        <v>0</v>
      </c>
      <c r="AB49" s="82">
        <f>VLOOKUP($A49,原始数据!$A:$AAA,56,0)</f>
        <v>0</v>
      </c>
      <c r="AC49" s="82">
        <f>VLOOKUP($A49,原始数据!$A:$AAA,57,0)</f>
        <v>0</v>
      </c>
    </row>
    <row r="50" spans="1:29" ht="15" x14ac:dyDescent="0.25">
      <c r="A50">
        <v>598056</v>
      </c>
      <c r="B50" s="5" t="s">
        <v>2726</v>
      </c>
      <c r="C50" s="5" t="s">
        <v>2673</v>
      </c>
      <c r="D50" s="5" t="s">
        <v>90</v>
      </c>
      <c r="E50" s="5" t="str">
        <f>VLOOKUP(A50,原始数据!$A:$F,6,0)</f>
        <v>2021-08-25 00:00:00</v>
      </c>
      <c r="F50" s="87">
        <f>VLOOKUP($A50,原始数据!$A:$AAA,13,0)</f>
        <v>-1.5105443845022101E-2</v>
      </c>
      <c r="G50" s="87">
        <f>VLOOKUP($A50,原始数据!$A:$AAA,15,0)</f>
        <v>2.86855854932897E-2</v>
      </c>
      <c r="H50" s="87">
        <f>VLOOKUP($A50,原始数据!$A:$AAA,20,0)</f>
        <v>-2.191700759789594E-2</v>
      </c>
      <c r="I50" s="87">
        <f>VLOOKUP($A50,原始数据!$A:$AAA,21,0)</f>
        <v>4.9371358478994098E-2</v>
      </c>
      <c r="J50" s="87">
        <f>VLOOKUP($A50,原始数据!$A:$AAA,22,0)</f>
        <v>-7.1469248291571863E-2</v>
      </c>
      <c r="K50" s="87">
        <f>VLOOKUP($A50,原始数据!$A:$AAA,23,0)</f>
        <v>0</v>
      </c>
      <c r="L50" s="87">
        <f>VLOOKUP($A50,原始数据!$A:$AAA,37,0)</f>
        <v>-0.28167501789549032</v>
      </c>
      <c r="M50" s="129">
        <f>VLOOKUP($A50,原始数据!$A:$AAA,45,0)</f>
        <v>0.11056928266288719</v>
      </c>
      <c r="N50" s="88" t="s">
        <v>1062</v>
      </c>
      <c r="O50" s="87">
        <f>VLOOKUP($A50,原始数据!$A:$AAA,29,0)</f>
        <v>-0.18933656467737051</v>
      </c>
      <c r="P50" s="82">
        <f>F50-F$54</f>
        <v>1.8638833291183578E-3</v>
      </c>
      <c r="Q50" s="82">
        <f>H50-H$54</f>
        <v>4.3700994741062704E-2</v>
      </c>
      <c r="R50" s="82">
        <f>VLOOKUP($A50,原始数据!$A:$AAA,46,0)</f>
        <v>-9.9551918955776308E-2</v>
      </c>
      <c r="S50" s="82">
        <f>VLOOKUP($A50,原始数据!$A:$AAA,47,0)</f>
        <v>1.8282128948507111E-2</v>
      </c>
      <c r="T50" s="82">
        <f>VLOOKUP($A50,原始数据!$A:$AAA,48,0)</f>
        <v>1.5162380903595901E-2</v>
      </c>
      <c r="U50" s="82">
        <f>VLOOKUP($A50,原始数据!$A:$AAA,49,0)</f>
        <v>1.332122313048734E-2</v>
      </c>
      <c r="V50" s="82">
        <f>VLOOKUP($A50,原始数据!$A:$AAA,50,0)</f>
        <v>0</v>
      </c>
      <c r="W50" s="82">
        <f>VLOOKUP($A50,原始数据!$A:$AAA,51,0)</f>
        <v>0</v>
      </c>
      <c r="X50" s="82">
        <f>VLOOKUP($A50,原始数据!$A:$AAA,52,0)</f>
        <v>0</v>
      </c>
      <c r="Y50" s="82">
        <f>VLOOKUP($A50,原始数据!$A:$AAA,53,0)</f>
        <v>0</v>
      </c>
      <c r="Z50" s="82">
        <f>VLOOKUP($A50,原始数据!$A:$AAA,54,0)</f>
        <v>0</v>
      </c>
      <c r="AA50" s="82">
        <f>VLOOKUP($A50,原始数据!$A:$AAA,55,0)</f>
        <v>0</v>
      </c>
      <c r="AB50" s="82">
        <f>VLOOKUP($A50,原始数据!$A:$AAA,56,0)</f>
        <v>0</v>
      </c>
      <c r="AC50" s="82">
        <f>VLOOKUP($A50,原始数据!$A:$AAA,57,0)</f>
        <v>0</v>
      </c>
    </row>
    <row r="51" spans="1:29" ht="15" x14ac:dyDescent="0.25">
      <c r="A51">
        <v>744646</v>
      </c>
      <c r="B51" s="5" t="s">
        <v>2728</v>
      </c>
      <c r="C51" s="5" t="s">
        <v>2685</v>
      </c>
      <c r="D51" s="5" t="s">
        <v>90</v>
      </c>
      <c r="E51" s="5" t="str">
        <f>VLOOKUP(A51,原始数据!$A:$F,6,0)</f>
        <v>2023-01-09 00:00:00</v>
      </c>
      <c r="F51" s="87">
        <f>VLOOKUP($A51,原始数据!$A:$AAA,13,0)</f>
        <v>9.2250922509224953E-3</v>
      </c>
      <c r="G51" s="87">
        <f>VLOOKUP($A51,原始数据!$A:$AAA,15,0)</f>
        <v>4.9904030710172798E-2</v>
      </c>
      <c r="H51" s="87">
        <f>VLOOKUP($A51,原始数据!$A:$AAA,20,0)</f>
        <v>3.9923954372623527E-2</v>
      </c>
      <c r="I51" s="87">
        <f>VLOOKUP($A51,原始数据!$A:$AAA,21,0)</f>
        <v>0</v>
      </c>
      <c r="J51" s="87">
        <f>VLOOKUP($A51,原始数据!$A:$AAA,22,0)</f>
        <v>0</v>
      </c>
      <c r="K51" s="87">
        <f>VLOOKUP($A51,原始数据!$A:$AAA,23,0)</f>
        <v>0</v>
      </c>
      <c r="L51" s="87">
        <f>VLOOKUP($A51,原始数据!$A:$AAA,37,0)</f>
        <v>-0.23822463768115951</v>
      </c>
      <c r="M51" s="129">
        <f>VLOOKUP($A51,原始数据!$A:$AAA,45,0)</f>
        <v>0.45558414549873077</v>
      </c>
      <c r="N51" s="88" t="s">
        <v>1062</v>
      </c>
      <c r="O51" s="87">
        <f>VLOOKUP($A51,原始数据!$A:$AAA,29,0)</f>
        <v>-0.1866537717601548</v>
      </c>
      <c r="P51" s="82">
        <f>F51-F$54</f>
        <v>2.6194419425062954E-2</v>
      </c>
      <c r="Q51" s="82">
        <f>H51-H$54</f>
        <v>0.10554195671158217</v>
      </c>
      <c r="R51" s="82">
        <f>VLOOKUP($A51,原始数据!$A:$AAA,46,0)</f>
        <v>-7.0342205323194018E-2</v>
      </c>
      <c r="S51" s="82">
        <f>VLOOKUP($A51,原始数据!$A:$AAA,47,0)</f>
        <v>3.1697341513292399E-2</v>
      </c>
      <c r="T51" s="82">
        <f>VLOOKUP($A51,原始数据!$A:$AAA,48,0)</f>
        <v>3.1669865642994122E-2</v>
      </c>
      <c r="U51" s="82">
        <f>VLOOKUP($A51,原始数据!$A:$AAA,49,0)</f>
        <v>1.7674418604651351E-2</v>
      </c>
      <c r="V51" s="82">
        <f>VLOOKUP($A51,原始数据!$A:$AAA,50,0)</f>
        <v>0</v>
      </c>
      <c r="W51" s="82">
        <f>VLOOKUP($A51,原始数据!$A:$AAA,51,0)</f>
        <v>0</v>
      </c>
      <c r="X51" s="82">
        <f>VLOOKUP($A51,原始数据!$A:$AAA,52,0)</f>
        <v>0</v>
      </c>
      <c r="Y51" s="82">
        <f>VLOOKUP($A51,原始数据!$A:$AAA,53,0)</f>
        <v>0</v>
      </c>
      <c r="Z51" s="82">
        <f>VLOOKUP($A51,原始数据!$A:$AAA,54,0)</f>
        <v>0</v>
      </c>
      <c r="AA51" s="82">
        <f>VLOOKUP($A51,原始数据!$A:$AAA,55,0)</f>
        <v>0</v>
      </c>
      <c r="AB51" s="82">
        <f>VLOOKUP($A51,原始数据!$A:$AAA,56,0)</f>
        <v>0</v>
      </c>
      <c r="AC51" s="82">
        <f>VLOOKUP($A51,原始数据!$A:$AAA,57,0)</f>
        <v>0</v>
      </c>
    </row>
    <row r="52" spans="1:29" ht="15" x14ac:dyDescent="0.25">
      <c r="A52">
        <v>619987</v>
      </c>
      <c r="B52" s="6" t="s">
        <v>384</v>
      </c>
      <c r="C52" s="6" t="s">
        <v>2359</v>
      </c>
      <c r="D52" s="6" t="s">
        <v>90</v>
      </c>
      <c r="E52" s="6" t="str">
        <f>VLOOKUP(A52,原始数据!$A:$F,6,0)</f>
        <v>2021-11-04 00:00:00</v>
      </c>
      <c r="F52" s="157">
        <f>VLOOKUP($A52,原始数据!$A:$AAA,13,0)</f>
        <v>-1.5776157166245031E-2</v>
      </c>
      <c r="G52" s="157">
        <f>VLOOKUP($A52,原始数据!$A:$AAA,15,0)</f>
        <v>3.2958450484223738E-2</v>
      </c>
      <c r="H52" s="157">
        <f>VLOOKUP($A52,原始数据!$A:$AAA,20,0)</f>
        <v>-6.7672353024108345E-2</v>
      </c>
      <c r="I52" s="97">
        <f>VLOOKUP($A52,原始数据!$A:$AAA,21,0)</f>
        <v>7.591960561243849E-2</v>
      </c>
      <c r="J52" s="97">
        <f>VLOOKUP($A52,原始数据!$A:$AAA,22,0)</f>
        <v>-8.0608046858656968E-2</v>
      </c>
      <c r="K52" s="97">
        <f>VLOOKUP($A52,原始数据!$A:$AAA,23,0)</f>
        <v>0.43928141308711371</v>
      </c>
      <c r="L52" s="97">
        <f>VLOOKUP($A52,原始数据!$A:$AAA,37,0)</f>
        <v>-0.28080041851948723</v>
      </c>
      <c r="M52" s="130">
        <f>VLOOKUP($A52,原始数据!$A:$AAA,45,0)</f>
        <v>0.53255477717112776</v>
      </c>
      <c r="N52" s="98" t="s">
        <v>1062</v>
      </c>
      <c r="O52" s="87">
        <f>VLOOKUP($A52,原始数据!$A:$AAA,29,0)</f>
        <v>-0.2063789868667916</v>
      </c>
      <c r="P52" s="82">
        <f>F52-F$54</f>
        <v>1.1931700078954277E-3</v>
      </c>
      <c r="Q52" s="82">
        <f>H52-H$54</f>
        <v>-2.0543506851496973E-3</v>
      </c>
      <c r="R52" s="82">
        <f>VLOOKUP($A52,原始数据!$A:$AAA,46,0)</f>
        <v>-9.31904694769492E-2</v>
      </c>
      <c r="S52" s="82">
        <f>VLOOKUP($A52,原始数据!$A:$AAA,47,0)</f>
        <v>-3.3348880597014907E-2</v>
      </c>
      <c r="T52" s="82">
        <f>VLOOKUP($A52,原始数据!$A:$AAA,48,0)</f>
        <v>2.5382692908466179E-2</v>
      </c>
      <c r="U52" s="82">
        <f>VLOOKUP($A52,原始数据!$A:$AAA,49,0)</f>
        <v>7.3882245410923364E-3</v>
      </c>
      <c r="V52" s="82">
        <f>VLOOKUP($A52,原始数据!$A:$AAA,50,0)</f>
        <v>0</v>
      </c>
      <c r="W52" s="82">
        <f>VLOOKUP($A52,原始数据!$A:$AAA,51,0)</f>
        <v>0</v>
      </c>
      <c r="X52" s="82">
        <f>VLOOKUP($A52,原始数据!$A:$AAA,52,0)</f>
        <v>0</v>
      </c>
      <c r="Y52" s="82">
        <f>VLOOKUP($A52,原始数据!$A:$AAA,53,0)</f>
        <v>0</v>
      </c>
      <c r="Z52" s="82">
        <f>VLOOKUP($A52,原始数据!$A:$AAA,54,0)</f>
        <v>0</v>
      </c>
      <c r="AA52" s="82">
        <f>VLOOKUP($A52,原始数据!$A:$AAA,55,0)</f>
        <v>0</v>
      </c>
      <c r="AB52" s="82">
        <f>VLOOKUP($A52,原始数据!$A:$AAA,56,0)</f>
        <v>0</v>
      </c>
      <c r="AC52" s="82">
        <f>VLOOKUP($A52,原始数据!$A:$AAA,57,0)</f>
        <v>0</v>
      </c>
    </row>
    <row r="53" spans="1:29" ht="15.6" x14ac:dyDescent="0.35">
      <c r="A53" t="s">
        <v>1148</v>
      </c>
      <c r="B53" s="92" t="s">
        <v>166</v>
      </c>
      <c r="C53" s="11"/>
      <c r="D53" s="11"/>
      <c r="E53" s="11"/>
      <c r="F53" s="105">
        <f t="shared" ref="F53:M53" si="2">AVERAGE(F33:F52)</f>
        <v>-6.0117429891712038E-3</v>
      </c>
      <c r="G53" s="105">
        <f t="shared" si="2"/>
        <v>4.298484396619371E-2</v>
      </c>
      <c r="H53" s="105">
        <f t="shared" si="2"/>
        <v>-4.6013294975745217E-2</v>
      </c>
      <c r="I53" s="105">
        <f t="shared" si="2"/>
        <v>0.10025439871792126</v>
      </c>
      <c r="J53" s="105">
        <f t="shared" si="2"/>
        <v>-1.0428618706679018E-2</v>
      </c>
      <c r="K53" s="105">
        <f t="shared" si="2"/>
        <v>0.16689845688407295</v>
      </c>
      <c r="L53" s="105">
        <f t="shared" si="2"/>
        <v>-0.26614842897564772</v>
      </c>
      <c r="M53" s="132">
        <f t="shared" si="2"/>
        <v>0.58363122049819716</v>
      </c>
      <c r="N53" s="45"/>
      <c r="O53" s="87">
        <f>AVERAGE(O33:O52)</f>
        <v>-0.20754590951683111</v>
      </c>
      <c r="P53" s="82"/>
      <c r="Q53" s="82"/>
      <c r="R53" s="113">
        <f t="shared" ref="R53:AC53" si="3">AVERAGE(R33:R52)</f>
        <v>-8.6232101864417571E-2</v>
      </c>
      <c r="S53" s="113">
        <f t="shared" si="3"/>
        <v>-2.7892709380496289E-2</v>
      </c>
      <c r="T53" s="113">
        <f t="shared" si="3"/>
        <v>2.6572282483376841E-2</v>
      </c>
      <c r="U53" s="113">
        <f t="shared" si="3"/>
        <v>1.3674428751496825E-2</v>
      </c>
      <c r="V53" s="113">
        <f t="shared" si="3"/>
        <v>0</v>
      </c>
      <c r="W53" s="113">
        <f t="shared" si="3"/>
        <v>0</v>
      </c>
      <c r="X53" s="113">
        <f t="shared" si="3"/>
        <v>0</v>
      </c>
      <c r="Y53" s="113">
        <f t="shared" si="3"/>
        <v>0</v>
      </c>
      <c r="Z53" s="113">
        <f t="shared" si="3"/>
        <v>0</v>
      </c>
      <c r="AA53" s="113">
        <f t="shared" si="3"/>
        <v>0</v>
      </c>
      <c r="AB53" s="113">
        <f t="shared" si="3"/>
        <v>0</v>
      </c>
      <c r="AC53" s="113">
        <f t="shared" si="3"/>
        <v>0</v>
      </c>
    </row>
    <row r="54" spans="1:29" ht="15" x14ac:dyDescent="0.35">
      <c r="A54" s="93" t="s">
        <v>1003</v>
      </c>
      <c r="B54" s="5" t="s">
        <v>185</v>
      </c>
      <c r="C54" s="5" t="s">
        <v>178</v>
      </c>
      <c r="D54" s="5"/>
      <c r="E54" s="65"/>
      <c r="F54" s="105">
        <f>VLOOKUP($A54,原始数据!$A:$AAA,13,0)</f>
        <v>-1.6969327174140458E-2</v>
      </c>
      <c r="G54" s="105">
        <f>VLOOKUP($A54,原始数据!$A:$AAA,15,0)</f>
        <v>1.8324344771435189E-2</v>
      </c>
      <c r="H54" s="105">
        <f>VLOOKUP($A54,原始数据!$A:$AAA,20,0)</f>
        <v>-6.5618002338958648E-2</v>
      </c>
      <c r="I54" s="105">
        <f>VLOOKUP($A54,原始数据!$A:$AAA,21,0)</f>
        <v>-6.2784097652247683E-2</v>
      </c>
      <c r="J54" s="105">
        <f>VLOOKUP($A54,原始数据!$A:$AAA,22,0)</f>
        <v>-0.21580933653927969</v>
      </c>
      <c r="K54" s="105">
        <f>VLOOKUP($A54,原始数据!$A:$AAA,23,0)</f>
        <v>0.2051990427705761</v>
      </c>
      <c r="L54" s="105">
        <f>VLOOKUP($A54,原始数据!$A:$AAA,37,0)</f>
        <v>-0.53628533153248614</v>
      </c>
      <c r="M54" s="129">
        <f>VLOOKUP($A54,原始数据!$A:$AAA,45,0)</f>
        <v>-0.1422873269437237</v>
      </c>
      <c r="N54" s="88"/>
      <c r="O54" s="87">
        <f>VLOOKUP($A54,原始数据!$A:$AAA,29,0)</f>
        <v>-0.19400580262644851</v>
      </c>
      <c r="P54" s="82"/>
      <c r="Q54" s="82"/>
      <c r="R54" s="82">
        <f>VLOOKUP($A54,原始数据!$A:$AAA,46,0)</f>
        <v>-0.1048829204201971</v>
      </c>
      <c r="S54" s="82">
        <f>VLOOKUP($A54,原始数据!$A:$AAA,47,0)</f>
        <v>-8.367527460334756E-3</v>
      </c>
      <c r="T54" s="82">
        <f>VLOOKUP($A54,原始数据!$A:$AAA,48,0)</f>
        <v>7.2790338966037824E-3</v>
      </c>
      <c r="U54" s="82">
        <f>VLOOKUP($A54,原始数据!$A:$AAA,49,0)</f>
        <v>1.0965492681906939E-2</v>
      </c>
      <c r="V54" s="82">
        <f>VLOOKUP($A54,原始数据!$A:$AAA,50,0)</f>
        <v>0</v>
      </c>
      <c r="W54" s="82">
        <f>VLOOKUP($A54,原始数据!$A:$AAA,51,0)</f>
        <v>0</v>
      </c>
      <c r="X54" s="82">
        <f>VLOOKUP($A54,原始数据!$A:$AAA,52,0)</f>
        <v>0</v>
      </c>
      <c r="Y54" s="82">
        <f>VLOOKUP($A54,原始数据!$A:$AAA,53,0)</f>
        <v>0</v>
      </c>
      <c r="Z54" s="82">
        <f>VLOOKUP($A54,原始数据!$A:$AAA,54,0)</f>
        <v>0</v>
      </c>
      <c r="AA54" s="82">
        <f>VLOOKUP($A54,原始数据!$A:$AAA,55,0)</f>
        <v>0</v>
      </c>
      <c r="AB54" s="82">
        <f>VLOOKUP($A54,原始数据!$A:$AAA,56,0)</f>
        <v>0</v>
      </c>
      <c r="AC54" s="82">
        <f>VLOOKUP($A54,原始数据!$A:$AAA,57,0)</f>
        <v>0</v>
      </c>
    </row>
    <row r="55" spans="1:29" ht="13.95" customHeight="1" x14ac:dyDescent="0.35">
      <c r="B55" s="158" t="s">
        <v>2083</v>
      </c>
      <c r="C55" s="158"/>
      <c r="D55" s="158"/>
      <c r="E55" s="158"/>
      <c r="F55" s="38"/>
      <c r="G55" s="38"/>
      <c r="H55" s="38"/>
      <c r="I55" s="106"/>
      <c r="J55" s="106"/>
      <c r="K55" s="106"/>
      <c r="L55" s="106"/>
      <c r="M55" s="131"/>
      <c r="N55" s="47"/>
      <c r="O55" s="21"/>
      <c r="P55" s="82"/>
      <c r="Q55" s="82"/>
      <c r="W55" s="82"/>
      <c r="X55" s="82"/>
      <c r="Y55" s="82"/>
      <c r="Z55" s="82"/>
      <c r="AA55" s="82"/>
      <c r="AB55" s="82"/>
      <c r="AC55" s="82"/>
    </row>
    <row r="56" spans="1:29" ht="13.95" customHeight="1" x14ac:dyDescent="0.35">
      <c r="B56" s="161"/>
      <c r="C56" s="161"/>
      <c r="D56" s="161"/>
      <c r="E56" s="161"/>
      <c r="F56" s="39"/>
      <c r="G56" s="39"/>
      <c r="H56" s="39"/>
      <c r="I56" s="104"/>
      <c r="J56" s="104"/>
      <c r="K56" s="104"/>
      <c r="L56" s="104"/>
      <c r="M56" s="133"/>
      <c r="N56" s="52"/>
      <c r="O56" s="21"/>
      <c r="R56" t="s">
        <v>1146</v>
      </c>
      <c r="W56" s="82"/>
      <c r="X56" s="82"/>
      <c r="Y56" s="82"/>
      <c r="Z56" s="82"/>
      <c r="AA56" s="82"/>
      <c r="AB56" s="82"/>
      <c r="AC56" s="82"/>
    </row>
    <row r="57" spans="1:29" ht="15" x14ac:dyDescent="0.25">
      <c r="A57">
        <v>161154</v>
      </c>
      <c r="B57" s="5" t="s">
        <v>1598</v>
      </c>
      <c r="C57" s="5" t="s">
        <v>2360</v>
      </c>
      <c r="D57" s="5" t="s">
        <v>2107</v>
      </c>
      <c r="E57" s="5" t="str">
        <f>VLOOKUP(A57,原始数据!$A:$F,6,0)</f>
        <v>2015-02-05 00:00:00</v>
      </c>
      <c r="F57" s="87">
        <f>VLOOKUP($A57,原始数据!$A:$AAA,13,0)</f>
        <v>-6.5533185276889228E-4</v>
      </c>
      <c r="G57" s="87">
        <f>VLOOKUP($A57,原始数据!$A:$AAA,15,0)</f>
        <v>2.1244140189002E-2</v>
      </c>
      <c r="H57" s="87">
        <f>VLOOKUP($A57,原始数据!$A:$AAA,20,0)</f>
        <v>1.6441399740788839E-2</v>
      </c>
      <c r="I57" s="87">
        <f>VLOOKUP($A57,原始数据!$A:$AAA,21,0)</f>
        <v>0.16290586512789579</v>
      </c>
      <c r="J57" s="87">
        <f>VLOOKUP($A57,原始数据!$A:$AAA,22,0)</f>
        <v>0.1044946492271106</v>
      </c>
      <c r="K57" s="87">
        <f>VLOOKUP($A57,原始数据!$A:$AAA,23,0)</f>
        <v>6.1279087375700307E-2</v>
      </c>
      <c r="L57" s="87">
        <f>VLOOKUP($A57,原始数据!$A:$AAA,37,0)</f>
        <v>-7.8878558977338781E-2</v>
      </c>
      <c r="M57" s="129">
        <f>VLOOKUP($A57,原始数据!$A:$AAA,45,0)</f>
        <v>1.935636643678214</v>
      </c>
      <c r="N57" s="88" t="s">
        <v>293</v>
      </c>
      <c r="O57" s="87">
        <f>VLOOKUP($A57,原始数据!$A:$AAA,29,0)</f>
        <v>-7.8878558977338781E-2</v>
      </c>
      <c r="R57" s="82">
        <f>VLOOKUP($A57,原始数据!$A:$AAA,46,0)</f>
        <v>1.96630253656731E-2</v>
      </c>
      <c r="S57" s="82">
        <f>VLOOKUP($A57,原始数据!$A:$AAA,47,0)</f>
        <v>-1.7649622312608911E-2</v>
      </c>
      <c r="T57" s="82">
        <f>VLOOKUP($A57,原始数据!$A:$AAA,48,0)</f>
        <v>2.7569015551752288E-2</v>
      </c>
      <c r="U57" s="82">
        <f>VLOOKUP($A57,原始数据!$A:$AAA,49,0)</f>
        <v>-6.1551830261775686E-3</v>
      </c>
      <c r="V57" s="82">
        <f>VLOOKUP($A57,原始数据!$A:$AAA,50,0)</f>
        <v>0</v>
      </c>
      <c r="W57" s="82">
        <f>VLOOKUP($A57,原始数据!$A:$AAA,51,0)</f>
        <v>0</v>
      </c>
      <c r="X57" s="82">
        <f>VLOOKUP($A57,原始数据!$A:$AAA,52,0)</f>
        <v>0</v>
      </c>
      <c r="Y57" s="82">
        <f>VLOOKUP($A57,原始数据!$A:$AAA,53,0)</f>
        <v>0</v>
      </c>
      <c r="Z57" s="82">
        <f>VLOOKUP($A57,原始数据!$A:$AAA,54,0)</f>
        <v>0</v>
      </c>
      <c r="AA57" s="82">
        <f>VLOOKUP($A57,原始数据!$A:$AAA,55,0)</f>
        <v>0</v>
      </c>
      <c r="AB57" s="82">
        <f>VLOOKUP($A57,原始数据!$A:$AAA,56,0)</f>
        <v>0</v>
      </c>
      <c r="AC57" s="82">
        <f>VLOOKUP($A57,原始数据!$A:$AAA,57,0)</f>
        <v>0</v>
      </c>
    </row>
    <row r="58" spans="1:29" ht="15" x14ac:dyDescent="0.25">
      <c r="A58">
        <v>485049</v>
      </c>
      <c r="B58" s="5" t="s">
        <v>2092</v>
      </c>
      <c r="C58" s="5" t="s">
        <v>2361</v>
      </c>
      <c r="D58" s="5" t="s">
        <v>1111</v>
      </c>
      <c r="E58" s="5" t="str">
        <f>VLOOKUP(A58,原始数据!$A:$F,6,0)</f>
        <v>2020-07-14 00:00:00</v>
      </c>
      <c r="F58" s="87">
        <f>VLOOKUP($A58,原始数据!$A:$AAA,13,0)</f>
        <v>2.084101807451133E-2</v>
      </c>
      <c r="G58" s="87">
        <f>VLOOKUP($A58,原始数据!$A:$AAA,15,0)</f>
        <v>3.419282511210775E-2</v>
      </c>
      <c r="H58" s="87">
        <f>VLOOKUP($A58,原始数据!$A:$AAA,20,0)</f>
        <v>2.29162816484938E-2</v>
      </c>
      <c r="I58" s="87">
        <f>VLOOKUP($A58,原始数据!$A:$AAA,21,0)</f>
        <v>0.13422302962548921</v>
      </c>
      <c r="J58" s="87">
        <f>VLOOKUP($A58,原始数据!$A:$AAA,22,0)</f>
        <v>0.1644292571800503</v>
      </c>
      <c r="K58" s="87">
        <f>VLOOKUP($A58,原始数据!$A:$AAA,23,0)</f>
        <v>0.1380555555555556</v>
      </c>
      <c r="L58" s="87">
        <f>VLOOKUP($A58,原始数据!$A:$AAA,37,0)</f>
        <v>-5.4370323196943182E-2</v>
      </c>
      <c r="M58" s="129">
        <f>VLOOKUP($A58,原始数据!$A:$AAA,45,0)</f>
        <v>1.6041765169540001</v>
      </c>
      <c r="N58" s="88" t="s">
        <v>1062</v>
      </c>
      <c r="O58" s="87">
        <f>VLOOKUP($A58,原始数据!$A:$AAA,29,0)</f>
        <v>-9.1796875000000014E-2</v>
      </c>
      <c r="R58" s="82">
        <f>VLOOKUP($A58,原始数据!$A:$AAA,46,0)</f>
        <v>4.0842727776751131E-2</v>
      </c>
      <c r="S58" s="82">
        <f>VLOOKUP($A58,原始数据!$A:$AAA,47,0)</f>
        <v>-4.6875E-2</v>
      </c>
      <c r="T58" s="82">
        <f>VLOOKUP($A58,原始数据!$A:$AAA,48,0)</f>
        <v>2.5099651220727551E-2</v>
      </c>
      <c r="U58" s="82">
        <f>VLOOKUP($A58,原始数据!$A:$AAA,49,0)</f>
        <v>8.8705267634729967E-3</v>
      </c>
      <c r="V58" s="82">
        <f>VLOOKUP($A58,原始数据!$A:$AAA,50,0)</f>
        <v>0</v>
      </c>
      <c r="W58" s="82">
        <f>VLOOKUP($A58,原始数据!$A:$AAA,51,0)</f>
        <v>0</v>
      </c>
      <c r="X58" s="82">
        <f>VLOOKUP($A58,原始数据!$A:$AAA,52,0)</f>
        <v>0</v>
      </c>
      <c r="Y58" s="82">
        <f>VLOOKUP($A58,原始数据!$A:$AAA,53,0)</f>
        <v>0</v>
      </c>
      <c r="Z58" s="82">
        <f>VLOOKUP($A58,原始数据!$A:$AAA,54,0)</f>
        <v>0</v>
      </c>
      <c r="AA58" s="82">
        <f>VLOOKUP($A58,原始数据!$A:$AAA,55,0)</f>
        <v>0</v>
      </c>
      <c r="AB58" s="82">
        <f>VLOOKUP($A58,原始数据!$A:$AAA,56,0)</f>
        <v>0</v>
      </c>
      <c r="AC58" s="82">
        <f>VLOOKUP($A58,原始数据!$A:$AAA,57,0)</f>
        <v>0</v>
      </c>
    </row>
    <row r="59" spans="1:29" ht="15" x14ac:dyDescent="0.25">
      <c r="A59">
        <v>477272</v>
      </c>
      <c r="B59" s="5" t="s">
        <v>408</v>
      </c>
      <c r="C59" s="5" t="s">
        <v>2362</v>
      </c>
      <c r="D59" s="5" t="s">
        <v>2105</v>
      </c>
      <c r="E59" s="5" t="str">
        <f>VLOOKUP(A59,原始数据!$A:$F,6,0)</f>
        <v>2020-06-01 00:00:00</v>
      </c>
      <c r="F59" s="156">
        <f>VLOOKUP($A59,原始数据!$A:$AAA,13,0)</f>
        <v>4.2036431574030697E-3</v>
      </c>
      <c r="G59" s="156">
        <f>VLOOKUP($A59,原始数据!$A:$AAA,15,0)</f>
        <v>2.862610637110263E-2</v>
      </c>
      <c r="H59" s="156">
        <f>VLOOKUP($A59,原始数据!$A:$AAA,20,0)</f>
        <v>2.299762093576518E-2</v>
      </c>
      <c r="I59" s="87">
        <f>VLOOKUP($A59,原始数据!$A:$AAA,21,0)</f>
        <v>0.13470709979303419</v>
      </c>
      <c r="J59" s="87">
        <f>VLOOKUP($A59,原始数据!$A:$AAA,22,0)</f>
        <v>0.110966709987004</v>
      </c>
      <c r="K59" s="87">
        <f>VLOOKUP($A59,原始数据!$A:$AAA,23,0)</f>
        <v>9.8671116539875703E-2</v>
      </c>
      <c r="L59" s="87">
        <f>VLOOKUP($A59,原始数据!$A:$AAA,37,0)</f>
        <v>-7.8680598877105434E-2</v>
      </c>
      <c r="M59" s="129">
        <f>VLOOKUP($A59,原始数据!$A:$AAA,45,0)</f>
        <v>2.1046507931992822</v>
      </c>
      <c r="N59" s="88" t="s">
        <v>293</v>
      </c>
      <c r="O59" s="87">
        <f>VLOOKUP($A59,原始数据!$A:$AAA,29,0)</f>
        <v>-7.8680598877105434E-2</v>
      </c>
      <c r="R59" s="82">
        <f>VLOOKUP($A59,原始数据!$A:$AAA,46,0)</f>
        <v>1.697065820777155E-2</v>
      </c>
      <c r="S59" s="82">
        <f>VLOOKUP($A59,原始数据!$A:$AAA,47,0)</f>
        <v>-2.167810355583288E-2</v>
      </c>
      <c r="T59" s="82">
        <f>VLOOKUP($A59,原始数据!$A:$AAA,48,0)</f>
        <v>3.1018260106849379E-2</v>
      </c>
      <c r="U59" s="82">
        <f>VLOOKUP($A59,原始数据!$A:$AAA,49,0)</f>
        <v>-2.3201856148491462E-3</v>
      </c>
      <c r="V59" s="82">
        <f>VLOOKUP($A59,原始数据!$A:$AAA,50,0)</f>
        <v>0</v>
      </c>
      <c r="W59" s="82">
        <f>VLOOKUP($A59,原始数据!$A:$AAA,51,0)</f>
        <v>0</v>
      </c>
      <c r="X59" s="82">
        <f>VLOOKUP($A59,原始数据!$A:$AAA,52,0)</f>
        <v>0</v>
      </c>
      <c r="Y59" s="82">
        <f>VLOOKUP($A59,原始数据!$A:$AAA,53,0)</f>
        <v>0</v>
      </c>
      <c r="Z59" s="82">
        <f>VLOOKUP($A59,原始数据!$A:$AAA,54,0)</f>
        <v>0</v>
      </c>
      <c r="AA59" s="82">
        <f>VLOOKUP($A59,原始数据!$A:$AAA,55,0)</f>
        <v>0</v>
      </c>
      <c r="AB59" s="82">
        <f>VLOOKUP($A59,原始数据!$A:$AAA,56,0)</f>
        <v>0</v>
      </c>
      <c r="AC59" s="82">
        <f>VLOOKUP($A59,原始数据!$A:$AAA,57,0)</f>
        <v>0</v>
      </c>
    </row>
    <row r="60" spans="1:29" ht="12.75" customHeight="1" x14ac:dyDescent="0.25">
      <c r="A60" s="77">
        <v>695810</v>
      </c>
      <c r="B60" s="5" t="s">
        <v>2245</v>
      </c>
      <c r="C60" s="114" t="s">
        <v>2658</v>
      </c>
      <c r="D60" s="5" t="s">
        <v>181</v>
      </c>
      <c r="E60" s="5" t="str">
        <f>VLOOKUP(A60,原始数据!$A:$F,6,0)</f>
        <v>2022-07-27 00:00:00</v>
      </c>
      <c r="F60" s="87">
        <f>VLOOKUP($A60,原始数据!$A:$AAA,13,0)</f>
        <v>1.100178890876569E-2</v>
      </c>
      <c r="G60" s="87">
        <f>VLOOKUP($A60,原始数据!$A:$AAA,15,0)</f>
        <v>1.190689346463758E-2</v>
      </c>
      <c r="H60" s="87">
        <f>VLOOKUP($A60,原始数据!$A:$AAA,20,0)</f>
        <v>1.6548250741973192E-2</v>
      </c>
      <c r="I60" s="87">
        <f>VLOOKUP($A60,原始数据!$A:$AAA,21,0)</f>
        <v>0.1130130130130131</v>
      </c>
      <c r="J60" s="87">
        <f>VLOOKUP($A60,原始数据!$A:$AAA,22,0)</f>
        <v>0</v>
      </c>
      <c r="K60" s="87">
        <f>VLOOKUP($A60,原始数据!$A:$AAA,23,0)</f>
        <v>0</v>
      </c>
      <c r="L60" s="87">
        <f>VLOOKUP($A60,原始数据!$A:$AAA,37,0)</f>
        <v>-2.083333333333335E-2</v>
      </c>
      <c r="M60" s="129">
        <f>VLOOKUP($A60,原始数据!$A:$AAA,45,0)</f>
        <v>1.890918851073436</v>
      </c>
      <c r="N60" s="88" t="s">
        <v>293</v>
      </c>
      <c r="O60" s="87">
        <f>VLOOKUP($A60,原始数据!$A:$AAA,29,0)</f>
        <v>-2.015877263402012E-2</v>
      </c>
      <c r="R60" s="82">
        <f>VLOOKUP($A60,原始数据!$A:$AAA,46,0)</f>
        <v>8.2741253709865958E-3</v>
      </c>
      <c r="S60" s="82">
        <f>VLOOKUP($A60,原始数据!$A:$AAA,47,0)</f>
        <v>-5.5302827580054892E-3</v>
      </c>
      <c r="T60" s="82">
        <f>VLOOKUP($A60,原始数据!$A:$AAA,48,0)</f>
        <v>1.3697403760071669E-2</v>
      </c>
      <c r="U60" s="82">
        <f>VLOOKUP($A60,原始数据!$A:$AAA,49,0)</f>
        <v>-1.7663163472577681E-3</v>
      </c>
      <c r="V60" s="82">
        <f>VLOOKUP($A60,原始数据!$A:$AAA,50,0)</f>
        <v>0</v>
      </c>
      <c r="W60" s="82">
        <f>VLOOKUP($A60,原始数据!$A:$AAA,51,0)</f>
        <v>0</v>
      </c>
      <c r="X60" s="82">
        <f>VLOOKUP($A60,原始数据!$A:$AAA,52,0)</f>
        <v>0</v>
      </c>
      <c r="Y60" s="82">
        <f>VLOOKUP($A60,原始数据!$A:$AAA,53,0)</f>
        <v>0</v>
      </c>
      <c r="Z60" s="82">
        <f>VLOOKUP($A60,原始数据!$A:$AAA,54,0)</f>
        <v>0</v>
      </c>
      <c r="AA60" s="82">
        <f>VLOOKUP($A60,原始数据!$A:$AAA,55,0)</f>
        <v>0</v>
      </c>
      <c r="AB60" s="82">
        <f>VLOOKUP($A60,原始数据!$A:$AAA,56,0)</f>
        <v>0</v>
      </c>
      <c r="AC60" s="82">
        <f>VLOOKUP($A60,原始数据!$A:$AAA,57,0)</f>
        <v>0</v>
      </c>
    </row>
    <row r="61" spans="1:29" ht="14.25" customHeight="1" x14ac:dyDescent="0.25">
      <c r="A61" s="77">
        <v>404148</v>
      </c>
      <c r="B61" s="5" t="s">
        <v>2464</v>
      </c>
      <c r="C61" s="5" t="s">
        <v>1289</v>
      </c>
      <c r="D61" s="5" t="s">
        <v>181</v>
      </c>
      <c r="E61" s="5" t="str">
        <f>VLOOKUP(A61,原始数据!$A:$F,6,0)</f>
        <v>2018-12-07 00:00:00</v>
      </c>
      <c r="F61" s="87">
        <f>VLOOKUP($A61,原始数据!$A:$AAA,13,0)</f>
        <v>5.7607373743828738E-4</v>
      </c>
      <c r="G61" s="87">
        <f>VLOOKUP($A61,原始数据!$A:$AAA,15,0)</f>
        <v>8.3209701348125886E-3</v>
      </c>
      <c r="H61" s="87">
        <f>VLOOKUP($A61,原始数据!$A:$AAA,20,0)</f>
        <v>1.5460569052877741E-2</v>
      </c>
      <c r="I61" s="87">
        <f>VLOOKUP($A61,原始数据!$A:$AAA,21,0)</f>
        <v>0.1053349608673799</v>
      </c>
      <c r="J61" s="87">
        <f>VLOOKUP($A61,原始数据!$A:$AAA,22,0)</f>
        <v>2.8202288667404929E-2</v>
      </c>
      <c r="K61" s="87">
        <f>VLOOKUP($A61,原始数据!$A:$AAA,23,0)</f>
        <v>6.586402266288971E-2</v>
      </c>
      <c r="L61" s="87">
        <f>VLOOKUP($A61,原始数据!$A:$AAA,37,0)</f>
        <v>-2.0737913486005059E-2</v>
      </c>
      <c r="M61" s="129">
        <f>VLOOKUP($A61,原始数据!$A:$AAA,45,0)</f>
        <v>2.80649046073794</v>
      </c>
      <c r="N61" s="88" t="s">
        <v>293</v>
      </c>
      <c r="O61" s="87">
        <f>VLOOKUP($A61,原始数据!$A:$AAA,29,0)</f>
        <v>-2.0065831117863059E-2</v>
      </c>
      <c r="R61" s="82">
        <f>VLOOKUP($A61,原始数据!$A:$AAA,46,0)</f>
        <v>1.026373911913714E-2</v>
      </c>
      <c r="S61" s="82">
        <f>VLOOKUP($A61,原始数据!$A:$AAA,47,0)</f>
        <v>-1.221707818930051E-3</v>
      </c>
      <c r="T61" s="82">
        <f>VLOOKUP($A61,原始数据!$A:$AAA,48,0)</f>
        <v>9.1595175127394679E-3</v>
      </c>
      <c r="U61" s="82">
        <f>VLOOKUP($A61,原始数据!$A:$AAA,49,0)</f>
        <v>-8.3093640140630143E-4</v>
      </c>
      <c r="V61" s="82">
        <f>VLOOKUP($A61,原始数据!$A:$AAA,50,0)</f>
        <v>0</v>
      </c>
      <c r="W61" s="82">
        <f>VLOOKUP($A61,原始数据!$A:$AAA,51,0)</f>
        <v>0</v>
      </c>
      <c r="X61" s="82">
        <f>VLOOKUP($A61,原始数据!$A:$AAA,52,0)</f>
        <v>0</v>
      </c>
      <c r="Y61" s="82">
        <f>VLOOKUP($A61,原始数据!$A:$AAA,53,0)</f>
        <v>0</v>
      </c>
      <c r="Z61" s="82">
        <f>VLOOKUP($A61,原始数据!$A:$AAA,54,0)</f>
        <v>0</v>
      </c>
      <c r="AA61" s="82">
        <f>VLOOKUP($A61,原始数据!$A:$AAA,55,0)</f>
        <v>0</v>
      </c>
      <c r="AB61" s="82">
        <f>VLOOKUP($A61,原始数据!$A:$AAA,56,0)</f>
        <v>0</v>
      </c>
      <c r="AC61" s="82">
        <f>VLOOKUP($A61,原始数据!$A:$AAA,57,0)</f>
        <v>0</v>
      </c>
    </row>
    <row r="62" spans="1:29" ht="15" x14ac:dyDescent="0.25">
      <c r="A62">
        <v>656304</v>
      </c>
      <c r="B62" s="5" t="s">
        <v>2246</v>
      </c>
      <c r="C62" s="5" t="s">
        <v>2363</v>
      </c>
      <c r="D62" s="5" t="s">
        <v>181</v>
      </c>
      <c r="E62" s="5" t="str">
        <f>VLOOKUP(A62,原始数据!$A:$F,6,0)</f>
        <v>2022-02-16 00:00:00</v>
      </c>
      <c r="F62" s="87">
        <f>VLOOKUP($A62,原始数据!$A:$AAA,13,0)</f>
        <v>1.006634637382753E-2</v>
      </c>
      <c r="G62" s="87">
        <f>VLOOKUP($A62,原始数据!$A:$AAA,15,0)</f>
        <v>3.3473782771535447E-2</v>
      </c>
      <c r="H62" s="87">
        <f>VLOOKUP($A62,原始数据!$A:$AAA,20,0)</f>
        <v>1.393248105335676E-2</v>
      </c>
      <c r="I62" s="87">
        <f>VLOOKUP($A62,原始数据!$A:$AAA,21,0)</f>
        <v>0.15366952221142791</v>
      </c>
      <c r="J62" s="87">
        <f>VLOOKUP($A62,原始数据!$A:$AAA,22,0)</f>
        <v>0</v>
      </c>
      <c r="K62" s="87">
        <f>VLOOKUP($A62,原始数据!$A:$AAA,23,0)</f>
        <v>0</v>
      </c>
      <c r="L62" s="87">
        <f>VLOOKUP($A62,原始数据!$A:$AAA,37,0)</f>
        <v>-5.8645651974708918E-2</v>
      </c>
      <c r="M62" s="129">
        <f>VLOOKUP($A62,原始数据!$A:$AAA,45,0)</f>
        <v>1.657685195103431</v>
      </c>
      <c r="N62" s="88" t="s">
        <v>1062</v>
      </c>
      <c r="O62" s="87">
        <f>VLOOKUP($A62,原始数据!$A:$AAA,29,0)</f>
        <v>-5.2619860472020157E-2</v>
      </c>
      <c r="R62" s="82">
        <f>VLOOKUP($A62,原始数据!$A:$AAA,46,0)</f>
        <v>3.0927045854704179E-2</v>
      </c>
      <c r="S62" s="82">
        <f>VLOOKUP($A62,原始数据!$A:$AAA,47,0)</f>
        <v>-4.2771218534194737E-2</v>
      </c>
      <c r="T62" s="82">
        <f>VLOOKUP($A62,原始数据!$A:$AAA,48,0)</f>
        <v>3.300561797752799E-2</v>
      </c>
      <c r="U62" s="82">
        <f>VLOOKUP($A62,原始数据!$A:$AAA,49,0)</f>
        <v>4.5320643553137252E-4</v>
      </c>
      <c r="V62" s="82">
        <f>VLOOKUP($A62,原始数据!$A:$AAA,50,0)</f>
        <v>0</v>
      </c>
      <c r="W62" s="82">
        <f>VLOOKUP($A62,原始数据!$A:$AAA,51,0)</f>
        <v>0</v>
      </c>
      <c r="X62" s="82">
        <f>VLOOKUP($A62,原始数据!$A:$AAA,52,0)</f>
        <v>0</v>
      </c>
      <c r="Y62" s="82">
        <f>VLOOKUP($A62,原始数据!$A:$AAA,53,0)</f>
        <v>0</v>
      </c>
      <c r="Z62" s="82">
        <f>VLOOKUP($A62,原始数据!$A:$AAA,54,0)</f>
        <v>0</v>
      </c>
      <c r="AA62" s="82">
        <f>VLOOKUP($A62,原始数据!$A:$AAA,55,0)</f>
        <v>0</v>
      </c>
      <c r="AB62" s="82">
        <f>VLOOKUP($A62,原始数据!$A:$AAA,56,0)</f>
        <v>0</v>
      </c>
      <c r="AC62" s="82">
        <f>VLOOKUP($A62,原始数据!$A:$AAA,57,0)</f>
        <v>0</v>
      </c>
    </row>
    <row r="63" spans="1:29" ht="15" x14ac:dyDescent="0.25">
      <c r="A63">
        <v>371408</v>
      </c>
      <c r="B63" s="5" t="s">
        <v>2247</v>
      </c>
      <c r="C63" s="114" t="s">
        <v>2364</v>
      </c>
      <c r="D63" s="5" t="s">
        <v>2107</v>
      </c>
      <c r="E63" s="5" t="str">
        <f>VLOOKUP(A63,原始数据!$A:$F,6,0)</f>
        <v>2018-04-26 00:00:00</v>
      </c>
      <c r="F63" s="87">
        <f>VLOOKUP($A63,原始数据!$A:$AAA,13,0)</f>
        <v>1.0975609756097571E-2</v>
      </c>
      <c r="G63" s="87">
        <f>VLOOKUP($A63,原始数据!$A:$AAA,15,0)</f>
        <v>3.8847117794486019E-2</v>
      </c>
      <c r="H63" s="87">
        <f>VLOOKUP($A63,原始数据!$A:$AAA,20,0)</f>
        <v>-1.60237388724036E-2</v>
      </c>
      <c r="I63" s="87">
        <f>VLOOKUP($A63,原始数据!$A:$AAA,21,0)</f>
        <v>0.1248331108144192</v>
      </c>
      <c r="J63" s="87">
        <f>VLOOKUP($A63,原始数据!$A:$AAA,22,0)</f>
        <v>-1.7704918032786839E-2</v>
      </c>
      <c r="K63" s="87">
        <f>VLOOKUP($A63,原始数据!$A:$AAA,23,0)</f>
        <v>0.16234756097560951</v>
      </c>
      <c r="L63" s="87">
        <f>VLOOKUP($A63,原始数据!$A:$AAA,37,0)</f>
        <v>-9.3676814988290349E-2</v>
      </c>
      <c r="M63" s="129">
        <f>VLOOKUP($A63,原始数据!$A:$AAA,45,0)</f>
        <v>1.407105130038081</v>
      </c>
      <c r="N63" s="88" t="s">
        <v>293</v>
      </c>
      <c r="O63" s="87">
        <f>VLOOKUP($A63,原始数据!$A:$AAA,29,0)</f>
        <v>-9.3676814988290349E-2</v>
      </c>
      <c r="R63" s="82">
        <f>VLOOKUP($A63,原始数据!$A:$AAA,46,0)</f>
        <v>1.364985163204735E-2</v>
      </c>
      <c r="S63" s="82">
        <f>VLOOKUP($A63,原始数据!$A:$AAA,47,0)</f>
        <v>-6.7915690866510503E-2</v>
      </c>
      <c r="T63" s="82">
        <f>VLOOKUP($A63,原始数据!$A:$AAA,48,0)</f>
        <v>3.8847117794486019E-2</v>
      </c>
      <c r="U63" s="82">
        <f>VLOOKUP($A63,原始数据!$A:$AAA,49,0)</f>
        <v>0</v>
      </c>
      <c r="V63" s="82">
        <f>VLOOKUP($A63,原始数据!$A:$AAA,50,0)</f>
        <v>0</v>
      </c>
      <c r="W63" s="82">
        <f>VLOOKUP($A63,原始数据!$A:$AAA,51,0)</f>
        <v>0</v>
      </c>
      <c r="X63" s="82">
        <f>VLOOKUP($A63,原始数据!$A:$AAA,52,0)</f>
        <v>0</v>
      </c>
      <c r="Y63" s="82">
        <f>VLOOKUP($A63,原始数据!$A:$AAA,53,0)</f>
        <v>0</v>
      </c>
      <c r="Z63" s="82">
        <f>VLOOKUP($A63,原始数据!$A:$AAA,54,0)</f>
        <v>0</v>
      </c>
      <c r="AA63" s="82">
        <f>VLOOKUP($A63,原始数据!$A:$AAA,55,0)</f>
        <v>0</v>
      </c>
      <c r="AB63" s="82">
        <f>VLOOKUP($A63,原始数据!$A:$AAA,56,0)</f>
        <v>0</v>
      </c>
      <c r="AC63" s="82">
        <f>VLOOKUP($A63,原始数据!$A:$AAA,57,0)</f>
        <v>0</v>
      </c>
    </row>
    <row r="64" spans="1:29" ht="15" x14ac:dyDescent="0.25">
      <c r="A64">
        <v>618799</v>
      </c>
      <c r="B64" s="5" t="s">
        <v>2094</v>
      </c>
      <c r="C64" s="5" t="s">
        <v>2365</v>
      </c>
      <c r="D64" s="5" t="s">
        <v>2107</v>
      </c>
      <c r="E64" s="5" t="str">
        <f>VLOOKUP(A64,原始数据!$A:$F,6,0)</f>
        <v>2021-10-28 00:00:00</v>
      </c>
      <c r="F64" s="87">
        <f>VLOOKUP($A64,原始数据!$A:$AAA,13,0)</f>
        <v>8.3156821212835297E-3</v>
      </c>
      <c r="G64" s="87">
        <f>VLOOKUP($A64,原始数据!$A:$AAA,15,0)</f>
        <v>1.500434336255241E-2</v>
      </c>
      <c r="H64" s="87">
        <f>VLOOKUP($A64,原始数据!$A:$AAA,20,0)</f>
        <v>-2.7024981074943111E-2</v>
      </c>
      <c r="I64" s="87">
        <f>VLOOKUP($A64,原始数据!$A:$AAA,21,0)</f>
        <v>0.1214873928177265</v>
      </c>
      <c r="J64" s="87">
        <f>VLOOKUP($A64,原始数据!$A:$AAA,22,0)</f>
        <v>0</v>
      </c>
      <c r="K64" s="87">
        <f>VLOOKUP($A64,原始数据!$A:$AAA,23,0)</f>
        <v>0</v>
      </c>
      <c r="L64" s="87">
        <f>VLOOKUP($A64,原始数据!$A:$AAA,37,0)</f>
        <v>-9.5061188811188857E-2</v>
      </c>
      <c r="M64" s="129">
        <f>VLOOKUP($A64,原始数据!$A:$AAA,45,0)</f>
        <v>1.3993636023428979</v>
      </c>
      <c r="N64" s="88" t="s">
        <v>293</v>
      </c>
      <c r="O64" s="87">
        <f>VLOOKUP($A64,原始数据!$A:$AAA,29,0)</f>
        <v>-9.5061188811188857E-2</v>
      </c>
      <c r="R64" s="82">
        <f>VLOOKUP($A64,原始数据!$A:$AAA,46,0)</f>
        <v>2.9825889477668621E-2</v>
      </c>
      <c r="S64" s="82">
        <f>VLOOKUP($A64,原始数据!$A:$AAA,47,0)</f>
        <v>-6.7847691855336678E-2</v>
      </c>
      <c r="T64" s="82">
        <f>VLOOKUP($A64,原始数据!$A:$AAA,48,0)</f>
        <v>2.0295348653557751E-2</v>
      </c>
      <c r="U64" s="82">
        <f>VLOOKUP($A64,原始数据!$A:$AAA,49,0)</f>
        <v>-5.1857585139318818E-3</v>
      </c>
      <c r="V64" s="82">
        <f>VLOOKUP($A64,原始数据!$A:$AAA,50,0)</f>
        <v>0</v>
      </c>
      <c r="W64" s="82">
        <f>VLOOKUP($A64,原始数据!$A:$AAA,51,0)</f>
        <v>0</v>
      </c>
      <c r="X64" s="82">
        <f>VLOOKUP($A64,原始数据!$A:$AAA,52,0)</f>
        <v>0</v>
      </c>
      <c r="Y64" s="82">
        <f>VLOOKUP($A64,原始数据!$A:$AAA,53,0)</f>
        <v>0</v>
      </c>
      <c r="Z64" s="82">
        <f>VLOOKUP($A64,原始数据!$A:$AAA,54,0)</f>
        <v>0</v>
      </c>
      <c r="AA64" s="82">
        <f>VLOOKUP($A64,原始数据!$A:$AAA,55,0)</f>
        <v>0</v>
      </c>
      <c r="AB64" s="82">
        <f>VLOOKUP($A64,原始数据!$A:$AAA,56,0)</f>
        <v>0</v>
      </c>
      <c r="AC64" s="82">
        <f>VLOOKUP($A64,原始数据!$A:$AAA,57,0)</f>
        <v>0</v>
      </c>
    </row>
    <row r="65" spans="1:29" ht="15" x14ac:dyDescent="0.25">
      <c r="A65">
        <v>421792</v>
      </c>
      <c r="B65" s="5" t="s">
        <v>779</v>
      </c>
      <c r="C65" s="5" t="s">
        <v>2472</v>
      </c>
      <c r="D65" s="5" t="s">
        <v>2107</v>
      </c>
      <c r="E65" s="5" t="str">
        <f>VLOOKUP(A65,原始数据!$A:$F,6,0)</f>
        <v>2019-04-30 00:00:00</v>
      </c>
      <c r="F65" s="156">
        <f>VLOOKUP($A65,原始数据!$A:$AAA,13,0)</f>
        <v>-1.3180054184667169E-3</v>
      </c>
      <c r="G65" s="156">
        <f>VLOOKUP($A65,原始数据!$A:$AAA,15,0)</f>
        <v>1.344924951701576E-2</v>
      </c>
      <c r="H65" s="156">
        <f>VLOOKUP($A65,原始数据!$A:$AAA,20,0)</f>
        <v>-3.9101028603635402E-2</v>
      </c>
      <c r="I65" s="87">
        <f>VLOOKUP($A65,原始数据!$A:$AAA,21,0)</f>
        <v>7.3026912609615913E-2</v>
      </c>
      <c r="J65" s="87">
        <f>VLOOKUP($A65,原始数据!$A:$AAA,22,0)</f>
        <v>2.5029058504455689E-2</v>
      </c>
      <c r="K65" s="87">
        <f>VLOOKUP($A65,原始数据!$A:$AAA,23,0)</f>
        <v>0.1712652023960792</v>
      </c>
      <c r="L65" s="87">
        <f>VLOOKUP($A65,原始数据!$A:$AAA,37,0)</f>
        <v>-8.4084292250104095E-2</v>
      </c>
      <c r="M65" s="129">
        <f>VLOOKUP($A65,原始数据!$A:$AAA,45,0)</f>
        <v>1.119399926266883</v>
      </c>
      <c r="N65" s="88" t="s">
        <v>293</v>
      </c>
      <c r="O65" s="87">
        <f>VLOOKUP($A65,原始数据!$A:$AAA,29,0)</f>
        <v>-7.5043752187609503E-2</v>
      </c>
      <c r="R65" s="82">
        <f>VLOOKUP($A65,原始数据!$A:$AAA,46,0)</f>
        <v>-7.9611103283078188E-3</v>
      </c>
      <c r="S65" s="82">
        <f>VLOOKUP($A65,原始数据!$A:$AAA,47,0)</f>
        <v>-4.1545344790852923E-2</v>
      </c>
      <c r="T65" s="82">
        <f>VLOOKUP($A65,原始数据!$A:$AAA,48,0)</f>
        <v>2.0062416406598341E-2</v>
      </c>
      <c r="U65" s="82">
        <f>VLOOKUP($A65,原始数据!$A:$AAA,49,0)</f>
        <v>-6.4831002331002807E-3</v>
      </c>
      <c r="V65" s="82">
        <f>VLOOKUP($A65,原始数据!$A:$AAA,50,0)</f>
        <v>0</v>
      </c>
      <c r="W65" s="82">
        <f>VLOOKUP($A65,原始数据!$A:$AAA,51,0)</f>
        <v>0</v>
      </c>
      <c r="X65" s="82">
        <f>VLOOKUP($A65,原始数据!$A:$AAA,52,0)</f>
        <v>0</v>
      </c>
      <c r="Y65" s="82">
        <f>VLOOKUP($A65,原始数据!$A:$AAA,53,0)</f>
        <v>0</v>
      </c>
      <c r="Z65" s="82">
        <f>VLOOKUP($A65,原始数据!$A:$AAA,54,0)</f>
        <v>0</v>
      </c>
      <c r="AA65" s="82">
        <f>VLOOKUP($A65,原始数据!$A:$AAA,55,0)</f>
        <v>0</v>
      </c>
      <c r="AB65" s="82">
        <f>VLOOKUP($A65,原始数据!$A:$AAA,56,0)</f>
        <v>0</v>
      </c>
      <c r="AC65" s="82">
        <f>VLOOKUP($A65,原始数据!$A:$AAA,57,0)</f>
        <v>0</v>
      </c>
    </row>
    <row r="66" spans="1:29" ht="15" x14ac:dyDescent="0.25">
      <c r="A66">
        <v>553718</v>
      </c>
      <c r="B66" s="5" t="s">
        <v>2096</v>
      </c>
      <c r="C66" s="5" t="s">
        <v>2366</v>
      </c>
      <c r="D66" s="5" t="s">
        <v>2107</v>
      </c>
      <c r="E66" s="5" t="str">
        <f>VLOOKUP(A66,原始数据!$A:$F,6,0)</f>
        <v>2021-03-26 00:00:00</v>
      </c>
      <c r="F66" s="156">
        <f>VLOOKUP($A66,原始数据!$A:$AAA,13,0)</f>
        <v>7.4228717234980923E-3</v>
      </c>
      <c r="G66" s="156">
        <f>VLOOKUP($A66,原始数据!$A:$AAA,15,0)</f>
        <v>3.4458118300912943E-2</v>
      </c>
      <c r="H66" s="156">
        <f>VLOOKUP($A66,原始数据!$A:$AAA,20,0)</f>
        <v>-3.0291753498064899E-2</v>
      </c>
      <c r="I66" s="87">
        <f>VLOOKUP($A66,原始数据!$A:$AAA,21,0)</f>
        <v>0.121442283615725</v>
      </c>
      <c r="J66" s="87">
        <f>VLOOKUP($A66,原始数据!$A:$AAA,22,0)</f>
        <v>0.1377967711301045</v>
      </c>
      <c r="K66" s="87">
        <f>VLOOKUP($A66,原始数据!$A:$AAA,23,0)</f>
        <v>0</v>
      </c>
      <c r="L66" s="87">
        <f>VLOOKUP($A66,原始数据!$A:$AAA,37,0)</f>
        <v>-0.12203757225433511</v>
      </c>
      <c r="M66" s="129">
        <f>VLOOKUP($A66,原始数据!$A:$AAA,45,0)</f>
        <v>1.101512815895457</v>
      </c>
      <c r="N66" s="88" t="s">
        <v>293</v>
      </c>
      <c r="O66" s="87">
        <f>VLOOKUP($A66,原始数据!$A:$AAA,29,0)</f>
        <v>-0.12203757225433511</v>
      </c>
      <c r="R66" s="82">
        <f>VLOOKUP($A66,原始数据!$A:$AAA,46,0)</f>
        <v>3.0068472759750001E-2</v>
      </c>
      <c r="S66" s="82">
        <f>VLOOKUP($A66,原始数据!$A:$AAA,47,0)</f>
        <v>-8.4031791907514308E-2</v>
      </c>
      <c r="T66" s="82">
        <f>VLOOKUP($A66,原始数据!$A:$AAA,48,0)</f>
        <v>4.1524414450178737E-2</v>
      </c>
      <c r="U66" s="82">
        <f>VLOOKUP($A66,原始数据!$A:$AAA,49,0)</f>
        <v>-6.784570818722413E-3</v>
      </c>
      <c r="V66" s="82">
        <f>VLOOKUP($A66,原始数据!$A:$AAA,50,0)</f>
        <v>0</v>
      </c>
      <c r="W66" s="82">
        <f>VLOOKUP($A66,原始数据!$A:$AAA,51,0)</f>
        <v>0</v>
      </c>
      <c r="X66" s="82">
        <f>VLOOKUP($A66,原始数据!$A:$AAA,52,0)</f>
        <v>0</v>
      </c>
      <c r="Y66" s="82">
        <f>VLOOKUP($A66,原始数据!$A:$AAA,53,0)</f>
        <v>0</v>
      </c>
      <c r="Z66" s="82">
        <f>VLOOKUP($A66,原始数据!$A:$AAA,54,0)</f>
        <v>0</v>
      </c>
      <c r="AA66" s="82">
        <f>VLOOKUP($A66,原始数据!$A:$AAA,55,0)</f>
        <v>0</v>
      </c>
      <c r="AB66" s="82">
        <f>VLOOKUP($A66,原始数据!$A:$AAA,56,0)</f>
        <v>0</v>
      </c>
      <c r="AC66" s="82">
        <f>VLOOKUP($A66,原始数据!$A:$AAA,57,0)</f>
        <v>0</v>
      </c>
    </row>
    <row r="67" spans="1:29" ht="15" x14ac:dyDescent="0.25">
      <c r="A67">
        <v>628415</v>
      </c>
      <c r="B67" s="5" t="s">
        <v>1959</v>
      </c>
      <c r="C67" s="5" t="s">
        <v>2367</v>
      </c>
      <c r="D67" s="5" t="s">
        <v>181</v>
      </c>
      <c r="E67" s="5" t="str">
        <f>VLOOKUP(A67,原始数据!$A:$F,6,0)</f>
        <v>2021-12-02 00:00:00</v>
      </c>
      <c r="F67" s="87">
        <f>VLOOKUP($A67,原始数据!$A:$AAA,13,0)</f>
        <v>9.7795832392999493E-4</v>
      </c>
      <c r="G67" s="87">
        <f>VLOOKUP($A67,原始数据!$A:$AAA,15,0)</f>
        <v>2.5747764415664509E-2</v>
      </c>
      <c r="H67" s="87">
        <f>VLOOKUP($A67,原始数据!$A:$AAA,20,0)</f>
        <v>0.1127278809165413</v>
      </c>
      <c r="I67" s="87">
        <f>VLOOKUP($A67,原始数据!$A:$AAA,21,0)</f>
        <v>7.2081764389456682E-2</v>
      </c>
      <c r="J67" s="87">
        <f>VLOOKUP($A67,原始数据!$A:$AAA,22,0)</f>
        <v>0.1125074805505686</v>
      </c>
      <c r="K67" s="87">
        <f>VLOOKUP($A67,原始数据!$A:$AAA,23,0)</f>
        <v>0</v>
      </c>
      <c r="L67" s="87">
        <f>VLOOKUP($A67,原始数据!$A:$AAA,37,0)</f>
        <v>-2.964521373242817E-2</v>
      </c>
      <c r="M67" s="129">
        <f>VLOOKUP($A67,原始数据!$A:$AAA,45,0)</f>
        <v>2.3151878326487019</v>
      </c>
      <c r="N67" s="88" t="s">
        <v>293</v>
      </c>
      <c r="O67" s="87">
        <f>VLOOKUP($A67,原始数据!$A:$AAA,29,0)</f>
        <v>-4.4145155256266489E-3</v>
      </c>
      <c r="R67" s="82">
        <f>VLOOKUP($A67,原始数据!$A:$AAA,46,0)</f>
        <v>1.597257066399083E-2</v>
      </c>
      <c r="S67" s="82">
        <f>VLOOKUP($A67,原始数据!$A:$AAA,47,0)</f>
        <v>6.8071446209564623E-2</v>
      </c>
      <c r="T67" s="82">
        <f>VLOOKUP($A67,原始数据!$A:$AAA,48,0)</f>
        <v>3.029602220166527E-2</v>
      </c>
      <c r="U67" s="82">
        <f>VLOOKUP($A67,原始数据!$A:$AAA,49,0)</f>
        <v>-4.4145155256266611E-3</v>
      </c>
      <c r="V67" s="82">
        <f>VLOOKUP($A67,原始数据!$A:$AAA,50,0)</f>
        <v>0</v>
      </c>
      <c r="W67" s="82">
        <f>VLOOKUP($A67,原始数据!$A:$AAA,51,0)</f>
        <v>0</v>
      </c>
      <c r="X67" s="82">
        <f>VLOOKUP($A67,原始数据!$A:$AAA,52,0)</f>
        <v>0</v>
      </c>
      <c r="Y67" s="82">
        <f>VLOOKUP($A67,原始数据!$A:$AAA,53,0)</f>
        <v>0</v>
      </c>
      <c r="Z67" s="82">
        <f>VLOOKUP($A67,原始数据!$A:$AAA,54,0)</f>
        <v>0</v>
      </c>
      <c r="AA67" s="82">
        <f>VLOOKUP($A67,原始数据!$A:$AAA,55,0)</f>
        <v>0</v>
      </c>
      <c r="AB67" s="82">
        <f>VLOOKUP($A67,原始数据!$A:$AAA,56,0)</f>
        <v>0</v>
      </c>
      <c r="AC67" s="82">
        <f>VLOOKUP($A67,原始数据!$A:$AAA,57,0)</f>
        <v>0</v>
      </c>
    </row>
    <row r="68" spans="1:29" ht="13.5" customHeight="1" x14ac:dyDescent="0.25">
      <c r="A68">
        <v>495036</v>
      </c>
      <c r="B68" s="5" t="s">
        <v>2249</v>
      </c>
      <c r="C68" s="5" t="s">
        <v>2368</v>
      </c>
      <c r="D68" s="5" t="s">
        <v>181</v>
      </c>
      <c r="E68" s="5" t="str">
        <f>VLOOKUP(A68,原始数据!$A:$F,6,0)</f>
        <v>2020-08-25 00:00:00</v>
      </c>
      <c r="F68" s="87">
        <f>VLOOKUP($A68,原始数据!$A:$AAA,13,0)</f>
        <v>1.062699256110466E-3</v>
      </c>
      <c r="G68" s="87">
        <f>VLOOKUP($A68,原始数据!$A:$AAA,15,0)</f>
        <v>9.5630667765869148E-3</v>
      </c>
      <c r="H68" s="87">
        <f>VLOOKUP($A68,原始数据!$A:$AAA,20,0)</f>
        <v>4.7587791270100599E-3</v>
      </c>
      <c r="I68" s="87">
        <f>VLOOKUP($A68,原始数据!$A:$AAA,21,0)</f>
        <v>0.13092697411153381</v>
      </c>
      <c r="J68" s="87">
        <f>VLOOKUP($A68,原始数据!$A:$AAA,22,0)</f>
        <v>-1.7682982408166899E-2</v>
      </c>
      <c r="K68" s="87">
        <f>VLOOKUP($A68,原始数据!$A:$AAA,23,0)</f>
        <v>9.0881972755294749E-2</v>
      </c>
      <c r="L68" s="87">
        <f>VLOOKUP($A68,原始数据!$A:$AAA,37,0)</f>
        <v>-6.0418482999128088E-2</v>
      </c>
      <c r="M68" s="129">
        <f>VLOOKUP($A68,原始数据!$A:$AAA,45,0)</f>
        <v>1.4428977173292861</v>
      </c>
      <c r="N68" s="88" t="s">
        <v>293</v>
      </c>
      <c r="O68" s="87">
        <f>VLOOKUP($A68,原始数据!$A:$AAA,29,0)</f>
        <v>-8.9972190413871254E-3</v>
      </c>
      <c r="R68" s="82">
        <f>VLOOKUP($A68,原始数据!$A:$AAA,46,0)</f>
        <v>8.2047915982919051E-4</v>
      </c>
      <c r="S68" s="82">
        <f>VLOOKUP($A68,原始数据!$A:$AAA,47,0)</f>
        <v>-2.623380882111892E-3</v>
      </c>
      <c r="T68" s="82">
        <f>VLOOKUP($A68,原始数据!$A:$AAA,48,0)</f>
        <v>1.450948062654556E-2</v>
      </c>
      <c r="U68" s="82">
        <f>VLOOKUP($A68,原始数据!$A:$AAA,49,0)</f>
        <v>-4.875670404680621E-3</v>
      </c>
      <c r="V68" s="82">
        <f>VLOOKUP($A68,原始数据!$A:$AAA,50,0)</f>
        <v>0</v>
      </c>
      <c r="W68" s="82">
        <f>VLOOKUP($A68,原始数据!$A:$AAA,51,0)</f>
        <v>0</v>
      </c>
      <c r="X68" s="82">
        <f>VLOOKUP($A68,原始数据!$A:$AAA,52,0)</f>
        <v>0</v>
      </c>
      <c r="Y68" s="82">
        <f>VLOOKUP($A68,原始数据!$A:$AAA,53,0)</f>
        <v>0</v>
      </c>
      <c r="Z68" s="82">
        <f>VLOOKUP($A68,原始数据!$A:$AAA,54,0)</f>
        <v>0</v>
      </c>
      <c r="AA68" s="82">
        <f>VLOOKUP($A68,原始数据!$A:$AAA,55,0)</f>
        <v>0</v>
      </c>
      <c r="AB68" s="82">
        <f>VLOOKUP($A68,原始数据!$A:$AAA,56,0)</f>
        <v>0</v>
      </c>
      <c r="AC68" s="82">
        <f>VLOOKUP($A68,原始数据!$A:$AAA,57,0)</f>
        <v>0</v>
      </c>
    </row>
    <row r="69" spans="1:29" ht="15" x14ac:dyDescent="0.25">
      <c r="A69">
        <v>476010</v>
      </c>
      <c r="B69" s="5" t="s">
        <v>2115</v>
      </c>
      <c r="C69" s="5" t="s">
        <v>2369</v>
      </c>
      <c r="D69" s="5" t="s">
        <v>2107</v>
      </c>
      <c r="E69" s="5" t="str">
        <f>VLOOKUP(A69,原始数据!$A:$F,6,0)</f>
        <v>2020-05-25 00:00:00</v>
      </c>
      <c r="F69" s="87">
        <f>VLOOKUP($A69,原始数据!$A:$AAA,13,0)</f>
        <v>8.1094422114096343E-3</v>
      </c>
      <c r="G69" s="87">
        <f>VLOOKUP($A69,原始数据!$A:$AAA,15,0)</f>
        <v>1.0389426814615851E-2</v>
      </c>
      <c r="H69" s="87">
        <f>VLOOKUP($A69,原始数据!$A:$AAA,20,0)</f>
        <v>2.774982027318473E-2</v>
      </c>
      <c r="I69" s="87">
        <f>VLOOKUP($A69,原始数据!$A:$AAA,21,0)</f>
        <v>8.9271730618637468E-2</v>
      </c>
      <c r="J69" s="87">
        <f>VLOOKUP($A69,原始数据!$A:$AAA,22,0)</f>
        <v>4.9560286019561188E-2</v>
      </c>
      <c r="K69" s="87">
        <f>VLOOKUP($A69,原始数据!$A:$AAA,23,0)</f>
        <v>0.13234062354583509</v>
      </c>
      <c r="L69" s="87">
        <f>VLOOKUP($A69,原始数据!$A:$AAA,37,0)</f>
        <v>-1.9356361633488049E-2</v>
      </c>
      <c r="M69" s="129">
        <f>VLOOKUP($A69,原始数据!$A:$AAA,45,0)</f>
        <v>3.2844520328891491</v>
      </c>
      <c r="N69" s="88" t="s">
        <v>293</v>
      </c>
      <c r="O69" s="87">
        <f>VLOOKUP($A69,原始数据!$A:$AAA,29,0)</f>
        <v>-1.9073184515399301E-3</v>
      </c>
      <c r="R69" s="82">
        <f>VLOOKUP($A69,原始数据!$A:$AAA,46,0)</f>
        <v>1.7685118619698011E-2</v>
      </c>
      <c r="S69" s="82">
        <f>VLOOKUP($A69,原始数据!$A:$AAA,47,0)</f>
        <v>-3.5320712065556309E-4</v>
      </c>
      <c r="T69" s="82">
        <f>VLOOKUP($A69,原始数据!$A:$AAA,48,0)</f>
        <v>9.1879284755105317E-3</v>
      </c>
      <c r="U69" s="82">
        <f>VLOOKUP($A69,原始数据!$A:$AAA,49,0)</f>
        <v>1.1905595629946311E-3</v>
      </c>
      <c r="V69" s="82">
        <f>VLOOKUP($A69,原始数据!$A:$AAA,50,0)</f>
        <v>0</v>
      </c>
      <c r="W69" s="82">
        <f>VLOOKUP($A69,原始数据!$A:$AAA,51,0)</f>
        <v>0</v>
      </c>
      <c r="X69" s="82">
        <f>VLOOKUP($A69,原始数据!$A:$AAA,52,0)</f>
        <v>0</v>
      </c>
      <c r="Y69" s="82">
        <f>VLOOKUP($A69,原始数据!$A:$AAA,53,0)</f>
        <v>0</v>
      </c>
      <c r="Z69" s="82">
        <f>VLOOKUP($A69,原始数据!$A:$AAA,54,0)</f>
        <v>0</v>
      </c>
      <c r="AA69" s="82">
        <f>VLOOKUP($A69,原始数据!$A:$AAA,55,0)</f>
        <v>0</v>
      </c>
      <c r="AB69" s="82">
        <f>VLOOKUP($A69,原始数据!$A:$AAA,56,0)</f>
        <v>0</v>
      </c>
      <c r="AC69" s="82">
        <f>VLOOKUP($A69,原始数据!$A:$AAA,57,0)</f>
        <v>0</v>
      </c>
    </row>
    <row r="70" spans="1:29" ht="15" x14ac:dyDescent="0.25">
      <c r="A70">
        <v>645781</v>
      </c>
      <c r="B70" s="5" t="s">
        <v>2257</v>
      </c>
      <c r="C70" s="114" t="s">
        <v>2442</v>
      </c>
      <c r="D70" s="5" t="s">
        <v>2107</v>
      </c>
      <c r="E70" s="5" t="str">
        <f>VLOOKUP(A70,原始数据!$A:$F,6,0)</f>
        <v>2017-11-17 00:00:00</v>
      </c>
      <c r="F70" s="87">
        <f>VLOOKUP($A70,原始数据!$A:$AAA,13,0)</f>
        <v>6.4161319890008173E-3</v>
      </c>
      <c r="G70" s="87">
        <f>VLOOKUP($A70,原始数据!$A:$AAA,15,0)</f>
        <v>1.291512915129123E-2</v>
      </c>
      <c r="H70" s="87">
        <f>VLOOKUP($A70,原始数据!$A:$AAA,20,0)</f>
        <v>1.011959521619166E-2</v>
      </c>
      <c r="I70" s="87">
        <f>VLOOKUP($A70,原始数据!$A:$AAA,21,0)</f>
        <v>7.1282851021787996E-2</v>
      </c>
      <c r="J70" s="87">
        <f>VLOOKUP($A70,原始数据!$A:$AAA,22,0)</f>
        <v>8.8210383514079949E-2</v>
      </c>
      <c r="K70" s="87">
        <f>VLOOKUP($A70,原始数据!$A:$AAA,23,0)</f>
        <v>0.1081081081081081</v>
      </c>
      <c r="L70" s="87">
        <f>VLOOKUP($A70,原始数据!$A:$AAA,37,0)</f>
        <v>-5.075690115761379E-2</v>
      </c>
      <c r="M70" s="129">
        <f>VLOOKUP($A70,原始数据!$A:$AAA,45,0)</f>
        <v>2.5028327305126221</v>
      </c>
      <c r="N70" s="88" t="s">
        <v>293</v>
      </c>
      <c r="O70" s="87">
        <f>VLOOKUP($A70,原始数据!$A:$AAA,29,0)</f>
        <v>-2.1818181818181709E-2</v>
      </c>
      <c r="R70" s="82">
        <f>VLOOKUP($A70,原始数据!$A:$AAA,46,0)</f>
        <v>-2.7598896044151999E-3</v>
      </c>
      <c r="S70" s="82">
        <f>VLOOKUP($A70,原始数据!$A:$AAA,47,0)</f>
        <v>-7.3800738007382396E-3</v>
      </c>
      <c r="T70" s="82">
        <f>VLOOKUP($A70,原始数据!$A:$AAA,48,0)</f>
        <v>1.6605166051660399E-2</v>
      </c>
      <c r="U70" s="82">
        <f>VLOOKUP($A70,原始数据!$A:$AAA,49,0)</f>
        <v>-3.6297640653359942E-3</v>
      </c>
      <c r="V70" s="82">
        <f>VLOOKUP($A70,原始数据!$A:$AAA,50,0)</f>
        <v>0</v>
      </c>
      <c r="W70" s="82">
        <f>VLOOKUP($A70,原始数据!$A:$AAA,51,0)</f>
        <v>0</v>
      </c>
      <c r="X70" s="82">
        <f>VLOOKUP($A70,原始数据!$A:$AAA,52,0)</f>
        <v>0</v>
      </c>
      <c r="Y70" s="82">
        <f>VLOOKUP($A70,原始数据!$A:$AAA,53,0)</f>
        <v>0</v>
      </c>
      <c r="Z70" s="82">
        <f>VLOOKUP($A70,原始数据!$A:$AAA,54,0)</f>
        <v>0</v>
      </c>
      <c r="AA70" s="82">
        <f>VLOOKUP($A70,原始数据!$A:$AAA,55,0)</f>
        <v>0</v>
      </c>
      <c r="AB70" s="82">
        <f>VLOOKUP($A70,原始数据!$A:$AAA,56,0)</f>
        <v>0</v>
      </c>
      <c r="AC70" s="82">
        <f>VLOOKUP($A70,原始数据!$A:$AAA,57,0)</f>
        <v>0</v>
      </c>
    </row>
    <row r="71" spans="1:29" ht="15" x14ac:dyDescent="0.25">
      <c r="A71">
        <v>729726</v>
      </c>
      <c r="B71" s="5" t="s">
        <v>2251</v>
      </c>
      <c r="C71" s="5" t="s">
        <v>2655</v>
      </c>
      <c r="D71" s="5" t="s">
        <v>2106</v>
      </c>
      <c r="E71" s="5" t="str">
        <f>VLOOKUP(A71,原始数据!$A:$F,6,0)</f>
        <v>2022-11-24 00:00:00</v>
      </c>
      <c r="F71" s="87">
        <f>VLOOKUP($A71,原始数据!$A:$AAA,13,0)</f>
        <v>3.2133676092545031E-3</v>
      </c>
      <c r="G71" s="87">
        <f>VLOOKUP($A71,原始数据!$A:$AAA,15,0)</f>
        <v>1.335435407586005E-2</v>
      </c>
      <c r="H71" s="87">
        <f>VLOOKUP($A71,原始数据!$A:$AAA,20,0)</f>
        <v>1.504876915931264E-2</v>
      </c>
      <c r="I71" s="87">
        <f>VLOOKUP($A71,原始数据!$A:$AAA,21,0)</f>
        <v>7.7685453999399412E-2</v>
      </c>
      <c r="J71" s="87">
        <f>VLOOKUP($A71,原始数据!$A:$AAA,22,0)</f>
        <v>0</v>
      </c>
      <c r="K71" s="87">
        <f>VLOOKUP($A71,原始数据!$A:$AAA,23,0)</f>
        <v>0</v>
      </c>
      <c r="L71" s="87">
        <f>VLOOKUP($A71,原始数据!$A:$AAA,37,0)</f>
        <v>-1.6329137018792211E-2</v>
      </c>
      <c r="M71" s="129">
        <f>VLOOKUP($A71,原始数据!$A:$AAA,45,0)</f>
        <v>2.3181854962270161</v>
      </c>
      <c r="N71" s="88" t="s">
        <v>293</v>
      </c>
      <c r="O71" s="87">
        <f>VLOOKUP($A71,原始数据!$A:$AAA,29,0)</f>
        <v>-1.6329137018792211E-2</v>
      </c>
      <c r="R71" s="82">
        <f>VLOOKUP($A71,原始数据!$A:$AAA,46,0)</f>
        <v>1.8300046446818371E-2</v>
      </c>
      <c r="S71" s="82">
        <f>VLOOKUP($A71,原始数据!$A:$AAA,47,0)</f>
        <v>-1.4595876664842191E-2</v>
      </c>
      <c r="T71" s="82">
        <f>VLOOKUP($A71,原始数据!$A:$AAA,48,0)</f>
        <v>1.242696837614754E-2</v>
      </c>
      <c r="U71" s="82">
        <f>VLOOKUP($A71,原始数据!$A:$AAA,49,0)</f>
        <v>9.1600256480739439E-4</v>
      </c>
      <c r="V71" s="82">
        <f>VLOOKUP($A71,原始数据!$A:$AAA,50,0)</f>
        <v>0</v>
      </c>
      <c r="W71" s="82">
        <f>VLOOKUP($A71,原始数据!$A:$AAA,51,0)</f>
        <v>0</v>
      </c>
      <c r="X71" s="82">
        <f>VLOOKUP($A71,原始数据!$A:$AAA,52,0)</f>
        <v>0</v>
      </c>
      <c r="Y71" s="82">
        <f>VLOOKUP($A71,原始数据!$A:$AAA,53,0)</f>
        <v>0</v>
      </c>
      <c r="Z71" s="82">
        <f>VLOOKUP($A71,原始数据!$A:$AAA,54,0)</f>
        <v>0</v>
      </c>
      <c r="AA71" s="82">
        <f>VLOOKUP($A71,原始数据!$A:$AAA,55,0)</f>
        <v>0</v>
      </c>
      <c r="AB71" s="82">
        <f>VLOOKUP($A71,原始数据!$A:$AAA,56,0)</f>
        <v>0</v>
      </c>
      <c r="AC71" s="82">
        <f>VLOOKUP($A71,原始数据!$A:$AAA,57,0)</f>
        <v>0</v>
      </c>
    </row>
    <row r="72" spans="1:29" ht="12.45" customHeight="1" x14ac:dyDescent="0.25">
      <c r="A72">
        <v>442401</v>
      </c>
      <c r="B72" s="5" t="s">
        <v>2256</v>
      </c>
      <c r="C72" s="5" t="s">
        <v>2370</v>
      </c>
      <c r="D72" s="5" t="s">
        <v>181</v>
      </c>
      <c r="E72" s="5" t="str">
        <f>VLOOKUP(A72,原始数据!$A:$F,6,0)</f>
        <v>2019-10-21 00:00:00</v>
      </c>
      <c r="F72" s="87">
        <f>VLOOKUP($A72,原始数据!$A:$AAA,13,0)</f>
        <v>5.8115400581153498E-3</v>
      </c>
      <c r="G72" s="87">
        <f>VLOOKUP($A72,原始数据!$A:$AAA,15,0)</f>
        <v>2.6632770413413279E-2</v>
      </c>
      <c r="H72" s="87">
        <f>VLOOKUP($A72,原始数据!$A:$AAA,20,0)</f>
        <v>1.837286100270186E-2</v>
      </c>
      <c r="I72" s="87">
        <f>VLOOKUP($A72,原始数据!$A:$AAA,21,0)</f>
        <v>9.2274396642182621E-2</v>
      </c>
      <c r="J72" s="87">
        <f>VLOOKUP($A72,原始数据!$A:$AAA,22,0)</f>
        <v>6.0066740823136788E-2</v>
      </c>
      <c r="K72" s="87">
        <f>VLOOKUP($A72,原始数据!$A:$AAA,23,0)</f>
        <v>0.2011691022964508</v>
      </c>
      <c r="L72" s="87">
        <f>VLOOKUP($A72,原始数据!$A:$AAA,37,0)</f>
        <v>-8.8566408537775684E-2</v>
      </c>
      <c r="M72" s="129">
        <f>VLOOKUP($A72,原始数据!$A:$AAA,45,0)</f>
        <v>1.929356805689683</v>
      </c>
      <c r="N72" s="88" t="s">
        <v>1062</v>
      </c>
      <c r="O72" s="87">
        <f>VLOOKUP($A72,原始数据!$A:$AAA,29,0)</f>
        <v>-4.1845683008651727E-2</v>
      </c>
      <c r="R72" s="82">
        <f>VLOOKUP($A72,原始数据!$A:$AAA,46,0)</f>
        <v>1.7472230561393021E-2</v>
      </c>
      <c r="S72" s="82">
        <f>VLOOKUP($A72,原始数据!$A:$AAA,47,0)</f>
        <v>-2.3250324560368241E-2</v>
      </c>
      <c r="T72" s="82">
        <f>VLOOKUP($A72,原始数据!$A:$AAA,48,0)</f>
        <v>3.1414563283094221E-2</v>
      </c>
      <c r="U72" s="82">
        <f>VLOOKUP($A72,原始数据!$A:$AAA,49,0)</f>
        <v>-4.6361502347418426E-3</v>
      </c>
      <c r="V72" s="82">
        <f>VLOOKUP($A72,原始数据!$A:$AAA,50,0)</f>
        <v>0</v>
      </c>
      <c r="W72" s="82">
        <f>VLOOKUP($A72,原始数据!$A:$AAA,51,0)</f>
        <v>0</v>
      </c>
      <c r="X72" s="82">
        <f>VLOOKUP($A72,原始数据!$A:$AAA,52,0)</f>
        <v>0</v>
      </c>
      <c r="Y72" s="82">
        <f>VLOOKUP($A72,原始数据!$A:$AAA,53,0)</f>
        <v>0</v>
      </c>
      <c r="Z72" s="82">
        <f>VLOOKUP($A72,原始数据!$A:$AAA,54,0)</f>
        <v>0</v>
      </c>
      <c r="AA72" s="82">
        <f>VLOOKUP($A72,原始数据!$A:$AAA,55,0)</f>
        <v>0</v>
      </c>
      <c r="AB72" s="82">
        <f>VLOOKUP($A72,原始数据!$A:$AAA,56,0)</f>
        <v>0</v>
      </c>
      <c r="AC72" s="82">
        <f>VLOOKUP($A72,原始数据!$A:$AAA,57,0)</f>
        <v>0</v>
      </c>
    </row>
    <row r="73" spans="1:29" ht="15" x14ac:dyDescent="0.25">
      <c r="A73">
        <v>614509</v>
      </c>
      <c r="B73" s="5" t="s">
        <v>2462</v>
      </c>
      <c r="C73" s="114" t="s">
        <v>2305</v>
      </c>
      <c r="D73" s="5" t="s">
        <v>2107</v>
      </c>
      <c r="E73" s="5" t="str">
        <f>VLOOKUP(A73,原始数据!$A:$F,6,0)</f>
        <v>2021-09-28 00:00:00</v>
      </c>
      <c r="F73" s="87">
        <f>VLOOKUP($A73,原始数据!$A:$AAA,13,0)</f>
        <v>8.0926825112872525E-3</v>
      </c>
      <c r="G73" s="87">
        <f>VLOOKUP($A73,原始数据!$A:$AAA,15,0)</f>
        <v>4.8927495124977849E-2</v>
      </c>
      <c r="H73" s="87">
        <f>VLOOKUP($A73,原始数据!$A:$AAA,20,0)</f>
        <v>4.4299329332862618E-2</v>
      </c>
      <c r="I73" s="87">
        <f>VLOOKUP($A73,原始数据!$A:$AAA,21,0)</f>
        <v>0.17442221991916251</v>
      </c>
      <c r="J73" s="87">
        <f>VLOOKUP($A73,原始数据!$A:$AAA,22,0)</f>
        <v>0</v>
      </c>
      <c r="K73" s="87">
        <f>VLOOKUP($A73,原始数据!$A:$AAA,23,0)</f>
        <v>0</v>
      </c>
      <c r="L73" s="87">
        <f>VLOOKUP($A73,原始数据!$A:$AAA,37,0)</f>
        <v>-5.0881133379405627E-2</v>
      </c>
      <c r="M73" s="129">
        <f>VLOOKUP($A73,原始数据!$A:$AAA,45,0)</f>
        <v>1.809130450191192</v>
      </c>
      <c r="N73" s="88" t="s">
        <v>293</v>
      </c>
      <c r="O73" s="87">
        <f>VLOOKUP($A73,原始数据!$A:$AAA,29,0)</f>
        <v>-5.0881133379405627E-2</v>
      </c>
      <c r="R73" s="82">
        <f>VLOOKUP($A73,原始数据!$A:$AAA,46,0)</f>
        <v>1.703141546064257E-2</v>
      </c>
      <c r="S73" s="82">
        <f>VLOOKUP($A73,原始数据!$A:$AAA,47,0)</f>
        <v>-9.71800433839487E-3</v>
      </c>
      <c r="T73" s="82">
        <f>VLOOKUP($A73,原始数据!$A:$AAA,48,0)</f>
        <v>5.0788867222123717E-2</v>
      </c>
      <c r="U73" s="82">
        <f>VLOOKUP($A73,原始数据!$A:$AAA,49,0)</f>
        <v>-1.771404470687465E-3</v>
      </c>
      <c r="V73" s="82">
        <f>VLOOKUP($A73,原始数据!$A:$AAA,50,0)</f>
        <v>0</v>
      </c>
      <c r="W73" s="82">
        <f>VLOOKUP($A73,原始数据!$A:$AAA,51,0)</f>
        <v>0</v>
      </c>
      <c r="X73" s="82">
        <f>VLOOKUP($A73,原始数据!$A:$AAA,52,0)</f>
        <v>0</v>
      </c>
      <c r="Y73" s="82">
        <f>VLOOKUP($A73,原始数据!$A:$AAA,53,0)</f>
        <v>0</v>
      </c>
      <c r="Z73" s="82">
        <f>VLOOKUP($A73,原始数据!$A:$AAA,54,0)</f>
        <v>0</v>
      </c>
      <c r="AA73" s="82">
        <f>VLOOKUP($A73,原始数据!$A:$AAA,55,0)</f>
        <v>0</v>
      </c>
      <c r="AB73" s="82">
        <f>VLOOKUP($A73,原始数据!$A:$AAA,56,0)</f>
        <v>0</v>
      </c>
      <c r="AC73" s="82">
        <f>VLOOKUP($A73,原始数据!$A:$AAA,57,0)</f>
        <v>0</v>
      </c>
    </row>
    <row r="74" spans="1:29" ht="15" x14ac:dyDescent="0.25">
      <c r="A74">
        <v>426852</v>
      </c>
      <c r="B74" s="5" t="s">
        <v>2253</v>
      </c>
      <c r="C74" s="114" t="s">
        <v>2371</v>
      </c>
      <c r="D74" s="5" t="s">
        <v>2106</v>
      </c>
      <c r="E74" s="5" t="str">
        <f>VLOOKUP(A74,原始数据!$A:$F,6,0)</f>
        <v>2019-03-15 00:00:00</v>
      </c>
      <c r="F74" s="87">
        <f>VLOOKUP($A74,原始数据!$A:$AAA,13,0)</f>
        <v>3.0163518018733182E-3</v>
      </c>
      <c r="G74" s="87">
        <f>VLOOKUP($A74,原始数据!$A:$AAA,15,0)</f>
        <v>4.8775315449050014E-3</v>
      </c>
      <c r="H74" s="87">
        <f>VLOOKUP($A74,原始数据!$A:$AAA,20,0)</f>
        <v>7.5483733786945173E-3</v>
      </c>
      <c r="I74" s="87">
        <f>VLOOKUP($A74,原始数据!$A:$AAA,21,0)</f>
        <v>4.2562624695189573E-2</v>
      </c>
      <c r="J74" s="87">
        <f>VLOOKUP($A74,原始数据!$A:$AAA,22,0)</f>
        <v>9.2450202821335647E-2</v>
      </c>
      <c r="K74" s="87">
        <f>VLOOKUP($A74,原始数据!$A:$AAA,23,0)</f>
        <v>0.19627725066994989</v>
      </c>
      <c r="L74" s="87">
        <f>VLOOKUP($A74,原始数据!$A:$AAA,37,0)</f>
        <v>-2.8740838343078261E-2</v>
      </c>
      <c r="M74" s="129">
        <f>VLOOKUP($A74,原始数据!$A:$AAA,45,0)</f>
        <v>2.9334325036176931</v>
      </c>
      <c r="N74" s="88" t="s">
        <v>293</v>
      </c>
      <c r="O74" s="87">
        <f>VLOOKUP($A74,原始数据!$A:$AAA,29,0)</f>
        <v>-4.7714982504512928E-4</v>
      </c>
      <c r="R74" s="82">
        <f>VLOOKUP($A74,原始数据!$A:$AAA,46,0)</f>
        <v>1.435254093131944E-3</v>
      </c>
      <c r="S74" s="82">
        <f>VLOOKUP($A74,原始数据!$A:$AAA,47,0)</f>
        <v>7.4313923244329061E-4</v>
      </c>
      <c r="T74" s="82">
        <f>VLOOKUP($A74,原始数据!$A:$AAA,48,0)</f>
        <v>3.8171986003603391E-3</v>
      </c>
      <c r="U74" s="82">
        <f>VLOOKUP($A74,原始数据!$A:$AAA,49,0)</f>
        <v>1.0563008344777189E-3</v>
      </c>
      <c r="V74" s="82">
        <f>VLOOKUP($A74,原始数据!$A:$AAA,50,0)</f>
        <v>0</v>
      </c>
      <c r="W74" s="82">
        <f>VLOOKUP($A74,原始数据!$A:$AAA,51,0)</f>
        <v>0</v>
      </c>
      <c r="X74" s="82">
        <f>VLOOKUP($A74,原始数据!$A:$AAA,52,0)</f>
        <v>0</v>
      </c>
      <c r="Y74" s="82">
        <f>VLOOKUP($A74,原始数据!$A:$AAA,53,0)</f>
        <v>0</v>
      </c>
      <c r="Z74" s="82">
        <f>VLOOKUP($A74,原始数据!$A:$AAA,54,0)</f>
        <v>0</v>
      </c>
      <c r="AA74" s="82">
        <f>VLOOKUP($A74,原始数据!$A:$AAA,55,0)</f>
        <v>0</v>
      </c>
      <c r="AB74" s="82">
        <f>VLOOKUP($A74,原始数据!$A:$AAA,56,0)</f>
        <v>0</v>
      </c>
      <c r="AC74" s="82">
        <f>VLOOKUP($A74,原始数据!$A:$AAA,57,0)</f>
        <v>0</v>
      </c>
    </row>
    <row r="75" spans="1:29" ht="15" x14ac:dyDescent="0.25">
      <c r="A75">
        <v>655292</v>
      </c>
      <c r="B75" s="5" t="s">
        <v>2255</v>
      </c>
      <c r="C75" s="5" t="s">
        <v>2372</v>
      </c>
      <c r="D75" s="5" t="s">
        <v>849</v>
      </c>
      <c r="E75" s="5" t="str">
        <f>VLOOKUP(A75,原始数据!$A:$F,6,0)</f>
        <v>2022-02-11 00:00:00</v>
      </c>
      <c r="F75" s="87">
        <f>VLOOKUP($A75,原始数据!$A:$AAA,13,0)</f>
        <v>1.249760887585283E-2</v>
      </c>
      <c r="G75" s="87">
        <f>VLOOKUP($A75,原始数据!$A:$AAA,15,0)</f>
        <v>7.5885900128735084E-2</v>
      </c>
      <c r="H75" s="87">
        <f>VLOOKUP($A75,原始数据!$A:$AAA,20,0)</f>
        <v>0.19292314627000229</v>
      </c>
      <c r="I75" s="87">
        <f>VLOOKUP($A75,原始数据!$A:$AAA,21,0)</f>
        <v>8.9279869067103057E-2</v>
      </c>
      <c r="J75" s="87">
        <f>VLOOKUP($A75,原始数据!$A:$AAA,22,0)</f>
        <v>0</v>
      </c>
      <c r="K75" s="87">
        <f>VLOOKUP($A75,原始数据!$A:$AAA,23,0)</f>
        <v>0</v>
      </c>
      <c r="L75" s="87">
        <f>VLOOKUP($A75,原始数据!$A:$AAA,37,0)</f>
        <v>-6.3386031321903014E-2</v>
      </c>
      <c r="M75" s="129">
        <f>VLOOKUP($A75,原始数据!$A:$AAA,45,0)</f>
        <v>1.8273757710997489</v>
      </c>
      <c r="N75" s="88" t="s">
        <v>293</v>
      </c>
      <c r="O75" s="87">
        <f>VLOOKUP($A75,原始数据!$A:$AAA,29,0)</f>
        <v>-6.3386031321903014E-2</v>
      </c>
      <c r="R75" s="82">
        <f>VLOOKUP($A75,原始数据!$A:$AAA,46,0)</f>
        <v>6.460821876643319E-3</v>
      </c>
      <c r="S75" s="82">
        <f>VLOOKUP($A75,原始数据!$A:$AAA,47,0)</f>
        <v>8.5392251996715629E-2</v>
      </c>
      <c r="T75" s="82">
        <f>VLOOKUP($A75,原始数据!$A:$AAA,48,0)</f>
        <v>7.0397723422996217E-2</v>
      </c>
      <c r="U75" s="82">
        <f>VLOOKUP($A75,原始数据!$A:$AAA,49,0)</f>
        <v>5.1272312951007324E-3</v>
      </c>
      <c r="V75" s="82">
        <f>VLOOKUP($A75,原始数据!$A:$AAA,50,0)</f>
        <v>0</v>
      </c>
      <c r="W75" s="82">
        <f>VLOOKUP($A75,原始数据!$A:$AAA,51,0)</f>
        <v>0</v>
      </c>
      <c r="X75" s="82">
        <f>VLOOKUP($A75,原始数据!$A:$AAA,52,0)</f>
        <v>0</v>
      </c>
      <c r="Y75" s="82">
        <f>VLOOKUP($A75,原始数据!$A:$AAA,53,0)</f>
        <v>0</v>
      </c>
      <c r="Z75" s="82">
        <f>VLOOKUP($A75,原始数据!$A:$AAA,54,0)</f>
        <v>0</v>
      </c>
      <c r="AA75" s="82">
        <f>VLOOKUP($A75,原始数据!$A:$AAA,55,0)</f>
        <v>0</v>
      </c>
      <c r="AB75" s="82">
        <f>VLOOKUP($A75,原始数据!$A:$AAA,56,0)</f>
        <v>0</v>
      </c>
      <c r="AC75" s="82">
        <f>VLOOKUP($A75,原始数据!$A:$AAA,57,0)</f>
        <v>0</v>
      </c>
    </row>
    <row r="76" spans="1:29" ht="15" x14ac:dyDescent="0.25">
      <c r="A76">
        <v>443257</v>
      </c>
      <c r="B76" s="6" t="s">
        <v>395</v>
      </c>
      <c r="C76" s="6" t="s">
        <v>2373</v>
      </c>
      <c r="D76" s="6" t="s">
        <v>110</v>
      </c>
      <c r="E76" s="6" t="str">
        <f>VLOOKUP(A76,原始数据!$A:$F,6,0)</f>
        <v>2019-10-18 00:00:00</v>
      </c>
      <c r="F76" s="97">
        <f>VLOOKUP($A76,原始数据!$A:$AAA,13,0)</f>
        <v>8.4385695739408462E-3</v>
      </c>
      <c r="G76" s="97">
        <f>VLOOKUP($A76,原始数据!$A:$AAA,15,0)</f>
        <v>2.4397554250090051E-2</v>
      </c>
      <c r="H76" s="97">
        <f>VLOOKUP($A76,原始数据!$A:$AAA,20,0)</f>
        <v>-3.6149495656230268E-3</v>
      </c>
      <c r="I76" s="97">
        <f>VLOOKUP($A76,原始数据!$A:$AAA,21,0)</f>
        <v>8.3586050037907533E-2</v>
      </c>
      <c r="J76" s="97">
        <f>VLOOKUP($A76,原始数据!$A:$AAA,22,0)</f>
        <v>7.5783320872697457E-2</v>
      </c>
      <c r="K76" s="97">
        <f>VLOOKUP($A76,原始数据!$A:$AAA,23,0)</f>
        <v>0.13675345746735701</v>
      </c>
      <c r="L76" s="97">
        <f>VLOOKUP($A76,原始数据!$A:$AAA,37,0)</f>
        <v>-5.7078935291418158E-2</v>
      </c>
      <c r="M76" s="130">
        <f>VLOOKUP($A76,原始数据!$A:$AAA,45,0)</f>
        <v>2.3026778552659368</v>
      </c>
      <c r="N76" s="98" t="s">
        <v>293</v>
      </c>
      <c r="O76" s="87">
        <f>VLOOKUP($A76,原始数据!$A:$AAA,29,0)</f>
        <v>-5.7078935291418158E-2</v>
      </c>
      <c r="R76" s="82">
        <f>VLOOKUP($A76,原始数据!$A:$AAA,46,0)</f>
        <v>1.300215730861165E-2</v>
      </c>
      <c r="S76" s="82">
        <f>VLOOKUP($A76,原始数据!$A:$AAA,47,0)</f>
        <v>-3.4879705306780202E-2</v>
      </c>
      <c r="T76" s="82">
        <f>VLOOKUP($A76,原始数据!$A:$AAA,48,0)</f>
        <v>2.5176837309675019E-2</v>
      </c>
      <c r="U76" s="82">
        <f>VLOOKUP($A76,原始数据!$A:$AAA,49,0)</f>
        <v>-7.6014501227916753E-4</v>
      </c>
      <c r="V76" s="82">
        <f>VLOOKUP($A76,原始数据!$A:$AAA,50,0)</f>
        <v>0</v>
      </c>
      <c r="W76" s="82">
        <f>VLOOKUP($A76,原始数据!$A:$AAA,51,0)</f>
        <v>0</v>
      </c>
      <c r="X76" s="82">
        <f>VLOOKUP($A76,原始数据!$A:$AAA,52,0)</f>
        <v>0</v>
      </c>
      <c r="Y76" s="82">
        <f>VLOOKUP($A76,原始数据!$A:$AAA,53,0)</f>
        <v>0</v>
      </c>
      <c r="Z76" s="82">
        <f>VLOOKUP($A76,原始数据!$A:$AAA,54,0)</f>
        <v>0</v>
      </c>
      <c r="AA76" s="82">
        <f>VLOOKUP($A76,原始数据!$A:$AAA,55,0)</f>
        <v>0</v>
      </c>
      <c r="AB76" s="82">
        <f>VLOOKUP($A76,原始数据!$A:$AAA,56,0)</f>
        <v>0</v>
      </c>
      <c r="AC76" s="82">
        <f>VLOOKUP($A76,原始数据!$A:$AAA,57,0)</f>
        <v>0</v>
      </c>
    </row>
    <row r="77" spans="1:29" ht="15.6" x14ac:dyDescent="0.35">
      <c r="A77" t="s">
        <v>1149</v>
      </c>
      <c r="B77" s="92" t="s">
        <v>166</v>
      </c>
      <c r="C77" s="11"/>
      <c r="D77" s="5"/>
      <c r="E77" s="5"/>
      <c r="F77" s="105">
        <f t="shared" ref="F77:M77" si="4">AVERAGE(F57:F76)</f>
        <v>6.4533024396182248E-3</v>
      </c>
      <c r="G77" s="105">
        <f t="shared" si="4"/>
        <v>2.4610726985715248E-2</v>
      </c>
      <c r="H77" s="105">
        <f t="shared" si="4"/>
        <v>2.1289435311754357E-2</v>
      </c>
      <c r="I77" s="105">
        <f t="shared" si="4"/>
        <v>0.10840085624990436</v>
      </c>
      <c r="J77" s="105">
        <f t="shared" si="4"/>
        <v>5.0705462442827788E-2</v>
      </c>
      <c r="K77" s="105">
        <f t="shared" si="4"/>
        <v>7.815065301743529E-2</v>
      </c>
      <c r="L77" s="105">
        <f t="shared" si="4"/>
        <v>-5.8608284578219205E-2</v>
      </c>
      <c r="M77" s="132">
        <f t="shared" si="4"/>
        <v>1.9846234565380325</v>
      </c>
      <c r="N77" s="45"/>
      <c r="O77" s="87">
        <f>AVERAGE(O57:O76)</f>
        <v>-4.9757756500086132E-2</v>
      </c>
      <c r="R77" s="113">
        <f t="shared" ref="R77:AC77" si="5">AVERAGE(R57:R76)</f>
        <v>1.4897231491126279E-2</v>
      </c>
      <c r="S77" s="113">
        <f t="shared" si="5"/>
        <v>-1.6783009481747706E-2</v>
      </c>
      <c r="T77" s="113">
        <f t="shared" si="5"/>
        <v>2.6244975950213401E-2</v>
      </c>
      <c r="U77" s="113">
        <f t="shared" si="5"/>
        <v>-1.5999936606206134E-3</v>
      </c>
      <c r="V77" s="113">
        <f t="shared" si="5"/>
        <v>0</v>
      </c>
      <c r="W77" s="113">
        <f t="shared" si="5"/>
        <v>0</v>
      </c>
      <c r="X77" s="113">
        <f t="shared" si="5"/>
        <v>0</v>
      </c>
      <c r="Y77" s="113">
        <f t="shared" si="5"/>
        <v>0</v>
      </c>
      <c r="Z77" s="113">
        <f t="shared" si="5"/>
        <v>0</v>
      </c>
      <c r="AA77" s="113">
        <f t="shared" si="5"/>
        <v>0</v>
      </c>
      <c r="AB77" s="113">
        <f t="shared" si="5"/>
        <v>0</v>
      </c>
      <c r="AC77" s="113">
        <f t="shared" si="5"/>
        <v>0</v>
      </c>
    </row>
    <row r="78" spans="1:29" ht="15.6" x14ac:dyDescent="0.35">
      <c r="A78" s="147" t="s">
        <v>2492</v>
      </c>
      <c r="B78" s="6" t="s">
        <v>223</v>
      </c>
      <c r="C78" s="95" t="s">
        <v>2491</v>
      </c>
      <c r="D78" s="90"/>
      <c r="E78" s="10"/>
      <c r="F78" s="7">
        <f>VLOOKUP($A78,原始数据!$A:$AAA,13,0)</f>
        <v>6.7541460335571726E-3</v>
      </c>
      <c r="G78" s="7">
        <f>VLOOKUP($A78,原始数据!$A:$AAA,15,0)</f>
        <v>2.0047290835783601E-2</v>
      </c>
      <c r="H78" s="7">
        <f>VLOOKUP($A78,原始数据!$A:$AAA,20,0)</f>
        <v>-1.3857074530589261E-2</v>
      </c>
      <c r="I78" s="7">
        <f>VLOOKUP($A78,原始数据!$A:$AAA,21,0)</f>
        <v>5.4030570143276391E-2</v>
      </c>
      <c r="J78" s="7">
        <f>VLOOKUP($A78,原始数据!$A:$AAA,22,0)</f>
        <v>8.8802096716174006E-3</v>
      </c>
      <c r="K78" s="7">
        <f>VLOOKUP($A78,原始数据!$A:$AAA,23,0)</f>
        <v>6.6521002496700454E-2</v>
      </c>
      <c r="L78" s="7">
        <f>VLOOKUP($A78,原始数据!$A:$AAA,37,0)</f>
        <v>-4.591452582690466E-2</v>
      </c>
      <c r="M78" s="130">
        <f>VLOOKUP($A78,原始数据!$A:$AAA,45,0)</f>
        <v>1.32803452036744</v>
      </c>
      <c r="N78" s="10"/>
      <c r="O78" s="87">
        <f>VLOOKUP($A78,原始数据!$A:$AAA,29,0)</f>
        <v>-4.0666116928107753E-2</v>
      </c>
      <c r="R78" s="82">
        <f>VLOOKUP($A78,原始数据!$A:$AAA,46,0)</f>
        <v>-1.1732526600491951E-3</v>
      </c>
      <c r="S78" s="82">
        <f>VLOOKUP($A78,原始数据!$A:$AAA,47,0)</f>
        <v>-3.2494794463061361E-2</v>
      </c>
      <c r="T78" s="82">
        <f>VLOOKUP($A78,原始数据!$A:$AAA,48,0)</f>
        <v>1.851734721630249E-2</v>
      </c>
      <c r="U78" s="82">
        <f>VLOOKUP($A78,原始数据!$A:$AAA,49,0)</f>
        <v>1.502128190219443E-3</v>
      </c>
      <c r="V78" s="82">
        <f>VLOOKUP($A78,原始数据!$A:$AAA,50,0)</f>
        <v>0</v>
      </c>
      <c r="W78" s="82">
        <f>VLOOKUP($A78,原始数据!$A:$AAA,51,0)</f>
        <v>0</v>
      </c>
      <c r="X78" s="82">
        <f>VLOOKUP($A78,原始数据!$A:$AAA,52,0)</f>
        <v>0</v>
      </c>
      <c r="Y78" s="82">
        <f>VLOOKUP($A78,原始数据!$A:$AAA,53,0)</f>
        <v>0</v>
      </c>
      <c r="Z78" s="82">
        <f>VLOOKUP($A78,原始数据!$A:$AAA,54,0)</f>
        <v>0</v>
      </c>
      <c r="AA78" s="82">
        <f>VLOOKUP($A78,原始数据!$A:$AAA,55,0)</f>
        <v>0</v>
      </c>
      <c r="AB78" s="82">
        <f>VLOOKUP($A78,原始数据!$A:$AAA,56,0)</f>
        <v>0</v>
      </c>
      <c r="AC78" s="82">
        <f>VLOOKUP($A78,原始数据!$A:$AAA,57,0)</f>
        <v>0</v>
      </c>
    </row>
    <row r="79" spans="1:29" ht="13.5" customHeight="1" x14ac:dyDescent="0.25">
      <c r="B79" s="158" t="s">
        <v>1060</v>
      </c>
      <c r="C79" s="158"/>
      <c r="D79" s="158"/>
      <c r="E79" s="158"/>
      <c r="F79" s="38"/>
      <c r="G79" s="38"/>
      <c r="H79" s="38"/>
      <c r="I79" s="38"/>
      <c r="J79" s="38"/>
      <c r="K79" s="38"/>
      <c r="L79" s="38"/>
      <c r="M79" s="134"/>
      <c r="N79" s="38"/>
      <c r="O79" s="139"/>
      <c r="W79" s="82"/>
      <c r="X79" s="82"/>
      <c r="Y79" s="82"/>
      <c r="Z79" s="82"/>
      <c r="AA79" s="82"/>
      <c r="AB79" s="82"/>
      <c r="AC79" s="82"/>
    </row>
    <row r="80" spans="1:29" ht="13.5" customHeight="1" x14ac:dyDescent="0.25">
      <c r="B80" s="161"/>
      <c r="C80" s="161"/>
      <c r="D80" s="161"/>
      <c r="E80" s="161"/>
      <c r="F80" s="39"/>
      <c r="G80" s="39"/>
      <c r="H80" s="39"/>
      <c r="I80" s="39"/>
      <c r="J80" s="39"/>
      <c r="K80" s="39"/>
      <c r="L80" s="39"/>
      <c r="M80" s="135"/>
      <c r="N80" s="39"/>
      <c r="O80" s="139"/>
      <c r="W80" s="82"/>
      <c r="X80" s="82"/>
      <c r="Y80" s="82"/>
      <c r="Z80" s="82"/>
      <c r="AA80" s="82"/>
      <c r="AB80" s="82"/>
      <c r="AC80" s="82"/>
    </row>
    <row r="81" spans="1:29" ht="15" x14ac:dyDescent="0.25">
      <c r="A81">
        <v>644310</v>
      </c>
      <c r="B81" s="5" t="s">
        <v>2022</v>
      </c>
      <c r="C81" s="114" t="s">
        <v>2374</v>
      </c>
      <c r="D81" s="5" t="s">
        <v>1060</v>
      </c>
      <c r="E81" s="5" t="str">
        <f>VLOOKUP(A81,原始数据!$A:$F,6,0)</f>
        <v>2021-12-30 00:00:00</v>
      </c>
      <c r="F81" s="87">
        <f>VLOOKUP($A81,原始数据!$A:$AAA,13,0)</f>
        <v>5.5726364335126899E-3</v>
      </c>
      <c r="G81" s="87">
        <f>VLOOKUP($A81,原始数据!$A:$AAA,15,0)</f>
        <v>1.106119886006862E-2</v>
      </c>
      <c r="H81" s="87">
        <f>VLOOKUP($A81,原始数据!$A:$AAA,20,0)</f>
        <v>-6.408126453695373E-3</v>
      </c>
      <c r="I81" s="87">
        <f>VLOOKUP($A81,原始数据!$A:$AAA,21,0)</f>
        <v>0.1308712222878308</v>
      </c>
      <c r="J81" s="87">
        <f>VLOOKUP($A81,原始数据!$A:$AAA,22,0)</f>
        <v>0.8629</v>
      </c>
      <c r="K81" s="87">
        <f>VLOOKUP($A81,原始数据!$A:$AAA,23,0)</f>
        <v>0</v>
      </c>
      <c r="L81" s="87">
        <f>VLOOKUP($A81,原始数据!$A:$AAA,37,0)</f>
        <v>-0.1840965176857691</v>
      </c>
      <c r="M81" s="129">
        <f>VLOOKUP($A81,原始数据!$A:$AAA,45,0)</f>
        <v>1.5796794267869541</v>
      </c>
      <c r="N81" s="88" t="s">
        <v>1062</v>
      </c>
      <c r="O81" s="87">
        <f>VLOOKUP($A81,原始数据!$A:$AAA,29,0)</f>
        <v>-1.890816036394646E-2</v>
      </c>
      <c r="R81" s="82">
        <f>VLOOKUP($A81,原始数据!$A:$AAA,46,0)</f>
        <v>-5.1265011629563206E-3</v>
      </c>
      <c r="S81" s="82">
        <f>VLOOKUP($A81,原始数据!$A:$AAA,47,0)</f>
        <v>2.910444200582063E-3</v>
      </c>
      <c r="T81" s="82">
        <f>VLOOKUP($A81,原始数据!$A:$AAA,48,0)</f>
        <v>4.4921025938269299E-3</v>
      </c>
      <c r="U81" s="82">
        <f>VLOOKUP($A81,原始数据!$A:$AAA,49,0)</f>
        <v>6.5397191767646579E-3</v>
      </c>
      <c r="V81" s="82">
        <f>VLOOKUP($A81,原始数据!$A:$AAA,50,0)</f>
        <v>0</v>
      </c>
      <c r="W81" s="82">
        <f>VLOOKUP($A81,原始数据!$A:$AAA,51,0)</f>
        <v>0</v>
      </c>
      <c r="X81" s="82">
        <f>VLOOKUP($A81,原始数据!$A:$AAA,52,0)</f>
        <v>0</v>
      </c>
      <c r="Y81" s="82">
        <f>VLOOKUP($A81,原始数据!$A:$AAA,53,0)</f>
        <v>0</v>
      </c>
      <c r="Z81" s="82">
        <f>VLOOKUP($A81,原始数据!$A:$AAA,54,0)</f>
        <v>0</v>
      </c>
      <c r="AA81" s="82">
        <f>VLOOKUP($A81,原始数据!$A:$AAA,55,0)</f>
        <v>0</v>
      </c>
      <c r="AB81" s="82">
        <f>VLOOKUP($A81,原始数据!$A:$AAA,56,0)</f>
        <v>0</v>
      </c>
      <c r="AC81" s="82">
        <f>VLOOKUP($A81,原始数据!$A:$AAA,57,0)</f>
        <v>0</v>
      </c>
    </row>
    <row r="82" spans="1:29" ht="15" x14ac:dyDescent="0.25">
      <c r="A82">
        <v>277578</v>
      </c>
      <c r="B82" s="5" t="s">
        <v>1132</v>
      </c>
      <c r="C82" s="5" t="s">
        <v>1059</v>
      </c>
      <c r="D82" s="5" t="s">
        <v>367</v>
      </c>
      <c r="E82" s="5" t="str">
        <f>VLOOKUP(A82,原始数据!$A:$F,6,0)</f>
        <v>2017-03-01 00:00:00</v>
      </c>
      <c r="F82" s="87">
        <f>VLOOKUP($A82,原始数据!$A:$AAA,13,0)</f>
        <v>2.2108404349946879E-2</v>
      </c>
      <c r="G82" s="87">
        <f>VLOOKUP($A82,原始数据!$A:$AAA,15,0)</f>
        <v>5.2862589779209657E-2</v>
      </c>
      <c r="H82" s="87">
        <f>VLOOKUP($A82,原始数据!$A:$AAA,20,0)</f>
        <v>-4.6523974516599056E-3</v>
      </c>
      <c r="I82" s="87">
        <f>VLOOKUP($A82,原始数据!$A:$AAA,21,0)</f>
        <v>0.1464266265176026</v>
      </c>
      <c r="J82" s="87">
        <f>VLOOKUP($A82,原始数据!$A:$AAA,22,0)</f>
        <v>0.27084351082885538</v>
      </c>
      <c r="K82" s="87">
        <f>VLOOKUP($A82,原始数据!$A:$AAA,23,0)</f>
        <v>8.1161971830985946E-2</v>
      </c>
      <c r="L82" s="87">
        <f>VLOOKUP($A82,原始数据!$A:$AAA,37,0)</f>
        <v>-0.22473741398044189</v>
      </c>
      <c r="M82" s="129">
        <f>VLOOKUP($A82,原始数据!$A:$AAA,45,0)</f>
        <v>1.886046866211506</v>
      </c>
      <c r="N82" s="88" t="s">
        <v>293</v>
      </c>
      <c r="O82" s="87">
        <f>VLOOKUP($A82,原始数据!$A:$AAA,29,0)</f>
        <v>-3.526189661074966E-2</v>
      </c>
      <c r="R82" s="82">
        <f>VLOOKUP($A82,原始数据!$A:$AAA,46,0)</f>
        <v>-2.9395328042919559E-2</v>
      </c>
      <c r="S82" s="82">
        <f>VLOOKUP($A82,原始数据!$A:$AAA,47,0)</f>
        <v>-2.6485490557346721E-2</v>
      </c>
      <c r="T82" s="82">
        <f>VLOOKUP($A82,原始数据!$A:$AAA,48,0)</f>
        <v>2.957171991842289E-2</v>
      </c>
      <c r="U82" s="82">
        <f>VLOOKUP($A82,原始数据!$A:$AAA,49,0)</f>
        <v>2.2621901330615479E-2</v>
      </c>
      <c r="V82" s="82">
        <f>VLOOKUP($A82,原始数据!$A:$AAA,50,0)</f>
        <v>0</v>
      </c>
      <c r="W82" s="82">
        <f>VLOOKUP($A82,原始数据!$A:$AAA,51,0)</f>
        <v>0</v>
      </c>
      <c r="X82" s="82">
        <f>VLOOKUP($A82,原始数据!$A:$AAA,52,0)</f>
        <v>0</v>
      </c>
      <c r="Y82" s="82">
        <f>VLOOKUP($A82,原始数据!$A:$AAA,53,0)</f>
        <v>0</v>
      </c>
      <c r="Z82" s="82">
        <f>VLOOKUP($A82,原始数据!$A:$AAA,54,0)</f>
        <v>0</v>
      </c>
      <c r="AA82" s="82">
        <f>VLOOKUP($A82,原始数据!$A:$AAA,55,0)</f>
        <v>0</v>
      </c>
      <c r="AB82" s="82">
        <f>VLOOKUP($A82,原始数据!$A:$AAA,56,0)</f>
        <v>0</v>
      </c>
      <c r="AC82" s="82">
        <f>VLOOKUP($A82,原始数据!$A:$AAA,57,0)</f>
        <v>0</v>
      </c>
    </row>
    <row r="83" spans="1:29" ht="15" x14ac:dyDescent="0.25">
      <c r="A83">
        <v>252056</v>
      </c>
      <c r="B83" s="5" t="s">
        <v>340</v>
      </c>
      <c r="C83" s="5" t="s">
        <v>332</v>
      </c>
      <c r="D83" s="5" t="s">
        <v>367</v>
      </c>
      <c r="E83" s="5" t="str">
        <f>VLOOKUP(A83,原始数据!$A:$F,6,0)</f>
        <v>2016-10-17 00:00:00</v>
      </c>
      <c r="F83" s="87">
        <f>VLOOKUP($A83,原始数据!$A:$AAA,13,0)</f>
        <v>1.48192822987121E-2</v>
      </c>
      <c r="G83" s="87">
        <f>VLOOKUP($A83,原始数据!$A:$AAA,15,0)</f>
        <v>8.4177098674521389E-2</v>
      </c>
      <c r="H83" s="87">
        <f>VLOOKUP($A83,原始数据!$A:$AAA,20,0)</f>
        <v>2.1862664295319689E-2</v>
      </c>
      <c r="I83" s="87">
        <f>VLOOKUP($A83,原始数据!$A:$AAA,21,0)</f>
        <v>0.1176670222049838</v>
      </c>
      <c r="J83" s="87">
        <f>VLOOKUP($A83,原始数据!$A:$AAA,22,0)</f>
        <v>9.2131737795192237E-2</v>
      </c>
      <c r="K83" s="87">
        <f>VLOOKUP($A83,原始数据!$A:$AAA,23,0)</f>
        <v>0.10703399765533431</v>
      </c>
      <c r="L83" s="87">
        <f>VLOOKUP($A83,原始数据!$A:$AAA,37,0)</f>
        <v>-7.7733532437365291E-2</v>
      </c>
      <c r="M83" s="129">
        <f>VLOOKUP($A83,原始数据!$A:$AAA,45,0)</f>
        <v>1.526761939314605</v>
      </c>
      <c r="N83" s="88" t="s">
        <v>293</v>
      </c>
      <c r="O83" s="87">
        <f>VLOOKUP($A83,原始数据!$A:$AAA,29,0)</f>
        <v>-5.8497270127393967E-2</v>
      </c>
      <c r="R83" s="82">
        <f>VLOOKUP($A83,原始数据!$A:$AAA,46,0)</f>
        <v>-2.030104541708222E-2</v>
      </c>
      <c r="S83" s="82">
        <f>VLOOKUP($A83,原始数据!$A:$AAA,47,0)</f>
        <v>-3.351782156298444E-2</v>
      </c>
      <c r="T83" s="82">
        <f>VLOOKUP($A83,原始数据!$A:$AAA,48,0)</f>
        <v>7.0554123711340067E-2</v>
      </c>
      <c r="U83" s="82">
        <f>VLOOKUP($A83,原始数据!$A:$AAA,49,0)</f>
        <v>1.272516228880982E-2</v>
      </c>
      <c r="V83" s="82">
        <f>VLOOKUP($A83,原始数据!$A:$AAA,50,0)</f>
        <v>0</v>
      </c>
      <c r="W83" s="82">
        <f>VLOOKUP($A83,原始数据!$A:$AAA,51,0)</f>
        <v>0</v>
      </c>
      <c r="X83" s="82">
        <f>VLOOKUP($A83,原始数据!$A:$AAA,52,0)</f>
        <v>0</v>
      </c>
      <c r="Y83" s="82">
        <f>VLOOKUP($A83,原始数据!$A:$AAA,53,0)</f>
        <v>0</v>
      </c>
      <c r="Z83" s="82">
        <f>VLOOKUP($A83,原始数据!$A:$AAA,54,0)</f>
        <v>0</v>
      </c>
      <c r="AA83" s="82">
        <f>VLOOKUP($A83,原始数据!$A:$AAA,55,0)</f>
        <v>0</v>
      </c>
      <c r="AB83" s="82">
        <f>VLOOKUP($A83,原始数据!$A:$AAA,56,0)</f>
        <v>0</v>
      </c>
      <c r="AC83" s="82">
        <f>VLOOKUP($A83,原始数据!$A:$AAA,57,0)</f>
        <v>0</v>
      </c>
    </row>
    <row r="84" spans="1:29" ht="15" x14ac:dyDescent="0.25">
      <c r="A84">
        <v>328696</v>
      </c>
      <c r="B84" s="5" t="s">
        <v>2102</v>
      </c>
      <c r="C84" s="5" t="s">
        <v>2071</v>
      </c>
      <c r="D84" s="5" t="s">
        <v>367</v>
      </c>
      <c r="E84" s="5" t="str">
        <f>VLOOKUP(A84,原始数据!$A:$F,6,0)</f>
        <v>2017-11-10 00:00:00</v>
      </c>
      <c r="F84" s="87">
        <f>VLOOKUP($A84,原始数据!$A:$AAA,13,0)</f>
        <v>1.6599343600101069E-2</v>
      </c>
      <c r="G84" s="87">
        <f>VLOOKUP($A84,原始数据!$A:$AAA,15,0)</f>
        <v>3.8491295938104519E-2</v>
      </c>
      <c r="H84" s="87">
        <f>VLOOKUP($A84,原始数据!$A:$AAA,20,0)</f>
        <v>-1.9957407970794039E-2</v>
      </c>
      <c r="I84" s="87">
        <f>VLOOKUP($A84,原始数据!$A:$AAA,21,0)</f>
        <v>0.14665457336217111</v>
      </c>
      <c r="J84" s="87">
        <f>VLOOKUP($A84,原始数据!$A:$AAA,22,0)</f>
        <v>5.9114756521096552E-2</v>
      </c>
      <c r="K84" s="87">
        <f>VLOOKUP($A84,原始数据!$A:$AAA,23,0)</f>
        <v>1.8284424379232389E-2</v>
      </c>
      <c r="L84" s="87">
        <f>VLOOKUP($A84,原始数据!$A:$AAA,37,0)</f>
        <v>-8.8312210822772172E-2</v>
      </c>
      <c r="M84" s="129">
        <f>VLOOKUP($A84,原始数据!$A:$AAA,45,0)</f>
        <v>1.0290214571816181</v>
      </c>
      <c r="N84" s="88" t="s">
        <v>293</v>
      </c>
      <c r="O84" s="87">
        <f>VLOOKUP($A84,原始数据!$A:$AAA,29,0)</f>
        <v>-7.0311095126775747E-2</v>
      </c>
      <c r="R84" s="82">
        <f>VLOOKUP($A84,原始数据!$A:$AAA,46,0)</f>
        <v>7.4231822330392827E-3</v>
      </c>
      <c r="S84" s="82">
        <f>VLOOKUP($A84,原始数据!$A:$AAA,47,0)</f>
        <v>-5.8283505465966057E-2</v>
      </c>
      <c r="T84" s="82">
        <f>VLOOKUP($A84,原始数据!$A:$AAA,48,0)</f>
        <v>3.5203094777562782E-2</v>
      </c>
      <c r="U84" s="82">
        <f>VLOOKUP($A84,原始数据!$A:$AAA,49,0)</f>
        <v>3.1763826606876489E-3</v>
      </c>
      <c r="V84" s="82">
        <f>VLOOKUP($A84,原始数据!$A:$AAA,50,0)</f>
        <v>0</v>
      </c>
      <c r="W84" s="82">
        <f>VLOOKUP($A84,原始数据!$A:$AAA,51,0)</f>
        <v>0</v>
      </c>
      <c r="X84" s="82">
        <f>VLOOKUP($A84,原始数据!$A:$AAA,52,0)</f>
        <v>0</v>
      </c>
      <c r="Y84" s="82">
        <f>VLOOKUP($A84,原始数据!$A:$AAA,53,0)</f>
        <v>0</v>
      </c>
      <c r="Z84" s="82">
        <f>VLOOKUP($A84,原始数据!$A:$AAA,54,0)</f>
        <v>0</v>
      </c>
      <c r="AA84" s="82">
        <f>VLOOKUP($A84,原始数据!$A:$AAA,55,0)</f>
        <v>0</v>
      </c>
      <c r="AB84" s="82">
        <f>VLOOKUP($A84,原始数据!$A:$AAA,56,0)</f>
        <v>0</v>
      </c>
      <c r="AC84" s="82">
        <f>VLOOKUP($A84,原始数据!$A:$AAA,57,0)</f>
        <v>0</v>
      </c>
    </row>
    <row r="85" spans="1:29" ht="15" x14ac:dyDescent="0.25">
      <c r="A85">
        <v>296183</v>
      </c>
      <c r="B85" s="5" t="s">
        <v>351</v>
      </c>
      <c r="C85" s="5" t="s">
        <v>330</v>
      </c>
      <c r="D85" s="5" t="s">
        <v>367</v>
      </c>
      <c r="E85" s="5" t="str">
        <f>VLOOKUP(A85,原始数据!$A:$F,6,0)</f>
        <v>2017-06-19 00:00:00</v>
      </c>
      <c r="F85" s="87">
        <f>VLOOKUP($A85,原始数据!$A:$AAA,13,0)</f>
        <v>-1.345832559866311E-3</v>
      </c>
      <c r="G85" s="87">
        <f>VLOOKUP($A85,原始数据!$A:$AAA,15,0)</f>
        <v>1.4138272303124481E-2</v>
      </c>
      <c r="H85" s="87">
        <f>VLOOKUP($A85,原始数据!$A:$AAA,20,0)</f>
        <v>1.682181165241237E-2</v>
      </c>
      <c r="I85" s="87">
        <f>VLOOKUP($A85,原始数据!$A:$AAA,21,0)</f>
        <v>0.10011956126215101</v>
      </c>
      <c r="J85" s="87">
        <f>VLOOKUP($A85,原始数据!$A:$AAA,22,0)</f>
        <v>-7.9418286834098684E-3</v>
      </c>
      <c r="K85" s="87">
        <f>VLOOKUP($A85,原始数据!$A:$AAA,23,0)</f>
        <v>0.1404840366935787</v>
      </c>
      <c r="L85" s="87">
        <f>VLOOKUP($A85,原始数据!$A:$AAA,37,0)</f>
        <v>-8.8834951456310707E-2</v>
      </c>
      <c r="M85" s="129">
        <f>VLOOKUP($A85,原始数据!$A:$AAA,45,0)</f>
        <v>1.316587668706892</v>
      </c>
      <c r="N85" s="88" t="s">
        <v>1062</v>
      </c>
      <c r="O85" s="87">
        <f>VLOOKUP($A85,原始数据!$A:$AAA,29,0)</f>
        <v>-9.9121002431269353E-3</v>
      </c>
      <c r="R85" s="82">
        <f>VLOOKUP($A85,原始数据!$A:$AAA,46,0)</f>
        <v>1.1813069980626261E-3</v>
      </c>
      <c r="S85" s="82">
        <f>VLOOKUP($A85,原始数据!$A:$AAA,47,0)</f>
        <v>9.4393052671324362E-3</v>
      </c>
      <c r="T85" s="82">
        <f>VLOOKUP($A85,原始数据!$A:$AAA,48,0)</f>
        <v>1.7955605824968131E-2</v>
      </c>
      <c r="U85" s="82">
        <f>VLOOKUP($A85,原始数据!$A:$AAA,49,0)</f>
        <v>-3.7500000000001421E-3</v>
      </c>
      <c r="V85" s="82">
        <f>VLOOKUP($A85,原始数据!$A:$AAA,50,0)</f>
        <v>0</v>
      </c>
      <c r="W85" s="82">
        <f>VLOOKUP($A85,原始数据!$A:$AAA,51,0)</f>
        <v>0</v>
      </c>
      <c r="X85" s="82">
        <f>VLOOKUP($A85,原始数据!$A:$AAA,52,0)</f>
        <v>0</v>
      </c>
      <c r="Y85" s="82">
        <f>VLOOKUP($A85,原始数据!$A:$AAA,53,0)</f>
        <v>0</v>
      </c>
      <c r="Z85" s="82">
        <f>VLOOKUP($A85,原始数据!$A:$AAA,54,0)</f>
        <v>0</v>
      </c>
      <c r="AA85" s="82">
        <f>VLOOKUP($A85,原始数据!$A:$AAA,55,0)</f>
        <v>0</v>
      </c>
      <c r="AB85" s="82">
        <f>VLOOKUP($A85,原始数据!$A:$AAA,56,0)</f>
        <v>0</v>
      </c>
      <c r="AC85" s="82">
        <f>VLOOKUP($A85,原始数据!$A:$AAA,57,0)</f>
        <v>0</v>
      </c>
    </row>
    <row r="86" spans="1:29" ht="15" x14ac:dyDescent="0.25">
      <c r="A86">
        <v>412718</v>
      </c>
      <c r="B86" s="5" t="s">
        <v>2165</v>
      </c>
      <c r="C86" s="5" t="s">
        <v>2167</v>
      </c>
      <c r="D86" s="5" t="s">
        <v>367</v>
      </c>
      <c r="E86" s="5" t="str">
        <f>VLOOKUP(A86,原始数据!$A:$F,6,0)</f>
        <v>2019-03-06 00:00:00</v>
      </c>
      <c r="F86" s="87">
        <f>VLOOKUP($A86,原始数据!$A:$AAA,13,0)</f>
        <v>1.7708165132676701E-2</v>
      </c>
      <c r="G86" s="87">
        <f>VLOOKUP($A86,原始数据!$A:$AAA,15,0)</f>
        <v>1.864023273354154E-2</v>
      </c>
      <c r="H86" s="87">
        <f>VLOOKUP($A86,原始数据!$A:$AAA,20,0)</f>
        <v>-2.0006219550119161E-2</v>
      </c>
      <c r="I86" s="87">
        <f>VLOOKUP($A86,原始数据!$A:$AAA,21,0)</f>
        <v>1.381955756397457E-2</v>
      </c>
      <c r="J86" s="87">
        <f>VLOOKUP($A86,原始数据!$A:$AAA,22,0)</f>
        <v>0.1262946085103864</v>
      </c>
      <c r="K86" s="87">
        <f>VLOOKUP($A86,原始数据!$A:$AAA,23,0)</f>
        <v>0.1166402326196139</v>
      </c>
      <c r="L86" s="87">
        <f>VLOOKUP($A86,原始数据!$A:$AAA,37,0)</f>
        <v>-9.1745363800949151E-2</v>
      </c>
      <c r="M86" s="129">
        <f>VLOOKUP($A86,原始数据!$A:$AAA,45,0)</f>
        <v>1.4307746652666691</v>
      </c>
      <c r="N86" s="88" t="s">
        <v>293</v>
      </c>
      <c r="O86" s="87">
        <f>VLOOKUP($A86,原始数据!$A:$AAA,29,0)</f>
        <v>-2.9742303068318411E-2</v>
      </c>
      <c r="R86" s="82">
        <f>VLOOKUP($A86,原始数据!$A:$AAA,46,0)</f>
        <v>-2.0006219550119161E-2</v>
      </c>
      <c r="S86" s="82">
        <f>VLOOKUP($A86,原始数据!$A:$AAA,47,0)</f>
        <v>-1.5919187645441091E-2</v>
      </c>
      <c r="T86" s="82">
        <f>VLOOKUP($A86,原始数据!$A:$AAA,48,0)</f>
        <v>5.7105915310848854E-3</v>
      </c>
      <c r="U86" s="82">
        <f>VLOOKUP($A86,原始数据!$A:$AAA,49,0)</f>
        <v>1.285622455538893E-2</v>
      </c>
      <c r="V86" s="82">
        <f>VLOOKUP($A86,原始数据!$A:$AAA,50,0)</f>
        <v>0</v>
      </c>
      <c r="W86" s="82">
        <f>VLOOKUP($A86,原始数据!$A:$AAA,51,0)</f>
        <v>0</v>
      </c>
      <c r="X86" s="82">
        <f>VLOOKUP($A86,原始数据!$A:$AAA,52,0)</f>
        <v>0</v>
      </c>
      <c r="Y86" s="82">
        <f>VLOOKUP($A86,原始数据!$A:$AAA,53,0)</f>
        <v>0</v>
      </c>
      <c r="Z86" s="82">
        <f>VLOOKUP($A86,原始数据!$A:$AAA,54,0)</f>
        <v>0</v>
      </c>
      <c r="AA86" s="82">
        <f>VLOOKUP($A86,原始数据!$A:$AAA,55,0)</f>
        <v>0</v>
      </c>
      <c r="AB86" s="82">
        <f>VLOOKUP($A86,原始数据!$A:$AAA,56,0)</f>
        <v>0</v>
      </c>
      <c r="AC86" s="82">
        <f>VLOOKUP($A86,原始数据!$A:$AAA,57,0)</f>
        <v>0</v>
      </c>
    </row>
    <row r="87" spans="1:29" ht="15" x14ac:dyDescent="0.25">
      <c r="A87">
        <v>439712</v>
      </c>
      <c r="B87" s="5" t="s">
        <v>2113</v>
      </c>
      <c r="C87" s="114" t="s">
        <v>1791</v>
      </c>
      <c r="D87" s="5" t="s">
        <v>367</v>
      </c>
      <c r="E87" s="5" t="str">
        <f>VLOOKUP(A87,原始数据!$A:$F,6,0)</f>
        <v>2020-06-05 00:00:00</v>
      </c>
      <c r="F87" s="87">
        <f>VLOOKUP($A87,原始数据!$A:$AAA,13,0)</f>
        <v>-8.0221703617270324E-3</v>
      </c>
      <c r="G87" s="87">
        <f>VLOOKUP($A87,原始数据!$A:$AAA,15,0)</f>
        <v>-4.7802546217259323E-3</v>
      </c>
      <c r="H87" s="87">
        <f>VLOOKUP($A87,原始数据!$A:$AAA,20,0)</f>
        <v>-8.6005830903790326E-3</v>
      </c>
      <c r="I87" s="87">
        <f>VLOOKUP($A87,原始数据!$A:$AAA,21,0)</f>
        <v>0.1181136585895903</v>
      </c>
      <c r="J87" s="87">
        <f>VLOOKUP($A87,原始数据!$A:$AAA,22,0)</f>
        <v>4.4726983766602217E-2</v>
      </c>
      <c r="K87" s="87">
        <f>VLOOKUP($A87,原始数据!$A:$AAA,23,0)</f>
        <v>0.29496508636530677</v>
      </c>
      <c r="L87" s="87">
        <f>VLOOKUP($A87,原始数据!$A:$AAA,37,0)</f>
        <v>-4.7147195141441597E-2</v>
      </c>
      <c r="M87" s="129">
        <f>VLOOKUP($A87,原始数据!$A:$AAA,45,0)</f>
        <v>3.6436007820457821</v>
      </c>
      <c r="N87" s="88" t="s">
        <v>1062</v>
      </c>
      <c r="O87" s="87">
        <f>VLOOKUP($A87,原始数据!$A:$AAA,29,0)</f>
        <v>-9.8697005056397145E-3</v>
      </c>
      <c r="R87" s="82">
        <f>VLOOKUP($A87,原始数据!$A:$AAA,46,0)</f>
        <v>-8.1146744412049499E-3</v>
      </c>
      <c r="S87" s="82">
        <f>VLOOKUP($A87,原始数据!$A:$AAA,47,0)</f>
        <v>2.2044775388232458E-3</v>
      </c>
      <c r="T87" s="82">
        <f>VLOOKUP($A87,原始数据!$A:$AAA,48,0)</f>
        <v>-6.6338227403540673E-3</v>
      </c>
      <c r="U87" s="82">
        <f>VLOOKUP($A87,原始数据!$A:$AAA,49,0)</f>
        <v>1.865946476798275E-3</v>
      </c>
      <c r="V87" s="82">
        <f>VLOOKUP($A87,原始数据!$A:$AAA,50,0)</f>
        <v>0</v>
      </c>
      <c r="W87" s="82">
        <f>VLOOKUP($A87,原始数据!$A:$AAA,51,0)</f>
        <v>0</v>
      </c>
      <c r="X87" s="82">
        <f>VLOOKUP($A87,原始数据!$A:$AAA,52,0)</f>
        <v>0</v>
      </c>
      <c r="Y87" s="82">
        <f>VLOOKUP($A87,原始数据!$A:$AAA,53,0)</f>
        <v>0</v>
      </c>
      <c r="Z87" s="82">
        <f>VLOOKUP($A87,原始数据!$A:$AAA,54,0)</f>
        <v>0</v>
      </c>
      <c r="AA87" s="82">
        <f>VLOOKUP($A87,原始数据!$A:$AAA,55,0)</f>
        <v>0</v>
      </c>
      <c r="AB87" s="82">
        <f>VLOOKUP($A87,原始数据!$A:$AAA,56,0)</f>
        <v>0</v>
      </c>
      <c r="AC87" s="82">
        <f>VLOOKUP($A87,原始数据!$A:$AAA,57,0)</f>
        <v>0</v>
      </c>
    </row>
    <row r="88" spans="1:29" ht="15" x14ac:dyDescent="0.25">
      <c r="A88">
        <v>591274</v>
      </c>
      <c r="B88" s="5" t="s">
        <v>2295</v>
      </c>
      <c r="C88" s="5" t="s">
        <v>2229</v>
      </c>
      <c r="D88" s="5" t="s">
        <v>367</v>
      </c>
      <c r="E88" s="5" t="str">
        <f>VLOOKUP(A88,原始数据!$A:$F,6,0)</f>
        <v>2021-08-09 00:00:00</v>
      </c>
      <c r="F88" s="87">
        <f>VLOOKUP($A88,原始数据!$A:$AAA,13,0)</f>
        <v>7.8254064863925166E-4</v>
      </c>
      <c r="G88" s="87">
        <f>VLOOKUP($A88,原始数据!$A:$AAA,15,0)</f>
        <v>5.0949598246895711E-2</v>
      </c>
      <c r="H88" s="87">
        <f>VLOOKUP($A88,原始数据!$A:$AAA,20,0)</f>
        <v>6.0536257256058379E-2</v>
      </c>
      <c r="I88" s="87">
        <f>VLOOKUP($A88,原始数据!$A:$AAA,21,0)</f>
        <v>5.491835147744939E-2</v>
      </c>
      <c r="J88" s="87">
        <f>VLOOKUP($A88,原始数据!$A:$AAA,22,0)</f>
        <v>3.5010060362173023E-2</v>
      </c>
      <c r="K88" s="87">
        <f>VLOOKUP($A88,原始数据!$A:$AAA,23,0)</f>
        <v>0</v>
      </c>
      <c r="L88" s="87">
        <f>VLOOKUP($A88,原始数据!$A:$AAA,37,0)</f>
        <v>-0.1229677535255546</v>
      </c>
      <c r="M88" s="129">
        <f>VLOOKUP($A88,原始数据!$A:$AAA,45,0)</f>
        <v>0.72376002280070495</v>
      </c>
      <c r="N88" s="88" t="s">
        <v>293</v>
      </c>
      <c r="O88" s="87">
        <f>VLOOKUP($A88,原始数据!$A:$AAA,29,0)</f>
        <v>-4.6359421870739966E-3</v>
      </c>
      <c r="R88" s="82">
        <f>VLOOKUP($A88,原始数据!$A:$AAA,46,0)</f>
        <v>1.363678245646383E-2</v>
      </c>
      <c r="S88" s="82">
        <f>VLOOKUP($A88,原始数据!$A:$AAA,47,0)</f>
        <v>-4.6359421870739714E-3</v>
      </c>
      <c r="T88" s="82">
        <f>VLOOKUP($A88,原始数据!$A:$AAA,48,0)</f>
        <v>4.6658144631117837E-2</v>
      </c>
      <c r="U88" s="82">
        <f>VLOOKUP($A88,原始数据!$A:$AAA,49,0)</f>
        <v>4.1001483032363506E-3</v>
      </c>
      <c r="V88" s="82">
        <f>VLOOKUP($A88,原始数据!$A:$AAA,50,0)</f>
        <v>0</v>
      </c>
      <c r="W88" s="82">
        <f>VLOOKUP($A88,原始数据!$A:$AAA,51,0)</f>
        <v>0</v>
      </c>
      <c r="X88" s="82">
        <f>VLOOKUP($A88,原始数据!$A:$AAA,52,0)</f>
        <v>0</v>
      </c>
      <c r="Y88" s="82">
        <f>VLOOKUP($A88,原始数据!$A:$AAA,53,0)</f>
        <v>0</v>
      </c>
      <c r="Z88" s="82">
        <f>VLOOKUP($A88,原始数据!$A:$AAA,54,0)</f>
        <v>0</v>
      </c>
      <c r="AA88" s="82">
        <f>VLOOKUP($A88,原始数据!$A:$AAA,55,0)</f>
        <v>0</v>
      </c>
      <c r="AB88" s="82">
        <f>VLOOKUP($A88,原始数据!$A:$AAA,56,0)</f>
        <v>0</v>
      </c>
      <c r="AC88" s="82">
        <f>VLOOKUP($A88,原始数据!$A:$AAA,57,0)</f>
        <v>0</v>
      </c>
    </row>
    <row r="89" spans="1:29" ht="15" x14ac:dyDescent="0.25">
      <c r="A89">
        <v>500511</v>
      </c>
      <c r="B89" s="5" t="s">
        <v>2661</v>
      </c>
      <c r="C89" s="114" t="s">
        <v>2482</v>
      </c>
      <c r="D89" s="5" t="s">
        <v>367</v>
      </c>
      <c r="E89" s="5" t="str">
        <f>VLOOKUP(A89,原始数据!$A:$F,6,0)</f>
        <v>2020-09-10 00:00:00</v>
      </c>
      <c r="F89" s="87">
        <f>VLOOKUP($A89,原始数据!$A:$AAA,13,0)</f>
        <v>6.8493150684934001E-4</v>
      </c>
      <c r="G89" s="87">
        <f>VLOOKUP($A89,原始数据!$A:$AAA,15,0)</f>
        <v>3.4702549575071018E-2</v>
      </c>
      <c r="H89" s="87">
        <f>VLOOKUP($A89,原始数据!$A:$AAA,20,0)</f>
        <v>1.882845188284521E-2</v>
      </c>
      <c r="I89" s="87">
        <f>VLOOKUP($A89,原始数据!$A:$AAA,21,0)</f>
        <v>0.14081145584725549</v>
      </c>
      <c r="J89" s="87">
        <f>VLOOKUP($A89,原始数据!$A:$AAA,22,0)</f>
        <v>0.12836624775583469</v>
      </c>
      <c r="K89" s="87">
        <f>VLOOKUP($A89,原始数据!$A:$AAA,23,0)</f>
        <v>5.4151624548737232E-3</v>
      </c>
      <c r="L89" s="87">
        <f>VLOOKUP($A89,原始数据!$A:$AAA,37,0)</f>
        <v>-7.7306733167082267E-2</v>
      </c>
      <c r="M89" s="129">
        <f>VLOOKUP($A89,原始数据!$A:$AAA,45,0)</f>
        <v>1.5078097398424171</v>
      </c>
      <c r="N89" s="88" t="s">
        <v>1062</v>
      </c>
      <c r="O89" s="87">
        <f>VLOOKUP($A89,原始数据!$A:$AAA,29,0)</f>
        <v>-1.87630298818625E-2</v>
      </c>
      <c r="R89" s="82">
        <f>VLOOKUP($A89,原始数据!$A:$AAA,46,0)</f>
        <v>3.4867503486750722E-3</v>
      </c>
      <c r="S89" s="82">
        <f>VLOOKUP($A89,原始数据!$A:$AAA,47,0)</f>
        <v>-1.250868658790827E-2</v>
      </c>
      <c r="T89" s="82">
        <f>VLOOKUP($A89,原始数据!$A:$AAA,48,0)</f>
        <v>2.9036827195467518E-2</v>
      </c>
      <c r="U89" s="82">
        <f>VLOOKUP($A89,原始数据!$A:$AAA,49,0)</f>
        <v>5.5058499655884496E-3</v>
      </c>
      <c r="V89" s="82">
        <f>VLOOKUP($A89,原始数据!$A:$AAA,50,0)</f>
        <v>0</v>
      </c>
      <c r="W89" s="82">
        <f>VLOOKUP($A89,原始数据!$A:$AAA,51,0)</f>
        <v>0</v>
      </c>
      <c r="X89" s="82">
        <f>VLOOKUP($A89,原始数据!$A:$AAA,52,0)</f>
        <v>0</v>
      </c>
      <c r="Y89" s="82">
        <f>VLOOKUP($A89,原始数据!$A:$AAA,53,0)</f>
        <v>0</v>
      </c>
      <c r="Z89" s="82">
        <f>VLOOKUP($A89,原始数据!$A:$AAA,54,0)</f>
        <v>0</v>
      </c>
      <c r="AA89" s="82">
        <f>VLOOKUP($A89,原始数据!$A:$AAA,55,0)</f>
        <v>0</v>
      </c>
      <c r="AB89" s="82">
        <f>VLOOKUP($A89,原始数据!$A:$AAA,56,0)</f>
        <v>0</v>
      </c>
      <c r="AC89" s="82">
        <f>VLOOKUP($A89,原始数据!$A:$AAA,57,0)</f>
        <v>0</v>
      </c>
    </row>
    <row r="90" spans="1:29" ht="15" x14ac:dyDescent="0.25">
      <c r="A90">
        <v>193904</v>
      </c>
      <c r="B90" s="5" t="s">
        <v>2259</v>
      </c>
      <c r="C90" s="5" t="s">
        <v>2013</v>
      </c>
      <c r="D90" s="5" t="s">
        <v>367</v>
      </c>
      <c r="E90" s="5" t="str">
        <f>VLOOKUP(A90,原始数据!$A:$F,6,0)</f>
        <v>2016-04-22 00:00:00</v>
      </c>
      <c r="F90" s="87">
        <f>VLOOKUP($A90,原始数据!$A:$AAA,13,0)</f>
        <v>5.7931714532231124E-3</v>
      </c>
      <c r="G90" s="87">
        <f>VLOOKUP($A90,原始数据!$A:$AAA,15,0)</f>
        <v>-8.6560364464692841E-3</v>
      </c>
      <c r="H90" s="87">
        <f>VLOOKUP($A90,原始数据!$A:$AAA,20,0)</f>
        <v>-4.7118584690839072E-2</v>
      </c>
      <c r="I90" s="87">
        <f>VLOOKUP($A90,原始数据!$A:$AAA,21,0)</f>
        <v>0.32741716721565578</v>
      </c>
      <c r="J90" s="87">
        <f>VLOOKUP($A90,原始数据!$A:$AAA,22,0)</f>
        <v>0.60199900670474293</v>
      </c>
      <c r="K90" s="87">
        <f>VLOOKUP($A90,原始数据!$A:$AAA,23,0)</f>
        <v>2.749250494354771E-2</v>
      </c>
      <c r="L90" s="87">
        <f>VLOOKUP($A90,原始数据!$A:$AAA,37,0)</f>
        <v>-0.1744667074355192</v>
      </c>
      <c r="M90" s="129">
        <f>VLOOKUP($A90,原始数据!$A:$AAA,45,0)</f>
        <v>0.87296784863577737</v>
      </c>
      <c r="N90" s="88" t="s">
        <v>1062</v>
      </c>
      <c r="O90" s="87">
        <f>VLOOKUP($A90,原始数据!$A:$AAA,29,0)</f>
        <v>-7.2667523931990219E-2</v>
      </c>
      <c r="R90" s="82">
        <f>VLOOKUP($A90,原始数据!$A:$AAA,46,0)</f>
        <v>3.2113037893388713E-4</v>
      </c>
      <c r="S90" s="82">
        <f>VLOOKUP($A90,原始数据!$A:$AAA,47,0)</f>
        <v>-3.9603093535677807E-2</v>
      </c>
      <c r="T90" s="82">
        <f>VLOOKUP($A90,原始数据!$A:$AAA,48,0)</f>
        <v>-7.9271070615034578E-3</v>
      </c>
      <c r="U90" s="82">
        <f>VLOOKUP($A90,原始数据!$A:$AAA,49,0)</f>
        <v>-7.3475385745780386E-4</v>
      </c>
      <c r="V90" s="82">
        <f>VLOOKUP($A90,原始数据!$A:$AAA,50,0)</f>
        <v>0</v>
      </c>
      <c r="W90" s="82">
        <f>VLOOKUP($A90,原始数据!$A:$AAA,51,0)</f>
        <v>0</v>
      </c>
      <c r="X90" s="82">
        <f>VLOOKUP($A90,原始数据!$A:$AAA,52,0)</f>
        <v>0</v>
      </c>
      <c r="Y90" s="82">
        <f>VLOOKUP($A90,原始数据!$A:$AAA,53,0)</f>
        <v>0</v>
      </c>
      <c r="Z90" s="82">
        <f>VLOOKUP($A90,原始数据!$A:$AAA,54,0)</f>
        <v>0</v>
      </c>
      <c r="AA90" s="82">
        <f>VLOOKUP($A90,原始数据!$A:$AAA,55,0)</f>
        <v>0</v>
      </c>
      <c r="AB90" s="82">
        <f>VLOOKUP($A90,原始数据!$A:$AAA,56,0)</f>
        <v>0</v>
      </c>
      <c r="AC90" s="82">
        <f>VLOOKUP($A90,原始数据!$A:$AAA,57,0)</f>
        <v>0</v>
      </c>
    </row>
    <row r="91" spans="1:29" ht="15" x14ac:dyDescent="0.25">
      <c r="A91">
        <v>449911</v>
      </c>
      <c r="B91" s="5" t="s">
        <v>2112</v>
      </c>
      <c r="C91" s="5" t="s">
        <v>1249</v>
      </c>
      <c r="D91" s="5" t="s">
        <v>367</v>
      </c>
      <c r="E91" s="5" t="str">
        <f>VLOOKUP(A91,原始数据!$A:$F,6,0)</f>
        <v>2019-11-28 00:00:00</v>
      </c>
      <c r="F91" s="87">
        <f>VLOOKUP($A91,原始数据!$A:$AAA,13,0)</f>
        <v>4.1095890410958853E-2</v>
      </c>
      <c r="G91" s="87">
        <f>VLOOKUP($A91,原始数据!$A:$AAA,15,0)</f>
        <v>7.3662966700302812E-2</v>
      </c>
      <c r="H91" s="87">
        <f>VLOOKUP($A91,原始数据!$A:$AAA,20,0)</f>
        <v>8.0203045685279362E-2</v>
      </c>
      <c r="I91" s="87">
        <f>VLOOKUP($A91,原始数据!$A:$AAA,21,0)</f>
        <v>-0.1008671839342765</v>
      </c>
      <c r="J91" s="87">
        <f>VLOOKUP($A91,原始数据!$A:$AAA,22,0)</f>
        <v>0.1722846441947565</v>
      </c>
      <c r="K91" s="87">
        <f>VLOOKUP($A91,原始数据!$A:$AAA,23,0)</f>
        <v>0.13479052823315121</v>
      </c>
      <c r="L91" s="87">
        <f>VLOOKUP($A91,原始数据!$A:$AAA,37,0)</f>
        <v>-0.165250637213254</v>
      </c>
      <c r="M91" s="129">
        <f>VLOOKUP($A91,原始数据!$A:$AAA,45,0)</f>
        <v>1.0397543808141281</v>
      </c>
      <c r="N91" s="88" t="s">
        <v>1062</v>
      </c>
      <c r="O91" s="87">
        <f>VLOOKUP($A91,原始数据!$A:$AAA,29,0)</f>
        <v>-2.72277227722772E-2</v>
      </c>
      <c r="R91" s="82">
        <f>VLOOKUP($A91,原始数据!$A:$AAA,46,0)</f>
        <v>9.6446700507615279E-3</v>
      </c>
      <c r="S91" s="82">
        <f>VLOOKUP($A91,原始数据!$A:$AAA,47,0)</f>
        <v>5.5304172951231578E-3</v>
      </c>
      <c r="T91" s="82">
        <f>VLOOKUP($A91,原始数据!$A:$AAA,48,0)</f>
        <v>6.9122098890010308E-2</v>
      </c>
      <c r="U91" s="82">
        <f>VLOOKUP($A91,原始数据!$A:$AAA,49,0)</f>
        <v>4.2472864558753542E-3</v>
      </c>
      <c r="V91" s="82">
        <f>VLOOKUP($A91,原始数据!$A:$AAA,50,0)</f>
        <v>0</v>
      </c>
      <c r="W91" s="82">
        <f>VLOOKUP($A91,原始数据!$A:$AAA,51,0)</f>
        <v>0</v>
      </c>
      <c r="X91" s="82">
        <f>VLOOKUP($A91,原始数据!$A:$AAA,52,0)</f>
        <v>0</v>
      </c>
      <c r="Y91" s="82">
        <f>VLOOKUP($A91,原始数据!$A:$AAA,53,0)</f>
        <v>0</v>
      </c>
      <c r="Z91" s="82">
        <f>VLOOKUP($A91,原始数据!$A:$AAA,54,0)</f>
        <v>0</v>
      </c>
      <c r="AA91" s="82">
        <f>VLOOKUP($A91,原始数据!$A:$AAA,55,0)</f>
        <v>0</v>
      </c>
      <c r="AB91" s="82">
        <f>VLOOKUP($A91,原始数据!$A:$AAA,56,0)</f>
        <v>0</v>
      </c>
      <c r="AC91" s="82">
        <f>VLOOKUP($A91,原始数据!$A:$AAA,57,0)</f>
        <v>0</v>
      </c>
    </row>
    <row r="92" spans="1:29" ht="15" x14ac:dyDescent="0.25">
      <c r="A92">
        <v>433656</v>
      </c>
      <c r="B92" s="5" t="s">
        <v>2261</v>
      </c>
      <c r="C92" s="5" t="s">
        <v>2190</v>
      </c>
      <c r="D92" s="5" t="s">
        <v>367</v>
      </c>
      <c r="E92" s="5" t="str">
        <f>VLOOKUP(A92,原始数据!$A:$F,6,0)</f>
        <v>2019-07-29 00:00:00</v>
      </c>
      <c r="F92" s="87">
        <f>VLOOKUP($A92,原始数据!$A:$AAA,13,0)</f>
        <v>-1.396508728179424E-3</v>
      </c>
      <c r="G92" s="87">
        <f>VLOOKUP($A92,原始数据!$A:$AAA,15,0)</f>
        <v>2.5349516054693488E-2</v>
      </c>
      <c r="H92" s="87">
        <f>VLOOKUP($A92,原始数据!$A:$AAA,20,0)</f>
        <v>4.2703885011978082E-2</v>
      </c>
      <c r="I92" s="87">
        <f>VLOOKUP($A92,原始数据!$A:$AAA,21,0)</f>
        <v>0.17342947934490341</v>
      </c>
      <c r="J92" s="87">
        <f>VLOOKUP($A92,原始数据!$A:$AAA,22,0)</f>
        <v>9.1006067071138119E-2</v>
      </c>
      <c r="K92" s="87">
        <f>VLOOKUP($A92,原始数据!$A:$AAA,23,0)</f>
        <v>9.0439840058160748E-2</v>
      </c>
      <c r="L92" s="87">
        <f>VLOOKUP($A92,原始数据!$A:$AAA,37,0)</f>
        <v>-8.3794328306061913E-2</v>
      </c>
      <c r="M92" s="129">
        <f>VLOOKUP($A92,原始数据!$A:$AAA,45,0)</f>
        <v>1.8377860841025171</v>
      </c>
      <c r="N92" s="88" t="s">
        <v>293</v>
      </c>
      <c r="O92" s="87">
        <f>VLOOKUP($A92,原始数据!$A:$AAA,29,0)</f>
        <v>-1.51584984892713E-2</v>
      </c>
      <c r="R92" s="82">
        <f>VLOOKUP($A92,原始数据!$A:$AAA,46,0)</f>
        <v>1.5102593479845441E-3</v>
      </c>
      <c r="S92" s="82">
        <f>VLOOKUP($A92,原始数据!$A:$AAA,47,0)</f>
        <v>1.24798502417971E-2</v>
      </c>
      <c r="T92" s="82">
        <f>VLOOKUP($A92,原始数据!$A:$AAA,48,0)</f>
        <v>2.6066472064321111E-2</v>
      </c>
      <c r="U92" s="82">
        <f>VLOOKUP($A92,原始数据!$A:$AAA,49,0)</f>
        <v>-6.9874226392485639E-4</v>
      </c>
      <c r="V92" s="82">
        <f>VLOOKUP($A92,原始数据!$A:$AAA,50,0)</f>
        <v>0</v>
      </c>
      <c r="W92" s="82">
        <f>VLOOKUP($A92,原始数据!$A:$AAA,51,0)</f>
        <v>0</v>
      </c>
      <c r="X92" s="82">
        <f>VLOOKUP($A92,原始数据!$A:$AAA,52,0)</f>
        <v>0</v>
      </c>
      <c r="Y92" s="82">
        <f>VLOOKUP($A92,原始数据!$A:$AAA,53,0)</f>
        <v>0</v>
      </c>
      <c r="Z92" s="82">
        <f>VLOOKUP($A92,原始数据!$A:$AAA,54,0)</f>
        <v>0</v>
      </c>
      <c r="AA92" s="82">
        <f>VLOOKUP($A92,原始数据!$A:$AAA,55,0)</f>
        <v>0</v>
      </c>
      <c r="AB92" s="82">
        <f>VLOOKUP($A92,原始数据!$A:$AAA,56,0)</f>
        <v>0</v>
      </c>
      <c r="AC92" s="82">
        <f>VLOOKUP($A92,原始数据!$A:$AAA,57,0)</f>
        <v>0</v>
      </c>
    </row>
    <row r="93" spans="1:29" ht="15" x14ac:dyDescent="0.25">
      <c r="A93">
        <v>328934</v>
      </c>
      <c r="B93" s="5" t="s">
        <v>2448</v>
      </c>
      <c r="C93" s="5" t="s">
        <v>2750</v>
      </c>
      <c r="D93" s="5" t="s">
        <v>367</v>
      </c>
      <c r="E93" s="5" t="str">
        <f>VLOOKUP(A93,原始数据!$A:$F,6,0)</f>
        <v>2017-11-10 00:00:00</v>
      </c>
      <c r="F93" s="87">
        <f>VLOOKUP($A93,原始数据!$A:$AAA,13,0)</f>
        <v>4.872107186357999E-3</v>
      </c>
      <c r="G93" s="87">
        <f>VLOOKUP($A93,原始数据!$A:$AAA,15,0)</f>
        <v>3.1249999999999781E-2</v>
      </c>
      <c r="H93" s="87">
        <f>VLOOKUP($A93,原始数据!$A:$AAA,20,0)</f>
        <v>5.3639846743295028E-2</v>
      </c>
      <c r="I93" s="87">
        <f>VLOOKUP($A93,原始数据!$A:$AAA,21,0)</f>
        <v>-6.9752694990488076E-3</v>
      </c>
      <c r="J93" s="87">
        <f>VLOOKUP($A93,原始数据!$A:$AAA,22,0)</f>
        <v>0.10279720279720279</v>
      </c>
      <c r="K93" s="87">
        <f>VLOOKUP($A93,原始数据!$A:$AAA,23,0)</f>
        <v>7.5187969924811915E-2</v>
      </c>
      <c r="L93" s="87">
        <f>VLOOKUP($A93,原始数据!$A:$AAA,37,0)</f>
        <v>-5.4174067495559461E-2</v>
      </c>
      <c r="M93" s="129">
        <f>VLOOKUP($A93,原始数据!$A:$AAA,45,0)</f>
        <v>1.3333636469714201</v>
      </c>
      <c r="N93" s="88" t="s">
        <v>1062</v>
      </c>
      <c r="O93" s="87">
        <f>VLOOKUP($A93,原始数据!$A:$AAA,29,0)</f>
        <v>-1.234567901234569E-2</v>
      </c>
      <c r="R93" s="82">
        <f>VLOOKUP($A93,原始数据!$A:$AAA,46,0)</f>
        <v>2.1711366538952781E-2</v>
      </c>
      <c r="S93" s="82">
        <f>VLOOKUP($A93,原始数据!$A:$AAA,47,0)</f>
        <v>4.3750000000000178E-3</v>
      </c>
      <c r="T93" s="82">
        <f>VLOOKUP($A93,原始数据!$A:$AAA,48,0)</f>
        <v>3.0624999999999899E-2</v>
      </c>
      <c r="U93" s="82">
        <f>VLOOKUP($A93,原始数据!$A:$AAA,49,0)</f>
        <v>6.0642813826561337E-4</v>
      </c>
      <c r="V93" s="82">
        <f>VLOOKUP($A93,原始数据!$A:$AAA,50,0)</f>
        <v>0</v>
      </c>
      <c r="W93" s="82">
        <f>VLOOKUP($A93,原始数据!$A:$AAA,51,0)</f>
        <v>0</v>
      </c>
      <c r="X93" s="82">
        <f>VLOOKUP($A93,原始数据!$A:$AAA,52,0)</f>
        <v>0</v>
      </c>
      <c r="Y93" s="82">
        <f>VLOOKUP($A93,原始数据!$A:$AAA,53,0)</f>
        <v>0</v>
      </c>
      <c r="Z93" s="82">
        <f>VLOOKUP($A93,原始数据!$A:$AAA,54,0)</f>
        <v>0</v>
      </c>
      <c r="AA93" s="82">
        <f>VLOOKUP($A93,原始数据!$A:$AAA,55,0)</f>
        <v>0</v>
      </c>
      <c r="AB93" s="82">
        <f>VLOOKUP($A93,原始数据!$A:$AAA,56,0)</f>
        <v>0</v>
      </c>
      <c r="AC93" s="82">
        <f>VLOOKUP($A93,原始数据!$A:$AAA,57,0)</f>
        <v>0</v>
      </c>
    </row>
    <row r="94" spans="1:29" ht="15" x14ac:dyDescent="0.25">
      <c r="A94">
        <v>345414</v>
      </c>
      <c r="B94" s="5" t="s">
        <v>353</v>
      </c>
      <c r="C94" s="114" t="s">
        <v>85</v>
      </c>
      <c r="D94" s="5" t="s">
        <v>367</v>
      </c>
      <c r="E94" s="5" t="str">
        <f>VLOOKUP(A94,原始数据!$A:$F,6,0)</f>
        <v>2017-12-27 00:00:00</v>
      </c>
      <c r="F94" s="87">
        <f>VLOOKUP($A94,原始数据!$A:$AAA,13,0)</f>
        <v>1.9189105540080579E-2</v>
      </c>
      <c r="G94" s="87">
        <f>VLOOKUP($A94,原始数据!$A:$AAA,15,0)</f>
        <v>6.1915511125443468E-2</v>
      </c>
      <c r="H94" s="87">
        <f>VLOOKUP($A94,原始数据!$A:$AAA,20,0)</f>
        <v>2.419756158248321E-2</v>
      </c>
      <c r="I94" s="87">
        <f>VLOOKUP($A94,原始数据!$A:$AAA,21,0)</f>
        <v>-2.9695799130854739E-2</v>
      </c>
      <c r="J94" s="87">
        <f>VLOOKUP($A94,原始数据!$A:$AAA,22,0)</f>
        <v>5.6700044645704439E-2</v>
      </c>
      <c r="K94" s="87">
        <f>VLOOKUP($A94,原始数据!$A:$AAA,23,0)</f>
        <v>8.0788584821120724E-2</v>
      </c>
      <c r="L94" s="87">
        <f>VLOOKUP($A94,原始数据!$A:$AAA,37,0)</f>
        <v>-0.1484044598231449</v>
      </c>
      <c r="M94" s="129">
        <f>VLOOKUP($A94,原始数据!$A:$AAA,45,0)</f>
        <v>0.88931157993043164</v>
      </c>
      <c r="N94" s="88" t="s">
        <v>1062</v>
      </c>
      <c r="O94" s="87">
        <f>VLOOKUP($A94,原始数据!$A:$AAA,29,0)</f>
        <v>-4.0294627383015563E-2</v>
      </c>
      <c r="R94" s="82">
        <f>VLOOKUP($A94,原始数据!$A:$AAA,46,0)</f>
        <v>-1.306295098283172E-3</v>
      </c>
      <c r="S94" s="82">
        <f>VLOOKUP($A94,原始数据!$A:$AAA,47,0)</f>
        <v>-3.1205232014948629E-2</v>
      </c>
      <c r="T94" s="82">
        <f>VLOOKUP($A94,原始数据!$A:$AAA,48,0)</f>
        <v>5.7465333763302207E-2</v>
      </c>
      <c r="U94" s="82">
        <f>VLOOKUP($A94,原始数据!$A:$AAA,49,0)</f>
        <v>4.2083434984143686E-3</v>
      </c>
      <c r="V94" s="82">
        <f>VLOOKUP($A94,原始数据!$A:$AAA,50,0)</f>
        <v>0</v>
      </c>
      <c r="W94" s="82">
        <f>VLOOKUP($A94,原始数据!$A:$AAA,51,0)</f>
        <v>0</v>
      </c>
      <c r="X94" s="82">
        <f>VLOOKUP($A94,原始数据!$A:$AAA,52,0)</f>
        <v>0</v>
      </c>
      <c r="Y94" s="82">
        <f>VLOOKUP($A94,原始数据!$A:$AAA,53,0)</f>
        <v>0</v>
      </c>
      <c r="Z94" s="82">
        <f>VLOOKUP($A94,原始数据!$A:$AAA,54,0)</f>
        <v>0</v>
      </c>
      <c r="AA94" s="82">
        <f>VLOOKUP($A94,原始数据!$A:$AAA,55,0)</f>
        <v>0</v>
      </c>
      <c r="AB94" s="82">
        <f>VLOOKUP($A94,原始数据!$A:$AAA,56,0)</f>
        <v>0</v>
      </c>
      <c r="AC94" s="82">
        <f>VLOOKUP($A94,原始数据!$A:$AAA,57,0)</f>
        <v>0</v>
      </c>
    </row>
    <row r="95" spans="1:29" ht="15" x14ac:dyDescent="0.25">
      <c r="A95">
        <v>544196</v>
      </c>
      <c r="B95" s="5" t="s">
        <v>1853</v>
      </c>
      <c r="C95" s="5" t="s">
        <v>1866</v>
      </c>
      <c r="D95" s="5" t="s">
        <v>367</v>
      </c>
      <c r="E95" s="5" t="str">
        <f>VLOOKUP(A95,原始数据!$A:$F,6,0)</f>
        <v>2021-02-26 00:00:00</v>
      </c>
      <c r="F95" s="87">
        <f>VLOOKUP($A95,原始数据!$A:$AAA,13,0)</f>
        <v>1.9607843137255051E-2</v>
      </c>
      <c r="G95" s="87">
        <f>VLOOKUP($A95,原始数据!$A:$AAA,15,0)</f>
        <v>3.6512667660208553E-2</v>
      </c>
      <c r="H95" s="87">
        <f>VLOOKUP($A95,原始数据!$A:$AAA,20,0)</f>
        <v>2.6966292134833481E-4</v>
      </c>
      <c r="I95" s="87">
        <f>VLOOKUP($A95,原始数据!$A:$AAA,21,0)</f>
        <v>7.2430964237211182E-3</v>
      </c>
      <c r="J95" s="87">
        <f>VLOOKUP($A95,原始数据!$A:$AAA,22,0)</f>
        <v>4.1489863272041523E-2</v>
      </c>
      <c r="K95" s="87">
        <f>VLOOKUP($A95,原始数据!$A:$AAA,23,0)</f>
        <v>0</v>
      </c>
      <c r="L95" s="87">
        <f>VLOOKUP($A95,原始数据!$A:$AAA,37,0)</f>
        <v>-0.1113928477747661</v>
      </c>
      <c r="M95" s="129">
        <f>VLOOKUP($A95,原始数据!$A:$AAA,45,0)</f>
        <v>0.6346575487170637</v>
      </c>
      <c r="N95" s="88" t="s">
        <v>293</v>
      </c>
      <c r="O95" s="87">
        <f>VLOOKUP($A95,原始数据!$A:$AAA,29,0)</f>
        <v>-4.0143048725972227E-2</v>
      </c>
      <c r="R95" s="82">
        <f>VLOOKUP($A95,原始数据!$A:$AAA,46,0)</f>
        <v>-6.0224719101125146E-3</v>
      </c>
      <c r="S95" s="82">
        <f>VLOOKUP($A95,原始数据!$A:$AAA,47,0)</f>
        <v>-2.2879363356845591E-2</v>
      </c>
      <c r="T95" s="82">
        <f>VLOOKUP($A95,原始数据!$A:$AAA,48,0)</f>
        <v>2.4217585692995369E-2</v>
      </c>
      <c r="U95" s="82">
        <f>VLOOKUP($A95,原始数据!$A:$AAA,49,0)</f>
        <v>1.2004365223717841E-2</v>
      </c>
      <c r="V95" s="82">
        <f>VLOOKUP($A95,原始数据!$A:$AAA,50,0)</f>
        <v>0</v>
      </c>
      <c r="W95" s="82">
        <f>VLOOKUP($A95,原始数据!$A:$AAA,51,0)</f>
        <v>0</v>
      </c>
      <c r="X95" s="82">
        <f>VLOOKUP($A95,原始数据!$A:$AAA,52,0)</f>
        <v>0</v>
      </c>
      <c r="Y95" s="82">
        <f>VLOOKUP($A95,原始数据!$A:$AAA,53,0)</f>
        <v>0</v>
      </c>
      <c r="Z95" s="82">
        <f>VLOOKUP($A95,原始数据!$A:$AAA,54,0)</f>
        <v>0</v>
      </c>
      <c r="AA95" s="82">
        <f>VLOOKUP($A95,原始数据!$A:$AAA,55,0)</f>
        <v>0</v>
      </c>
      <c r="AB95" s="82">
        <f>VLOOKUP($A95,原始数据!$A:$AAA,56,0)</f>
        <v>0</v>
      </c>
      <c r="AC95" s="82">
        <f>VLOOKUP($A95,原始数据!$A:$AAA,57,0)</f>
        <v>0</v>
      </c>
    </row>
    <row r="96" spans="1:29" ht="15" x14ac:dyDescent="0.25">
      <c r="A96">
        <v>371360</v>
      </c>
      <c r="B96" s="5" t="s">
        <v>2110</v>
      </c>
      <c r="C96" s="5" t="s">
        <v>326</v>
      </c>
      <c r="D96" s="5" t="s">
        <v>367</v>
      </c>
      <c r="E96" s="5" t="str">
        <f>VLOOKUP(A96,原始数据!$A:$F,6,0)</f>
        <v>2018-04-23 00:00:00</v>
      </c>
      <c r="F96" s="87">
        <f>VLOOKUP($A96,原始数据!$A:$AAA,13,0)</f>
        <v>7.3889796524579943E-3</v>
      </c>
      <c r="G96" s="87">
        <f>VLOOKUP($A96,原始数据!$A:$AAA,15,0)</f>
        <v>3.848003848003767E-3</v>
      </c>
      <c r="H96" s="87">
        <f>VLOOKUP($A96,原始数据!$A:$AAA,20,0)</f>
        <v>2.134467700647491E-2</v>
      </c>
      <c r="I96" s="87">
        <f>VLOOKUP($A96,原始数据!$A:$AAA,21,0)</f>
        <v>-4.4426058491312648E-2</v>
      </c>
      <c r="J96" s="87">
        <f>VLOOKUP($A96,原始数据!$A:$AAA,22,0)</f>
        <v>6.0423421705130709E-2</v>
      </c>
      <c r="K96" s="87">
        <f>VLOOKUP($A96,原始数据!$A:$AAA,23,0)</f>
        <v>0.1953530110219619</v>
      </c>
      <c r="L96" s="87">
        <f>VLOOKUP($A96,原始数据!$A:$AAA,37,0)</f>
        <v>-8.3257602236980213E-2</v>
      </c>
      <c r="M96" s="129">
        <f>VLOOKUP($A96,原始数据!$A:$AAA,45,0)</f>
        <v>1.4524115333180789</v>
      </c>
      <c r="N96" s="88" t="s">
        <v>1062</v>
      </c>
      <c r="O96" s="87">
        <f>VLOOKUP($A96,原始数据!$A:$AAA,29,0)</f>
        <v>-4.914095695547788E-3</v>
      </c>
      <c r="R96" s="82">
        <f>VLOOKUP($A96,原始数据!$A:$AAA,46,0)</f>
        <v>-4.4044571600663218E-3</v>
      </c>
      <c r="S96" s="82">
        <f>VLOOKUP($A96,原始数据!$A:$AAA,47,0)</f>
        <v>1.973758838431583E-2</v>
      </c>
      <c r="T96" s="82">
        <f>VLOOKUP($A96,原始数据!$A:$AAA,48,0)</f>
        <v>5.6980056980058258E-3</v>
      </c>
      <c r="U96" s="82">
        <f>VLOOKUP($A96,原始数据!$A:$AAA,49,0)</f>
        <v>-1.839520253118065E-3</v>
      </c>
      <c r="V96" s="82">
        <f>VLOOKUP($A96,原始数据!$A:$AAA,50,0)</f>
        <v>0</v>
      </c>
      <c r="W96" s="82">
        <f>VLOOKUP($A96,原始数据!$A:$AAA,51,0)</f>
        <v>0</v>
      </c>
      <c r="X96" s="82">
        <f>VLOOKUP($A96,原始数据!$A:$AAA,52,0)</f>
        <v>0</v>
      </c>
      <c r="Y96" s="82">
        <f>VLOOKUP($A96,原始数据!$A:$AAA,53,0)</f>
        <v>0</v>
      </c>
      <c r="Z96" s="82">
        <f>VLOOKUP($A96,原始数据!$A:$AAA,54,0)</f>
        <v>0</v>
      </c>
      <c r="AA96" s="82">
        <f>VLOOKUP($A96,原始数据!$A:$AAA,55,0)</f>
        <v>0</v>
      </c>
      <c r="AB96" s="82">
        <f>VLOOKUP($A96,原始数据!$A:$AAA,56,0)</f>
        <v>0</v>
      </c>
      <c r="AC96" s="82">
        <f>VLOOKUP($A96,原始数据!$A:$AAA,57,0)</f>
        <v>0</v>
      </c>
    </row>
    <row r="97" spans="1:29" ht="15" x14ac:dyDescent="0.25">
      <c r="A97">
        <v>391436</v>
      </c>
      <c r="B97" s="5" t="s">
        <v>2426</v>
      </c>
      <c r="C97" s="5" t="s">
        <v>337</v>
      </c>
      <c r="D97" s="5" t="s">
        <v>367</v>
      </c>
      <c r="E97" s="5" t="str">
        <f>VLOOKUP(A97,原始数据!$A:$F,6,0)</f>
        <v>2018-07-31 00:00:00</v>
      </c>
      <c r="F97" s="87">
        <f>VLOOKUP($A97,原始数据!$A:$AAA,13,0)</f>
        <v>2.6231130908191069E-2</v>
      </c>
      <c r="G97" s="87">
        <f>VLOOKUP($A97,原始数据!$A:$AAA,15,0)</f>
        <v>5.2270997208830217E-2</v>
      </c>
      <c r="H97" s="87">
        <f>VLOOKUP($A97,原始数据!$A:$AAA,20,0)</f>
        <v>1.9607843137254829E-2</v>
      </c>
      <c r="I97" s="87">
        <f>VLOOKUP($A97,原始数据!$A:$AAA,21,0)</f>
        <v>-3.3620433620433647E-2</v>
      </c>
      <c r="J97" s="87">
        <f>VLOOKUP($A97,原始数据!$A:$AAA,22,0)</f>
        <v>1.6176736886581718E-2</v>
      </c>
      <c r="K97" s="87">
        <f>VLOOKUP($A97,原始数据!$A:$AAA,23,0)</f>
        <v>0.15016662038322701</v>
      </c>
      <c r="L97" s="87">
        <f>VLOOKUP($A97,原始数据!$A:$AAA,37,0)</f>
        <v>-5.8721777130371453E-2</v>
      </c>
      <c r="M97" s="129">
        <f>VLOOKUP($A97,原始数据!$A:$AAA,45,0)</f>
        <v>1.0197160400143439</v>
      </c>
      <c r="N97" s="88" t="s">
        <v>1062</v>
      </c>
      <c r="O97" s="87">
        <f>VLOOKUP($A97,原始数据!$A:$AAA,29,0)</f>
        <v>-3.5899944957494941E-2</v>
      </c>
      <c r="R97" s="82">
        <f>VLOOKUP($A97,原始数据!$A:$AAA,46,0)</f>
        <v>-4.7943942467268963E-3</v>
      </c>
      <c r="S97" s="82">
        <f>VLOOKUP($A97,原始数据!$A:$AAA,47,0)</f>
        <v>-1.772589710332895E-2</v>
      </c>
      <c r="T97" s="82">
        <f>VLOOKUP($A97,原始数据!$A:$AAA,48,0)</f>
        <v>4.5610251205277841E-2</v>
      </c>
      <c r="U97" s="82">
        <f>VLOOKUP($A97,原始数据!$A:$AAA,49,0)</f>
        <v>6.3701995995875116E-3</v>
      </c>
      <c r="V97" s="82">
        <f>VLOOKUP($A97,原始数据!$A:$AAA,50,0)</f>
        <v>0</v>
      </c>
      <c r="W97" s="82">
        <f>VLOOKUP($A97,原始数据!$A:$AAA,51,0)</f>
        <v>0</v>
      </c>
      <c r="X97" s="82">
        <f>VLOOKUP($A97,原始数据!$A:$AAA,52,0)</f>
        <v>0</v>
      </c>
      <c r="Y97" s="82">
        <f>VLOOKUP($A97,原始数据!$A:$AAA,53,0)</f>
        <v>0</v>
      </c>
      <c r="Z97" s="82">
        <f>VLOOKUP($A97,原始数据!$A:$AAA,54,0)</f>
        <v>0</v>
      </c>
      <c r="AA97" s="82">
        <f>VLOOKUP($A97,原始数据!$A:$AAA,55,0)</f>
        <v>0</v>
      </c>
      <c r="AB97" s="82">
        <f>VLOOKUP($A97,原始数据!$A:$AAA,56,0)</f>
        <v>0</v>
      </c>
      <c r="AC97" s="82">
        <f>VLOOKUP($A97,原始数据!$A:$AAA,57,0)</f>
        <v>0</v>
      </c>
    </row>
    <row r="98" spans="1:29" ht="15" x14ac:dyDescent="0.25">
      <c r="A98">
        <v>540676</v>
      </c>
      <c r="B98" s="5" t="s">
        <v>2162</v>
      </c>
      <c r="C98" s="5" t="s">
        <v>2164</v>
      </c>
      <c r="D98" s="5" t="s">
        <v>367</v>
      </c>
      <c r="E98" s="5" t="str">
        <f>VLOOKUP(A98,原始数据!$A:$F,6,0)</f>
        <v>2021-02-09 00:00:00</v>
      </c>
      <c r="F98" s="87">
        <f>VLOOKUP($A98,原始数据!$A:$AAA,13,0)</f>
        <v>-9.3341630367149708E-4</v>
      </c>
      <c r="G98" s="87">
        <f>VLOOKUP($A98,原始数据!$A:$AAA,15,0)</f>
        <v>2.2285896211397649E-2</v>
      </c>
      <c r="H98" s="87">
        <f>VLOOKUP($A98,原始数据!$A:$AAA,20,0)</f>
        <v>1.6702287659304819E-2</v>
      </c>
      <c r="I98" s="87">
        <f>VLOOKUP($A98,原始数据!$A:$AAA,21,0)</f>
        <v>9.0461804056970241E-2</v>
      </c>
      <c r="J98" s="87">
        <f>VLOOKUP($A98,原始数据!$A:$AAA,22,0)</f>
        <v>4.2472779627463542E-2</v>
      </c>
      <c r="K98" s="87">
        <f>VLOOKUP($A98,原始数据!$A:$AAA,23,0)</f>
        <v>0</v>
      </c>
      <c r="L98" s="87">
        <f>VLOOKUP($A98,原始数据!$A:$AAA,37,0)</f>
        <v>-0.1025182778229083</v>
      </c>
      <c r="M98" s="129">
        <f>VLOOKUP($A98,原始数据!$A:$AAA,45,0)</f>
        <v>1.10451167119338</v>
      </c>
      <c r="N98" s="88" t="s">
        <v>1062</v>
      </c>
      <c r="O98" s="87">
        <f>VLOOKUP($A98,原始数据!$A:$AAA,29,0)</f>
        <v>-2.0947748313196259E-2</v>
      </c>
      <c r="R98" s="82">
        <f>VLOOKUP($A98,原始数据!$A:$AAA,46,0)</f>
        <v>8.9448270402912033E-3</v>
      </c>
      <c r="S98" s="82">
        <f>VLOOKUP($A98,原始数据!$A:$AAA,47,0)</f>
        <v>-9.1008943982425761E-3</v>
      </c>
      <c r="T98" s="82">
        <f>VLOOKUP($A98,原始数据!$A:$AAA,48,0)</f>
        <v>1.9102196752626591E-2</v>
      </c>
      <c r="U98" s="82">
        <f>VLOOKUP($A98,原始数据!$A:$AAA,49,0)</f>
        <v>3.1240237425804729E-3</v>
      </c>
      <c r="V98" s="82">
        <f>VLOOKUP($A98,原始数据!$A:$AAA,50,0)</f>
        <v>0</v>
      </c>
      <c r="W98" s="82">
        <f>VLOOKUP($A98,原始数据!$A:$AAA,51,0)</f>
        <v>0</v>
      </c>
      <c r="X98" s="82">
        <f>VLOOKUP($A98,原始数据!$A:$AAA,52,0)</f>
        <v>0</v>
      </c>
      <c r="Y98" s="82">
        <f>VLOOKUP($A98,原始数据!$A:$AAA,53,0)</f>
        <v>0</v>
      </c>
      <c r="Z98" s="82">
        <f>VLOOKUP($A98,原始数据!$A:$AAA,54,0)</f>
        <v>0</v>
      </c>
      <c r="AA98" s="82">
        <f>VLOOKUP($A98,原始数据!$A:$AAA,55,0)</f>
        <v>0</v>
      </c>
      <c r="AB98" s="82">
        <f>VLOOKUP($A98,原始数据!$A:$AAA,56,0)</f>
        <v>0</v>
      </c>
      <c r="AC98" s="82">
        <f>VLOOKUP($A98,原始数据!$A:$AAA,57,0)</f>
        <v>0</v>
      </c>
    </row>
    <row r="99" spans="1:29" ht="15" x14ac:dyDescent="0.25">
      <c r="A99">
        <v>193305</v>
      </c>
      <c r="B99" s="5" t="s">
        <v>1056</v>
      </c>
      <c r="C99" s="5" t="s">
        <v>1058</v>
      </c>
      <c r="D99" s="5" t="s">
        <v>367</v>
      </c>
      <c r="E99" s="5" t="str">
        <f>VLOOKUP(A99,原始数据!$A:$F,6,0)</f>
        <v>2016-05-06 00:00:00</v>
      </c>
      <c r="F99" s="87">
        <f>VLOOKUP($A99,原始数据!$A:$AAA,13,0)</f>
        <v>1.9923050550455072E-2</v>
      </c>
      <c r="G99" s="87">
        <f>VLOOKUP($A99,原始数据!$A:$AAA,15,0)</f>
        <v>8.5549789166396328E-2</v>
      </c>
      <c r="H99" s="87">
        <f>VLOOKUP($A99,原始数据!$A:$AAA,20,0)</f>
        <v>1.2715033657442201E-3</v>
      </c>
      <c r="I99" s="87">
        <f>VLOOKUP($A99,原始数据!$A:$AAA,21,0)</f>
        <v>4.1480038948393361E-2</v>
      </c>
      <c r="J99" s="87">
        <f>VLOOKUP($A99,原始数据!$A:$AAA,22,0)</f>
        <v>0.17877967035489631</v>
      </c>
      <c r="K99" s="87">
        <f>VLOOKUP($A99,原始数据!$A:$AAA,23,0)</f>
        <v>-7.9704864274002807E-3</v>
      </c>
      <c r="L99" s="87">
        <f>VLOOKUP($A99,原始数据!$A:$AAA,37,0)</f>
        <v>-0.1565929696198505</v>
      </c>
      <c r="M99" s="129">
        <f>VLOOKUP($A99,原始数据!$A:$AAA,45,0)</f>
        <v>0.91373296971626572</v>
      </c>
      <c r="N99" s="88" t="s">
        <v>293</v>
      </c>
      <c r="O99" s="87">
        <f>VLOOKUP($A99,原始数据!$A:$AAA,29,0)</f>
        <v>-7.2781954887218045E-2</v>
      </c>
      <c r="R99" s="82">
        <f>VLOOKUP($A99,原始数据!$A:$AAA,46,0)</f>
        <v>-3.2759910246821233E-2</v>
      </c>
      <c r="S99" s="82">
        <f>VLOOKUP($A99,原始数据!$A:$AAA,47,0)</f>
        <v>-3.8083823074543832E-2</v>
      </c>
      <c r="T99" s="82">
        <f>VLOOKUP($A99,原始数据!$A:$AAA,48,0)</f>
        <v>7.7035355173532327E-2</v>
      </c>
      <c r="U99" s="82">
        <f>VLOOKUP($A99,原始数据!$A:$AAA,49,0)</f>
        <v>7.9054359283239339E-3</v>
      </c>
      <c r="V99" s="82">
        <f>VLOOKUP($A99,原始数据!$A:$AAA,50,0)</f>
        <v>0</v>
      </c>
      <c r="W99" s="82">
        <f>VLOOKUP($A99,原始数据!$A:$AAA,51,0)</f>
        <v>0</v>
      </c>
      <c r="X99" s="82">
        <f>VLOOKUP($A99,原始数据!$A:$AAA,52,0)</f>
        <v>0</v>
      </c>
      <c r="Y99" s="82">
        <f>VLOOKUP($A99,原始数据!$A:$AAA,53,0)</f>
        <v>0</v>
      </c>
      <c r="Z99" s="82">
        <f>VLOOKUP($A99,原始数据!$A:$AAA,54,0)</f>
        <v>0</v>
      </c>
      <c r="AA99" s="82">
        <f>VLOOKUP($A99,原始数据!$A:$AAA,55,0)</f>
        <v>0</v>
      </c>
      <c r="AB99" s="82">
        <f>VLOOKUP($A99,原始数据!$A:$AAA,56,0)</f>
        <v>0</v>
      </c>
      <c r="AC99" s="82">
        <f>VLOOKUP($A99,原始数据!$A:$AAA,57,0)</f>
        <v>0</v>
      </c>
    </row>
    <row r="100" spans="1:29" ht="15" x14ac:dyDescent="0.25">
      <c r="A100">
        <v>385347</v>
      </c>
      <c r="B100" s="5" t="s">
        <v>2109</v>
      </c>
      <c r="C100" s="5" t="s">
        <v>329</v>
      </c>
      <c r="D100" s="5" t="s">
        <v>367</v>
      </c>
      <c r="E100" s="5" t="str">
        <f>VLOOKUP(A100,原始数据!$A:$F,6,0)</f>
        <v>2018-07-30 00:00:00</v>
      </c>
      <c r="F100" s="87">
        <f>VLOOKUP($A100,原始数据!$A:$AAA,13,0)</f>
        <v>1.7366309359841962E-2</v>
      </c>
      <c r="G100" s="87">
        <f>VLOOKUP($A100,原始数据!$A:$AAA,15,0)</f>
        <v>4.7281469609172788E-2</v>
      </c>
      <c r="H100" s="87">
        <f>VLOOKUP($A100,原始数据!$A:$AAA,20,0)</f>
        <v>7.7110148881902596E-3</v>
      </c>
      <c r="I100" s="87">
        <f>VLOOKUP($A100,原始数据!$A:$AAA,21,0)</f>
        <v>-1.8341679282636639E-2</v>
      </c>
      <c r="J100" s="87">
        <f>VLOOKUP($A100,原始数据!$A:$AAA,22,0)</f>
        <v>6.1630710267664091E-2</v>
      </c>
      <c r="K100" s="87">
        <f>VLOOKUP($A100,原始数据!$A:$AAA,23,0)</f>
        <v>9.0535256842388945E-2</v>
      </c>
      <c r="L100" s="87">
        <f>VLOOKUP($A100,原始数据!$A:$AAA,37,0)</f>
        <v>-0.17556058645968081</v>
      </c>
      <c r="M100" s="130">
        <f>VLOOKUP($A100,原始数据!$A:$AAA,45,0)</f>
        <v>0.9506548996365185</v>
      </c>
      <c r="N100" s="88" t="s">
        <v>293</v>
      </c>
      <c r="O100" s="87">
        <f>VLOOKUP($A100,原始数据!$A:$AAA,29,0)</f>
        <v>-3.5208754609254142E-2</v>
      </c>
      <c r="R100" s="82">
        <f>VLOOKUP($A100,原始数据!$A:$AAA,46,0)</f>
        <v>-1.726081024971815E-2</v>
      </c>
      <c r="S100" s="82">
        <f>VLOOKUP($A100,原始数据!$A:$AAA,47,0)</f>
        <v>-2.046112988894255E-2</v>
      </c>
      <c r="T100" s="82">
        <f>VLOOKUP($A100,原始数据!$A:$AAA,48,0)</f>
        <v>4.1610159043274482E-2</v>
      </c>
      <c r="U100" s="82">
        <f>VLOOKUP($A100,原始数据!$A:$AAA,49,0)</f>
        <v>5.4447535065396124E-3</v>
      </c>
      <c r="V100" s="82">
        <f>VLOOKUP($A100,原始数据!$A:$AAA,50,0)</f>
        <v>0</v>
      </c>
      <c r="W100" s="82">
        <f>VLOOKUP($A100,原始数据!$A:$AAA,51,0)</f>
        <v>0</v>
      </c>
      <c r="X100" s="82">
        <f>VLOOKUP($A100,原始数据!$A:$AAA,52,0)</f>
        <v>0</v>
      </c>
      <c r="Y100" s="82">
        <f>VLOOKUP($A100,原始数据!$A:$AAA,53,0)</f>
        <v>0</v>
      </c>
      <c r="Z100" s="82">
        <f>VLOOKUP($A100,原始数据!$A:$AAA,54,0)</f>
        <v>0</v>
      </c>
      <c r="AA100" s="82">
        <f>VLOOKUP($A100,原始数据!$A:$AAA,55,0)</f>
        <v>0</v>
      </c>
      <c r="AB100" s="82">
        <f>VLOOKUP($A100,原始数据!$A:$AAA,56,0)</f>
        <v>0</v>
      </c>
      <c r="AC100" s="82">
        <f>VLOOKUP($A100,原始数据!$A:$AAA,57,0)</f>
        <v>0</v>
      </c>
    </row>
    <row r="101" spans="1:29" ht="15.6" x14ac:dyDescent="0.35">
      <c r="A101" t="s">
        <v>1150</v>
      </c>
      <c r="B101" s="89" t="s">
        <v>167</v>
      </c>
      <c r="C101" s="3"/>
      <c r="D101" s="3"/>
      <c r="E101" s="54"/>
      <c r="F101" s="89">
        <f>AVERAGE(F81:F100)</f>
        <v>1.1402248210790772E-2</v>
      </c>
      <c r="G101" s="89">
        <f t="shared" ref="G101:M101" si="6">AVERAGE(G81:G100)</f>
        <v>3.6575668131339528E-2</v>
      </c>
      <c r="H101" s="89">
        <f t="shared" si="6"/>
        <v>1.3947859694025105E-2</v>
      </c>
      <c r="I101" s="89">
        <f t="shared" si="6"/>
        <v>6.8775359557204513E-2</v>
      </c>
      <c r="J101" s="89">
        <f t="shared" si="6"/>
        <v>0.15186031121920265</v>
      </c>
      <c r="K101" s="89">
        <f t="shared" si="6"/>
        <v>8.0038437089994779E-2</v>
      </c>
      <c r="L101" s="89">
        <f t="shared" si="6"/>
        <v>-0.11585079666678919</v>
      </c>
      <c r="M101" s="131">
        <f t="shared" si="6"/>
        <v>1.3346455385603537</v>
      </c>
      <c r="N101" s="4"/>
      <c r="O101" s="87">
        <f>AVERAGE(O81:O100)</f>
        <v>-3.1674554844623538E-2</v>
      </c>
      <c r="R101" s="113">
        <f t="shared" ref="R101:Y101" si="7">AVERAGE(R81:R100)</f>
        <v>-4.0815916066422875E-3</v>
      </c>
      <c r="S101" s="113">
        <f t="shared" si="7"/>
        <v>-1.3686649222573833E-2</v>
      </c>
      <c r="T101" s="113">
        <f t="shared" si="7"/>
        <v>3.1058686933263975E-2</v>
      </c>
      <c r="U101" s="113">
        <f t="shared" si="7"/>
        <v>5.3139577238346721E-3</v>
      </c>
      <c r="V101" s="113">
        <f t="shared" si="7"/>
        <v>0</v>
      </c>
      <c r="W101" s="113">
        <f t="shared" si="7"/>
        <v>0</v>
      </c>
      <c r="X101" s="113">
        <f t="shared" si="7"/>
        <v>0</v>
      </c>
      <c r="Y101" s="113">
        <f t="shared" si="7"/>
        <v>0</v>
      </c>
      <c r="Z101" s="113">
        <f>AVERAGE(Z81:Z100)</f>
        <v>0</v>
      </c>
      <c r="AA101" s="113">
        <f>AVERAGE(AA81:AA100)</f>
        <v>0</v>
      </c>
      <c r="AB101" s="113">
        <f>AVERAGE(AB81:AB100)</f>
        <v>0</v>
      </c>
      <c r="AC101" s="113">
        <f>AVERAGE(AC81:AC100)</f>
        <v>0</v>
      </c>
    </row>
    <row r="102" spans="1:29" ht="15.6" x14ac:dyDescent="0.25">
      <c r="A102" s="148" t="s">
        <v>2485</v>
      </c>
      <c r="B102" s="6" t="s">
        <v>223</v>
      </c>
      <c r="C102" s="95" t="s">
        <v>2486</v>
      </c>
      <c r="D102" s="90"/>
      <c r="E102" s="10"/>
      <c r="F102" s="102">
        <f>VLOOKUP($A102,原始数据!$A:$AAA,13,0)</f>
        <v>8.5529230607479523E-3</v>
      </c>
      <c r="G102" s="102">
        <f>VLOOKUP($A102,原始数据!$A:$AAA,15,0)</f>
        <v>2.6853674732376209E-2</v>
      </c>
      <c r="H102" s="102">
        <f>VLOOKUP($A102,原始数据!$A:$AAA,20,0)</f>
        <v>1.920674056139382E-2</v>
      </c>
      <c r="I102" s="102">
        <f>VLOOKUP($A102,原始数据!$A:$AAA,21,0)</f>
        <v>1.2449019490185179E-2</v>
      </c>
      <c r="J102" s="102">
        <f>VLOOKUP($A102,原始数据!$A:$AAA,22,0)</f>
        <v>1.793822559912894E-2</v>
      </c>
      <c r="K102" s="102">
        <f>VLOOKUP($A102,原始数据!$A:$AAA,23,0)</f>
        <v>7.707200637420919E-2</v>
      </c>
      <c r="L102" s="102">
        <f>VLOOKUP($A102,原始数据!$A:$AAA,37,0)</f>
        <v>-5.9855312969419101E-2</v>
      </c>
      <c r="M102" s="136">
        <f>VLOOKUP($A102,原始数据!$A:$AAA,45,0)</f>
        <v>1.6579329244267731</v>
      </c>
      <c r="N102" s="10"/>
      <c r="O102" s="87">
        <f>VLOOKUP($A102,原始数据!$A:$AAA,29,0)</f>
        <v>-3.0453981950166228E-2</v>
      </c>
      <c r="R102" s="82">
        <f>VLOOKUP($A102,原始数据!$A:$AAA,46,0)</f>
        <v>-1.7688340040143968E-2</v>
      </c>
      <c r="S102" s="82">
        <f>VLOOKUP($A102,原始数据!$A:$AAA,47,0)</f>
        <v>4.3305692234008042E-3</v>
      </c>
      <c r="T102" s="82">
        <f>VLOOKUP($A102,原始数据!$A:$AAA,48,0)</f>
        <v>1.7270671368835311E-2</v>
      </c>
      <c r="U102" s="82">
        <f>VLOOKUP($A102,原始数据!$A:$AAA,49,0)</f>
        <v>9.4203083144490662E-3</v>
      </c>
      <c r="V102" s="82">
        <f>VLOOKUP($A102,原始数据!$A:$AAA,50,0)</f>
        <v>0</v>
      </c>
      <c r="W102" s="82">
        <f>VLOOKUP($A102,原始数据!$A:$AAA,51,0)</f>
        <v>0</v>
      </c>
      <c r="X102" s="82">
        <f>VLOOKUP($A102,原始数据!$A:$AAA,52,0)</f>
        <v>0</v>
      </c>
      <c r="Y102" s="82">
        <f>VLOOKUP($A102,原始数据!$A:$AAA,53,0)</f>
        <v>0</v>
      </c>
      <c r="Z102" s="82">
        <f>VLOOKUP($A102,原始数据!$A:$AAA,54,0)</f>
        <v>0</v>
      </c>
      <c r="AA102" s="82">
        <f>VLOOKUP($A102,原始数据!$A:$AAA,55,0)</f>
        <v>0</v>
      </c>
      <c r="AB102" s="82">
        <f>VLOOKUP($A102,原始数据!$A:$AAA,56,0)</f>
        <v>0</v>
      </c>
      <c r="AC102" s="82">
        <f>VLOOKUP($A102,原始数据!$A:$AAA,57,0)</f>
        <v>0</v>
      </c>
    </row>
    <row r="103" spans="1:29" ht="15" customHeight="1" x14ac:dyDescent="0.25">
      <c r="B103" s="158" t="s">
        <v>2108</v>
      </c>
      <c r="C103" s="158"/>
      <c r="D103" s="158"/>
      <c r="E103" s="158"/>
      <c r="F103" s="38"/>
      <c r="G103" s="38"/>
      <c r="H103" s="38"/>
      <c r="I103" s="38"/>
      <c r="J103" s="38"/>
      <c r="K103" s="38"/>
      <c r="L103" s="38"/>
      <c r="M103" s="134"/>
      <c r="N103" s="38"/>
      <c r="O103" s="139"/>
      <c r="W103" s="82"/>
    </row>
    <row r="104" spans="1:29" ht="15" customHeight="1" x14ac:dyDescent="0.25">
      <c r="B104" s="161"/>
      <c r="C104" s="161"/>
      <c r="D104" s="161"/>
      <c r="E104" s="161"/>
      <c r="F104" s="39"/>
      <c r="G104" s="39"/>
      <c r="H104" s="39"/>
      <c r="I104" s="39"/>
      <c r="J104" s="39"/>
      <c r="K104" s="39"/>
      <c r="L104" s="39"/>
      <c r="M104" s="135"/>
      <c r="N104" s="39"/>
      <c r="O104" s="139"/>
      <c r="W104" s="82"/>
    </row>
    <row r="105" spans="1:29" ht="15" x14ac:dyDescent="0.25">
      <c r="A105">
        <v>530545</v>
      </c>
      <c r="B105" s="5" t="s">
        <v>1579</v>
      </c>
      <c r="C105" s="114" t="s">
        <v>1669</v>
      </c>
      <c r="D105" s="5" t="s">
        <v>2108</v>
      </c>
      <c r="E105" s="5" t="str">
        <f>VLOOKUP(A105,原始数据!$A:$F,6,0)</f>
        <v>2020-12-31 00:00:00</v>
      </c>
      <c r="F105" s="87">
        <f>VLOOKUP($A105,原始数据!$A:$AAA,13,0)</f>
        <v>2.919352876779024E-3</v>
      </c>
      <c r="G105" s="87">
        <f>VLOOKUP($A105,原始数据!$A:$AAA,15,0)</f>
        <v>9.4270323212537477E-3</v>
      </c>
      <c r="H105" s="87">
        <f>VLOOKUP($A105,原始数据!$A:$AAA,20,0)</f>
        <v>4.7649301143583227E-2</v>
      </c>
      <c r="I105" s="87">
        <f>VLOOKUP($A105,原始数据!$A:$AAA,21,0)</f>
        <v>9.3055555555555669E-2</v>
      </c>
      <c r="J105" s="87">
        <f>VLOOKUP($A105,原始数据!$A:$AAA,22,0)</f>
        <v>0.29066953482118851</v>
      </c>
      <c r="K105" s="87">
        <f>VLOOKUP($A105,原始数据!$A:$AAA,23,0)</f>
        <v>0</v>
      </c>
      <c r="L105" s="87">
        <f>VLOOKUP($A105,原始数据!$A:$AAA,37,0)</f>
        <v>-5.2485640720935653E-3</v>
      </c>
      <c r="M105" s="129">
        <f>VLOOKUP($A105,原始数据!$A:$AAA,45,0)</f>
        <v>5.748521368952539</v>
      </c>
      <c r="N105" s="88" t="s">
        <v>1062</v>
      </c>
      <c r="O105" s="87">
        <f>VLOOKUP($A105,原始数据!$A:$AAA,29,0)</f>
        <v>-6.0639136498689582E-5</v>
      </c>
      <c r="R105" s="82">
        <f>VLOOKUP($A105,原始数据!$A:$AAA,46,0)</f>
        <v>1.365946632782711E-2</v>
      </c>
      <c r="S105" s="82">
        <f>VLOOKUP($A105,原始数据!$A:$AAA,47,0)</f>
        <v>1.8865559385772501E-2</v>
      </c>
      <c r="T105" s="82">
        <f>VLOOKUP($A105,原始数据!$A:$AAA,48,0)</f>
        <v>9.4882468168462353E-3</v>
      </c>
      <c r="U105" s="82">
        <f>VLOOKUP($A105,原始数据!$A:$AAA,49,0)</f>
        <v>-6.0639136498674702E-5</v>
      </c>
      <c r="V105" s="82">
        <f>VLOOKUP($A105,原始数据!$A:$AAA,50,0)</f>
        <v>0</v>
      </c>
      <c r="W105" s="82">
        <f>VLOOKUP($A105,原始数据!$A:$AAA,51,0)</f>
        <v>0</v>
      </c>
      <c r="X105" s="82">
        <f>VLOOKUP($A105,原始数据!$A:$AAA,52,0)</f>
        <v>0</v>
      </c>
      <c r="Y105" s="82">
        <f>VLOOKUP($A105,原始数据!$A:$AAA,53,0)</f>
        <v>0</v>
      </c>
      <c r="Z105" s="82">
        <f>VLOOKUP($A105,原始数据!$A:$AAA,54,0)</f>
        <v>0</v>
      </c>
      <c r="AA105" s="82">
        <f>VLOOKUP($A105,原始数据!$A:$AAA,55,0)</f>
        <v>0</v>
      </c>
      <c r="AB105" s="82">
        <f>VLOOKUP($A105,原始数据!$A:$AAA,56,0)</f>
        <v>0</v>
      </c>
      <c r="AC105" s="82">
        <f>VLOOKUP($A105,原始数据!$A:$AAA,57,0)</f>
        <v>0</v>
      </c>
    </row>
    <row r="106" spans="1:29" ht="15" x14ac:dyDescent="0.25">
      <c r="A106">
        <v>114136</v>
      </c>
      <c r="B106" s="5" t="s">
        <v>2282</v>
      </c>
      <c r="C106" s="5" t="s">
        <v>1228</v>
      </c>
      <c r="D106" s="5" t="s">
        <v>111</v>
      </c>
      <c r="E106" s="5" t="str">
        <f>VLOOKUP(A106,原始数据!$A:$F,6,0)</f>
        <v>2015-09-11 00:00:00</v>
      </c>
      <c r="F106" s="87">
        <f>VLOOKUP($A106,原始数据!$A:$AAA,13,0)</f>
        <v>-2.8544243577545152E-3</v>
      </c>
      <c r="G106" s="87">
        <f>VLOOKUP($A106,原始数据!$A:$AAA,15,0)</f>
        <v>3.387833259684836E-3</v>
      </c>
      <c r="H106" s="87">
        <f>VLOOKUP($A106,原始数据!$A:$AAA,20,0)</f>
        <v>-2.4383257545919971E-2</v>
      </c>
      <c r="I106" s="87">
        <f>VLOOKUP($A106,原始数据!$A:$AAA,21,0)</f>
        <v>9.7191121587114404E-2</v>
      </c>
      <c r="J106" s="87">
        <f>VLOOKUP($A106,原始数据!$A:$AAA,22,0)</f>
        <v>4.2169907881269182E-2</v>
      </c>
      <c r="K106" s="87">
        <f>VLOOKUP($A106,原始数据!$A:$AAA,23,0)</f>
        <v>0.14434970014992499</v>
      </c>
      <c r="L106" s="87">
        <f>VLOOKUP($A106,原始数据!$A:$AAA,37,0)</f>
        <v>-4.9472366302986973E-2</v>
      </c>
      <c r="M106" s="129">
        <f>VLOOKUP($A106,原始数据!$A:$AAA,45,0)</f>
        <v>2.2396484092966928</v>
      </c>
      <c r="N106" s="88" t="s">
        <v>293</v>
      </c>
      <c r="O106" s="87">
        <f>VLOOKUP($A106,原始数据!$A:$AAA,29,0)</f>
        <v>-4.9472366302986973E-2</v>
      </c>
      <c r="R106" s="82">
        <f>VLOOKUP($A106,原始数据!$A:$AAA,46,0)</f>
        <v>-8.7006337498656272E-3</v>
      </c>
      <c r="S106" s="82">
        <f>VLOOKUP($A106,原始数据!$A:$AAA,47,0)</f>
        <v>-1.643429892364379E-2</v>
      </c>
      <c r="T106" s="82">
        <f>VLOOKUP($A106,原始数据!$A:$AAA,48,0)</f>
        <v>5.1922227132126242E-3</v>
      </c>
      <c r="U106" s="82">
        <f>VLOOKUP($A106,原始数据!$A:$AAA,49,0)</f>
        <v>-1.795069055207432E-3</v>
      </c>
      <c r="V106" s="82">
        <f>VLOOKUP($A106,原始数据!$A:$AAA,50,0)</f>
        <v>0</v>
      </c>
      <c r="W106" s="82">
        <f>VLOOKUP($A106,原始数据!$A:$AAA,51,0)</f>
        <v>0</v>
      </c>
      <c r="X106" s="82">
        <f>VLOOKUP($A106,原始数据!$A:$AAA,52,0)</f>
        <v>0</v>
      </c>
      <c r="Y106" s="82">
        <f>VLOOKUP($A106,原始数据!$A:$AAA,53,0)</f>
        <v>0</v>
      </c>
      <c r="Z106" s="82">
        <f>VLOOKUP($A106,原始数据!$A:$AAA,54,0)</f>
        <v>0</v>
      </c>
      <c r="AA106" s="82">
        <f>VLOOKUP($A106,原始数据!$A:$AAA,55,0)</f>
        <v>0</v>
      </c>
      <c r="AB106" s="82">
        <f>VLOOKUP($A106,原始数据!$A:$AAA,56,0)</f>
        <v>0</v>
      </c>
      <c r="AC106" s="82">
        <f>VLOOKUP($A106,原始数据!$A:$AAA,57,0)</f>
        <v>0</v>
      </c>
    </row>
    <row r="107" spans="1:29" ht="15" x14ac:dyDescent="0.25">
      <c r="A107">
        <v>162369</v>
      </c>
      <c r="B107" s="5" t="s">
        <v>1222</v>
      </c>
      <c r="C107" s="5" t="s">
        <v>1224</v>
      </c>
      <c r="D107" s="5" t="s">
        <v>111</v>
      </c>
      <c r="E107" s="5" t="str">
        <f>VLOOKUP(A107,原始数据!$A:$F,6,0)</f>
        <v>2016-01-20 00:00:00</v>
      </c>
      <c r="F107" s="87">
        <f>VLOOKUP($A107,原始数据!$A:$AAA,13,0)</f>
        <v>2.3233669777185111E-3</v>
      </c>
      <c r="G107" s="87">
        <f>VLOOKUP($A107,原始数据!$A:$AAA,15,0)</f>
        <v>6.5404475043029384E-3</v>
      </c>
      <c r="H107" s="87">
        <f>VLOOKUP($A107,原始数据!$A:$AAA,20,0)</f>
        <v>1.394775371811674E-2</v>
      </c>
      <c r="I107" s="87">
        <f>VLOOKUP($A107,原始数据!$A:$AAA,21,0)</f>
        <v>4.7968989744003883E-2</v>
      </c>
      <c r="J107" s="87">
        <f>VLOOKUP($A107,原始数据!$A:$AAA,22,0)</f>
        <v>7.1935595567866883E-2</v>
      </c>
      <c r="K107" s="87">
        <f>VLOOKUP($A107,原始数据!$A:$AAA,23,0)</f>
        <v>9.2801059502412242E-2</v>
      </c>
      <c r="L107" s="87">
        <f>VLOOKUP($A107,原始数据!$A:$AAA,37,0)</f>
        <v>-3.3592943605142207E-2</v>
      </c>
      <c r="M107" s="129">
        <f>VLOOKUP($A107,原始数据!$A:$AAA,45,0)</f>
        <v>3.3346101765487131</v>
      </c>
      <c r="N107" s="88" t="s">
        <v>293</v>
      </c>
      <c r="O107" s="87">
        <f>VLOOKUP($A107,原始数据!$A:$AAA,29,0)</f>
        <v>-6.9066073210030004E-4</v>
      </c>
      <c r="R107" s="82">
        <f>VLOOKUP($A107,原始数据!$A:$AAA,46,0)</f>
        <v>4.1612082915927218E-3</v>
      </c>
      <c r="S107" s="82">
        <f>VLOOKUP($A107,原始数据!$A:$AAA,47,0)</f>
        <v>1.4580615455452859E-3</v>
      </c>
      <c r="T107" s="82">
        <f>VLOOKUP($A107,原始数据!$A:$AAA,48,0)</f>
        <v>0</v>
      </c>
      <c r="U107" s="82">
        <f>VLOOKUP($A107,原始数据!$A:$AAA,49,0)</f>
        <v>0</v>
      </c>
      <c r="V107" s="82">
        <f>VLOOKUP($A107,原始数据!$A:$AAA,50,0)</f>
        <v>0</v>
      </c>
      <c r="W107" s="82">
        <f>VLOOKUP($A107,原始数据!$A:$AAA,51,0)</f>
        <v>0</v>
      </c>
      <c r="X107" s="82">
        <f>VLOOKUP($A107,原始数据!$A:$AAA,52,0)</f>
        <v>0</v>
      </c>
      <c r="Y107" s="82">
        <f>VLOOKUP($A107,原始数据!$A:$AAA,53,0)</f>
        <v>0</v>
      </c>
      <c r="Z107" s="82">
        <f>VLOOKUP($A107,原始数据!$A:$AAA,54,0)</f>
        <v>0</v>
      </c>
      <c r="AA107" s="82">
        <f>VLOOKUP($A107,原始数据!$A:$AAA,55,0)</f>
        <v>0</v>
      </c>
      <c r="AB107" s="82">
        <f>VLOOKUP($A107,原始数据!$A:$AAA,56,0)</f>
        <v>0</v>
      </c>
      <c r="AC107" s="82">
        <f>VLOOKUP($A107,原始数据!$A:$AAA,57,0)</f>
        <v>0</v>
      </c>
    </row>
    <row r="108" spans="1:29" ht="15" x14ac:dyDescent="0.25">
      <c r="A108">
        <v>660729</v>
      </c>
      <c r="B108" s="5" t="s">
        <v>2294</v>
      </c>
      <c r="C108" s="5" t="s">
        <v>3501</v>
      </c>
      <c r="D108" s="5" t="s">
        <v>111</v>
      </c>
      <c r="E108" s="5" t="str">
        <f>VLOOKUP(A108,原始数据!$A:$F,6,0)</f>
        <v>2022-03-04 00:00:00</v>
      </c>
      <c r="F108" s="156">
        <f>VLOOKUP($A108,原始数据!$A:$AAA,13,0)</f>
        <v>2.1229544449359321E-3</v>
      </c>
      <c r="G108" s="156">
        <f>VLOOKUP($A108,原始数据!$A:$AAA,15,0)</f>
        <v>2.0343180612063532E-3</v>
      </c>
      <c r="H108" s="156">
        <f>VLOOKUP($A108,原始数据!$A:$AAA,20,0)</f>
        <v>1.8520183403757828E-2</v>
      </c>
      <c r="I108" s="87">
        <f>VLOOKUP($A108,原始数据!$A:$AAA,21,0)</f>
        <v>4.7560745903183273E-2</v>
      </c>
      <c r="J108" s="87">
        <f>VLOOKUP($A108,原始数据!$A:$AAA,22,0)</f>
        <v>0</v>
      </c>
      <c r="K108" s="87">
        <f>VLOOKUP($A108,原始数据!$A:$AAA,23,0)</f>
        <v>0</v>
      </c>
      <c r="L108" s="87">
        <f>VLOOKUP($A108,原始数据!$A:$AAA,37,0)</f>
        <v>-5.9732625391106216E-3</v>
      </c>
      <c r="M108" s="129">
        <f>VLOOKUP($A108,原始数据!$A:$AAA,45,0)</f>
        <v>5.2768228258664296</v>
      </c>
      <c r="N108" s="88" t="s">
        <v>293</v>
      </c>
      <c r="O108" s="87">
        <f>VLOOKUP($A108,原始数据!$A:$AAA,29,0)</f>
        <v>-1.589684712532035E-3</v>
      </c>
      <c r="R108" s="82">
        <f>VLOOKUP($A108,原始数据!$A:$AAA,46,0)</f>
        <v>6.6528814168838046E-3</v>
      </c>
      <c r="S108" s="82">
        <f>VLOOKUP($A108,原始数据!$A:$AAA,47,0)</f>
        <v>7.234080557292133E-3</v>
      </c>
      <c r="T108" s="82">
        <f>VLOOKUP($A108,原始数据!$A:$AAA,48,0)</f>
        <v>9.7293472492476774E-4</v>
      </c>
      <c r="U108" s="82">
        <f>VLOOKUP($A108,原始数据!$A:$AAA,49,0)</f>
        <v>1.060351683308314E-3</v>
      </c>
      <c r="V108" s="82">
        <f>VLOOKUP($A108,原始数据!$A:$AAA,50,0)</f>
        <v>0</v>
      </c>
      <c r="W108" s="82">
        <f>VLOOKUP($A108,原始数据!$A:$AAA,51,0)</f>
        <v>0</v>
      </c>
      <c r="X108" s="82">
        <f>VLOOKUP($A108,原始数据!$A:$AAA,52,0)</f>
        <v>0</v>
      </c>
      <c r="Y108" s="82">
        <f>VLOOKUP($A108,原始数据!$A:$AAA,53,0)</f>
        <v>0</v>
      </c>
      <c r="Z108" s="82">
        <f>VLOOKUP($A108,原始数据!$A:$AAA,54,0)</f>
        <v>0</v>
      </c>
      <c r="AA108" s="82">
        <f>VLOOKUP($A108,原始数据!$A:$AAA,55,0)</f>
        <v>0</v>
      </c>
      <c r="AB108" s="82">
        <f>VLOOKUP($A108,原始数据!$A:$AAA,56,0)</f>
        <v>0</v>
      </c>
      <c r="AC108" s="82">
        <f>VLOOKUP($A108,原始数据!$A:$AAA,57,0)</f>
        <v>0</v>
      </c>
    </row>
    <row r="109" spans="1:29" ht="13.5" customHeight="1" x14ac:dyDescent="0.25">
      <c r="A109">
        <v>478353</v>
      </c>
      <c r="B109" s="5" t="s">
        <v>1684</v>
      </c>
      <c r="C109" s="5" t="s">
        <v>2309</v>
      </c>
      <c r="D109" s="5" t="s">
        <v>111</v>
      </c>
      <c r="E109" s="5" t="str">
        <f>VLOOKUP(A109,原始数据!$A:$F,6,0)</f>
        <v>2020-06-08 00:00:00</v>
      </c>
      <c r="F109" s="87">
        <f>VLOOKUP($A109,原始数据!$A:$AAA,13,0)</f>
        <v>1.4609667788858529E-3</v>
      </c>
      <c r="G109" s="87">
        <f>VLOOKUP($A109,原始数据!$A:$AAA,15,0)</f>
        <v>1.356477017036317E-2</v>
      </c>
      <c r="H109" s="87">
        <f>VLOOKUP($A109,原始数据!$A:$AAA,20,0)</f>
        <v>2.8306809287764301E-2</v>
      </c>
      <c r="I109" s="87">
        <f>VLOOKUP($A109,原始数据!$A:$AAA,21,0)</f>
        <v>7.8351385567590359E-2</v>
      </c>
      <c r="J109" s="87">
        <f>VLOOKUP($A109,原始数据!$A:$AAA,22,0)</f>
        <v>8.8001224364860686E-2</v>
      </c>
      <c r="K109" s="87">
        <f>VLOOKUP($A109,原始数据!$A:$AAA,23,0)</f>
        <v>0.107457627118644</v>
      </c>
      <c r="L109" s="87">
        <f>VLOOKUP($A109,原始数据!$A:$AAA,37,0)</f>
        <v>-5.9574468085107366E-3</v>
      </c>
      <c r="M109" s="129">
        <f>VLOOKUP($A109,原始数据!$A:$AAA,45,0)</f>
        <v>1.835380691498143</v>
      </c>
      <c r="N109" s="88" t="s">
        <v>1062</v>
      </c>
      <c r="O109" s="87">
        <f>VLOOKUP($A109,原始数据!$A:$AAA,29,0)</f>
        <v>-5.3198391073051811E-3</v>
      </c>
      <c r="R109" s="82">
        <f>VLOOKUP($A109,原始数据!$A:$AAA,46,0)</f>
        <v>3.8481607096270132E-3</v>
      </c>
      <c r="S109" s="82">
        <f>VLOOKUP($A109,原始数据!$A:$AAA,47,0)</f>
        <v>1.0655577935157151E-2</v>
      </c>
      <c r="T109" s="82">
        <f>VLOOKUP($A109,原始数据!$A:$AAA,48,0)</f>
        <v>1.510768241722915E-2</v>
      </c>
      <c r="U109" s="82">
        <f>VLOOKUP($A109,原始数据!$A:$AAA,49,0)</f>
        <v>-1.5199493350220861E-3</v>
      </c>
      <c r="V109" s="82">
        <f>VLOOKUP($A109,原始数据!$A:$AAA,50,0)</f>
        <v>0</v>
      </c>
      <c r="W109" s="82">
        <f>VLOOKUP($A109,原始数据!$A:$AAA,51,0)</f>
        <v>0</v>
      </c>
      <c r="X109" s="82">
        <f>VLOOKUP($A109,原始数据!$A:$AAA,52,0)</f>
        <v>0</v>
      </c>
      <c r="Y109" s="82">
        <f>VLOOKUP($A109,原始数据!$A:$AAA,53,0)</f>
        <v>0</v>
      </c>
      <c r="Z109" s="82">
        <f>VLOOKUP($A109,原始数据!$A:$AAA,54,0)</f>
        <v>0</v>
      </c>
      <c r="AA109" s="82">
        <f>VLOOKUP($A109,原始数据!$A:$AAA,55,0)</f>
        <v>0</v>
      </c>
      <c r="AB109" s="82">
        <f>VLOOKUP($A109,原始数据!$A:$AAA,56,0)</f>
        <v>0</v>
      </c>
      <c r="AC109" s="82">
        <f>VLOOKUP($A109,原始数据!$A:$AAA,57,0)</f>
        <v>0</v>
      </c>
    </row>
    <row r="110" spans="1:29" ht="15" x14ac:dyDescent="0.25">
      <c r="A110">
        <v>437470</v>
      </c>
      <c r="B110" s="5" t="s">
        <v>2279</v>
      </c>
      <c r="C110" s="5" t="s">
        <v>1490</v>
      </c>
      <c r="D110" s="5" t="s">
        <v>111</v>
      </c>
      <c r="E110" s="5" t="str">
        <f>VLOOKUP(A110,原始数据!$A:$F,6,0)</f>
        <v>2019-09-02 00:00:00</v>
      </c>
      <c r="F110" s="87">
        <f>VLOOKUP($A110,原始数据!$A:$AAA,13,0)</f>
        <v>6.497725795973075E-4</v>
      </c>
      <c r="G110" s="87">
        <f>VLOOKUP($A110,原始数据!$A:$AAA,15,0)</f>
        <v>1.249178172255094E-2</v>
      </c>
      <c r="H110" s="87">
        <f>VLOOKUP($A110,原始数据!$A:$AAA,20,0)</f>
        <v>-4.7619047619047561E-2</v>
      </c>
      <c r="I110" s="87">
        <f>VLOOKUP($A110,原始数据!$A:$AAA,21,0)</f>
        <v>4.7279792746113943E-2</v>
      </c>
      <c r="J110" s="87">
        <f>VLOOKUP($A110,原始数据!$A:$AAA,22,0)</f>
        <v>5.3206002728513058E-2</v>
      </c>
      <c r="K110" s="87">
        <f>VLOOKUP($A110,原始数据!$A:$AAA,23,0)</f>
        <v>9.8950524737630996E-2</v>
      </c>
      <c r="L110" s="87">
        <f>VLOOKUP($A110,原始数据!$A:$AAA,37,0)</f>
        <v>-6.926406926406932E-2</v>
      </c>
      <c r="M110" s="129">
        <f>VLOOKUP($A110,原始数据!$A:$AAA,45,0)</f>
        <v>2.7133775663240201</v>
      </c>
      <c r="N110" s="88" t="s">
        <v>293</v>
      </c>
      <c r="O110" s="87">
        <f>VLOOKUP($A110,原始数据!$A:$AAA,29,0)</f>
        <v>-6.637717121588102E-2</v>
      </c>
      <c r="R110" s="82">
        <f>VLOOKUP($A110,原始数据!$A:$AAA,46,0)</f>
        <v>-2.5974025974025979E-2</v>
      </c>
      <c r="S110" s="82">
        <f>VLOOKUP($A110,原始数据!$A:$AAA,47,0)</f>
        <v>-3.6825396825396872E-2</v>
      </c>
      <c r="T110" s="82">
        <f>VLOOKUP($A110,原始数据!$A:$AAA,48,0)</f>
        <v>1.051939513477973E-2</v>
      </c>
      <c r="U110" s="82">
        <f>VLOOKUP($A110,原始数据!$A:$AAA,49,0)</f>
        <v>1.9518542615486469E-3</v>
      </c>
      <c r="V110" s="82">
        <f>VLOOKUP($A110,原始数据!$A:$AAA,50,0)</f>
        <v>0</v>
      </c>
      <c r="W110" s="82">
        <f>VLOOKUP($A110,原始数据!$A:$AAA,51,0)</f>
        <v>0</v>
      </c>
      <c r="X110" s="82">
        <f>VLOOKUP($A110,原始数据!$A:$AAA,52,0)</f>
        <v>0</v>
      </c>
      <c r="Y110" s="82">
        <f>VLOOKUP($A110,原始数据!$A:$AAA,53,0)</f>
        <v>0</v>
      </c>
      <c r="Z110" s="82">
        <f>VLOOKUP($A110,原始数据!$A:$AAA,54,0)</f>
        <v>0</v>
      </c>
      <c r="AA110" s="82">
        <f>VLOOKUP($A110,原始数据!$A:$AAA,55,0)</f>
        <v>0</v>
      </c>
      <c r="AB110" s="82">
        <f>VLOOKUP($A110,原始数据!$A:$AAA,56,0)</f>
        <v>0</v>
      </c>
      <c r="AC110" s="82">
        <f>VLOOKUP($A110,原始数据!$A:$AAA,57,0)</f>
        <v>0</v>
      </c>
    </row>
    <row r="111" spans="1:29" ht="15" x14ac:dyDescent="0.25">
      <c r="A111">
        <v>325360</v>
      </c>
      <c r="B111" s="5" t="s">
        <v>2284</v>
      </c>
      <c r="C111" s="114" t="s">
        <v>3502</v>
      </c>
      <c r="D111" s="5" t="s">
        <v>111</v>
      </c>
      <c r="E111" s="5" t="str">
        <f>VLOOKUP(A111,原始数据!$A:$F,6,0)</f>
        <v>2017-10-25 00:00:00</v>
      </c>
      <c r="F111" s="156">
        <f>VLOOKUP($A111,原始数据!$A:$AAA,13,0)</f>
        <v>2.946954813359381E-3</v>
      </c>
      <c r="G111" s="156">
        <f>VLOOKUP($A111,原始数据!$A:$AAA,15,0)</f>
        <v>4.7922639168200831E-3</v>
      </c>
      <c r="H111" s="156">
        <f>VLOOKUP($A111,原始数据!$A:$AAA,20,0)</f>
        <v>4.1282369634622278E-2</v>
      </c>
      <c r="I111" s="87">
        <f>VLOOKUP($A111,原始数据!$A:$AAA,21,0)</f>
        <v>4.5380800074166672E-2</v>
      </c>
      <c r="J111" s="87">
        <f>VLOOKUP($A111,原始数据!$A:$AAA,22,0)</f>
        <v>8.1895687061183553E-2</v>
      </c>
      <c r="K111" s="87">
        <f>VLOOKUP($A111,原始数据!$A:$AAA,23,0)</f>
        <v>7.7604842196281831E-2</v>
      </c>
      <c r="L111" s="87">
        <f>VLOOKUP($A111,原始数据!$A:$AAA,37,0)</f>
        <v>-6.7703445502078014E-3</v>
      </c>
      <c r="M111" s="129">
        <f>VLOOKUP($A111,原始数据!$A:$AAA,45,0)</f>
        <v>2.9458629844148101</v>
      </c>
      <c r="N111" s="88" t="s">
        <v>1062</v>
      </c>
      <c r="O111" s="87">
        <f>VLOOKUP($A111,原始数据!$A:$AAA,29,0)</f>
        <v>-3.8509263617308748E-4</v>
      </c>
      <c r="R111" s="82">
        <f>VLOOKUP($A111,原始数据!$A:$AAA,46,0)</f>
        <v>1.095246541326711E-2</v>
      </c>
      <c r="S111" s="82">
        <f>VLOOKUP($A111,原始数据!$A:$AAA,47,0)</f>
        <v>2.3202772051405859E-2</v>
      </c>
      <c r="T111" s="82">
        <f>VLOOKUP($A111,原始数据!$A:$AAA,48,0)</f>
        <v>3.9792905737880968E-3</v>
      </c>
      <c r="U111" s="82">
        <f>VLOOKUP($A111,原始数据!$A:$AAA,49,0)</f>
        <v>8.0975110808045869E-4</v>
      </c>
      <c r="V111" s="82">
        <f>VLOOKUP($A111,原始数据!$A:$AAA,50,0)</f>
        <v>0</v>
      </c>
      <c r="W111" s="82">
        <f>VLOOKUP($A111,原始数据!$A:$AAA,51,0)</f>
        <v>0</v>
      </c>
      <c r="X111" s="82">
        <f>VLOOKUP($A111,原始数据!$A:$AAA,52,0)</f>
        <v>0</v>
      </c>
      <c r="Y111" s="82">
        <f>VLOOKUP($A111,原始数据!$A:$AAA,53,0)</f>
        <v>0</v>
      </c>
      <c r="Z111" s="82">
        <f>VLOOKUP($A111,原始数据!$A:$AAA,54,0)</f>
        <v>0</v>
      </c>
      <c r="AA111" s="82">
        <f>VLOOKUP($A111,原始数据!$A:$AAA,55,0)</f>
        <v>0</v>
      </c>
      <c r="AB111" s="82">
        <f>VLOOKUP($A111,原始数据!$A:$AAA,56,0)</f>
        <v>0</v>
      </c>
      <c r="AC111" s="82">
        <f>VLOOKUP($A111,原始数据!$A:$AAA,57,0)</f>
        <v>0</v>
      </c>
    </row>
    <row r="112" spans="1:29" ht="15" x14ac:dyDescent="0.25">
      <c r="A112">
        <v>422488</v>
      </c>
      <c r="B112" s="5" t="s">
        <v>2285</v>
      </c>
      <c r="C112" s="5" t="s">
        <v>1789</v>
      </c>
      <c r="D112" s="5" t="s">
        <v>111</v>
      </c>
      <c r="E112" s="5" t="str">
        <f>VLOOKUP(A112,原始数据!$A:$F,6,0)</f>
        <v>2019-04-30 00:00:00</v>
      </c>
      <c r="F112" s="87">
        <f>VLOOKUP($A112,原始数据!$A:$AAA,13,0)</f>
        <v>-7.3544862366042851E-3</v>
      </c>
      <c r="G112" s="87">
        <f>VLOOKUP($A112,原始数据!$A:$AAA,15,0)</f>
        <v>1.342471560799918E-3</v>
      </c>
      <c r="H112" s="87">
        <f>VLOOKUP($A112,原始数据!$A:$AAA,20,0)</f>
        <v>-6.728343145500415E-3</v>
      </c>
      <c r="I112" s="87">
        <f>VLOOKUP($A112,原始数据!$A:$AAA,21,0)</f>
        <v>3.9562841530054627E-2</v>
      </c>
      <c r="J112" s="87">
        <f>VLOOKUP($A112,原始数据!$A:$AAA,22,0)</f>
        <v>5.2772877195673917E-2</v>
      </c>
      <c r="K112" s="87">
        <f>VLOOKUP($A112,原始数据!$A:$AAA,23,0)</f>
        <v>0.1069881973337863</v>
      </c>
      <c r="L112" s="87">
        <f>VLOOKUP($A112,原始数据!$A:$AAA,37,0)</f>
        <v>-5.0170482221139831E-2</v>
      </c>
      <c r="M112" s="129">
        <f>VLOOKUP($A112,原始数据!$A:$AAA,45,0)</f>
        <v>1.989210851493233</v>
      </c>
      <c r="N112" s="88" t="s">
        <v>293</v>
      </c>
      <c r="O112" s="87">
        <f>VLOOKUP($A112,原始数据!$A:$AAA,29,0)</f>
        <v>-5.0170482221139831E-2</v>
      </c>
      <c r="R112" s="82">
        <f>VLOOKUP($A112,原始数据!$A:$AAA,46,0)</f>
        <v>-2.5862068965517349E-2</v>
      </c>
      <c r="S112" s="82">
        <f>VLOOKUP($A112,原始数据!$A:$AAA,47,0)</f>
        <v>1.8994172242607469E-2</v>
      </c>
      <c r="T112" s="82">
        <f>VLOOKUP($A112,原始数据!$A:$AAA,48,0)</f>
        <v>9.6092701194092633E-3</v>
      </c>
      <c r="U112" s="82">
        <f>VLOOKUP($A112,原始数据!$A:$AAA,49,0)</f>
        <v>-8.1881167331514515E-3</v>
      </c>
      <c r="V112" s="82">
        <f>VLOOKUP($A112,原始数据!$A:$AAA,50,0)</f>
        <v>0</v>
      </c>
      <c r="W112" s="82">
        <f>VLOOKUP($A112,原始数据!$A:$AAA,51,0)</f>
        <v>0</v>
      </c>
      <c r="X112" s="82">
        <f>VLOOKUP($A112,原始数据!$A:$AAA,52,0)</f>
        <v>0</v>
      </c>
      <c r="Y112" s="82">
        <f>VLOOKUP($A112,原始数据!$A:$AAA,53,0)</f>
        <v>0</v>
      </c>
      <c r="Z112" s="82">
        <f>VLOOKUP($A112,原始数据!$A:$AAA,54,0)</f>
        <v>0</v>
      </c>
      <c r="AA112" s="82">
        <f>VLOOKUP($A112,原始数据!$A:$AAA,55,0)</f>
        <v>0</v>
      </c>
      <c r="AB112" s="82">
        <f>VLOOKUP($A112,原始数据!$A:$AAA,56,0)</f>
        <v>0</v>
      </c>
      <c r="AC112" s="82">
        <f>VLOOKUP($A112,原始数据!$A:$AAA,57,0)</f>
        <v>0</v>
      </c>
    </row>
    <row r="113" spans="1:29" ht="15" x14ac:dyDescent="0.25">
      <c r="A113">
        <v>658918</v>
      </c>
      <c r="B113" s="5" t="s">
        <v>2562</v>
      </c>
      <c r="C113" s="5" t="s">
        <v>2520</v>
      </c>
      <c r="D113" s="5" t="s">
        <v>111</v>
      </c>
      <c r="E113" s="5" t="str">
        <f>VLOOKUP(A113,原始数据!$A:$F,6,0)</f>
        <v>2022-02-24 00:00:00</v>
      </c>
      <c r="F113" s="87">
        <f>VLOOKUP($A113,原始数据!$A:$AAA,13,0)</f>
        <v>4.8476454293628901E-3</v>
      </c>
      <c r="G113" s="87">
        <f>VLOOKUP($A113,原始数据!$A:$AAA,15,0)</f>
        <v>6.7649609713791303E-3</v>
      </c>
      <c r="H113" s="87">
        <f>VLOOKUP($A113,原始数据!$A:$AAA,20,0)</f>
        <v>4.8476454293628901E-3</v>
      </c>
      <c r="I113" s="87">
        <f>VLOOKUP($A113,原始数据!$A:$AAA,21,0)</f>
        <v>6.5486072680317253E-2</v>
      </c>
      <c r="J113" s="87">
        <f>VLOOKUP($A113,原始数据!$A:$AAA,22,0)</f>
        <v>0</v>
      </c>
      <c r="K113" s="87">
        <f>VLOOKUP($A113,原始数据!$A:$AAA,23,0)</f>
        <v>0</v>
      </c>
      <c r="L113" s="87">
        <f>VLOOKUP($A113,原始数据!$A:$AAA,37,0)</f>
        <v>-2.085661080074485E-2</v>
      </c>
      <c r="M113" s="129">
        <f>VLOOKUP($A113,原始数据!$A:$AAA,45,0)</f>
        <v>2.3479606178322472</v>
      </c>
      <c r="N113" s="88" t="s">
        <v>1062</v>
      </c>
      <c r="O113" s="87">
        <f>VLOOKUP($A113,原始数据!$A:$AAA,29,0)</f>
        <v>-6.6746534314564678E-3</v>
      </c>
      <c r="R113" s="82">
        <f>VLOOKUP($A113,原始数据!$A:$AAA,46,0)</f>
        <v>9.5221606648210333E-4</v>
      </c>
      <c r="S113" s="82">
        <f>VLOOKUP($A113,原始数据!$A:$AAA,47,0)</f>
        <v>-3.8052408544496652E-3</v>
      </c>
      <c r="T113" s="82">
        <f>VLOOKUP($A113,原始数据!$A:$AAA,48,0)</f>
        <v>1.352992194275804E-2</v>
      </c>
      <c r="U113" s="82">
        <f>VLOOKUP($A113,原始数据!$A:$AAA,49,0)</f>
        <v>-6.6746534314564574E-3</v>
      </c>
      <c r="V113" s="82">
        <f>VLOOKUP($A113,原始数据!$A:$AAA,50,0)</f>
        <v>0</v>
      </c>
      <c r="W113" s="82">
        <f>VLOOKUP($A113,原始数据!$A:$AAA,51,0)</f>
        <v>0</v>
      </c>
      <c r="X113" s="82">
        <f>VLOOKUP($A113,原始数据!$A:$AAA,52,0)</f>
        <v>0</v>
      </c>
      <c r="Y113" s="82">
        <f>VLOOKUP($A113,原始数据!$A:$AAA,53,0)</f>
        <v>0</v>
      </c>
      <c r="Z113" s="82">
        <f>VLOOKUP($A113,原始数据!$A:$AAA,54,0)</f>
        <v>0</v>
      </c>
      <c r="AA113" s="82">
        <f>VLOOKUP($A113,原始数据!$A:$AAA,55,0)</f>
        <v>0</v>
      </c>
      <c r="AB113" s="82">
        <f>VLOOKUP($A113,原始数据!$A:$AAA,56,0)</f>
        <v>0</v>
      </c>
      <c r="AC113" s="82">
        <f>VLOOKUP($A113,原始数据!$A:$AAA,57,0)</f>
        <v>0</v>
      </c>
    </row>
    <row r="114" spans="1:29" ht="15" x14ac:dyDescent="0.25">
      <c r="A114">
        <v>281058</v>
      </c>
      <c r="B114" s="5" t="s">
        <v>2287</v>
      </c>
      <c r="C114" s="5" t="s">
        <v>2212</v>
      </c>
      <c r="D114" s="5" t="s">
        <v>111</v>
      </c>
      <c r="E114" s="5" t="str">
        <f>VLOOKUP(A114,原始数据!$A:$F,6,0)</f>
        <v>2017-03-17 00:00:00</v>
      </c>
      <c r="F114" s="87">
        <f>VLOOKUP($A114,原始数据!$A:$AAA,13,0)</f>
        <v>3.45283996086776E-3</v>
      </c>
      <c r="G114" s="87">
        <f>VLOOKUP($A114,原始数据!$A:$AAA,15,0)</f>
        <v>4.493346390921138E-3</v>
      </c>
      <c r="H114" s="87">
        <f>VLOOKUP($A114,原始数据!$A:$AAA,20,0)</f>
        <v>1.665900735294157E-3</v>
      </c>
      <c r="I114" s="87">
        <f>VLOOKUP($A114,原始数据!$A:$AAA,21,0)</f>
        <v>2.969359990535891E-2</v>
      </c>
      <c r="J114" s="87">
        <f>VLOOKUP($A114,原始数据!$A:$AAA,22,0)</f>
        <v>8.9655172413793061E-2</v>
      </c>
      <c r="K114" s="87">
        <f>VLOOKUP($A114,原始数据!$A:$AAA,23,0)</f>
        <v>0.10168288006816729</v>
      </c>
      <c r="L114" s="87">
        <f>VLOOKUP($A114,原始数据!$A:$AAA,37,0)</f>
        <v>-6.3964113640139528E-2</v>
      </c>
      <c r="M114" s="129">
        <f>VLOOKUP($A114,原始数据!$A:$AAA,45,0)</f>
        <v>2.017356997933208</v>
      </c>
      <c r="N114" s="88" t="s">
        <v>1062</v>
      </c>
      <c r="O114" s="87">
        <f>VLOOKUP($A114,原始数据!$A:$AAA,29,0)</f>
        <v>-5.6080114449213337E-3</v>
      </c>
      <c r="R114" s="82">
        <f>VLOOKUP($A114,原始数据!$A:$AAA,46,0)</f>
        <v>-1.8382352941175299E-3</v>
      </c>
      <c r="S114" s="82">
        <f>VLOOKUP($A114,原始数据!$A:$AAA,47,0)</f>
        <v>-1.726519337016397E-4</v>
      </c>
      <c r="T114" s="82">
        <f>VLOOKUP($A114,原始数据!$A:$AAA,48,0)</f>
        <v>2.6499222305431669E-3</v>
      </c>
      <c r="U114" s="82">
        <f>VLOOKUP($A114,原始数据!$A:$AAA,49,0)</f>
        <v>1.838552140189575E-3</v>
      </c>
      <c r="V114" s="82">
        <f>VLOOKUP($A114,原始数据!$A:$AAA,50,0)</f>
        <v>0</v>
      </c>
      <c r="W114" s="82">
        <f>VLOOKUP($A114,原始数据!$A:$AAA,51,0)</f>
        <v>0</v>
      </c>
      <c r="X114" s="82">
        <f>VLOOKUP($A114,原始数据!$A:$AAA,52,0)</f>
        <v>0</v>
      </c>
      <c r="Y114" s="82">
        <f>VLOOKUP($A114,原始数据!$A:$AAA,53,0)</f>
        <v>0</v>
      </c>
      <c r="Z114" s="82">
        <f>VLOOKUP($A114,原始数据!$A:$AAA,54,0)</f>
        <v>0</v>
      </c>
      <c r="AA114" s="82">
        <f>VLOOKUP($A114,原始数据!$A:$AAA,55,0)</f>
        <v>0</v>
      </c>
      <c r="AB114" s="82">
        <f>VLOOKUP($A114,原始数据!$A:$AAA,56,0)</f>
        <v>0</v>
      </c>
      <c r="AC114" s="82">
        <f>VLOOKUP($A114,原始数据!$A:$AAA,57,0)</f>
        <v>0</v>
      </c>
    </row>
    <row r="115" spans="1:29" ht="15" x14ac:dyDescent="0.25">
      <c r="A115">
        <v>430283</v>
      </c>
      <c r="B115" s="5" t="s">
        <v>2022</v>
      </c>
      <c r="C115" s="5" t="s">
        <v>2026</v>
      </c>
      <c r="D115" s="5" t="s">
        <v>111</v>
      </c>
      <c r="E115" s="5" t="str">
        <f>VLOOKUP(A115,原始数据!$A:$F,6,0)</f>
        <v>2019-06-28 00:00:00</v>
      </c>
      <c r="F115" s="87">
        <f>VLOOKUP($A115,原始数据!$A:$AAA,13,0)</f>
        <v>-4.0425531914892732E-3</v>
      </c>
      <c r="G115" s="87">
        <f>VLOOKUP($A115,原始数据!$A:$AAA,15,0)</f>
        <v>-2.4152873481564359E-3</v>
      </c>
      <c r="H115" s="87">
        <f>VLOOKUP($A115,原始数据!$A:$AAA,20,0)</f>
        <v>-1.216938660664035E-2</v>
      </c>
      <c r="I115" s="87">
        <f>VLOOKUP($A115,原始数据!$A:$AAA,21,0)</f>
        <v>1.2319304991810659E-2</v>
      </c>
      <c r="J115" s="87">
        <f>VLOOKUP($A115,原始数据!$A:$AAA,22,0)</f>
        <v>6.4912413740805475E-2</v>
      </c>
      <c r="K115" s="87">
        <f>VLOOKUP($A115,原始数据!$A:$AAA,23,0)</f>
        <v>0.22328385899814451</v>
      </c>
      <c r="L115" s="87">
        <f>VLOOKUP($A115,原始数据!$A:$AAA,37,0)</f>
        <v>-0.1370431893687708</v>
      </c>
      <c r="M115" s="129">
        <f>VLOOKUP($A115,原始数据!$A:$AAA,45,0)</f>
        <v>0.75306795916910496</v>
      </c>
      <c r="N115" s="88" t="s">
        <v>1062</v>
      </c>
      <c r="O115" s="87">
        <f>VLOOKUP($A115,原始数据!$A:$AAA,29,0)</f>
        <v>-1.8635280930362871E-2</v>
      </c>
      <c r="R115" s="82">
        <f>VLOOKUP($A115,原始数据!$A:$AAA,46,0)</f>
        <v>0</v>
      </c>
      <c r="S115" s="82">
        <f>VLOOKUP($A115,原始数据!$A:$AAA,47,0)</f>
        <v>-4.0799099606078082E-3</v>
      </c>
      <c r="T115" s="82">
        <f>VLOOKUP($A115,原始数据!$A:$AAA,48,0)</f>
        <v>-4.9016125594941728E-3</v>
      </c>
      <c r="U115" s="82">
        <f>VLOOKUP($A115,原始数据!$A:$AAA,49,0)</f>
        <v>2.4985722444317289E-3</v>
      </c>
      <c r="V115" s="82">
        <f>VLOOKUP($A115,原始数据!$A:$AAA,50,0)</f>
        <v>0</v>
      </c>
      <c r="W115" s="82">
        <f>VLOOKUP($A115,原始数据!$A:$AAA,51,0)</f>
        <v>0</v>
      </c>
      <c r="X115" s="82">
        <f>VLOOKUP($A115,原始数据!$A:$AAA,52,0)</f>
        <v>0</v>
      </c>
      <c r="Y115" s="82">
        <f>VLOOKUP($A115,原始数据!$A:$AAA,53,0)</f>
        <v>0</v>
      </c>
      <c r="Z115" s="82">
        <f>VLOOKUP($A115,原始数据!$A:$AAA,54,0)</f>
        <v>0</v>
      </c>
      <c r="AA115" s="82">
        <f>VLOOKUP($A115,原始数据!$A:$AAA,55,0)</f>
        <v>0</v>
      </c>
      <c r="AB115" s="82">
        <f>VLOOKUP($A115,原始数据!$A:$AAA,56,0)</f>
        <v>0</v>
      </c>
      <c r="AC115" s="82">
        <f>VLOOKUP($A115,原始数据!$A:$AAA,57,0)</f>
        <v>0</v>
      </c>
    </row>
    <row r="116" spans="1:29" ht="15" x14ac:dyDescent="0.25">
      <c r="A116">
        <v>645865</v>
      </c>
      <c r="B116" s="5" t="s">
        <v>1180</v>
      </c>
      <c r="C116" s="5" t="s">
        <v>2556</v>
      </c>
      <c r="D116" s="5" t="s">
        <v>111</v>
      </c>
      <c r="E116" s="5" t="str">
        <f>VLOOKUP(A116,原始数据!$A:$F,6,0)</f>
        <v>2022-01-10 00:00:00</v>
      </c>
      <c r="F116" s="87">
        <f>VLOOKUP($A116,原始数据!$A:$AAA,13,0)</f>
        <v>5.3864799353631199E-4</v>
      </c>
      <c r="G116" s="87">
        <f>VLOOKUP($A116,原始数据!$A:$AAA,15,0)</f>
        <v>1.887810140237312E-3</v>
      </c>
      <c r="H116" s="87">
        <f>VLOOKUP($A116,原始数据!$A:$AAA,20,0)</f>
        <v>1.0792671866497461E-2</v>
      </c>
      <c r="I116" s="87">
        <f>VLOOKUP($A116,原始数据!$A:$AAA,21,0)</f>
        <v>4.2253521126760507E-2</v>
      </c>
      <c r="J116" s="87">
        <f>VLOOKUP($A116,原始数据!$A:$AAA,22,0)</f>
        <v>0</v>
      </c>
      <c r="K116" s="87">
        <f>VLOOKUP($A116,原始数据!$A:$AAA,23,0)</f>
        <v>0</v>
      </c>
      <c r="L116" s="87">
        <f>VLOOKUP($A116,原始数据!$A:$AAA,37,0)</f>
        <v>-5.3999999999999604E-3</v>
      </c>
      <c r="M116" s="129">
        <f>VLOOKUP($A116,原始数据!$A:$AAA,45,0)</f>
        <v>5.7700583580431086</v>
      </c>
      <c r="N116" s="88" t="s">
        <v>293</v>
      </c>
      <c r="O116" s="87">
        <f>VLOOKUP($A116,原始数据!$A:$AAA,29,0)</f>
        <v>-8.9702188733415138E-4</v>
      </c>
      <c r="R116" s="82">
        <f>VLOOKUP($A116,原始数据!$A:$AAA,46,0)</f>
        <v>5.2602938508978792E-3</v>
      </c>
      <c r="S116" s="82">
        <f>VLOOKUP($A116,原始数据!$A:$AAA,47,0)</f>
        <v>3.1577047997113361E-3</v>
      </c>
      <c r="T116" s="82">
        <f>VLOOKUP($A116,原始数据!$A:$AAA,48,0)</f>
        <v>1.258540093491467E-3</v>
      </c>
      <c r="U116" s="82">
        <f>VLOOKUP($A116,原始数据!$A:$AAA,49,0)</f>
        <v>6.2847908062502178E-4</v>
      </c>
      <c r="V116" s="82">
        <f>VLOOKUP($A116,原始数据!$A:$AAA,50,0)</f>
        <v>0</v>
      </c>
      <c r="W116" s="82">
        <f>VLOOKUP($A116,原始数据!$A:$AAA,51,0)</f>
        <v>0</v>
      </c>
      <c r="X116" s="82">
        <f>VLOOKUP($A116,原始数据!$A:$AAA,52,0)</f>
        <v>0</v>
      </c>
      <c r="Y116" s="82">
        <f>VLOOKUP($A116,原始数据!$A:$AAA,53,0)</f>
        <v>0</v>
      </c>
      <c r="Z116" s="82">
        <f>VLOOKUP($A116,原始数据!$A:$AAA,54,0)</f>
        <v>0</v>
      </c>
      <c r="AA116" s="82">
        <f>VLOOKUP($A116,原始数据!$A:$AAA,55,0)</f>
        <v>0</v>
      </c>
      <c r="AB116" s="82">
        <f>VLOOKUP($A116,原始数据!$A:$AAA,56,0)</f>
        <v>0</v>
      </c>
      <c r="AC116" s="82">
        <f>VLOOKUP($A116,原始数据!$A:$AAA,57,0)</f>
        <v>0</v>
      </c>
    </row>
    <row r="117" spans="1:29" ht="15" x14ac:dyDescent="0.25">
      <c r="A117">
        <v>470802</v>
      </c>
      <c r="B117" s="5" t="s">
        <v>2289</v>
      </c>
      <c r="C117" s="5" t="s">
        <v>1643</v>
      </c>
      <c r="D117" s="5" t="s">
        <v>111</v>
      </c>
      <c r="E117" s="5" t="str">
        <f>VLOOKUP(A117,原始数据!$A:$F,6,0)</f>
        <v>2020-04-16 00:00:00</v>
      </c>
      <c r="F117" s="87">
        <f>VLOOKUP($A117,原始数据!$A:$AAA,13,0)</f>
        <v>1.5559157212317041E-3</v>
      </c>
      <c r="G117" s="87">
        <f>VLOOKUP($A117,原始数据!$A:$AAA,15,0)</f>
        <v>3.6380172805821061E-3</v>
      </c>
      <c r="H117" s="87">
        <f>VLOOKUP($A117,原始数据!$A:$AAA,20,0)</f>
        <v>4.660930831244503E-2</v>
      </c>
      <c r="I117" s="87">
        <f>VLOOKUP($A117,原始数据!$A:$AAA,21,0)</f>
        <v>2.018107678485026E-2</v>
      </c>
      <c r="J117" s="87">
        <f>VLOOKUP($A117,原始数据!$A:$AAA,22,0)</f>
        <v>0.10661567877629061</v>
      </c>
      <c r="K117" s="87">
        <f>VLOOKUP($A117,原始数据!$A:$AAA,23,0)</f>
        <v>9.7172107073928204E-2</v>
      </c>
      <c r="L117" s="87">
        <f>VLOOKUP($A117,原始数据!$A:$AAA,37,0)</f>
        <v>-2.614023144996595E-2</v>
      </c>
      <c r="M117" s="129">
        <f>VLOOKUP($A117,原始数据!$A:$AAA,45,0)</f>
        <v>4.5321303124136323</v>
      </c>
      <c r="N117" s="88" t="s">
        <v>1062</v>
      </c>
      <c r="O117" s="87">
        <f>VLOOKUP($A117,原始数据!$A:$AAA,29,0)</f>
        <v>-1.2944146009965569E-4</v>
      </c>
      <c r="R117" s="82">
        <f>VLOOKUP($A117,原始数据!$A:$AAA,46,0)</f>
        <v>1.436217058464884E-2</v>
      </c>
      <c r="S117" s="82">
        <f>VLOOKUP($A117,原始数据!$A:$AAA,47,0)</f>
        <v>2.41100647832766E-2</v>
      </c>
      <c r="T117" s="82">
        <f>VLOOKUP($A117,原始数据!$A:$AAA,48,0)</f>
        <v>3.7679464691742211E-3</v>
      </c>
      <c r="U117" s="82">
        <f>VLOOKUP($A117,原始数据!$A:$AAA,49,0)</f>
        <v>-1.29441460099633E-4</v>
      </c>
      <c r="V117" s="82">
        <f>VLOOKUP($A117,原始数据!$A:$AAA,50,0)</f>
        <v>0</v>
      </c>
      <c r="W117" s="82">
        <f>VLOOKUP($A117,原始数据!$A:$AAA,51,0)</f>
        <v>0</v>
      </c>
      <c r="X117" s="82">
        <f>VLOOKUP($A117,原始数据!$A:$AAA,52,0)</f>
        <v>0</v>
      </c>
      <c r="Y117" s="82">
        <f>VLOOKUP($A117,原始数据!$A:$AAA,53,0)</f>
        <v>0</v>
      </c>
      <c r="Z117" s="82">
        <f>VLOOKUP($A117,原始数据!$A:$AAA,54,0)</f>
        <v>0</v>
      </c>
      <c r="AA117" s="82">
        <f>VLOOKUP($A117,原始数据!$A:$AAA,55,0)</f>
        <v>0</v>
      </c>
      <c r="AB117" s="82">
        <f>VLOOKUP($A117,原始数据!$A:$AAA,56,0)</f>
        <v>0</v>
      </c>
      <c r="AC117" s="82">
        <f>VLOOKUP($A117,原始数据!$A:$AAA,57,0)</f>
        <v>0</v>
      </c>
    </row>
    <row r="118" spans="1:29" ht="15" x14ac:dyDescent="0.25">
      <c r="A118">
        <v>477190</v>
      </c>
      <c r="B118" s="5" t="s">
        <v>2647</v>
      </c>
      <c r="C118" s="114" t="s">
        <v>2474</v>
      </c>
      <c r="D118" s="5" t="s">
        <v>111</v>
      </c>
      <c r="E118" s="5" t="str">
        <f>VLOOKUP(A118,原始数据!$A:$F,6,0)</f>
        <v>2020-06-01 00:00:00</v>
      </c>
      <c r="F118" s="87">
        <f>VLOOKUP($A118,原始数据!$A:$AAA,13,0)</f>
        <v>2.1961932650071958E-3</v>
      </c>
      <c r="G118" s="87">
        <f>VLOOKUP($A118,原始数据!$A:$AAA,15,0)</f>
        <v>1.107828655834564E-2</v>
      </c>
      <c r="H118" s="87">
        <f>VLOOKUP($A118,原始数据!$A:$AAA,20,0)</f>
        <v>4.0273556231003038E-2</v>
      </c>
      <c r="I118" s="87">
        <f>VLOOKUP($A118,原始数据!$A:$AAA,21,0)</f>
        <v>3.0540328895849681E-2</v>
      </c>
      <c r="J118" s="87">
        <f>VLOOKUP($A118,原始数据!$A:$AAA,22,0)</f>
        <v>3.4008097165991742E-2</v>
      </c>
      <c r="K118" s="87">
        <f>VLOOKUP($A118,原始数据!$A:$AAA,23,0)</f>
        <v>9.1954022988505857E-2</v>
      </c>
      <c r="L118" s="87">
        <f>VLOOKUP($A118,原始数据!$A:$AAA,37,0)</f>
        <v>-9.066183136899374E-3</v>
      </c>
      <c r="M118" s="129">
        <f>VLOOKUP($A118,原始数据!$A:$AAA,45,0)</f>
        <v>2.4111507605896061</v>
      </c>
      <c r="N118" s="88" t="s">
        <v>1062</v>
      </c>
      <c r="O118" s="87">
        <f>VLOOKUP($A118,原始数据!$A:$AAA,29,0)</f>
        <v>-4.4182621502209156E-3</v>
      </c>
      <c r="R118" s="82">
        <f>VLOOKUP($A118,原始数据!$A:$AAA,46,0)</f>
        <v>2.6595744680850911E-2</v>
      </c>
      <c r="S118" s="82">
        <f>VLOOKUP($A118,原始数据!$A:$AAA,47,0)</f>
        <v>2.2205773501111641E-3</v>
      </c>
      <c r="T118" s="82">
        <f>VLOOKUP($A118,原始数据!$A:$AAA,48,0)</f>
        <v>9.6011816838994513E-3</v>
      </c>
      <c r="U118" s="82">
        <f>VLOOKUP($A118,原始数据!$A:$AAA,49,0)</f>
        <v>1.4630577907828179E-3</v>
      </c>
      <c r="V118" s="82">
        <f>VLOOKUP($A118,原始数据!$A:$AAA,50,0)</f>
        <v>0</v>
      </c>
      <c r="W118" s="82">
        <f>VLOOKUP($A118,原始数据!$A:$AAA,51,0)</f>
        <v>0</v>
      </c>
      <c r="X118" s="82">
        <f>VLOOKUP($A118,原始数据!$A:$AAA,52,0)</f>
        <v>0</v>
      </c>
      <c r="Y118" s="82">
        <f>VLOOKUP($A118,原始数据!$A:$AAA,53,0)</f>
        <v>0</v>
      </c>
      <c r="Z118" s="82">
        <f>VLOOKUP($A118,原始数据!$A:$AAA,54,0)</f>
        <v>0</v>
      </c>
      <c r="AA118" s="82">
        <f>VLOOKUP($A118,原始数据!$A:$AAA,55,0)</f>
        <v>0</v>
      </c>
      <c r="AB118" s="82">
        <f>VLOOKUP($A118,原始数据!$A:$AAA,56,0)</f>
        <v>0</v>
      </c>
      <c r="AC118" s="82">
        <f>VLOOKUP($A118,原始数据!$A:$AAA,57,0)</f>
        <v>0</v>
      </c>
    </row>
    <row r="119" spans="1:29" ht="15" x14ac:dyDescent="0.25">
      <c r="A119">
        <v>626861</v>
      </c>
      <c r="B119" s="5" t="s">
        <v>2233</v>
      </c>
      <c r="C119" s="5" t="s">
        <v>2236</v>
      </c>
      <c r="D119" s="5" t="s">
        <v>111</v>
      </c>
      <c r="E119" s="5" t="str">
        <f>VLOOKUP(A119,原始数据!$A:$F,6,0)</f>
        <v>2021-11-15 00:00:00</v>
      </c>
      <c r="F119" s="87">
        <f>VLOOKUP($A119,原始数据!$A:$AAA,13,0)</f>
        <v>4.9184571576494918E-3</v>
      </c>
      <c r="G119" s="87">
        <f>VLOOKUP($A119,原始数据!$A:$AAA,15,0)</f>
        <v>6.9168251772435676E-3</v>
      </c>
      <c r="H119" s="87">
        <f>VLOOKUP($A119,原始数据!$A:$AAA,20,0)</f>
        <v>9.0105700918385878E-3</v>
      </c>
      <c r="I119" s="87">
        <f>VLOOKUP($A119,原始数据!$A:$AAA,21,0)</f>
        <v>4.094516594516584E-2</v>
      </c>
      <c r="J119" s="87">
        <f>VLOOKUP($A119,原始数据!$A:$AAA,22,0)</f>
        <v>8.2812499999999956E-2</v>
      </c>
      <c r="K119" s="87">
        <f>VLOOKUP($A119,原始数据!$A:$AAA,23,0)</f>
        <v>0</v>
      </c>
      <c r="L119" s="87">
        <f>VLOOKUP($A119,原始数据!$A:$AAA,37,0)</f>
        <v>-2.4729520865533369E-2</v>
      </c>
      <c r="M119" s="129">
        <f>VLOOKUP($A119,原始数据!$A:$AAA,45,0)</f>
        <v>2.3611311214097772</v>
      </c>
      <c r="N119" s="88" t="s">
        <v>293</v>
      </c>
      <c r="O119" s="87">
        <f>VLOOKUP($A119,原始数据!$A:$AAA,29,0)</f>
        <v>-8.0408092685458118E-3</v>
      </c>
      <c r="R119" s="82">
        <f>VLOOKUP($A119,原始数据!$A:$AAA,46,0)</f>
        <v>2.079362328885948E-3</v>
      </c>
      <c r="S119" s="82">
        <f>VLOOKUP($A119,原始数据!$A:$AAA,47,0)</f>
        <v>-6.0522220300882612E-3</v>
      </c>
      <c r="T119" s="82">
        <f>VLOOKUP($A119,原始数据!$A:$AAA,48,0)</f>
        <v>8.9918727304167945E-3</v>
      </c>
      <c r="U119" s="82">
        <f>VLOOKUP($A119,原始数据!$A:$AAA,49,0)</f>
        <v>-2.0565552699228769E-3</v>
      </c>
      <c r="V119" s="82">
        <f>VLOOKUP($A119,原始数据!$A:$AAA,50,0)</f>
        <v>0</v>
      </c>
      <c r="W119" s="82">
        <f>VLOOKUP($A119,原始数据!$A:$AAA,51,0)</f>
        <v>0</v>
      </c>
      <c r="X119" s="82">
        <f>VLOOKUP($A119,原始数据!$A:$AAA,52,0)</f>
        <v>0</v>
      </c>
      <c r="Y119" s="82">
        <f>VLOOKUP($A119,原始数据!$A:$AAA,53,0)</f>
        <v>0</v>
      </c>
      <c r="Z119" s="82">
        <f>VLOOKUP($A119,原始数据!$A:$AAA,54,0)</f>
        <v>0</v>
      </c>
      <c r="AA119" s="82">
        <f>VLOOKUP($A119,原始数据!$A:$AAA,55,0)</f>
        <v>0</v>
      </c>
      <c r="AB119" s="82">
        <f>VLOOKUP($A119,原始数据!$A:$AAA,56,0)</f>
        <v>0</v>
      </c>
      <c r="AC119" s="82">
        <f>VLOOKUP($A119,原始数据!$A:$AAA,57,0)</f>
        <v>0</v>
      </c>
    </row>
    <row r="120" spans="1:29" ht="15" x14ac:dyDescent="0.25">
      <c r="A120">
        <v>840809</v>
      </c>
      <c r="B120" s="5" t="s">
        <v>1693</v>
      </c>
      <c r="C120" s="5" t="s">
        <v>3503</v>
      </c>
      <c r="D120" s="5" t="s">
        <v>2281</v>
      </c>
      <c r="E120" s="5" t="str">
        <f>VLOOKUP(A120,原始数据!$A:$F,6,0)</f>
        <v>2022-09-05 00:00:00</v>
      </c>
      <c r="F120" s="156">
        <f>VLOOKUP($A120,原始数据!$A:$AAA,13,0)</f>
        <v>7.5920973168837058E-3</v>
      </c>
      <c r="G120" s="156">
        <f>VLOOKUP($A120,原始数据!$A:$AAA,15,0)</f>
        <v>9.68271807728871E-3</v>
      </c>
      <c r="H120" s="156">
        <f>VLOOKUP($A120,原始数据!$A:$AAA,20,0)</f>
        <v>5.2446607191132699E-2</v>
      </c>
      <c r="I120" s="87">
        <f>VLOOKUP($A120,原始数据!$A:$AAA,21,0)</f>
        <v>5.5249144161277908E-2</v>
      </c>
      <c r="J120" s="87">
        <f>VLOOKUP($A120,原始数据!$A:$AAA,22,0)</f>
        <v>0</v>
      </c>
      <c r="K120" s="87">
        <f>VLOOKUP($A120,原始数据!$A:$AAA,23,0)</f>
        <v>0</v>
      </c>
      <c r="L120" s="87">
        <f>VLOOKUP($A120,原始数据!$A:$AAA,37,0)</f>
        <v>-1.6271632806621399E-2</v>
      </c>
      <c r="M120" s="129">
        <f>VLOOKUP($A120,原始数据!$A:$AAA,45,0)</f>
        <v>2.37280449567535</v>
      </c>
      <c r="N120" s="88" t="s">
        <v>1062</v>
      </c>
      <c r="O120" s="87">
        <f>VLOOKUP($A120,原始数据!$A:$AAA,29,0)</f>
        <v>-2.9368575624080921E-3</v>
      </c>
      <c r="R120" s="82">
        <f>VLOOKUP($A120,原始数据!$A:$AAA,46,0)</f>
        <v>7.8399567450664343E-3</v>
      </c>
      <c r="S120" s="82">
        <f>VLOOKUP($A120,原始数据!$A:$AAA,47,0)</f>
        <v>3.2099427753934151E-2</v>
      </c>
      <c r="T120" s="82">
        <f>VLOOKUP($A120,原始数据!$A:$AAA,48,0)</f>
        <v>2.5935851992737739E-3</v>
      </c>
      <c r="U120" s="82">
        <f>VLOOKUP($A120,原始数据!$A:$AAA,49,0)</f>
        <v>7.0707941709062796E-3</v>
      </c>
      <c r="V120" s="82">
        <f>VLOOKUP($A120,原始数据!$A:$AAA,50,0)</f>
        <v>0</v>
      </c>
      <c r="W120" s="82">
        <f>VLOOKUP($A120,原始数据!$A:$AAA,51,0)</f>
        <v>0</v>
      </c>
      <c r="X120" s="82">
        <f>VLOOKUP($A120,原始数据!$A:$AAA,52,0)</f>
        <v>0</v>
      </c>
      <c r="Y120" s="82">
        <f>VLOOKUP($A120,原始数据!$A:$AAA,53,0)</f>
        <v>0</v>
      </c>
      <c r="Z120" s="82">
        <f>VLOOKUP($A120,原始数据!$A:$AAA,54,0)</f>
        <v>0</v>
      </c>
      <c r="AA120" s="82">
        <f>VLOOKUP($A120,原始数据!$A:$AAA,55,0)</f>
        <v>0</v>
      </c>
      <c r="AB120" s="82">
        <f>VLOOKUP($A120,原始数据!$A:$AAA,56,0)</f>
        <v>0</v>
      </c>
      <c r="AC120" s="82">
        <f>VLOOKUP($A120,原始数据!$A:$AAA,57,0)</f>
        <v>0</v>
      </c>
    </row>
    <row r="121" spans="1:29" ht="15" x14ac:dyDescent="0.25">
      <c r="A121">
        <v>469254</v>
      </c>
      <c r="B121" s="5" t="s">
        <v>1482</v>
      </c>
      <c r="C121" s="5" t="s">
        <v>1894</v>
      </c>
      <c r="D121" s="5" t="s">
        <v>2281</v>
      </c>
      <c r="E121" s="5" t="str">
        <f>VLOOKUP(A121,原始数据!$A:$F,6,0)</f>
        <v>2020-03-30 00:00:00</v>
      </c>
      <c r="F121" s="87">
        <f>VLOOKUP($A121,原始数据!$A:$AAA,13,0)</f>
        <v>2.1204138019661478E-3</v>
      </c>
      <c r="G121" s="87">
        <f>VLOOKUP($A121,原始数据!$A:$AAA,15,0)</f>
        <v>5.6744905855043992E-3</v>
      </c>
      <c r="H121" s="87">
        <f>VLOOKUP($A121,原始数据!$A:$AAA,20,0)</f>
        <v>1.010362694300526E-2</v>
      </c>
      <c r="I121" s="87">
        <f>VLOOKUP($A121,原始数据!$A:$AAA,21,0)</f>
        <v>9.3484419263456076E-2</v>
      </c>
      <c r="J121" s="87">
        <f>VLOOKUP($A121,原始数据!$A:$AAA,22,0)</f>
        <v>0.1368760064412238</v>
      </c>
      <c r="K121" s="87">
        <f>VLOOKUP($A121,原始数据!$A:$AAA,23,0)</f>
        <v>5.6122448979591948E-2</v>
      </c>
      <c r="L121" s="87">
        <f>VLOOKUP($A121,原始数据!$A:$AAA,37,0)</f>
        <v>-2.091112770724423E-2</v>
      </c>
      <c r="M121" s="129">
        <f>VLOOKUP($A121,原始数据!$A:$AAA,45,0)</f>
        <v>1.369214978575154</v>
      </c>
      <c r="N121" s="88" t="s">
        <v>1062</v>
      </c>
      <c r="O121" s="87">
        <f>VLOOKUP($A121,原始数据!$A:$AAA,29,0)</f>
        <v>-4.958145524790754E-3</v>
      </c>
      <c r="R121" s="82">
        <f>VLOOKUP($A121,原始数据!$A:$AAA,46,0)</f>
        <v>5.8290155440414706E-3</v>
      </c>
      <c r="S121" s="82">
        <f>VLOOKUP($A121,原始数据!$A:$AAA,47,0)</f>
        <v>-2.124919510624546E-3</v>
      </c>
      <c r="T121" s="82">
        <f>VLOOKUP($A121,原始数据!$A:$AAA,48,0)</f>
        <v>4.2558679391282439E-3</v>
      </c>
      <c r="U121" s="82">
        <f>VLOOKUP($A121,原始数据!$A:$AAA,49,0)</f>
        <v>1.4126107615257679E-3</v>
      </c>
      <c r="V121" s="82">
        <f>VLOOKUP($A121,原始数据!$A:$AAA,50,0)</f>
        <v>0</v>
      </c>
      <c r="W121" s="82">
        <f>VLOOKUP($A121,原始数据!$A:$AAA,51,0)</f>
        <v>0</v>
      </c>
      <c r="X121" s="82">
        <f>VLOOKUP($A121,原始数据!$A:$AAA,52,0)</f>
        <v>0</v>
      </c>
      <c r="Y121" s="82">
        <f>VLOOKUP($A121,原始数据!$A:$AAA,53,0)</f>
        <v>0</v>
      </c>
      <c r="Z121" s="82">
        <f>VLOOKUP($A121,原始数据!$A:$AAA,54,0)</f>
        <v>0</v>
      </c>
      <c r="AA121" s="82">
        <f>VLOOKUP($A121,原始数据!$A:$AAA,55,0)</f>
        <v>0</v>
      </c>
      <c r="AB121" s="82">
        <f>VLOOKUP($A121,原始数据!$A:$AAA,56,0)</f>
        <v>0</v>
      </c>
      <c r="AC121" s="82">
        <f>VLOOKUP($A121,原始数据!$A:$AAA,57,0)</f>
        <v>0</v>
      </c>
    </row>
    <row r="122" spans="1:29" ht="15" x14ac:dyDescent="0.25">
      <c r="A122">
        <v>725506</v>
      </c>
      <c r="B122" s="5" t="s">
        <v>2596</v>
      </c>
      <c r="C122" s="5" t="s">
        <v>2327</v>
      </c>
      <c r="D122" s="5" t="s">
        <v>111</v>
      </c>
      <c r="E122" s="5" t="str">
        <f>VLOOKUP(A122,原始数据!$A:$F,6,0)</f>
        <v>2022-09-26 00:00:00</v>
      </c>
      <c r="F122" s="87">
        <f>VLOOKUP($A122,原始数据!$A:$AAA,13,0)</f>
        <v>1.287257019438459E-2</v>
      </c>
      <c r="G122" s="87">
        <f>VLOOKUP($A122,原始数据!$A:$AAA,15,0)</f>
        <v>2.7429673122425721E-2</v>
      </c>
      <c r="H122" s="87">
        <f>VLOOKUP($A122,原始数据!$A:$AAA,20,0)</f>
        <v>4.9973132724341777E-2</v>
      </c>
      <c r="I122" s="87">
        <f>VLOOKUP($A122,原始数据!$A:$AAA,21,0)</f>
        <v>0.1127055306427502</v>
      </c>
      <c r="J122" s="87">
        <f>VLOOKUP($A122,原始数据!$A:$AAA,22,0)</f>
        <v>0</v>
      </c>
      <c r="K122" s="87">
        <f>VLOOKUP($A122,原始数据!$A:$AAA,23,0)</f>
        <v>0</v>
      </c>
      <c r="L122" s="87">
        <f>VLOOKUP($A122,原始数据!$A:$AAA,37,0)</f>
        <v>-2.5368328617426009E-2</v>
      </c>
      <c r="M122" s="129">
        <f>VLOOKUP($A122,原始数据!$A:$AAA,45,0)</f>
        <v>2.539818746905202</v>
      </c>
      <c r="N122" s="88" t="s">
        <v>1062</v>
      </c>
      <c r="O122" s="87">
        <f>VLOOKUP($A122,原始数据!$A:$AAA,29,0)</f>
        <v>-2.0144628099173442E-2</v>
      </c>
      <c r="R122" s="82">
        <f>VLOOKUP($A122,原始数据!$A:$AAA,46,0)</f>
        <v>2.4628336020060759E-2</v>
      </c>
      <c r="S122" s="82">
        <f>VLOOKUP($A122,原始数据!$A:$AAA,47,0)</f>
        <v>1.529586574600139E-2</v>
      </c>
      <c r="T122" s="82">
        <f>VLOOKUP($A122,原始数据!$A:$AAA,48,0)</f>
        <v>2.383664884760317E-2</v>
      </c>
      <c r="U122" s="82">
        <f>VLOOKUP($A122,原始数据!$A:$AAA,49,0)</f>
        <v>3.509372592656268E-3</v>
      </c>
      <c r="V122" s="82">
        <f>VLOOKUP($A122,原始数据!$A:$AAA,50,0)</f>
        <v>0</v>
      </c>
      <c r="W122" s="82">
        <f>VLOOKUP($A122,原始数据!$A:$AAA,51,0)</f>
        <v>0</v>
      </c>
      <c r="X122" s="82">
        <f>VLOOKUP($A122,原始数据!$A:$AAA,52,0)</f>
        <v>0</v>
      </c>
      <c r="Y122" s="82">
        <f>VLOOKUP($A122,原始数据!$A:$AAA,53,0)</f>
        <v>0</v>
      </c>
      <c r="Z122" s="82">
        <f>VLOOKUP($A122,原始数据!$A:$AAA,54,0)</f>
        <v>0</v>
      </c>
      <c r="AA122" s="82">
        <f>VLOOKUP($A122,原始数据!$A:$AAA,55,0)</f>
        <v>0</v>
      </c>
      <c r="AB122" s="82">
        <f>VLOOKUP($A122,原始数据!$A:$AAA,56,0)</f>
        <v>0</v>
      </c>
      <c r="AC122" s="82">
        <f>VLOOKUP($A122,原始数据!$A:$AAA,57,0)</f>
        <v>0</v>
      </c>
    </row>
    <row r="123" spans="1:29" ht="15" x14ac:dyDescent="0.25">
      <c r="A123">
        <v>675272</v>
      </c>
      <c r="B123" s="5" t="s">
        <v>2291</v>
      </c>
      <c r="C123" s="5" t="s">
        <v>2243</v>
      </c>
      <c r="D123" s="5" t="s">
        <v>2281</v>
      </c>
      <c r="E123" s="5" t="str">
        <f>VLOOKUP(A123,原始数据!$A:$F,6,0)</f>
        <v>2022-04-28 00:00:00</v>
      </c>
      <c r="F123" s="87">
        <f>VLOOKUP($A123,原始数据!$A:$AAA,13,0)</f>
        <v>2.6109660574413768E-4</v>
      </c>
      <c r="G123" s="87">
        <f>VLOOKUP($A123,原始数据!$A:$AAA,15,0)</f>
        <v>1.2196184336614731E-3</v>
      </c>
      <c r="H123" s="87">
        <f>VLOOKUP($A123,原始数据!$A:$AAA,20,0)</f>
        <v>2.0925974365681999E-3</v>
      </c>
      <c r="I123" s="87">
        <f>VLOOKUP($A123,原始数据!$A:$AAA,21,0)</f>
        <v>8.6182403636708038E-2</v>
      </c>
      <c r="J123" s="87">
        <f>VLOOKUP($A123,原始数据!$A:$AAA,22,0)</f>
        <v>0</v>
      </c>
      <c r="K123" s="87">
        <f>VLOOKUP($A123,原始数据!$A:$AAA,23,0)</f>
        <v>0</v>
      </c>
      <c r="L123" s="87">
        <f>VLOOKUP($A123,原始数据!$A:$AAA,37,0)</f>
        <v>-1.243523316062174E-2</v>
      </c>
      <c r="M123" s="129">
        <f>VLOOKUP($A123,原始数据!$A:$AAA,45,0)</f>
        <v>3.3524989507012268</v>
      </c>
      <c r="N123" s="88" t="s">
        <v>293</v>
      </c>
      <c r="O123" s="87">
        <f>VLOOKUP($A123,原始数据!$A:$AAA,29,0)</f>
        <v>-7.7901843676966131E-3</v>
      </c>
      <c r="R123" s="82">
        <f>VLOOKUP($A123,原始数据!$A:$AAA,46,0)</f>
        <v>7.3240910279883664E-3</v>
      </c>
      <c r="S123" s="82">
        <f>VLOOKUP($A123,原始数据!$A:$AAA,47,0)</f>
        <v>-6.4918203064139313E-3</v>
      </c>
      <c r="T123" s="82">
        <f>VLOOKUP($A123,原始数据!$A:$AAA,48,0)</f>
        <v>1.2196184336614731E-3</v>
      </c>
      <c r="U123" s="82">
        <f>VLOOKUP($A123,原始数据!$A:$AAA,49,0)</f>
        <v>0</v>
      </c>
      <c r="V123" s="82">
        <f>VLOOKUP($A123,原始数据!$A:$AAA,50,0)</f>
        <v>0</v>
      </c>
      <c r="W123" s="82">
        <f>VLOOKUP($A123,原始数据!$A:$AAA,51,0)</f>
        <v>0</v>
      </c>
      <c r="X123" s="82">
        <f>VLOOKUP($A123,原始数据!$A:$AAA,52,0)</f>
        <v>0</v>
      </c>
      <c r="Y123" s="82">
        <f>VLOOKUP($A123,原始数据!$A:$AAA,53,0)</f>
        <v>0</v>
      </c>
      <c r="Z123" s="82">
        <f>VLOOKUP($A123,原始数据!$A:$AAA,54,0)</f>
        <v>0</v>
      </c>
      <c r="AA123" s="82">
        <f>VLOOKUP($A123,原始数据!$A:$AAA,55,0)</f>
        <v>0</v>
      </c>
      <c r="AB123" s="82">
        <f>VLOOKUP($A123,原始数据!$A:$AAA,56,0)</f>
        <v>0</v>
      </c>
      <c r="AC123" s="82">
        <f>VLOOKUP($A123,原始数据!$A:$AAA,57,0)</f>
        <v>0</v>
      </c>
    </row>
    <row r="124" spans="1:29" ht="15" x14ac:dyDescent="0.25">
      <c r="A124">
        <v>402002</v>
      </c>
      <c r="B124" s="5" t="s">
        <v>2292</v>
      </c>
      <c r="C124" s="5" t="s">
        <v>1638</v>
      </c>
      <c r="D124" s="5" t="s">
        <v>111</v>
      </c>
      <c r="E124" s="5" t="str">
        <f>VLOOKUP(A124,原始数据!$A:$F,6,0)</f>
        <v>2018-11-19 00:00:00</v>
      </c>
      <c r="F124" s="87">
        <f>VLOOKUP($A124,原始数据!$A:$AAA,13,0)</f>
        <v>1.5855250886029899E-3</v>
      </c>
      <c r="G124" s="87">
        <f>VLOOKUP($A124,原始数据!$A:$AAA,15,0)</f>
        <v>1.8493930197268641E-2</v>
      </c>
      <c r="H124" s="87">
        <f>VLOOKUP($A124,原始数据!$A:$AAA,20,0)</f>
        <v>-2.1592565597667531E-2</v>
      </c>
      <c r="I124" s="87">
        <f>VLOOKUP($A124,原始数据!$A:$AAA,21,0)</f>
        <v>5.5232418401192078E-2</v>
      </c>
      <c r="J124" s="87">
        <f>VLOOKUP($A124,原始数据!$A:$AAA,22,0)</f>
        <v>3.621239290695355E-2</v>
      </c>
      <c r="K124" s="87">
        <f>VLOOKUP($A124,原始数据!$A:$AAA,23,0)</f>
        <v>0.2159166616195265</v>
      </c>
      <c r="L124" s="87">
        <f>VLOOKUP($A124,原始数据!$A:$AAA,37,0)</f>
        <v>-6.837066473988429E-2</v>
      </c>
      <c r="M124" s="130">
        <f>VLOOKUP($A124,原始数据!$A:$AAA,45,0)</f>
        <v>2.0005276868258841</v>
      </c>
      <c r="N124" s="88" t="s">
        <v>293</v>
      </c>
      <c r="O124" s="87">
        <f>VLOOKUP($A124,原始数据!$A:$AAA,29,0)</f>
        <v>-6.837066473988429E-2</v>
      </c>
      <c r="R124" s="82">
        <f>VLOOKUP($A124,原始数据!$A:$AAA,46,0)</f>
        <v>-8.3819241982505677E-3</v>
      </c>
      <c r="S124" s="82">
        <f>VLOOKUP($A124,原始数据!$A:$AAA,47,0)</f>
        <v>-2.7517456817346742E-2</v>
      </c>
      <c r="T124" s="82">
        <f>VLOOKUP($A124,原始数据!$A:$AAA,48,0)</f>
        <v>1.692905918057663E-2</v>
      </c>
      <c r="U124" s="82">
        <f>VLOOKUP($A124,原始数据!$A:$AAA,49,0)</f>
        <v>1.5388202378177061E-3</v>
      </c>
      <c r="V124" s="82">
        <f>VLOOKUP($A124,原始数据!$A:$AAA,50,0)</f>
        <v>0</v>
      </c>
      <c r="W124" s="82">
        <f>VLOOKUP($A124,原始数据!$A:$AAA,51,0)</f>
        <v>0</v>
      </c>
      <c r="X124" s="82">
        <f>VLOOKUP($A124,原始数据!$A:$AAA,52,0)</f>
        <v>0</v>
      </c>
      <c r="Y124" s="82">
        <f>VLOOKUP($A124,原始数据!$A:$AAA,53,0)</f>
        <v>0</v>
      </c>
      <c r="Z124" s="82">
        <f>VLOOKUP($A124,原始数据!$A:$AAA,54,0)</f>
        <v>0</v>
      </c>
      <c r="AA124" s="82">
        <f>VLOOKUP($A124,原始数据!$A:$AAA,55,0)</f>
        <v>0</v>
      </c>
      <c r="AB124" s="82">
        <f>VLOOKUP($A124,原始数据!$A:$AAA,56,0)</f>
        <v>0</v>
      </c>
      <c r="AC124" s="82">
        <f>VLOOKUP($A124,原始数据!$A:$AAA,57,0)</f>
        <v>0</v>
      </c>
    </row>
    <row r="125" spans="1:29" ht="15.6" x14ac:dyDescent="0.35">
      <c r="A125" t="s">
        <v>1150</v>
      </c>
      <c r="B125" s="89" t="s">
        <v>167</v>
      </c>
      <c r="C125" s="3"/>
      <c r="D125" s="3"/>
      <c r="E125" s="54"/>
      <c r="F125" s="89">
        <f>AVERAGE(F105:F124)</f>
        <v>2.005665361033243E-3</v>
      </c>
      <c r="G125" s="89">
        <f t="shared" ref="G125:M125" si="8">AVERAGE(G105:G124)</f>
        <v>7.42226540518417E-3</v>
      </c>
      <c r="H125" s="89">
        <f t="shared" si="8"/>
        <v>1.325147168172788E-2</v>
      </c>
      <c r="I125" s="89">
        <f t="shared" si="8"/>
        <v>5.7031210957164014E-2</v>
      </c>
      <c r="J125" s="89">
        <f t="shared" si="8"/>
        <v>6.1587154553280697E-2</v>
      </c>
      <c r="K125" s="89">
        <f t="shared" si="8"/>
        <v>7.0714196538327237E-2</v>
      </c>
      <c r="L125" s="89">
        <f t="shared" si="8"/>
        <v>-3.2850315782855632E-2</v>
      </c>
      <c r="M125" s="131">
        <f t="shared" si="8"/>
        <v>2.8955577930234044</v>
      </c>
      <c r="N125" s="4"/>
      <c r="O125" s="87">
        <f>AVERAGE(O105:O124)</f>
        <v>-1.6133494846575579E-2</v>
      </c>
      <c r="R125" s="113">
        <f t="shared" ref="R125:Y125" si="9">AVERAGE(R105:R124)</f>
        <v>3.1694240413171712E-3</v>
      </c>
      <c r="S125" s="113">
        <f t="shared" si="9"/>
        <v>2.6894973494270892E-3</v>
      </c>
      <c r="T125" s="113">
        <f t="shared" si="9"/>
        <v>6.9300797345611068E-3</v>
      </c>
      <c r="U125" s="113">
        <f t="shared" si="9"/>
        <v>1.6788958252569869E-4</v>
      </c>
      <c r="V125" s="113">
        <f t="shared" si="9"/>
        <v>0</v>
      </c>
      <c r="W125" s="113">
        <f t="shared" si="9"/>
        <v>0</v>
      </c>
      <c r="X125" s="113">
        <f t="shared" si="9"/>
        <v>0</v>
      </c>
      <c r="Y125" s="113">
        <f t="shared" si="9"/>
        <v>0</v>
      </c>
      <c r="Z125" s="113">
        <f>AVERAGE(Z105:Z124)</f>
        <v>0</v>
      </c>
      <c r="AA125" s="113">
        <f>AVERAGE(AA105:AA124)</f>
        <v>0</v>
      </c>
      <c r="AB125" s="113">
        <f>AVERAGE(AB105:AB124)</f>
        <v>0</v>
      </c>
      <c r="AC125" s="113">
        <f>AVERAGE(AC105:AC124)</f>
        <v>0</v>
      </c>
    </row>
    <row r="126" spans="1:29" ht="15.6" x14ac:dyDescent="0.25">
      <c r="A126" s="148" t="s">
        <v>2483</v>
      </c>
      <c r="B126" s="6" t="s">
        <v>223</v>
      </c>
      <c r="C126" s="95" t="s">
        <v>2484</v>
      </c>
      <c r="D126" s="90"/>
      <c r="E126" s="10"/>
      <c r="F126" s="102">
        <f>VLOOKUP($A126,原始数据!$A:$AAA,13,0)</f>
        <v>1.5378138598545199E-3</v>
      </c>
      <c r="G126" s="102">
        <f>VLOOKUP($A126,原始数据!$A:$AAA,15,0)</f>
        <v>1.140276159146336E-2</v>
      </c>
      <c r="H126" s="102">
        <f>VLOOKUP($A126,原始数据!$A:$AAA,20,0)</f>
        <v>-1.4843752549966731E-3</v>
      </c>
      <c r="I126" s="102">
        <f>VLOOKUP($A126,原始数据!$A:$AAA,21,0)</f>
        <v>3.4474190210768578E-2</v>
      </c>
      <c r="J126" s="102">
        <f>VLOOKUP($A126,原始数据!$A:$AAA,22,0)</f>
        <v>2.2756895295063421E-2</v>
      </c>
      <c r="K126" s="102">
        <f>VLOOKUP($A126,原始数据!$A:$AAA,23,0)</f>
        <v>7.3570927976835288E-2</v>
      </c>
      <c r="L126" s="102">
        <f>VLOOKUP($A126,原始数据!$A:$AAA,37,0)</f>
        <v>-3.074941950922086E-2</v>
      </c>
      <c r="M126" s="136">
        <f>VLOOKUP($A126,原始数据!$A:$AAA,45,0)</f>
        <v>2.1392141861601921</v>
      </c>
      <c r="N126" s="10"/>
      <c r="O126" s="87">
        <f>VLOOKUP($A126,原始数据!$A:$AAA,29,0)</f>
        <v>-2.6208565073653559E-2</v>
      </c>
      <c r="R126" s="82">
        <f>VLOOKUP($A126,原始数据!$A:$AAA,46,0)</f>
        <v>-1.1714624878019549E-2</v>
      </c>
      <c r="S126" s="82">
        <f>VLOOKUP($A126,原始数据!$A:$AAA,47,0)</f>
        <v>-3.697863289595094E-3</v>
      </c>
      <c r="T126" s="82">
        <f>VLOOKUP($A126,原始数据!$A:$AAA,48,0)</f>
        <v>8.8189149411397327E-3</v>
      </c>
      <c r="U126" s="82">
        <f>VLOOKUP($A126,原始数据!$A:$AAA,49,0)</f>
        <v>2.5612591239669862E-3</v>
      </c>
      <c r="V126" s="82">
        <f>VLOOKUP($A126,原始数据!$A:$AAA,50,0)</f>
        <v>0</v>
      </c>
      <c r="W126" s="82">
        <f>VLOOKUP($A126,原始数据!$A:$AAA,51,0)</f>
        <v>0</v>
      </c>
      <c r="X126" s="82">
        <f>VLOOKUP($A126,原始数据!$A:$AAA,52,0)</f>
        <v>0</v>
      </c>
      <c r="Y126" s="82">
        <f>VLOOKUP($A126,原始数据!$A:$AAA,53,0)</f>
        <v>0</v>
      </c>
      <c r="Z126" s="82">
        <f>VLOOKUP($A126,原始数据!$A:$AAA,54,0)</f>
        <v>0</v>
      </c>
      <c r="AA126" s="82">
        <f>VLOOKUP($A126,原始数据!$A:$AAA,55,0)</f>
        <v>0</v>
      </c>
      <c r="AB126" s="82">
        <f>VLOOKUP($A126,原始数据!$A:$AAA,56,0)</f>
        <v>0</v>
      </c>
      <c r="AC126" s="82">
        <f>VLOOKUP($A126,原始数据!$A:$AAA,57,0)</f>
        <v>0</v>
      </c>
    </row>
    <row r="127" spans="1:29" ht="20.399999999999999" x14ac:dyDescent="0.25">
      <c r="B127" s="158" t="s">
        <v>2116</v>
      </c>
      <c r="C127" s="158"/>
      <c r="D127" s="158"/>
      <c r="E127" s="158"/>
      <c r="F127" s="38"/>
      <c r="G127" s="38"/>
      <c r="H127" s="38"/>
      <c r="I127" s="38"/>
      <c r="J127" s="38"/>
      <c r="K127" s="38"/>
      <c r="L127" s="38"/>
      <c r="M127" s="134"/>
      <c r="N127" s="38"/>
      <c r="O127" s="139"/>
    </row>
    <row r="128" spans="1:29" ht="20.399999999999999" x14ac:dyDescent="0.25">
      <c r="B128" s="161"/>
      <c r="C128" s="161"/>
      <c r="D128" s="161"/>
      <c r="E128" s="161"/>
      <c r="F128" s="39"/>
      <c r="G128" s="39"/>
      <c r="H128" s="39"/>
      <c r="I128" s="39"/>
      <c r="J128" s="39"/>
      <c r="K128" s="39"/>
      <c r="L128" s="39"/>
      <c r="M128" s="135"/>
      <c r="N128" s="39"/>
      <c r="O128" s="139"/>
    </row>
    <row r="129" spans="1:29" ht="15" x14ac:dyDescent="0.25">
      <c r="A129">
        <v>272466</v>
      </c>
      <c r="B129" s="5" t="s">
        <v>2169</v>
      </c>
      <c r="C129" s="114" t="s">
        <v>2209</v>
      </c>
      <c r="D129" s="5" t="s">
        <v>2116</v>
      </c>
      <c r="E129" s="5" t="str">
        <f>VLOOKUP(A129,原始数据!$A:$F,6,0)</f>
        <v>2017-01-05 00:00:00</v>
      </c>
      <c r="F129" s="87">
        <f>VLOOKUP($A129,原始数据!$A:$AAA,13,0)</f>
        <v>0</v>
      </c>
      <c r="G129" s="87">
        <f>VLOOKUP($A129,原始数据!$A:$AAA,15,0)</f>
        <v>7.1934484285083311E-3</v>
      </c>
      <c r="H129" s="87">
        <f>VLOOKUP($A129,原始数据!$A:$AAA,20,0)</f>
        <v>1.812283253160318E-2</v>
      </c>
      <c r="I129" s="87">
        <f>VLOOKUP($A129,原始数据!$A:$AAA,21,0)</f>
        <v>0.12313104661389621</v>
      </c>
      <c r="J129" s="87">
        <f>VLOOKUP($A129,原始数据!$A:$AAA,22,0)</f>
        <v>-1.9887937934856211E-2</v>
      </c>
      <c r="K129" s="87">
        <f>VLOOKUP($A129,原始数据!$A:$AAA,23,0)</f>
        <v>6.9683198313903683E-2</v>
      </c>
      <c r="L129" s="87">
        <f>VLOOKUP($A129,原始数据!$A:$AAA,37,0)</f>
        <v>-4.2614331132306109E-2</v>
      </c>
      <c r="M129" s="129">
        <f>VLOOKUP($A129,原始数据!$A:$AAA,45,0)</f>
        <v>1.8390685320362841</v>
      </c>
      <c r="N129" s="88" t="s">
        <v>1062</v>
      </c>
      <c r="O129" s="87">
        <f>VLOOKUP($A129,原始数据!$A:$AAA,29,0)</f>
        <v>0</v>
      </c>
      <c r="R129" s="82">
        <f>VLOOKUP($A129,原始数据!$A:$AAA,46,0)</f>
        <v>6.3206175187380254E-3</v>
      </c>
      <c r="S129" s="82">
        <f>VLOOKUP($A129,原始数据!$A:$AAA,47,0)</f>
        <v>3.612917569896235E-3</v>
      </c>
      <c r="T129" s="82">
        <f>VLOOKUP($A129,原始数据!$A:$AAA,48,0)</f>
        <v>7.1934484285083311E-3</v>
      </c>
      <c r="U129" s="82">
        <f>VLOOKUP($A129,原始数据!$A:$AAA,49,0)</f>
        <v>0</v>
      </c>
      <c r="V129" s="82">
        <f>VLOOKUP($A129,原始数据!$A:$AAA,50,0)</f>
        <v>0</v>
      </c>
      <c r="W129" s="82">
        <f>VLOOKUP($A129,原始数据!$A:$AAA,51,0)</f>
        <v>0</v>
      </c>
      <c r="X129" s="82">
        <f>VLOOKUP($A129,原始数据!$A:$AAA,52,0)</f>
        <v>0</v>
      </c>
      <c r="Y129" s="82">
        <f>VLOOKUP($A129,原始数据!$A:$AAA,53,0)</f>
        <v>0</v>
      </c>
      <c r="Z129" s="82">
        <f>VLOOKUP($A129,原始数据!$A:$AAA,54,0)</f>
        <v>0</v>
      </c>
      <c r="AA129" s="82">
        <f>VLOOKUP($A129,原始数据!$A:$AAA,55,0)</f>
        <v>0</v>
      </c>
      <c r="AB129" s="82">
        <f>VLOOKUP($A129,原始数据!$A:$AAA,56,0)</f>
        <v>0</v>
      </c>
      <c r="AC129" s="82">
        <f>VLOOKUP($A129,原始数据!$A:$AAA,57,0)</f>
        <v>0</v>
      </c>
    </row>
    <row r="130" spans="1:29" ht="15" x14ac:dyDescent="0.25">
      <c r="A130">
        <v>448124</v>
      </c>
      <c r="B130" s="5" t="s">
        <v>2265</v>
      </c>
      <c r="C130" s="5" t="s">
        <v>1709</v>
      </c>
      <c r="D130" s="5" t="s">
        <v>1972</v>
      </c>
      <c r="E130" s="5" t="str">
        <f>VLOOKUP(A130,原始数据!$A:$F,6,0)</f>
        <v>2019-11-20 00:00:00</v>
      </c>
      <c r="F130" s="87">
        <f>VLOOKUP($A130,原始数据!$A:$AAA,13,0)</f>
        <v>1.4646292047082449E-4</v>
      </c>
      <c r="G130" s="87">
        <f>VLOOKUP($A130,原始数据!$A:$AAA,15,0)</f>
        <v>2.2014578543125829E-3</v>
      </c>
      <c r="H130" s="87">
        <f>VLOOKUP($A130,原始数据!$A:$AAA,20,0)</f>
        <v>3.4071980213012942E-2</v>
      </c>
      <c r="I130" s="87">
        <f>VLOOKUP($A130,原始数据!$A:$AAA,21,0)</f>
        <v>0.1235821234119783</v>
      </c>
      <c r="J130" s="87">
        <f>VLOOKUP($A130,原始数据!$A:$AAA,22,0)</f>
        <v>0.14821568116697059</v>
      </c>
      <c r="K130" s="87">
        <f>VLOOKUP($A130,原始数据!$A:$AAA,23,0)</f>
        <v>8.9464349059950488E-2</v>
      </c>
      <c r="L130" s="87">
        <f>VLOOKUP($A130,原始数据!$A:$AAA,37,0)</f>
        <v>-6.7996373526745301E-3</v>
      </c>
      <c r="M130" s="129">
        <f>VLOOKUP($A130,原始数据!$A:$AAA,45,0)</f>
        <v>3.520197824022004</v>
      </c>
      <c r="N130" s="88" t="s">
        <v>293</v>
      </c>
      <c r="O130" s="87">
        <f>VLOOKUP($A130,原始数据!$A:$AAA,29,0)</f>
        <v>-3.4158005172504999E-4</v>
      </c>
      <c r="R130" s="82">
        <f>VLOOKUP($A130,原始数据!$A:$AAA,46,0)</f>
        <v>1.519357932461762E-2</v>
      </c>
      <c r="S130" s="82">
        <f>VLOOKUP($A130,原始数据!$A:$AAA,47,0)</f>
        <v>1.3225934765314079E-2</v>
      </c>
      <c r="T130" s="82">
        <f>VLOOKUP($A130,原始数据!$A:$AAA,48,0)</f>
        <v>2.5439068538721799E-3</v>
      </c>
      <c r="U130" s="82">
        <f>VLOOKUP($A130,原始数据!$A:$AAA,49,0)</f>
        <v>-3.415800517250211E-4</v>
      </c>
      <c r="V130" s="82">
        <f>VLOOKUP($A130,原始数据!$A:$AAA,50,0)</f>
        <v>0</v>
      </c>
      <c r="W130" s="82">
        <f>VLOOKUP($A130,原始数据!$A:$AAA,51,0)</f>
        <v>0</v>
      </c>
      <c r="X130" s="82">
        <f>VLOOKUP($A130,原始数据!$A:$AAA,52,0)</f>
        <v>0</v>
      </c>
      <c r="Y130" s="82">
        <f>VLOOKUP($A130,原始数据!$A:$AAA,53,0)</f>
        <v>0</v>
      </c>
      <c r="Z130" s="82">
        <f>VLOOKUP($A130,原始数据!$A:$AAA,54,0)</f>
        <v>0</v>
      </c>
      <c r="AA130" s="82">
        <f>VLOOKUP($A130,原始数据!$A:$AAA,55,0)</f>
        <v>0</v>
      </c>
      <c r="AB130" s="82">
        <f>VLOOKUP($A130,原始数据!$A:$AAA,56,0)</f>
        <v>0</v>
      </c>
      <c r="AC130" s="82">
        <f>VLOOKUP($A130,原始数据!$A:$AAA,57,0)</f>
        <v>0</v>
      </c>
    </row>
    <row r="131" spans="1:29" ht="15" x14ac:dyDescent="0.25">
      <c r="A131">
        <v>426542</v>
      </c>
      <c r="B131" s="5" t="s">
        <v>2267</v>
      </c>
      <c r="C131" s="5" t="s">
        <v>2422</v>
      </c>
      <c r="D131" s="5" t="s">
        <v>1972</v>
      </c>
      <c r="E131" s="5" t="str">
        <f>VLOOKUP(A131,原始数据!$A:$F,6,0)</f>
        <v>2019-06-10 00:00:00</v>
      </c>
      <c r="F131" s="87">
        <f>VLOOKUP($A131,原始数据!$A:$AAA,13,0)</f>
        <v>7.0459984046795654E-3</v>
      </c>
      <c r="G131" s="87">
        <f>VLOOKUP($A131,原始数据!$A:$AAA,15,0)</f>
        <v>1.8555869302137928E-2</v>
      </c>
      <c r="H131" s="87">
        <f>VLOOKUP($A131,原始数据!$A:$AAA,20,0)</f>
        <v>1.8829858776059138E-2</v>
      </c>
      <c r="I131" s="87">
        <f>VLOOKUP($A131,原始数据!$A:$AAA,21,0)</f>
        <v>7.0554355651547995E-2</v>
      </c>
      <c r="J131" s="87">
        <f>VLOOKUP($A131,原始数据!$A:$AAA,22,0)</f>
        <v>3.3482142857142787E-2</v>
      </c>
      <c r="K131" s="87">
        <f>VLOOKUP($A131,原始数据!$A:$AAA,23,0)</f>
        <v>5.3291536050156678E-2</v>
      </c>
      <c r="L131" s="87">
        <f>VLOOKUP($A131,原始数据!$A:$AAA,37,0)</f>
        <v>-3.2110091743119393E-2</v>
      </c>
      <c r="M131" s="129">
        <f>VLOOKUP($A131,原始数据!$A:$AAA,45,0)</f>
        <v>2.435085944112116</v>
      </c>
      <c r="N131" s="88" t="s">
        <v>293</v>
      </c>
      <c r="O131" s="87">
        <f>VLOOKUP($A131,原始数据!$A:$AAA,29,0)</f>
        <v>-1.482318532305237E-2</v>
      </c>
      <c r="R131" s="82">
        <f>VLOOKUP($A131,原始数据!$A:$AAA,46,0)</f>
        <v>5.9852051109616777E-3</v>
      </c>
      <c r="S131" s="82">
        <f>VLOOKUP($A131,原始数据!$A:$AAA,47,0)</f>
        <v>-9.225215589277358E-3</v>
      </c>
      <c r="T131" s="82">
        <f>VLOOKUP($A131,原始数据!$A:$AAA,48,0)</f>
        <v>1.640446416565822E-2</v>
      </c>
      <c r="U131" s="82">
        <f>VLOOKUP($A131,原始数据!$A:$AAA,49,0)</f>
        <v>2.1166821008069552E-3</v>
      </c>
      <c r="V131" s="82">
        <f>VLOOKUP($A131,原始数据!$A:$AAA,50,0)</f>
        <v>0</v>
      </c>
      <c r="W131" s="82">
        <f>VLOOKUP($A131,原始数据!$A:$AAA,51,0)</f>
        <v>0</v>
      </c>
      <c r="X131" s="82">
        <f>VLOOKUP($A131,原始数据!$A:$AAA,52,0)</f>
        <v>0</v>
      </c>
      <c r="Y131" s="82">
        <f>VLOOKUP($A131,原始数据!$A:$AAA,53,0)</f>
        <v>0</v>
      </c>
      <c r="Z131" s="82">
        <f>VLOOKUP($A131,原始数据!$A:$AAA,54,0)</f>
        <v>0</v>
      </c>
      <c r="AA131" s="82">
        <f>VLOOKUP($A131,原始数据!$A:$AAA,55,0)</f>
        <v>0</v>
      </c>
      <c r="AB131" s="82">
        <f>VLOOKUP($A131,原始数据!$A:$AAA,56,0)</f>
        <v>0</v>
      </c>
      <c r="AC131" s="82">
        <f>VLOOKUP($A131,原始数据!$A:$AAA,57,0)</f>
        <v>0</v>
      </c>
    </row>
    <row r="132" spans="1:29" ht="15" x14ac:dyDescent="0.25">
      <c r="A132">
        <v>573492</v>
      </c>
      <c r="B132" s="5" t="s">
        <v>2123</v>
      </c>
      <c r="C132" s="5" t="s">
        <v>2125</v>
      </c>
      <c r="D132" s="5" t="s">
        <v>1972</v>
      </c>
      <c r="E132" s="5" t="str">
        <f>VLOOKUP(A132,原始数据!$A:$F,6,0)</f>
        <v>2021-06-09 00:00:00</v>
      </c>
      <c r="F132" s="87">
        <f>VLOOKUP($A132,原始数据!$A:$AAA,13,0)</f>
        <v>-4.4583620826921244E-3</v>
      </c>
      <c r="G132" s="87">
        <f>VLOOKUP($A132,原始数据!$A:$AAA,15,0)</f>
        <v>9.3633966528547941E-3</v>
      </c>
      <c r="H132" s="87">
        <f>VLOOKUP($A132,原始数据!$A:$AAA,20,0)</f>
        <v>2.335097386655027E-2</v>
      </c>
      <c r="I132" s="87">
        <f>VLOOKUP($A132,原始数据!$A:$AAA,21,0)</f>
        <v>-2.7329654001273629E-2</v>
      </c>
      <c r="J132" s="87">
        <f>VLOOKUP($A132,原始数据!$A:$AAA,22,0)</f>
        <v>0.41069022308728842</v>
      </c>
      <c r="K132" s="87">
        <f>VLOOKUP($A132,原始数据!$A:$AAA,23,0)</f>
        <v>0</v>
      </c>
      <c r="L132" s="87">
        <f>VLOOKUP($A132,原始数据!$A:$AAA,37,0)</f>
        <v>-0.1116867882105675</v>
      </c>
      <c r="M132" s="129">
        <f>VLOOKUP($A132,原始数据!$A:$AAA,45,0)</f>
        <v>2.3148834377137901</v>
      </c>
      <c r="N132" s="88" t="s">
        <v>293</v>
      </c>
      <c r="O132" s="87">
        <f>VLOOKUP($A132,原始数据!$A:$AAA,29,0)</f>
        <v>-4.5114378217717601E-3</v>
      </c>
      <c r="R132" s="82">
        <f>VLOOKUP($A132,原始数据!$A:$AAA,46,0)</f>
        <v>4.2555513121282917E-3</v>
      </c>
      <c r="S132" s="82">
        <f>VLOOKUP($A132,原始数据!$A:$AAA,47,0)</f>
        <v>5.4870429727820191E-3</v>
      </c>
      <c r="T132" s="82">
        <f>VLOOKUP($A132,原始数据!$A:$AAA,48,0)</f>
        <v>9.3095840284129761E-3</v>
      </c>
      <c r="U132" s="82">
        <f>VLOOKUP($A132,原始数据!$A:$AAA,49,0)</f>
        <v>5.3316272126346931E-5</v>
      </c>
      <c r="V132" s="82">
        <f>VLOOKUP($A132,原始数据!$A:$AAA,50,0)</f>
        <v>0</v>
      </c>
      <c r="W132" s="82">
        <f>VLOOKUP($A132,原始数据!$A:$AAA,51,0)</f>
        <v>0</v>
      </c>
      <c r="X132" s="82">
        <f>VLOOKUP($A132,原始数据!$A:$AAA,52,0)</f>
        <v>0</v>
      </c>
      <c r="Y132" s="82">
        <f>VLOOKUP($A132,原始数据!$A:$AAA,53,0)</f>
        <v>0</v>
      </c>
      <c r="Z132" s="82">
        <f>VLOOKUP($A132,原始数据!$A:$AAA,54,0)</f>
        <v>0</v>
      </c>
      <c r="AA132" s="82">
        <f>VLOOKUP($A132,原始数据!$A:$AAA,55,0)</f>
        <v>0</v>
      </c>
      <c r="AB132" s="82">
        <f>VLOOKUP($A132,原始数据!$A:$AAA,56,0)</f>
        <v>0</v>
      </c>
      <c r="AC132" s="82">
        <f>VLOOKUP($A132,原始数据!$A:$AAA,57,0)</f>
        <v>0</v>
      </c>
    </row>
    <row r="133" spans="1:29" ht="15" x14ac:dyDescent="0.25">
      <c r="A133">
        <v>638002</v>
      </c>
      <c r="B133" s="5" t="s">
        <v>2207</v>
      </c>
      <c r="C133" s="5" t="s">
        <v>2208</v>
      </c>
      <c r="D133" s="5" t="s">
        <v>1972</v>
      </c>
      <c r="E133" s="5" t="str">
        <f>VLOOKUP(A133,原始数据!$A:$F,6,0)</f>
        <v>2021-12-20 00:00:00</v>
      </c>
      <c r="F133" s="87">
        <f>VLOOKUP($A133,原始数据!$A:$AAA,13,0)</f>
        <v>8.6058519793463795E-4</v>
      </c>
      <c r="G133" s="87">
        <f>VLOOKUP($A133,原始数据!$A:$AAA,15,0)</f>
        <v>2.4669603524229089E-2</v>
      </c>
      <c r="H133" s="87">
        <f>VLOOKUP($A133,原始数据!$A:$AAA,20,0)</f>
        <v>1.042571676802773E-2</v>
      </c>
      <c r="I133" s="87">
        <f>VLOOKUP($A133,原始数据!$A:$AAA,21,0)</f>
        <v>9.3067426400759823E-2</v>
      </c>
      <c r="J133" s="87">
        <f>VLOOKUP($A133,原始数据!$A:$AAA,22,0)</f>
        <v>5.2999999999999943E-2</v>
      </c>
      <c r="K133" s="87">
        <f>VLOOKUP($A133,原始数据!$A:$AAA,23,0)</f>
        <v>0</v>
      </c>
      <c r="L133" s="87">
        <f>VLOOKUP($A133,原始数据!$A:$AAA,37,0)</f>
        <v>-2.811621368322402E-2</v>
      </c>
      <c r="M133" s="129">
        <f>VLOOKUP($A133,原始数据!$A:$AAA,45,0)</f>
        <v>1.925530263826293</v>
      </c>
      <c r="N133" s="88" t="s">
        <v>1062</v>
      </c>
      <c r="O133" s="87">
        <f>VLOOKUP($A133,原始数据!$A:$AAA,29,0)</f>
        <v>-2.168256721595848E-2</v>
      </c>
      <c r="R133" s="82">
        <f>VLOOKUP($A133,原始数据!$A:$AAA,46,0)</f>
        <v>1.7376194613378799E-3</v>
      </c>
      <c r="S133" s="82">
        <f>VLOOKUP($A133,原始数据!$A:$AAA,47,0)</f>
        <v>-1.3876843018213351E-2</v>
      </c>
      <c r="T133" s="82">
        <f>VLOOKUP($A133,原始数据!$A:$AAA,48,0)</f>
        <v>2.378854625550653E-2</v>
      </c>
      <c r="U133" s="82">
        <f>VLOOKUP($A133,原始数据!$A:$AAA,49,0)</f>
        <v>8.6058519793463795E-4</v>
      </c>
      <c r="V133" s="82">
        <f>VLOOKUP($A133,原始数据!$A:$AAA,50,0)</f>
        <v>0</v>
      </c>
      <c r="W133" s="82">
        <f>VLOOKUP($A133,原始数据!$A:$AAA,51,0)</f>
        <v>0</v>
      </c>
      <c r="X133" s="82">
        <f>VLOOKUP($A133,原始数据!$A:$AAA,52,0)</f>
        <v>0</v>
      </c>
      <c r="Y133" s="82">
        <f>VLOOKUP($A133,原始数据!$A:$AAA,53,0)</f>
        <v>0</v>
      </c>
      <c r="Z133" s="82">
        <f>VLOOKUP($A133,原始数据!$A:$AAA,54,0)</f>
        <v>0</v>
      </c>
      <c r="AA133" s="82">
        <f>VLOOKUP($A133,原始数据!$A:$AAA,55,0)</f>
        <v>0</v>
      </c>
      <c r="AB133" s="82">
        <f>VLOOKUP($A133,原始数据!$A:$AAA,56,0)</f>
        <v>0</v>
      </c>
      <c r="AC133" s="82">
        <f>VLOOKUP($A133,原始数据!$A:$AAA,57,0)</f>
        <v>0</v>
      </c>
    </row>
    <row r="134" spans="1:29" ht="15" x14ac:dyDescent="0.25">
      <c r="A134">
        <v>486992</v>
      </c>
      <c r="B134" s="5" t="s">
        <v>1579</v>
      </c>
      <c r="C134" s="5" t="s">
        <v>1592</v>
      </c>
      <c r="D134" s="5" t="s">
        <v>1972</v>
      </c>
      <c r="E134" s="5" t="str">
        <f>VLOOKUP(A134,原始数据!$A:$F,6,0)</f>
        <v>2020-07-14 00:00:00</v>
      </c>
      <c r="F134" s="87">
        <f>VLOOKUP($A134,原始数据!$A:$AAA,13,0)</f>
        <v>1.530541255043705E-3</v>
      </c>
      <c r="G134" s="87">
        <f>VLOOKUP($A134,原始数据!$A:$AAA,15,0)</f>
        <v>6.0097833682739576E-3</v>
      </c>
      <c r="H134" s="87">
        <f>VLOOKUP($A134,原始数据!$A:$AAA,20,0)</f>
        <v>2.0197009425271029E-2</v>
      </c>
      <c r="I134" s="87">
        <f>VLOOKUP($A134,原始数据!$A:$AAA,21,0)</f>
        <v>7.6025621473234883E-2</v>
      </c>
      <c r="J134" s="87">
        <f>VLOOKUP($A134,原始数据!$A:$AAA,22,0)</f>
        <v>7.987483530961792E-2</v>
      </c>
      <c r="K134" s="87">
        <f>VLOOKUP($A134,原始数据!$A:$AAA,23,0)</f>
        <v>0.1345291479820627</v>
      </c>
      <c r="L134" s="87">
        <f>VLOOKUP($A134,原始数据!$A:$AAA,37,0)</f>
        <v>-2.3506449422946229E-2</v>
      </c>
      <c r="M134" s="129">
        <f>VLOOKUP($A134,原始数据!$A:$AAA,45,0)</f>
        <v>2.7858530772800529</v>
      </c>
      <c r="N134" s="88" t="s">
        <v>293</v>
      </c>
      <c r="O134" s="87">
        <f>VLOOKUP($A134,原始数据!$A:$AAA,29,0)</f>
        <v>-7.2489022095212838E-3</v>
      </c>
      <c r="R134" s="82">
        <f>VLOOKUP($A134,原始数据!$A:$AAA,46,0)</f>
        <v>1.346467295018061E-2</v>
      </c>
      <c r="S134" s="82">
        <f>VLOOKUP($A134,原始数据!$A:$AAA,47,0)</f>
        <v>5.0346129641285486E-3</v>
      </c>
      <c r="T134" s="82">
        <f>VLOOKUP($A134,原始数据!$A:$AAA,48,0)</f>
        <v>4.4025157232703283E-3</v>
      </c>
      <c r="U134" s="82">
        <f>VLOOKUP($A134,原始数据!$A:$AAA,49,0)</f>
        <v>1.600222639671633E-3</v>
      </c>
      <c r="V134" s="82">
        <f>VLOOKUP($A134,原始数据!$A:$AAA,50,0)</f>
        <v>0</v>
      </c>
      <c r="W134" s="82">
        <f>VLOOKUP($A134,原始数据!$A:$AAA,51,0)</f>
        <v>0</v>
      </c>
      <c r="X134" s="82">
        <f>VLOOKUP($A134,原始数据!$A:$AAA,52,0)</f>
        <v>0</v>
      </c>
      <c r="Y134" s="82">
        <f>VLOOKUP($A134,原始数据!$A:$AAA,53,0)</f>
        <v>0</v>
      </c>
      <c r="Z134" s="82">
        <f>VLOOKUP($A134,原始数据!$A:$AAA,54,0)</f>
        <v>0</v>
      </c>
      <c r="AA134" s="82">
        <f>VLOOKUP($A134,原始数据!$A:$AAA,55,0)</f>
        <v>0</v>
      </c>
      <c r="AB134" s="82">
        <f>VLOOKUP($A134,原始数据!$A:$AAA,56,0)</f>
        <v>0</v>
      </c>
      <c r="AC134" s="82">
        <f>VLOOKUP($A134,原始数据!$A:$AAA,57,0)</f>
        <v>0</v>
      </c>
    </row>
    <row r="135" spans="1:29" ht="15" x14ac:dyDescent="0.25">
      <c r="A135">
        <v>484865</v>
      </c>
      <c r="B135" s="5" t="s">
        <v>2263</v>
      </c>
      <c r="C135" s="114" t="s">
        <v>2143</v>
      </c>
      <c r="D135" s="5" t="s">
        <v>1972</v>
      </c>
      <c r="E135" s="5" t="str">
        <f>VLOOKUP(A135,原始数据!$A:$F,6,0)</f>
        <v>2020-07-09 00:00:00</v>
      </c>
      <c r="F135" s="87">
        <f>VLOOKUP($A135,原始数据!$A:$AAA,13,0)</f>
        <v>2.065831152733955E-3</v>
      </c>
      <c r="G135" s="87">
        <f>VLOOKUP($A135,原始数据!$A:$AAA,15,0)</f>
        <v>2.6306509626913051E-2</v>
      </c>
      <c r="H135" s="87">
        <f>VLOOKUP($A135,原始数据!$A:$AAA,20,0)</f>
        <v>-1.8519788737224601E-3</v>
      </c>
      <c r="I135" s="87">
        <f>VLOOKUP($A135,原始数据!$A:$AAA,21,0)</f>
        <v>6.9625825385179807E-2</v>
      </c>
      <c r="J135" s="87">
        <f>VLOOKUP($A135,原始数据!$A:$AAA,22,0)</f>
        <v>8.4069036824942156E-2</v>
      </c>
      <c r="K135" s="87">
        <f>VLOOKUP($A135,原始数据!$A:$AAA,23,0)</f>
        <v>0.11068904593639579</v>
      </c>
      <c r="L135" s="87">
        <f>VLOOKUP($A135,原始数据!$A:$AAA,37,0)</f>
        <v>-2.816997943797131E-2</v>
      </c>
      <c r="M135" s="129">
        <f>VLOOKUP($A135,原始数据!$A:$AAA,45,0)</f>
        <v>3.4744323484401169</v>
      </c>
      <c r="N135" s="88" t="s">
        <v>1062</v>
      </c>
      <c r="O135" s="87">
        <f>VLOOKUP($A135,原始数据!$A:$AAA,29,0)</f>
        <v>-2.816997943797131E-2</v>
      </c>
      <c r="R135" s="82">
        <f>VLOOKUP($A135,原始数据!$A:$AAA,46,0)</f>
        <v>-3.0866314562041359E-3</v>
      </c>
      <c r="S135" s="82">
        <f>VLOOKUP($A135,原始数据!$A:$AAA,47,0)</f>
        <v>-1.438007430851795E-2</v>
      </c>
      <c r="T135" s="82">
        <f>VLOOKUP($A135,原始数据!$A:$AAA,48,0)</f>
        <v>2.3485436208477321E-2</v>
      </c>
      <c r="U135" s="82">
        <f>VLOOKUP($A135,原始数据!$A:$AAA,49,0)</f>
        <v>2.7563395810363822E-3</v>
      </c>
      <c r="V135" s="82">
        <f>VLOOKUP($A135,原始数据!$A:$AAA,50,0)</f>
        <v>0</v>
      </c>
      <c r="W135" s="82">
        <f>VLOOKUP($A135,原始数据!$A:$AAA,51,0)</f>
        <v>0</v>
      </c>
      <c r="X135" s="82">
        <f>VLOOKUP($A135,原始数据!$A:$AAA,52,0)</f>
        <v>0</v>
      </c>
      <c r="Y135" s="82">
        <f>VLOOKUP($A135,原始数据!$A:$AAA,53,0)</f>
        <v>0</v>
      </c>
      <c r="Z135" s="82">
        <f>VLOOKUP($A135,原始数据!$A:$AAA,54,0)</f>
        <v>0</v>
      </c>
      <c r="AA135" s="82">
        <f>VLOOKUP($A135,原始数据!$A:$AAA,55,0)</f>
        <v>0</v>
      </c>
      <c r="AB135" s="82">
        <f>VLOOKUP($A135,原始数据!$A:$AAA,56,0)</f>
        <v>0</v>
      </c>
      <c r="AC135" s="82">
        <f>VLOOKUP($A135,原始数据!$A:$AAA,57,0)</f>
        <v>0</v>
      </c>
    </row>
    <row r="136" spans="1:29" ht="15" x14ac:dyDescent="0.25">
      <c r="A136">
        <v>468898</v>
      </c>
      <c r="B136" s="5" t="s">
        <v>2448</v>
      </c>
      <c r="C136" s="5" t="s">
        <v>2659</v>
      </c>
      <c r="D136" s="5" t="s">
        <v>1972</v>
      </c>
      <c r="E136" s="5" t="str">
        <f>VLOOKUP(A136,原始数据!$A:$F,6,0)</f>
        <v>2020-03-26 00:00:00</v>
      </c>
      <c r="F136" s="87">
        <f>VLOOKUP($A136,原始数据!$A:$AAA,13,0)</f>
        <v>-6.8049903262392686E-3</v>
      </c>
      <c r="G136" s="87">
        <f>VLOOKUP($A136,原始数据!$A:$AAA,15,0)</f>
        <v>1.7427556041552661E-2</v>
      </c>
      <c r="H136" s="87">
        <f>VLOOKUP($A136,原始数据!$A:$AAA,20,0)</f>
        <v>3.9087038458853751E-2</v>
      </c>
      <c r="I136" s="87">
        <f>VLOOKUP($A136,原始数据!$A:$AAA,21,0)</f>
        <v>8.6860870884539532E-2</v>
      </c>
      <c r="J136" s="87">
        <f>VLOOKUP($A136,原始数据!$A:$AAA,22,0)</f>
        <v>1.9726154560222749E-2</v>
      </c>
      <c r="K136" s="87">
        <f>VLOOKUP($A136,原始数据!$A:$AAA,23,0)</f>
        <v>2.9219745222929919E-2</v>
      </c>
      <c r="L136" s="87">
        <f>VLOOKUP($A136,原始数据!$A:$AAA,37,0)</f>
        <v>-5.7640647785708772E-2</v>
      </c>
      <c r="M136" s="129">
        <f>VLOOKUP($A136,原始数据!$A:$AAA,45,0)</f>
        <v>2.0712203660519068</v>
      </c>
      <c r="N136" s="88" t="s">
        <v>293</v>
      </c>
      <c r="O136" s="87">
        <f>VLOOKUP($A136,原始数据!$A:$AAA,29,0)</f>
        <v>-1.139405587205722E-2</v>
      </c>
      <c r="R136" s="82">
        <f>VLOOKUP($A136,原始数据!$A:$AAA,46,0)</f>
        <v>1.6891184476861779E-2</v>
      </c>
      <c r="S136" s="82">
        <f>VLOOKUP($A136,原始数据!$A:$AAA,47,0)</f>
        <v>6.9325279703480458E-3</v>
      </c>
      <c r="T136" s="82">
        <f>VLOOKUP($A136,原始数据!$A:$AAA,48,0)</f>
        <v>2.173318753417175E-2</v>
      </c>
      <c r="U136" s="82">
        <f>VLOOKUP($A136,原始数据!$A:$AAA,49,0)</f>
        <v>-4.2140468227426231E-3</v>
      </c>
      <c r="V136" s="82">
        <f>VLOOKUP($A136,原始数据!$A:$AAA,50,0)</f>
        <v>0</v>
      </c>
      <c r="W136" s="82">
        <f>VLOOKUP($A136,原始数据!$A:$AAA,51,0)</f>
        <v>0</v>
      </c>
      <c r="X136" s="82">
        <f>VLOOKUP($A136,原始数据!$A:$AAA,52,0)</f>
        <v>0</v>
      </c>
      <c r="Y136" s="82">
        <f>VLOOKUP($A136,原始数据!$A:$AAA,53,0)</f>
        <v>0</v>
      </c>
      <c r="Z136" s="82">
        <f>VLOOKUP($A136,原始数据!$A:$AAA,54,0)</f>
        <v>0</v>
      </c>
      <c r="AA136" s="82">
        <f>VLOOKUP($A136,原始数据!$A:$AAA,55,0)</f>
        <v>0</v>
      </c>
      <c r="AB136" s="82">
        <f>VLOOKUP($A136,原始数据!$A:$AAA,56,0)</f>
        <v>0</v>
      </c>
      <c r="AC136" s="82">
        <f>VLOOKUP($A136,原始数据!$A:$AAA,57,0)</f>
        <v>0</v>
      </c>
    </row>
    <row r="137" spans="1:29" ht="15" x14ac:dyDescent="0.25">
      <c r="A137">
        <v>429983</v>
      </c>
      <c r="B137" s="5" t="s">
        <v>1693</v>
      </c>
      <c r="C137" s="5" t="s">
        <v>1694</v>
      </c>
      <c r="D137" s="5" t="s">
        <v>1972</v>
      </c>
      <c r="E137" s="5" t="str">
        <f>VLOOKUP(A137,原始数据!$A:$F,6,0)</f>
        <v>2019-07-05 00:00:00</v>
      </c>
      <c r="F137" s="87">
        <f>VLOOKUP($A137,原始数据!$A:$AAA,13,0)</f>
        <v>1.1760862463248149E-3</v>
      </c>
      <c r="G137" s="87">
        <f>VLOOKUP($A137,原始数据!$A:$AAA,15,0)</f>
        <v>3.2737510639690992E-3</v>
      </c>
      <c r="H137" s="87">
        <f>VLOOKUP($A137,原始数据!$A:$AAA,20,0)</f>
        <v>4.1035396426387649E-2</v>
      </c>
      <c r="I137" s="87">
        <f>VLOOKUP($A137,原始数据!$A:$AAA,21,0)</f>
        <v>6.0523092441818527E-2</v>
      </c>
      <c r="J137" s="87">
        <f>VLOOKUP($A137,原始数据!$A:$AAA,22,0)</f>
        <v>4.3298504096820123E-2</v>
      </c>
      <c r="K137" s="87">
        <f>VLOOKUP($A137,原始数据!$A:$AAA,23,0)</f>
        <v>6.9458959723450509E-2</v>
      </c>
      <c r="L137" s="87">
        <f>VLOOKUP($A137,原始数据!$A:$AAA,37,0)</f>
        <v>-1.7987533392698131E-2</v>
      </c>
      <c r="M137" s="129">
        <f>VLOOKUP($A137,原始数据!$A:$AAA,45,0)</f>
        <v>2.1098748978016149</v>
      </c>
      <c r="N137" s="88" t="s">
        <v>1062</v>
      </c>
      <c r="O137" s="87">
        <f>VLOOKUP($A137,原始数据!$A:$AAA,29,0)</f>
        <v>-1.5716063126186609E-3</v>
      </c>
      <c r="R137" s="82">
        <f>VLOOKUP($A137,原始数据!$A:$AAA,46,0)</f>
        <v>7.2015761940349421E-3</v>
      </c>
      <c r="S137" s="82">
        <f>VLOOKUP($A137,原始数据!$A:$AAA,47,0)</f>
        <v>2.846543001686341E-2</v>
      </c>
      <c r="T137" s="82">
        <f>VLOOKUP($A137,原始数据!$A:$AAA,48,0)</f>
        <v>2.8809009362926741E-3</v>
      </c>
      <c r="U137" s="82">
        <f>VLOOKUP($A137,原始数据!$A:$AAA,49,0)</f>
        <v>3.917216165045811E-4</v>
      </c>
      <c r="V137" s="82">
        <f>VLOOKUP($A137,原始数据!$A:$AAA,50,0)</f>
        <v>0</v>
      </c>
      <c r="W137" s="82">
        <f>VLOOKUP($A137,原始数据!$A:$AAA,51,0)</f>
        <v>0</v>
      </c>
      <c r="X137" s="82">
        <f>VLOOKUP($A137,原始数据!$A:$AAA,52,0)</f>
        <v>0</v>
      </c>
      <c r="Y137" s="82">
        <f>VLOOKUP($A137,原始数据!$A:$AAA,53,0)</f>
        <v>0</v>
      </c>
      <c r="Z137" s="82">
        <f>VLOOKUP($A137,原始数据!$A:$AAA,54,0)</f>
        <v>0</v>
      </c>
      <c r="AA137" s="82">
        <f>VLOOKUP($A137,原始数据!$A:$AAA,55,0)</f>
        <v>0</v>
      </c>
      <c r="AB137" s="82">
        <f>VLOOKUP($A137,原始数据!$A:$AAA,56,0)</f>
        <v>0</v>
      </c>
      <c r="AC137" s="82">
        <f>VLOOKUP($A137,原始数据!$A:$AAA,57,0)</f>
        <v>0</v>
      </c>
    </row>
    <row r="138" spans="1:29" ht="15" x14ac:dyDescent="0.25">
      <c r="A138">
        <v>594956</v>
      </c>
      <c r="B138" s="5" t="s">
        <v>2269</v>
      </c>
      <c r="C138" s="5" t="s">
        <v>1886</v>
      </c>
      <c r="D138" s="5" t="s">
        <v>1972</v>
      </c>
      <c r="E138" s="5" t="str">
        <f>VLOOKUP(A138,原始数据!$A:$F,6,0)</f>
        <v>2021-08-16 00:00:00</v>
      </c>
      <c r="F138" s="87">
        <f>VLOOKUP($A138,原始数据!$A:$AAA,13,0)</f>
        <v>-1.059753811037623E-3</v>
      </c>
      <c r="G138" s="87">
        <f>VLOOKUP($A138,原始数据!$A:$AAA,15,0)</f>
        <v>2.946472417744372E-3</v>
      </c>
      <c r="H138" s="87">
        <f>VLOOKUP($A138,原始数据!$A:$AAA,20,0)</f>
        <v>8.3936800526662747E-3</v>
      </c>
      <c r="I138" s="87">
        <f>VLOOKUP($A138,原始数据!$A:$AAA,21,0)</f>
        <v>5.52275095519279E-2</v>
      </c>
      <c r="J138" s="87">
        <f>VLOOKUP($A138,原始数据!$A:$AAA,22,0)</f>
        <v>0.13603630265364491</v>
      </c>
      <c r="K138" s="87">
        <f>VLOOKUP($A138,原始数据!$A:$AAA,23,0)</f>
        <v>0</v>
      </c>
      <c r="L138" s="87">
        <f>VLOOKUP($A138,原始数据!$A:$AAA,37,0)</f>
        <v>-1.4789647246927081E-2</v>
      </c>
      <c r="M138" s="129">
        <f>VLOOKUP($A138,原始数据!$A:$AAA,45,0)</f>
        <v>3.8579038473343372</v>
      </c>
      <c r="N138" s="88" t="s">
        <v>1062</v>
      </c>
      <c r="O138" s="87">
        <f>VLOOKUP($A138,原始数据!$A:$AAA,29,0)</f>
        <v>-1.966085033177651E-3</v>
      </c>
      <c r="R138" s="82">
        <f>VLOOKUP($A138,原始数据!$A:$AAA,46,0)</f>
        <v>4.5260039499670501E-3</v>
      </c>
      <c r="S138" s="82">
        <f>VLOOKUP($A138,原始数据!$A:$AAA,47,0)</f>
        <v>-1.638404194314047E-4</v>
      </c>
      <c r="T138" s="82">
        <f>VLOOKUP($A138,原始数据!$A:$AAA,48,0)</f>
        <v>3.3557046979866278E-3</v>
      </c>
      <c r="U138" s="82">
        <f>VLOOKUP($A138,原始数据!$A:$AAA,49,0)</f>
        <v>-4.0786361040867641E-4</v>
      </c>
      <c r="V138" s="82">
        <f>VLOOKUP($A138,原始数据!$A:$AAA,50,0)</f>
        <v>0</v>
      </c>
      <c r="W138" s="82">
        <f>VLOOKUP($A138,原始数据!$A:$AAA,51,0)</f>
        <v>0</v>
      </c>
      <c r="X138" s="82">
        <f>VLOOKUP($A138,原始数据!$A:$AAA,52,0)</f>
        <v>0</v>
      </c>
      <c r="Y138" s="82">
        <f>VLOOKUP($A138,原始数据!$A:$AAA,53,0)</f>
        <v>0</v>
      </c>
      <c r="Z138" s="82">
        <f>VLOOKUP($A138,原始数据!$A:$AAA,54,0)</f>
        <v>0</v>
      </c>
      <c r="AA138" s="82">
        <f>VLOOKUP($A138,原始数据!$A:$AAA,55,0)</f>
        <v>0</v>
      </c>
      <c r="AB138" s="82">
        <f>VLOOKUP($A138,原始数据!$A:$AAA,56,0)</f>
        <v>0</v>
      </c>
      <c r="AC138" s="82">
        <f>VLOOKUP($A138,原始数据!$A:$AAA,57,0)</f>
        <v>0</v>
      </c>
    </row>
    <row r="139" spans="1:29" ht="15" x14ac:dyDescent="0.25">
      <c r="A139">
        <v>638800</v>
      </c>
      <c r="B139" s="5" t="s">
        <v>1935</v>
      </c>
      <c r="C139" s="5" t="s">
        <v>1937</v>
      </c>
      <c r="D139" s="5" t="s">
        <v>1972</v>
      </c>
      <c r="E139" s="5" t="str">
        <f>VLOOKUP(A139,原始数据!$A:$F,6,0)</f>
        <v>2021-12-20 00:00:00</v>
      </c>
      <c r="F139" s="87">
        <f>VLOOKUP($A139,原始数据!$A:$AAA,13,0)</f>
        <v>9.5177664974621656E-4</v>
      </c>
      <c r="G139" s="87">
        <f>VLOOKUP($A139,原始数据!$A:$AAA,15,0)</f>
        <v>7.7457478240039457E-3</v>
      </c>
      <c r="H139" s="87">
        <f>VLOOKUP($A139,原始数据!$A:$AAA,20,0)</f>
        <v>2.2690437601296631E-2</v>
      </c>
      <c r="I139" s="87">
        <f>VLOOKUP($A139,原始数据!$A:$AAA,21,0)</f>
        <v>4.4877222692633278E-2</v>
      </c>
      <c r="J139" s="87">
        <f>VLOOKUP($A139,原始数据!$A:$AAA,22,0)</f>
        <v>0.17629482071713151</v>
      </c>
      <c r="K139" s="87">
        <f>VLOOKUP($A139,原始数据!$A:$AAA,23,0)</f>
        <v>0</v>
      </c>
      <c r="L139" s="87">
        <f>VLOOKUP($A139,原始数据!$A:$AAA,37,0)</f>
        <v>-3.0858244937319219E-2</v>
      </c>
      <c r="M139" s="129">
        <f>VLOOKUP($A139,原始数据!$A:$AAA,45,0)</f>
        <v>2.3246432157855872</v>
      </c>
      <c r="N139" s="88" t="s">
        <v>1062</v>
      </c>
      <c r="O139" s="87">
        <f>VLOOKUP($A139,原始数据!$A:$AAA,29,0)</f>
        <v>-2.0523138832997868E-2</v>
      </c>
      <c r="R139" s="82">
        <f>VLOOKUP($A139,原始数据!$A:$AAA,46,0)</f>
        <v>4.9432739059966924E-3</v>
      </c>
      <c r="S139" s="82">
        <f>VLOOKUP($A139,原始数据!$A:$AAA,47,0)</f>
        <v>-6.8542859446818483E-3</v>
      </c>
      <c r="T139" s="82">
        <f>VLOOKUP($A139,原始数据!$A:$AAA,48,0)</f>
        <v>7.7457478240039457E-3</v>
      </c>
      <c r="U139" s="82">
        <f>VLOOKUP($A139,原始数据!$A:$AAA,49,0)</f>
        <v>0</v>
      </c>
      <c r="V139" s="82">
        <f>VLOOKUP($A139,原始数据!$A:$AAA,50,0)</f>
        <v>0</v>
      </c>
      <c r="W139" s="82">
        <f>VLOOKUP($A139,原始数据!$A:$AAA,51,0)</f>
        <v>0</v>
      </c>
      <c r="X139" s="82">
        <f>VLOOKUP($A139,原始数据!$A:$AAA,52,0)</f>
        <v>0</v>
      </c>
      <c r="Y139" s="82">
        <f>VLOOKUP($A139,原始数据!$A:$AAA,53,0)</f>
        <v>0</v>
      </c>
      <c r="Z139" s="82">
        <f>VLOOKUP($A139,原始数据!$A:$AAA,54,0)</f>
        <v>0</v>
      </c>
      <c r="AA139" s="82">
        <f>VLOOKUP($A139,原始数据!$A:$AAA,55,0)</f>
        <v>0</v>
      </c>
      <c r="AB139" s="82">
        <f>VLOOKUP($A139,原始数据!$A:$AAA,56,0)</f>
        <v>0</v>
      </c>
      <c r="AC139" s="82">
        <f>VLOOKUP($A139,原始数据!$A:$AAA,57,0)</f>
        <v>0</v>
      </c>
    </row>
    <row r="140" spans="1:29" ht="15" x14ac:dyDescent="0.25">
      <c r="A140">
        <v>303726</v>
      </c>
      <c r="B140" s="5" t="s">
        <v>2275</v>
      </c>
      <c r="C140" s="5" t="s">
        <v>2152</v>
      </c>
      <c r="D140" s="5" t="s">
        <v>1972</v>
      </c>
      <c r="E140" s="5" t="str">
        <f>VLOOKUP(A140,原始数据!$A:$F,6,0)</f>
        <v>2017-07-20 00:00:00</v>
      </c>
      <c r="F140" s="87">
        <f>VLOOKUP($A140,原始数据!$A:$AAA,13,0)</f>
        <v>4.3401208000282132E-4</v>
      </c>
      <c r="G140" s="87">
        <f>VLOOKUP($A140,原始数据!$A:$AAA,15,0)</f>
        <v>1.6350676072898199E-2</v>
      </c>
      <c r="H140" s="87">
        <f>VLOOKUP($A140,原始数据!$A:$AAA,20,0)</f>
        <v>4.3063463931520829E-2</v>
      </c>
      <c r="I140" s="87">
        <f>VLOOKUP($A140,原始数据!$A:$AAA,21,0)</f>
        <v>5.2007299270073082E-2</v>
      </c>
      <c r="J140" s="87">
        <f>VLOOKUP($A140,原始数据!$A:$AAA,22,0)</f>
        <v>5.4286909242994508E-2</v>
      </c>
      <c r="K140" s="87">
        <f>VLOOKUP($A140,原始数据!$A:$AAA,23,0)</f>
        <v>3.8616914990660778E-2</v>
      </c>
      <c r="L140" s="87">
        <f>VLOOKUP($A140,原始数据!$A:$AAA,37,0)</f>
        <v>-3.0365821497193239E-2</v>
      </c>
      <c r="M140" s="129">
        <f>VLOOKUP($A140,原始数据!$A:$AAA,45,0)</f>
        <v>2.9043438684385401</v>
      </c>
      <c r="N140" s="88" t="s">
        <v>293</v>
      </c>
      <c r="O140" s="87">
        <f>VLOOKUP($A140,原始数据!$A:$AAA,29,0)</f>
        <v>-4.8266783677050904E-3</v>
      </c>
      <c r="R140" s="82">
        <f>VLOOKUP($A140,原始数据!$A:$AAA,46,0)</f>
        <v>1.9495456088087781E-2</v>
      </c>
      <c r="S140" s="82">
        <f>VLOOKUP($A140,原始数据!$A:$AAA,47,0)</f>
        <v>6.6577896138482204E-3</v>
      </c>
      <c r="T140" s="82">
        <f>VLOOKUP($A140,原始数据!$A:$AAA,48,0)</f>
        <v>1.4587007642563149E-2</v>
      </c>
      <c r="U140" s="82">
        <f>VLOOKUP($A140,原始数据!$A:$AAA,49,0)</f>
        <v>1.7383116647955439E-3</v>
      </c>
      <c r="V140" s="82">
        <f>VLOOKUP($A140,原始数据!$A:$AAA,50,0)</f>
        <v>0</v>
      </c>
      <c r="W140" s="82">
        <f>VLOOKUP($A140,原始数据!$A:$AAA,51,0)</f>
        <v>0</v>
      </c>
      <c r="X140" s="82">
        <f>VLOOKUP($A140,原始数据!$A:$AAA,52,0)</f>
        <v>0</v>
      </c>
      <c r="Y140" s="82">
        <f>VLOOKUP($A140,原始数据!$A:$AAA,53,0)</f>
        <v>0</v>
      </c>
      <c r="Z140" s="82">
        <f>VLOOKUP($A140,原始数据!$A:$AAA,54,0)</f>
        <v>0</v>
      </c>
      <c r="AA140" s="82">
        <f>VLOOKUP($A140,原始数据!$A:$AAA,55,0)</f>
        <v>0</v>
      </c>
      <c r="AB140" s="82">
        <f>VLOOKUP($A140,原始数据!$A:$AAA,56,0)</f>
        <v>0</v>
      </c>
      <c r="AC140" s="82">
        <f>VLOOKUP($A140,原始数据!$A:$AAA,57,0)</f>
        <v>0</v>
      </c>
    </row>
    <row r="141" spans="1:29" ht="15" x14ac:dyDescent="0.25">
      <c r="A141">
        <v>272014</v>
      </c>
      <c r="B141" s="5" t="s">
        <v>2273</v>
      </c>
      <c r="C141" s="5" t="s">
        <v>471</v>
      </c>
      <c r="D141" s="5" t="s">
        <v>1972</v>
      </c>
      <c r="E141" s="5" t="str">
        <f>VLOOKUP(A141,原始数据!$A:$F,6,0)</f>
        <v>2017-02-13 00:00:00</v>
      </c>
      <c r="F141" s="87">
        <f>VLOOKUP($A141,原始数据!$A:$AAA,13,0)</f>
        <v>5.1927217461054109E-3</v>
      </c>
      <c r="G141" s="87">
        <f>VLOOKUP($A141,原始数据!$A:$AAA,15,0)</f>
        <v>2.74445499266418E-2</v>
      </c>
      <c r="H141" s="87">
        <f>VLOOKUP($A141,原始数据!$A:$AAA,20,0)</f>
        <v>0.11095558044046271</v>
      </c>
      <c r="I141" s="87">
        <f>VLOOKUP($A141,原始数据!$A:$AAA,21,0)</f>
        <v>4.5208485735186647E-2</v>
      </c>
      <c r="J141" s="87">
        <f>VLOOKUP($A141,原始数据!$A:$AAA,22,0)</f>
        <v>-1.711245326430821E-2</v>
      </c>
      <c r="K141" s="87">
        <f>VLOOKUP($A141,原始数据!$A:$AAA,23,0)</f>
        <v>4.3099999999999923E-2</v>
      </c>
      <c r="L141" s="87">
        <f>VLOOKUP($A141,原始数据!$A:$AAA,37,0)</f>
        <v>-8.9015151515151589E-2</v>
      </c>
      <c r="M141" s="129">
        <f>VLOOKUP($A141,原始数据!$A:$AAA,45,0)</f>
        <v>1.3027656063208</v>
      </c>
      <c r="N141" s="88" t="s">
        <v>1062</v>
      </c>
      <c r="O141" s="87">
        <f>VLOOKUP($A141,原始数据!$A:$AAA,29,0)</f>
        <v>-6.4165155530758623E-3</v>
      </c>
      <c r="R141" s="82">
        <f>VLOOKUP($A141,原始数据!$A:$AAA,46,0)</f>
        <v>3.2661440836130322E-3</v>
      </c>
      <c r="S141" s="82">
        <f>VLOOKUP($A141,原始数据!$A:$AAA,47,0)</f>
        <v>6.3435959445633072E-2</v>
      </c>
      <c r="T141" s="82">
        <f>VLOOKUP($A141,原始数据!$A:$AAA,48,0)</f>
        <v>2.4467075170449441E-2</v>
      </c>
      <c r="U141" s="82">
        <f>VLOOKUP($A141,原始数据!$A:$AAA,49,0)</f>
        <v>2.9063645170801511E-3</v>
      </c>
      <c r="V141" s="82">
        <f>VLOOKUP($A141,原始数据!$A:$AAA,50,0)</f>
        <v>0</v>
      </c>
      <c r="W141" s="82">
        <f>VLOOKUP($A141,原始数据!$A:$AAA,51,0)</f>
        <v>0</v>
      </c>
      <c r="X141" s="82">
        <f>VLOOKUP($A141,原始数据!$A:$AAA,52,0)</f>
        <v>0</v>
      </c>
      <c r="Y141" s="82">
        <f>VLOOKUP($A141,原始数据!$A:$AAA,53,0)</f>
        <v>0</v>
      </c>
      <c r="Z141" s="82">
        <f>VLOOKUP($A141,原始数据!$A:$AAA,54,0)</f>
        <v>0</v>
      </c>
      <c r="AA141" s="82">
        <f>VLOOKUP($A141,原始数据!$A:$AAA,55,0)</f>
        <v>0</v>
      </c>
      <c r="AB141" s="82">
        <f>VLOOKUP($A141,原始数据!$A:$AAA,56,0)</f>
        <v>0</v>
      </c>
      <c r="AC141" s="82">
        <f>VLOOKUP($A141,原始数据!$A:$AAA,57,0)</f>
        <v>0</v>
      </c>
    </row>
    <row r="142" spans="1:29" ht="15" x14ac:dyDescent="0.25">
      <c r="A142">
        <v>452424</v>
      </c>
      <c r="B142" s="5" t="s">
        <v>2271</v>
      </c>
      <c r="C142" s="114" t="s">
        <v>2146</v>
      </c>
      <c r="D142" s="5" t="s">
        <v>1972</v>
      </c>
      <c r="E142" s="5" t="str">
        <f>VLOOKUP(A142,原始数据!$A:$F,6,0)</f>
        <v>2019-12-16 00:00:00</v>
      </c>
      <c r="F142" s="87">
        <f>VLOOKUP($A142,原始数据!$A:$AAA,13,0)</f>
        <v>9.7680097680097333E-4</v>
      </c>
      <c r="G142" s="87">
        <f>VLOOKUP($A142,原始数据!$A:$AAA,15,0)</f>
        <v>6.6306483300588859E-3</v>
      </c>
      <c r="H142" s="87">
        <f>VLOOKUP($A142,原始数据!$A:$AAA,20,0)</f>
        <v>-1.8668831168830999E-3</v>
      </c>
      <c r="I142" s="87">
        <f>VLOOKUP($A142,原始数据!$A:$AAA,21,0)</f>
        <v>2.8552345967607359E-2</v>
      </c>
      <c r="J142" s="87">
        <f>VLOOKUP($A142,原始数据!$A:$AAA,22,0)</f>
        <v>1.3624439367013521E-2</v>
      </c>
      <c r="K142" s="87">
        <f>VLOOKUP($A142,原始数据!$A:$AAA,23,0)</f>
        <v>0.107497656982193</v>
      </c>
      <c r="L142" s="87">
        <f>VLOOKUP($A142,原始数据!$A:$AAA,37,0)</f>
        <v>-3.3541967581447653E-2</v>
      </c>
      <c r="M142" s="129">
        <f>VLOOKUP($A142,原始数据!$A:$AAA,45,0)</f>
        <v>1.6674013347565031</v>
      </c>
      <c r="N142" s="88" t="s">
        <v>1062</v>
      </c>
      <c r="O142" s="87">
        <f>VLOOKUP($A142,原始数据!$A:$AAA,29,0)</f>
        <v>-1.8738797458041499E-2</v>
      </c>
      <c r="R142" s="82">
        <f>VLOOKUP($A142,原始数据!$A:$AAA,46,0)</f>
        <v>-1.306818181818181E-2</v>
      </c>
      <c r="S142" s="82">
        <f>VLOOKUP($A142,原始数据!$A:$AAA,47,0)</f>
        <v>4.6878855169010247E-3</v>
      </c>
      <c r="T142" s="82">
        <f>VLOOKUP($A142,原始数据!$A:$AAA,48,0)</f>
        <v>6.6306483300588859E-3</v>
      </c>
      <c r="U142" s="82">
        <f>VLOOKUP($A142,原始数据!$A:$AAA,49,0)</f>
        <v>0</v>
      </c>
      <c r="V142" s="82">
        <f>VLOOKUP($A142,原始数据!$A:$AAA,50,0)</f>
        <v>0</v>
      </c>
      <c r="W142" s="82">
        <f>VLOOKUP($A142,原始数据!$A:$AAA,51,0)</f>
        <v>0</v>
      </c>
      <c r="X142" s="82">
        <f>VLOOKUP($A142,原始数据!$A:$AAA,52,0)</f>
        <v>0</v>
      </c>
      <c r="Y142" s="82">
        <f>VLOOKUP($A142,原始数据!$A:$AAA,53,0)</f>
        <v>0</v>
      </c>
      <c r="Z142" s="82">
        <f>VLOOKUP($A142,原始数据!$A:$AAA,54,0)</f>
        <v>0</v>
      </c>
      <c r="AA142" s="82">
        <f>VLOOKUP($A142,原始数据!$A:$AAA,55,0)</f>
        <v>0</v>
      </c>
      <c r="AB142" s="82">
        <f>VLOOKUP($A142,原始数据!$A:$AAA,56,0)</f>
        <v>0</v>
      </c>
      <c r="AC142" s="82">
        <f>VLOOKUP($A142,原始数据!$A:$AAA,57,0)</f>
        <v>0</v>
      </c>
    </row>
    <row r="143" spans="1:29" ht="15" x14ac:dyDescent="0.25">
      <c r="A143">
        <v>514472</v>
      </c>
      <c r="B143" s="5" t="s">
        <v>2277</v>
      </c>
      <c r="C143" s="5" t="s">
        <v>2215</v>
      </c>
      <c r="D143" s="5" t="s">
        <v>1972</v>
      </c>
      <c r="E143" s="5" t="str">
        <f>VLOOKUP(A143,原始数据!$A:$F,6,0)</f>
        <v>2020-11-04 00:00:00</v>
      </c>
      <c r="F143" s="87">
        <f>VLOOKUP($A143,原始数据!$A:$AAA,13,0)</f>
        <v>1.29607128392073E-3</v>
      </c>
      <c r="G143" s="87">
        <f>VLOOKUP($A143,原始数据!$A:$AAA,15,0)</f>
        <v>5.2045214279905494E-3</v>
      </c>
      <c r="H143" s="87">
        <f>VLOOKUP($A143,原始数据!$A:$AAA,20,0)</f>
        <v>-7.9454253611557224E-3</v>
      </c>
      <c r="I143" s="87">
        <f>VLOOKUP($A143,原始数据!$A:$AAA,21,0)</f>
        <v>5.2898428257562857E-2</v>
      </c>
      <c r="J143" s="87">
        <f>VLOOKUP($A143,原始数据!$A:$AAA,22,0)</f>
        <v>5.8781426142972222E-2</v>
      </c>
      <c r="K143" s="87">
        <f>VLOOKUP($A143,原始数据!$A:$AAA,23,0)</f>
        <v>0.1190428514217059</v>
      </c>
      <c r="L143" s="87">
        <f>VLOOKUP($A143,原始数据!$A:$AAA,37,0)</f>
        <v>-3.4594680177327468E-2</v>
      </c>
      <c r="M143" s="129">
        <f>VLOOKUP($A143,原始数据!$A:$AAA,45,0)</f>
        <v>2.2529360458838421</v>
      </c>
      <c r="N143" s="88" t="s">
        <v>293</v>
      </c>
      <c r="O143" s="87">
        <f>VLOOKUP($A143,原始数据!$A:$AAA,29,0)</f>
        <v>-2.2444889779559139E-2</v>
      </c>
      <c r="R143" s="82">
        <f>VLOOKUP($A143,原始数据!$A:$AAA,46,0)</f>
        <v>-7.3033707865167719E-3</v>
      </c>
      <c r="S143" s="82">
        <f>VLOOKUP($A143,原始数据!$A:$AAA,47,0)</f>
        <v>-7.5187969924812581E-3</v>
      </c>
      <c r="T143" s="82">
        <f>VLOOKUP($A143,原始数据!$A:$AAA,48,0)</f>
        <v>1.951695535496345E-3</v>
      </c>
      <c r="U143" s="82">
        <f>VLOOKUP($A143,原始数据!$A:$AAA,49,0)</f>
        <v>3.2464897329762539E-3</v>
      </c>
      <c r="V143" s="82">
        <f>VLOOKUP($A143,原始数据!$A:$AAA,50,0)</f>
        <v>0</v>
      </c>
      <c r="W143" s="82">
        <f>VLOOKUP($A143,原始数据!$A:$AAA,51,0)</f>
        <v>0</v>
      </c>
      <c r="X143" s="82">
        <f>VLOOKUP($A143,原始数据!$A:$AAA,52,0)</f>
        <v>0</v>
      </c>
      <c r="Y143" s="82">
        <f>VLOOKUP($A143,原始数据!$A:$AAA,53,0)</f>
        <v>0</v>
      </c>
      <c r="Z143" s="82">
        <f>VLOOKUP($A143,原始数据!$A:$AAA,54,0)</f>
        <v>0</v>
      </c>
      <c r="AA143" s="82">
        <f>VLOOKUP($A143,原始数据!$A:$AAA,55,0)</f>
        <v>0</v>
      </c>
      <c r="AB143" s="82">
        <f>VLOOKUP($A143,原始数据!$A:$AAA,56,0)</f>
        <v>0</v>
      </c>
      <c r="AC143" s="82">
        <f>VLOOKUP($A143,原始数据!$A:$AAA,57,0)</f>
        <v>0</v>
      </c>
    </row>
    <row r="144" spans="1:29" ht="15" x14ac:dyDescent="0.25">
      <c r="A144">
        <v>557373</v>
      </c>
      <c r="B144" s="5" t="s">
        <v>2278</v>
      </c>
      <c r="C144" s="5" t="s">
        <v>2205</v>
      </c>
      <c r="D144" s="5" t="s">
        <v>1972</v>
      </c>
      <c r="E144" s="5" t="str">
        <f>VLOOKUP(A144,原始数据!$A:$F,6,0)</f>
        <v>2021-04-08 00:00:00</v>
      </c>
      <c r="F144" s="87">
        <f>VLOOKUP($A144,原始数据!$A:$AAA,13,0)</f>
        <v>6.9390902081725159E-3</v>
      </c>
      <c r="G144" s="87">
        <f>VLOOKUP($A144,原始数据!$A:$AAA,15,0)</f>
        <v>-2.682563338301058E-2</v>
      </c>
      <c r="H144" s="87">
        <f>VLOOKUP($A144,原始数据!$A:$AAA,20,0)</f>
        <v>-1.8967136150234709E-2</v>
      </c>
      <c r="I144" s="87">
        <f>VLOOKUP($A144,原始数据!$A:$AAA,21,0)</f>
        <v>-7.6407007081624734E-3</v>
      </c>
      <c r="J144" s="87">
        <f>VLOOKUP($A144,原始数据!$A:$AAA,22,0)</f>
        <v>6.5739821251241448E-2</v>
      </c>
      <c r="K144" s="87">
        <f>VLOOKUP($A144,原始数据!$A:$AAA,23,0)</f>
        <v>0</v>
      </c>
      <c r="L144" s="87">
        <f>VLOOKUP($A144,原始数据!$A:$AAA,37,0)</f>
        <v>-7.1831111906252632E-2</v>
      </c>
      <c r="M144" s="129">
        <f>VLOOKUP($A144,原始数据!$A:$AAA,45,0)</f>
        <v>0.2821710608784026</v>
      </c>
      <c r="N144" s="88" t="s">
        <v>1062</v>
      </c>
      <c r="O144" s="87">
        <f>VLOOKUP($A144,原始数据!$A:$AAA,29,0)</f>
        <v>-7.1831111906252632E-2</v>
      </c>
      <c r="R144" s="82">
        <f>VLOOKUP($A144,原始数据!$A:$AAA,46,0)</f>
        <v>3.3333333333333437E-2</v>
      </c>
      <c r="S144" s="82">
        <f>VLOOKUP($A144,原始数据!$A:$AAA,47,0)</f>
        <v>-6.6333484779645957E-3</v>
      </c>
      <c r="T144" s="82">
        <f>VLOOKUP($A144,原始数据!$A:$AAA,48,0)</f>
        <v>-2.6732488822652889E-2</v>
      </c>
      <c r="U144" s="82">
        <f>VLOOKUP($A144,原始数据!$A:$AAA,49,0)</f>
        <v>-9.5702938080144406E-5</v>
      </c>
      <c r="V144" s="82">
        <f>VLOOKUP($A144,原始数据!$A:$AAA,50,0)</f>
        <v>0</v>
      </c>
      <c r="W144" s="82">
        <f>VLOOKUP($A144,原始数据!$A:$AAA,51,0)</f>
        <v>0</v>
      </c>
      <c r="X144" s="82">
        <f>VLOOKUP($A144,原始数据!$A:$AAA,52,0)</f>
        <v>0</v>
      </c>
      <c r="Y144" s="82">
        <f>VLOOKUP($A144,原始数据!$A:$AAA,53,0)</f>
        <v>0</v>
      </c>
      <c r="Z144" s="82">
        <f>VLOOKUP($A144,原始数据!$A:$AAA,54,0)</f>
        <v>0</v>
      </c>
      <c r="AA144" s="82">
        <f>VLOOKUP($A144,原始数据!$A:$AAA,55,0)</f>
        <v>0</v>
      </c>
      <c r="AB144" s="82">
        <f>VLOOKUP($A144,原始数据!$A:$AAA,56,0)</f>
        <v>0</v>
      </c>
      <c r="AC144" s="82">
        <f>VLOOKUP($A144,原始数据!$A:$AAA,57,0)</f>
        <v>0</v>
      </c>
    </row>
    <row r="145" spans="1:29" ht="15" x14ac:dyDescent="0.25">
      <c r="A145">
        <v>565611</v>
      </c>
      <c r="B145" s="5" t="s">
        <v>2801</v>
      </c>
      <c r="C145" s="5" t="s">
        <v>2784</v>
      </c>
      <c r="D145" s="5" t="s">
        <v>1972</v>
      </c>
      <c r="E145" s="5" t="str">
        <f>VLOOKUP(A145,原始数据!$A:$F,6,0)</f>
        <v>2021-05-14 00:00:00</v>
      </c>
      <c r="F145" s="87">
        <f>VLOOKUP($A145,原始数据!$A:$AAA,13,0)</f>
        <v>-8.7177316969953011E-3</v>
      </c>
      <c r="G145" s="87">
        <f>VLOOKUP($A145,原始数据!$A:$AAA,15,0)</f>
        <v>-2.2044088176352731E-2</v>
      </c>
      <c r="H145" s="87">
        <f>VLOOKUP($A145,原始数据!$A:$AAA,20,0)</f>
        <v>0.13929961089494161</v>
      </c>
      <c r="I145" s="87">
        <f>VLOOKUP($A145,原始数据!$A:$AAA,21,0)</f>
        <v>-1.0967866076582729E-2</v>
      </c>
      <c r="J145" s="87">
        <f>VLOOKUP($A145,原始数据!$A:$AAA,22,0)</f>
        <v>0.1045696068012754</v>
      </c>
      <c r="K145" s="87">
        <f>VLOOKUP($A145,原始数据!$A:$AAA,23,0)</f>
        <v>0</v>
      </c>
      <c r="L145" s="87">
        <f>VLOOKUP($A145,原始数据!$A:$AAA,37,0)</f>
        <v>-0.19353462981917441</v>
      </c>
      <c r="M145" s="129">
        <f>VLOOKUP($A145,原始数据!$A:$AAA,45,0)</f>
        <v>0.39699684251174527</v>
      </c>
      <c r="N145" s="88" t="s">
        <v>1062</v>
      </c>
      <c r="O145" s="87">
        <f>VLOOKUP($A145,原始数据!$A:$AAA,29,0)</f>
        <v>-7.6777550055178889E-2</v>
      </c>
      <c r="R145" s="82">
        <f>VLOOKUP($A145,原始数据!$A:$AAA,46,0)</f>
        <v>8.6964980544746995E-2</v>
      </c>
      <c r="S145" s="82">
        <f>VLOOKUP($A145,原始数据!$A:$AAA,47,0)</f>
        <v>7.1773760515482454E-2</v>
      </c>
      <c r="T145" s="82">
        <f>VLOOKUP($A145,原始数据!$A:$AAA,48,0)</f>
        <v>-1.53640614562458E-2</v>
      </c>
      <c r="U145" s="82">
        <f>VLOOKUP($A145,原始数据!$A:$AAA,49,0)</f>
        <v>-6.7842605156037683E-3</v>
      </c>
      <c r="V145" s="82">
        <f>VLOOKUP($A145,原始数据!$A:$AAA,50,0)</f>
        <v>0</v>
      </c>
      <c r="W145" s="82">
        <f>VLOOKUP($A145,原始数据!$A:$AAA,51,0)</f>
        <v>0</v>
      </c>
      <c r="X145" s="82">
        <f>VLOOKUP($A145,原始数据!$A:$AAA,52,0)</f>
        <v>0</v>
      </c>
      <c r="Y145" s="82">
        <f>VLOOKUP($A145,原始数据!$A:$AAA,53,0)</f>
        <v>0</v>
      </c>
      <c r="Z145" s="82">
        <f>VLOOKUP($A145,原始数据!$A:$AAA,54,0)</f>
        <v>0</v>
      </c>
      <c r="AA145" s="82">
        <f>VLOOKUP($A145,原始数据!$A:$AAA,55,0)</f>
        <v>0</v>
      </c>
      <c r="AB145" s="82">
        <f>VLOOKUP($A145,原始数据!$A:$AAA,56,0)</f>
        <v>0</v>
      </c>
      <c r="AC145" s="82">
        <f>VLOOKUP($A145,原始数据!$A:$AAA,57,0)</f>
        <v>0</v>
      </c>
    </row>
    <row r="146" spans="1:29" ht="15" x14ac:dyDescent="0.25">
      <c r="A146">
        <v>461324</v>
      </c>
      <c r="B146" s="5" t="s">
        <v>2280</v>
      </c>
      <c r="C146" s="5" t="s">
        <v>2134</v>
      </c>
      <c r="D146" s="5" t="s">
        <v>1972</v>
      </c>
      <c r="E146" s="5" t="str">
        <f>VLOOKUP(A146,原始数据!$A:$F,6,0)</f>
        <v>2020-02-20 00:00:00</v>
      </c>
      <c r="F146" s="87">
        <f>VLOOKUP($A146,原始数据!$A:$AAA,13,0)</f>
        <v>-2.6326286398086212E-3</v>
      </c>
      <c r="G146" s="87">
        <f>VLOOKUP($A146,原始数据!$A:$AAA,15,0)</f>
        <v>4.0009602304547093E-4</v>
      </c>
      <c r="H146" s="87">
        <f>VLOOKUP($A146,原始数据!$A:$AAA,20,0)</f>
        <v>2.2825820175079729E-2</v>
      </c>
      <c r="I146" s="87">
        <f>VLOOKUP($A146,原始数据!$A:$AAA,21,0)</f>
        <v>1.9602936269602859E-2</v>
      </c>
      <c r="J146" s="87">
        <f>VLOOKUP($A146,原始数据!$A:$AAA,22,0)</f>
        <v>-5.0455445544554389E-2</v>
      </c>
      <c r="K146" s="87">
        <f>VLOOKUP($A146,原始数据!$A:$AAA,23,0)</f>
        <v>5.7635921923431248E-2</v>
      </c>
      <c r="L146" s="87">
        <f>VLOOKUP($A146,原始数据!$A:$AAA,37,0)</f>
        <v>-8.7567987567987587E-2</v>
      </c>
      <c r="M146" s="129">
        <f>VLOOKUP($A146,原始数据!$A:$AAA,45,0)</f>
        <v>0.88146239921824476</v>
      </c>
      <c r="N146" s="88" t="s">
        <v>1062</v>
      </c>
      <c r="O146" s="87">
        <f>VLOOKUP($A146,原始数据!$A:$AAA,29,0)</f>
        <v>-3.6858974358973859E-3</v>
      </c>
      <c r="R146" s="82">
        <f>VLOOKUP($A146,原始数据!$A:$AAA,46,0)</f>
        <v>2.078049578663177E-2</v>
      </c>
      <c r="S146" s="82">
        <f>VLOOKUP($A146,原始数据!$A:$AAA,47,0)</f>
        <v>-3.446341267932973E-3</v>
      </c>
      <c r="T146" s="82">
        <f>VLOOKUP($A146,原始数据!$A:$AAA,48,0)</f>
        <v>0</v>
      </c>
      <c r="U146" s="82">
        <f>VLOOKUP($A146,原始数据!$A:$AAA,49,0)</f>
        <v>0</v>
      </c>
      <c r="V146" s="82">
        <f>VLOOKUP($A146,原始数据!$A:$AAA,50,0)</f>
        <v>0</v>
      </c>
      <c r="W146" s="82">
        <f>VLOOKUP($A146,原始数据!$A:$AAA,51,0)</f>
        <v>0</v>
      </c>
      <c r="X146" s="82">
        <f>VLOOKUP($A146,原始数据!$A:$AAA,52,0)</f>
        <v>0</v>
      </c>
      <c r="Y146" s="82">
        <f>VLOOKUP($A146,原始数据!$A:$AAA,53,0)</f>
        <v>0</v>
      </c>
      <c r="Z146" s="82">
        <f>VLOOKUP($A146,原始数据!$A:$AAA,54,0)</f>
        <v>0</v>
      </c>
      <c r="AA146" s="82">
        <f>VLOOKUP($A146,原始数据!$A:$AAA,55,0)</f>
        <v>0</v>
      </c>
      <c r="AB146" s="82">
        <f>VLOOKUP($A146,原始数据!$A:$AAA,56,0)</f>
        <v>0</v>
      </c>
      <c r="AC146" s="82">
        <f>VLOOKUP($A146,原始数据!$A:$AAA,57,0)</f>
        <v>0</v>
      </c>
    </row>
    <row r="147" spans="1:29" ht="15" x14ac:dyDescent="0.25">
      <c r="A147">
        <v>224270</v>
      </c>
      <c r="B147" s="5" t="s">
        <v>2147</v>
      </c>
      <c r="C147" s="5" t="s">
        <v>2149</v>
      </c>
      <c r="D147" s="5" t="s">
        <v>1972</v>
      </c>
      <c r="E147" s="5" t="str">
        <f>VLOOKUP(A147,原始数据!$A:$F,6,0)</f>
        <v>2014-12-24 00:00:00</v>
      </c>
      <c r="F147" s="87">
        <f>VLOOKUP($A147,原始数据!$A:$AAA,13,0)</f>
        <v>-3.3063091625525902E-3</v>
      </c>
      <c r="G147" s="87">
        <f>VLOOKUP($A147,原始数据!$A:$AAA,15,0)</f>
        <v>-4.7487675817465824E-3</v>
      </c>
      <c r="H147" s="87">
        <f>VLOOKUP($A147,原始数据!$A:$AAA,20,0)</f>
        <v>-4.5251420885938587E-2</v>
      </c>
      <c r="I147" s="87">
        <f>VLOOKUP($A147,原始数据!$A:$AAA,21,0)</f>
        <v>6.1774461028192507E-2</v>
      </c>
      <c r="J147" s="87">
        <f>VLOOKUP($A147,原始数据!$A:$AAA,22,0)</f>
        <v>-4.9048819619529338E-3</v>
      </c>
      <c r="K147" s="87">
        <f>VLOOKUP($A147,原始数据!$A:$AAA,23,0)</f>
        <v>7.0149619818494102E-2</v>
      </c>
      <c r="L147" s="87">
        <f>VLOOKUP($A147,原始数据!$A:$AAA,37,0)</f>
        <v>-5.3836499761976922E-2</v>
      </c>
      <c r="M147" s="129">
        <f>VLOOKUP($A147,原始数据!$A:$AAA,45,0)</f>
        <v>1.6028440676259159</v>
      </c>
      <c r="N147" s="88" t="s">
        <v>293</v>
      </c>
      <c r="O147" s="87">
        <f>VLOOKUP($A147,原始数据!$A:$AAA,29,0)</f>
        <v>-5.3836499761976922E-2</v>
      </c>
      <c r="R147" s="82">
        <f>VLOOKUP($A147,原始数据!$A:$AAA,46,0)</f>
        <v>2.5163781508961152E-3</v>
      </c>
      <c r="S147" s="82">
        <f>VLOOKUP($A147,原始数据!$A:$AAA,47,0)</f>
        <v>-4.1242913402865122E-2</v>
      </c>
      <c r="T147" s="82">
        <f>VLOOKUP($A147,原始数据!$A:$AAA,48,0)</f>
        <v>-5.0653520871964952E-3</v>
      </c>
      <c r="U147" s="82">
        <f>VLOOKUP($A147,原始数据!$A:$AAA,49,0)</f>
        <v>3.1819628164919678E-4</v>
      </c>
      <c r="V147" s="82">
        <f>VLOOKUP($A147,原始数据!$A:$AAA,50,0)</f>
        <v>0</v>
      </c>
      <c r="W147" s="82">
        <f>VLOOKUP($A147,原始数据!$A:$AAA,51,0)</f>
        <v>0</v>
      </c>
      <c r="X147" s="82">
        <f>VLOOKUP($A147,原始数据!$A:$AAA,52,0)</f>
        <v>0</v>
      </c>
      <c r="Y147" s="82">
        <f>VLOOKUP($A147,原始数据!$A:$AAA,53,0)</f>
        <v>0</v>
      </c>
      <c r="Z147" s="82">
        <f>VLOOKUP($A147,原始数据!$A:$AAA,54,0)</f>
        <v>0</v>
      </c>
      <c r="AA147" s="82">
        <f>VLOOKUP($A147,原始数据!$A:$AAA,55,0)</f>
        <v>0</v>
      </c>
      <c r="AB147" s="82">
        <f>VLOOKUP($A147,原始数据!$A:$AAA,56,0)</f>
        <v>0</v>
      </c>
      <c r="AC147" s="82">
        <f>VLOOKUP($A147,原始数据!$A:$AAA,57,0)</f>
        <v>0</v>
      </c>
    </row>
    <row r="148" spans="1:29" ht="15" x14ac:dyDescent="0.25">
      <c r="A148">
        <v>404292</v>
      </c>
      <c r="B148" s="5" t="s">
        <v>2135</v>
      </c>
      <c r="C148" s="5" t="s">
        <v>2137</v>
      </c>
      <c r="D148" s="5" t="s">
        <v>1972</v>
      </c>
      <c r="E148" s="5" t="str">
        <f>VLOOKUP(A148,原始数据!$A:$F,6,0)</f>
        <v>2018-12-04 00:00:00</v>
      </c>
      <c r="F148" s="87">
        <f>VLOOKUP($A148,原始数据!$A:$AAA,13,0)</f>
        <v>1.1096918409707829E-2</v>
      </c>
      <c r="G148" s="87">
        <f>VLOOKUP($A148,原始数据!$A:$AAA,15,0)</f>
        <v>4.2815973651708639E-2</v>
      </c>
      <c r="H148" s="87">
        <f>VLOOKUP($A148,原始数据!$A:$AAA,20,0)</f>
        <v>-2.6368388683886801E-2</v>
      </c>
      <c r="I148" s="87">
        <f>VLOOKUP($A148,原始数据!$A:$AAA,21,0)</f>
        <v>8.8080301129234595E-2</v>
      </c>
      <c r="J148" s="87">
        <f>VLOOKUP($A148,原始数据!$A:$AAA,22,0)</f>
        <v>-7.6477404403244464E-2</v>
      </c>
      <c r="K148" s="87">
        <f>VLOOKUP($A148,原始数据!$A:$AAA,23,0)</f>
        <v>4.9963500689431228E-2</v>
      </c>
      <c r="L148" s="87">
        <f>VLOOKUP($A148,原始数据!$A:$AAA,37,0)</f>
        <v>-9.3728357060407941E-2</v>
      </c>
      <c r="M148" s="130">
        <f>VLOOKUP($A148,原始数据!$A:$AAA,45,0)</f>
        <v>0.80441308867740824</v>
      </c>
      <c r="N148" s="88" t="s">
        <v>293</v>
      </c>
      <c r="O148" s="87">
        <f>VLOOKUP($A148,原始数据!$A:$AAA,29,0)</f>
        <v>-6.634378843788441E-2</v>
      </c>
      <c r="R148" s="82">
        <f>VLOOKUP($A148,原始数据!$A:$AAA,46,0)</f>
        <v>-2.2447724477244749E-2</v>
      </c>
      <c r="S148" s="82">
        <f>VLOOKUP($A148,原始数据!$A:$AAA,47,0)</f>
        <v>-1.8952500786410861E-2</v>
      </c>
      <c r="T148" s="82">
        <f>VLOOKUP($A148,原始数据!$A:$AAA,48,0)</f>
        <v>3.2358995471387431E-2</v>
      </c>
      <c r="U148" s="82">
        <f>VLOOKUP($A148,原始数据!$A:$AAA,49,0)</f>
        <v>1.012920721008137E-2</v>
      </c>
      <c r="V148" s="82">
        <f>VLOOKUP($A148,原始数据!$A:$AAA,50,0)</f>
        <v>0</v>
      </c>
      <c r="W148" s="82">
        <f>VLOOKUP($A148,原始数据!$A:$AAA,51,0)</f>
        <v>0</v>
      </c>
      <c r="X148" s="82">
        <f>VLOOKUP($A148,原始数据!$A:$AAA,52,0)</f>
        <v>0</v>
      </c>
      <c r="Y148" s="82">
        <f>VLOOKUP($A148,原始数据!$A:$AAA,53,0)</f>
        <v>0</v>
      </c>
      <c r="Z148" s="82">
        <f>VLOOKUP($A148,原始数据!$A:$AAA,54,0)</f>
        <v>0</v>
      </c>
      <c r="AA148" s="82">
        <f>VLOOKUP($A148,原始数据!$A:$AAA,55,0)</f>
        <v>0</v>
      </c>
      <c r="AB148" s="82">
        <f>VLOOKUP($A148,原始数据!$A:$AAA,56,0)</f>
        <v>0</v>
      </c>
      <c r="AC148" s="82">
        <f>VLOOKUP($A148,原始数据!$A:$AAA,57,0)</f>
        <v>0</v>
      </c>
    </row>
    <row r="149" spans="1:29" ht="15.6" x14ac:dyDescent="0.35">
      <c r="A149" t="s">
        <v>1150</v>
      </c>
      <c r="B149" s="89" t="s">
        <v>167</v>
      </c>
      <c r="C149" s="3"/>
      <c r="D149" s="3"/>
      <c r="E149" s="54"/>
      <c r="F149" s="89">
        <f>AVERAGE(F129:F148)</f>
        <v>6.3665604061592359E-4</v>
      </c>
      <c r="G149" s="89">
        <f t="shared" ref="G149:M149" si="10">AVERAGE(G129:G148)</f>
        <v>8.5460786197866737E-3</v>
      </c>
      <c r="H149" s="89">
        <f t="shared" si="10"/>
        <v>2.2504908324495605E-2</v>
      </c>
      <c r="I149" s="89">
        <f t="shared" si="10"/>
        <v>5.5283056568947872E-2</v>
      </c>
      <c r="J149" s="89">
        <f t="shared" si="10"/>
        <v>6.5642589048518094E-2</v>
      </c>
      <c r="K149" s="89">
        <f t="shared" si="10"/>
        <v>5.2117122405738306E-2</v>
      </c>
      <c r="L149" s="89">
        <f t="shared" si="10"/>
        <v>-5.4114788561619089E-2</v>
      </c>
      <c r="M149" s="131">
        <f t="shared" si="10"/>
        <v>2.0377014034357757</v>
      </c>
      <c r="N149" s="4"/>
      <c r="O149" s="87">
        <f>AVERAGE(O129:O148)</f>
        <v>-2.185671334332117E-2</v>
      </c>
      <c r="R149" s="113">
        <f>AVERAGE(R129:R148)</f>
        <v>1.0048508182699312E-2</v>
      </c>
      <c r="S149" s="113">
        <f t="shared" ref="S149:Y149" si="11">AVERAGE(S129:S148)</f>
        <v>4.3509850571710196E-3</v>
      </c>
      <c r="T149" s="113">
        <f t="shared" si="11"/>
        <v>7.7838481220010467E-3</v>
      </c>
      <c r="U149" s="113">
        <f t="shared" si="11"/>
        <v>7.1369914380514101E-4</v>
      </c>
      <c r="V149" s="113">
        <f t="shared" si="11"/>
        <v>0</v>
      </c>
      <c r="W149" s="113">
        <f t="shared" si="11"/>
        <v>0</v>
      </c>
      <c r="X149" s="113">
        <f t="shared" si="11"/>
        <v>0</v>
      </c>
      <c r="Y149" s="113">
        <f t="shared" si="11"/>
        <v>0</v>
      </c>
      <c r="Z149" s="113">
        <f>AVERAGE(Z129:Z148)</f>
        <v>0</v>
      </c>
      <c r="AA149" s="113">
        <f>AVERAGE(AA129:AA148)</f>
        <v>0</v>
      </c>
      <c r="AB149" s="113">
        <f>AVERAGE(AB129:AB148)</f>
        <v>0</v>
      </c>
      <c r="AC149" s="113">
        <f>AVERAGE(AC129:AC148)</f>
        <v>0</v>
      </c>
    </row>
    <row r="150" spans="1:29" ht="15.6" x14ac:dyDescent="0.25">
      <c r="A150" s="148" t="s">
        <v>2483</v>
      </c>
      <c r="B150" s="6" t="s">
        <v>223</v>
      </c>
      <c r="C150" s="95" t="s">
        <v>2484</v>
      </c>
      <c r="D150" s="90"/>
      <c r="E150" s="10"/>
      <c r="F150" s="102">
        <f>VLOOKUP($A150,原始数据!$A:$AAA,13,0)</f>
        <v>1.5378138598545199E-3</v>
      </c>
      <c r="G150" s="102">
        <f>VLOOKUP($A150,原始数据!$A:$AAA,15,0)</f>
        <v>1.140276159146336E-2</v>
      </c>
      <c r="H150" s="102">
        <f>VLOOKUP($A150,原始数据!$A:$AAA,20,0)</f>
        <v>-1.4843752549966731E-3</v>
      </c>
      <c r="I150" s="102">
        <f>VLOOKUP($A150,原始数据!$A:$AAA,21,0)</f>
        <v>3.4474190210768578E-2</v>
      </c>
      <c r="J150" s="102">
        <f>VLOOKUP($A150,原始数据!$A:$AAA,22,0)</f>
        <v>2.2756895295063421E-2</v>
      </c>
      <c r="K150" s="102">
        <f>VLOOKUP($A150,原始数据!$A:$AAA,23,0)</f>
        <v>7.3570927976835288E-2</v>
      </c>
      <c r="L150" s="102">
        <f>VLOOKUP($A150,原始数据!$A:$AAA,37,0)</f>
        <v>-3.074941950922086E-2</v>
      </c>
      <c r="M150" s="136">
        <f>VLOOKUP($A150,原始数据!$A:$AAA,45,0)</f>
        <v>2.1392141861601921</v>
      </c>
      <c r="N150" s="10"/>
      <c r="O150" s="87">
        <f>VLOOKUP($A150,原始数据!$A:$AAA,29,0)</f>
        <v>-2.6208565073653559E-2</v>
      </c>
      <c r="R150" s="82">
        <f>VLOOKUP($A150,原始数据!$A:$AAA,46,0)</f>
        <v>-1.1714624878019549E-2</v>
      </c>
      <c r="S150" s="82">
        <f>VLOOKUP($A150,原始数据!$A:$AAA,47,0)</f>
        <v>-3.697863289595094E-3</v>
      </c>
      <c r="T150" s="82">
        <f>VLOOKUP($A150,原始数据!$A:$AAA,48,0)</f>
        <v>8.8189149411397327E-3</v>
      </c>
      <c r="U150" s="82">
        <f>VLOOKUP($A150,原始数据!$A:$AAA,49,0)</f>
        <v>2.5612591239669862E-3</v>
      </c>
      <c r="V150" s="82">
        <f>VLOOKUP($A150,原始数据!$A:$AAA,50,0)</f>
        <v>0</v>
      </c>
      <c r="W150" s="82">
        <f>VLOOKUP($A150,原始数据!$A:$AAA,51,0)</f>
        <v>0</v>
      </c>
      <c r="X150" s="82">
        <f>VLOOKUP($A150,原始数据!$A:$AAA,52,0)</f>
        <v>0</v>
      </c>
      <c r="Y150" s="82">
        <f>VLOOKUP($A150,原始数据!$A:$AAA,53,0)</f>
        <v>0</v>
      </c>
      <c r="Z150" s="82">
        <f>VLOOKUP($A150,原始数据!$A:$AAA,54,0)</f>
        <v>0</v>
      </c>
      <c r="AA150" s="82">
        <f>VLOOKUP($A150,原始数据!$A:$AAA,55,0)</f>
        <v>0</v>
      </c>
      <c r="AB150" s="82">
        <f>VLOOKUP($A150,原始数据!$A:$AAA,56,0)</f>
        <v>0</v>
      </c>
      <c r="AC150" s="82">
        <f>VLOOKUP($A150,原始数据!$A:$AAA,57,0)</f>
        <v>0</v>
      </c>
    </row>
    <row r="151" spans="1:29" ht="20.399999999999999" x14ac:dyDescent="0.25">
      <c r="B151" s="158" t="s">
        <v>2427</v>
      </c>
      <c r="C151" s="158"/>
      <c r="D151" s="158"/>
      <c r="E151" s="158"/>
      <c r="F151" s="38"/>
      <c r="G151" s="38"/>
      <c r="H151" s="38"/>
      <c r="I151" s="38"/>
      <c r="J151" s="38"/>
      <c r="K151" s="38"/>
      <c r="L151" s="38"/>
      <c r="M151" s="134"/>
      <c r="N151" s="38"/>
      <c r="O151" s="139"/>
    </row>
    <row r="152" spans="1:29" ht="20.399999999999999" x14ac:dyDescent="0.25">
      <c r="B152" s="161"/>
      <c r="C152" s="161"/>
      <c r="D152" s="161"/>
      <c r="E152" s="161"/>
      <c r="F152" s="39"/>
      <c r="G152" s="39"/>
      <c r="H152" s="39"/>
      <c r="I152" s="39"/>
      <c r="J152" s="39"/>
      <c r="K152" s="39"/>
      <c r="L152" s="39"/>
      <c r="M152" s="135"/>
      <c r="N152" s="39"/>
      <c r="O152" s="139"/>
    </row>
    <row r="153" spans="1:29" ht="15" x14ac:dyDescent="0.25">
      <c r="A153">
        <v>342624</v>
      </c>
      <c r="B153" s="5" t="s">
        <v>2428</v>
      </c>
      <c r="C153" s="114" t="s">
        <v>15</v>
      </c>
      <c r="D153" s="5" t="s">
        <v>1061</v>
      </c>
      <c r="E153" s="5" t="str">
        <f>VLOOKUP(A153,原始数据!$A:$F,6,0)</f>
        <v>2017-12-28 00:00:00</v>
      </c>
      <c r="F153" s="87">
        <f>VLOOKUP($A153,原始数据!$A:$AAA,13,0)</f>
        <v>3.2822085889570703E-2</v>
      </c>
      <c r="G153" s="87">
        <f>VLOOKUP($A153,原始数据!$A:$AAA,15,0)</f>
        <v>4.3707377557346661E-2</v>
      </c>
      <c r="H153" s="87">
        <f>VLOOKUP($A153,原始数据!$A:$AAA,20,0)</f>
        <v>3.060912151821249E-2</v>
      </c>
      <c r="I153" s="87">
        <f>VLOOKUP($A153,原始数据!$A:$AAA,21,0)</f>
        <v>-0.10591133004926109</v>
      </c>
      <c r="J153" s="87">
        <f>VLOOKUP($A153,原始数据!$A:$AAA,22,0)</f>
        <v>-0.14526315789473701</v>
      </c>
      <c r="K153" s="87">
        <f>VLOOKUP($A153,原始数据!$A:$AAA,23,0)</f>
        <v>0.20509064113922931</v>
      </c>
      <c r="L153" s="87">
        <f>VLOOKUP($A153,原始数据!$A:$AAA,37,0)</f>
        <v>-0.31206562606813248</v>
      </c>
      <c r="M153" s="129">
        <f>VLOOKUP($A153,原始数据!$A:$AAA,45,0)</f>
        <v>0.73987211080696869</v>
      </c>
      <c r="N153" s="88" t="s">
        <v>1062</v>
      </c>
      <c r="O153" s="87">
        <f>VLOOKUP($A153,原始数据!$A:$AAA,29,0)</f>
        <v>-5.7151780137414072E-2</v>
      </c>
      <c r="R153" s="82">
        <f>VLOOKUP($A153,原始数据!$A:$AAA,46,0)</f>
        <v>-4.1628405264768957E-2</v>
      </c>
      <c r="S153" s="82">
        <f>VLOOKUP($A153,原始数据!$A:$AAA,47,0)</f>
        <v>2.0121366975407229E-2</v>
      </c>
      <c r="T153" s="82">
        <f>VLOOKUP($A153,原始数据!$A:$AAA,48,0)</f>
        <v>2.6348419094854188E-2</v>
      </c>
      <c r="U153" s="82">
        <f>VLOOKUP($A153,原始数据!$A:$AAA,49,0)</f>
        <v>1.69133192389006E-2</v>
      </c>
      <c r="V153" s="82">
        <f>VLOOKUP($A153,原始数据!$A:$AAA,50,0)</f>
        <v>0</v>
      </c>
      <c r="W153" s="82">
        <f>VLOOKUP($A153,原始数据!$A:$AAA,51,0)</f>
        <v>0</v>
      </c>
      <c r="X153" s="82">
        <f>VLOOKUP($A153,原始数据!$A:$AAA,52,0)</f>
        <v>0</v>
      </c>
      <c r="Y153" s="82">
        <f>VLOOKUP($A153,原始数据!$A:$AAA,53,0)</f>
        <v>0</v>
      </c>
      <c r="Z153" s="82">
        <f>VLOOKUP($A153,原始数据!$A:$AAA,54,0)</f>
        <v>0</v>
      </c>
      <c r="AA153" s="82">
        <f>VLOOKUP($A153,原始数据!$A:$AAA,55,0)</f>
        <v>0</v>
      </c>
      <c r="AB153" s="82">
        <f>VLOOKUP($A153,原始数据!$A:$AAA,56,0)</f>
        <v>0</v>
      </c>
      <c r="AC153" s="82">
        <f>VLOOKUP($A153,原始数据!$A:$AAA,57,0)</f>
        <v>0</v>
      </c>
    </row>
    <row r="154" spans="1:29" ht="15" x14ac:dyDescent="0.25">
      <c r="A154">
        <v>331881</v>
      </c>
      <c r="B154" s="5" t="s">
        <v>2429</v>
      </c>
      <c r="C154" s="5" t="s">
        <v>1909</v>
      </c>
      <c r="D154" s="5" t="s">
        <v>180</v>
      </c>
      <c r="E154" s="5" t="str">
        <f>VLOOKUP(A154,原始数据!$A:$F,6,0)</f>
        <v>2017-11-16 00:00:00</v>
      </c>
      <c r="F154" s="87">
        <f>VLOOKUP($A154,原始数据!$A:$AAA,13,0)</f>
        <v>2.668886534483628E-2</v>
      </c>
      <c r="G154" s="87">
        <f>VLOOKUP($A154,原始数据!$A:$AAA,15,0)</f>
        <v>5.355802334912374E-2</v>
      </c>
      <c r="H154" s="87">
        <f>VLOOKUP($A154,原始数据!$A:$AAA,20,0)</f>
        <v>0.1037587459998917</v>
      </c>
      <c r="I154" s="87">
        <f>VLOOKUP($A154,原始数据!$A:$AAA,21,0)</f>
        <v>0.1545132909608942</v>
      </c>
      <c r="J154" s="87">
        <f>VLOOKUP($A154,原始数据!$A:$AAA,22,0)</f>
        <v>0.24025318421870151</v>
      </c>
      <c r="K154" s="87">
        <f>VLOOKUP($A154,原始数据!$A:$AAA,23,0)</f>
        <v>2.7121888959795729E-2</v>
      </c>
      <c r="L154" s="87">
        <f>VLOOKUP($A154,原始数据!$A:$AAA,37,0)</f>
        <v>-0.1442251319132305</v>
      </c>
      <c r="M154" s="129">
        <f>VLOOKUP($A154,原始数据!$A:$AAA,45,0)</f>
        <v>1.7107479706098661</v>
      </c>
      <c r="N154" s="88" t="s">
        <v>293</v>
      </c>
      <c r="O154" s="87">
        <f>VLOOKUP($A154,原始数据!$A:$AAA,29,0)</f>
        <v>-2.0539537928588938E-2</v>
      </c>
      <c r="R154" s="82">
        <f>VLOOKUP($A154,原始数据!$A:$AAA,46,0)</f>
        <v>-1.3858002928892939E-2</v>
      </c>
      <c r="S154" s="82">
        <f>VLOOKUP($A154,原始数据!$A:$AAA,47,0)</f>
        <v>6.4598630476033314E-2</v>
      </c>
      <c r="T154" s="82">
        <f>VLOOKUP($A154,原始数据!$A:$AAA,48,0)</f>
        <v>3.4609510496751213E-2</v>
      </c>
      <c r="U154" s="82">
        <f>VLOOKUP($A154,原始数据!$A:$AAA,49,0)</f>
        <v>1.8314651721377251E-2</v>
      </c>
      <c r="V154" s="82">
        <f>VLOOKUP($A154,原始数据!$A:$AAA,50,0)</f>
        <v>0</v>
      </c>
      <c r="W154" s="82">
        <f>VLOOKUP($A154,原始数据!$A:$AAA,51,0)</f>
        <v>0</v>
      </c>
      <c r="X154" s="82">
        <f>VLOOKUP($A154,原始数据!$A:$AAA,52,0)</f>
        <v>0</v>
      </c>
      <c r="Y154" s="82">
        <f>VLOOKUP($A154,原始数据!$A:$AAA,53,0)</f>
        <v>0</v>
      </c>
      <c r="Z154" s="82">
        <f>VLOOKUP($A154,原始数据!$A:$AAA,54,0)</f>
        <v>0</v>
      </c>
      <c r="AA154" s="82">
        <f>VLOOKUP($A154,原始数据!$A:$AAA,55,0)</f>
        <v>0</v>
      </c>
      <c r="AB154" s="82">
        <f>VLOOKUP($A154,原始数据!$A:$AAA,56,0)</f>
        <v>0</v>
      </c>
      <c r="AC154" s="82">
        <f>VLOOKUP($A154,原始数据!$A:$AAA,57,0)</f>
        <v>0</v>
      </c>
    </row>
    <row r="155" spans="1:29" ht="15" x14ac:dyDescent="0.25">
      <c r="A155">
        <v>426934</v>
      </c>
      <c r="B155" s="5" t="s">
        <v>2430</v>
      </c>
      <c r="C155" s="5" t="s">
        <v>1991</v>
      </c>
      <c r="D155" s="5" t="s">
        <v>180</v>
      </c>
      <c r="E155" s="5" t="str">
        <f>VLOOKUP(A155,原始数据!$A:$F,6,0)</f>
        <v>2019-06-13 00:00:00</v>
      </c>
      <c r="F155" s="87">
        <f>VLOOKUP($A155,原始数据!$A:$AAA,13,0)</f>
        <v>1.441663540382665E-2</v>
      </c>
      <c r="G155" s="87">
        <f>VLOOKUP($A155,原始数据!$A:$AAA,15,0)</f>
        <v>5.2549630206305993E-2</v>
      </c>
      <c r="H155" s="87">
        <f>VLOOKUP($A155,原始数据!$A:$AAA,20,0)</f>
        <v>0.16030159995095941</v>
      </c>
      <c r="I155" s="87">
        <f>VLOOKUP($A155,原始数据!$A:$AAA,21,0)</f>
        <v>-0.1089135936477488</v>
      </c>
      <c r="J155" s="87">
        <f>VLOOKUP($A155,原始数据!$A:$AAA,22,0)</f>
        <v>-0.31360404058780472</v>
      </c>
      <c r="K155" s="87">
        <f>VLOOKUP($A155,原始数据!$A:$AAA,23,0)</f>
        <v>0.23947392880379209</v>
      </c>
      <c r="L155" s="87">
        <f>VLOOKUP($A155,原始数据!$A:$AAA,37,0)</f>
        <v>-0.42855619914004472</v>
      </c>
      <c r="M155" s="129">
        <f>VLOOKUP($A155,原始数据!$A:$AAA,45,0)</f>
        <v>0.82655450683896781</v>
      </c>
      <c r="N155" s="88" t="s">
        <v>293</v>
      </c>
      <c r="O155" s="87">
        <f>VLOOKUP($A155,原始数据!$A:$AAA,29,0)</f>
        <v>-6.6685190330652397E-4</v>
      </c>
      <c r="R155" s="82">
        <f>VLOOKUP($A155,原始数据!$A:$AAA,46,0)</f>
        <v>3.0650401520260222E-3</v>
      </c>
      <c r="S155" s="82">
        <f>VLOOKUP($A155,原始数据!$A:$AAA,47,0)</f>
        <v>9.9737212002688924E-2</v>
      </c>
      <c r="T155" s="82">
        <f>VLOOKUP($A155,原始数据!$A:$AAA,48,0)</f>
        <v>3.8703219707501457E-2</v>
      </c>
      <c r="U155" s="82">
        <f>VLOOKUP($A155,原始数据!$A:$AAA,49,0)</f>
        <v>1.3330478076984949E-2</v>
      </c>
      <c r="V155" s="82">
        <f>VLOOKUP($A155,原始数据!$A:$AAA,50,0)</f>
        <v>0</v>
      </c>
      <c r="W155" s="82">
        <f>VLOOKUP($A155,原始数据!$A:$AAA,51,0)</f>
        <v>0</v>
      </c>
      <c r="X155" s="82">
        <f>VLOOKUP($A155,原始数据!$A:$AAA,52,0)</f>
        <v>0</v>
      </c>
      <c r="Y155" s="82">
        <f>VLOOKUP($A155,原始数据!$A:$AAA,53,0)</f>
        <v>0</v>
      </c>
      <c r="Z155" s="82">
        <f>VLOOKUP($A155,原始数据!$A:$AAA,54,0)</f>
        <v>0</v>
      </c>
      <c r="AA155" s="82">
        <f>VLOOKUP($A155,原始数据!$A:$AAA,55,0)</f>
        <v>0</v>
      </c>
      <c r="AB155" s="82">
        <f>VLOOKUP($A155,原始数据!$A:$AAA,56,0)</f>
        <v>0</v>
      </c>
      <c r="AC155" s="82">
        <f>VLOOKUP($A155,原始数据!$A:$AAA,57,0)</f>
        <v>0</v>
      </c>
    </row>
    <row r="156" spans="1:29" ht="15" x14ac:dyDescent="0.25">
      <c r="A156">
        <v>317238</v>
      </c>
      <c r="B156" s="5" t="s">
        <v>559</v>
      </c>
      <c r="C156" s="5" t="s">
        <v>1531</v>
      </c>
      <c r="D156" s="5" t="s">
        <v>180</v>
      </c>
      <c r="E156" s="5" t="str">
        <f>VLOOKUP(A156,原始数据!$A:$F,6,0)</f>
        <v>2017-09-22 00:00:00</v>
      </c>
      <c r="F156" s="87">
        <f>VLOOKUP($A156,原始数据!$A:$AAA,13,0)</f>
        <v>-1.860556208382325E-3</v>
      </c>
      <c r="G156" s="87">
        <f>VLOOKUP($A156,原始数据!$A:$AAA,15,0)</f>
        <v>-7.9322594773466593E-3</v>
      </c>
      <c r="H156" s="87">
        <f>VLOOKUP($A156,原始数据!$A:$AAA,20,0)</f>
        <v>7.0468388993908837E-2</v>
      </c>
      <c r="I156" s="87">
        <f>VLOOKUP($A156,原始数据!$A:$AAA,21,0)</f>
        <v>0.2475597772682607</v>
      </c>
      <c r="J156" s="87">
        <f>VLOOKUP($A156,原始数据!$A:$AAA,22,0)</f>
        <v>-0.23918460925039889</v>
      </c>
      <c r="K156" s="87">
        <f>VLOOKUP($A156,原始数据!$A:$AAA,23,0)</f>
        <v>-0.13747743100335311</v>
      </c>
      <c r="L156" s="87">
        <f>VLOOKUP($A156,原始数据!$A:$AAA,37,0)</f>
        <v>-0.60396445659603559</v>
      </c>
      <c r="M156" s="129">
        <f>VLOOKUP($A156,原始数据!$A:$AAA,45,0)</f>
        <v>0.53917337348122618</v>
      </c>
      <c r="N156" s="88" t="s">
        <v>293</v>
      </c>
      <c r="O156" s="87">
        <f>VLOOKUP($A156,原始数据!$A:$AAA,29,0)</f>
        <v>-2.2960879570442311E-2</v>
      </c>
      <c r="R156" s="82">
        <f>VLOOKUP($A156,原始数据!$A:$AAA,46,0)</f>
        <v>2.6832598193656802E-2</v>
      </c>
      <c r="S156" s="82">
        <f>VLOOKUP($A156,原始数据!$A:$AAA,47,0)</f>
        <v>4.0194323702377847E-2</v>
      </c>
      <c r="T156" s="82">
        <f>VLOOKUP($A156,原始数据!$A:$AAA,48,0)</f>
        <v>-1.7227115674728791E-2</v>
      </c>
      <c r="U156" s="82">
        <f>VLOOKUP($A156,原始数据!$A:$AAA,49,0)</f>
        <v>9.4577865808369577E-3</v>
      </c>
      <c r="V156" s="82">
        <f>VLOOKUP($A156,原始数据!$A:$AAA,50,0)</f>
        <v>0</v>
      </c>
      <c r="W156" s="82">
        <f>VLOOKUP($A156,原始数据!$A:$AAA,51,0)</f>
        <v>0</v>
      </c>
      <c r="X156" s="82">
        <f>VLOOKUP($A156,原始数据!$A:$AAA,52,0)</f>
        <v>0</v>
      </c>
      <c r="Y156" s="82">
        <f>VLOOKUP($A156,原始数据!$A:$AAA,53,0)</f>
        <v>0</v>
      </c>
      <c r="Z156" s="82">
        <f>VLOOKUP($A156,原始数据!$A:$AAA,54,0)</f>
        <v>0</v>
      </c>
      <c r="AA156" s="82">
        <f>VLOOKUP($A156,原始数据!$A:$AAA,55,0)</f>
        <v>0</v>
      </c>
      <c r="AB156" s="82">
        <f>VLOOKUP($A156,原始数据!$A:$AAA,56,0)</f>
        <v>0</v>
      </c>
      <c r="AC156" s="82">
        <f>VLOOKUP($A156,原始数据!$A:$AAA,57,0)</f>
        <v>0</v>
      </c>
    </row>
    <row r="157" spans="1:29" ht="15" x14ac:dyDescent="0.25">
      <c r="A157">
        <v>103409</v>
      </c>
      <c r="B157" s="5" t="s">
        <v>565</v>
      </c>
      <c r="C157" s="5" t="s">
        <v>1898</v>
      </c>
      <c r="D157" s="5" t="s">
        <v>180</v>
      </c>
      <c r="E157" s="5" t="str">
        <f>VLOOKUP(A157,原始数据!$A:$F,6,0)</f>
        <v>2015-08-12 00:00:00</v>
      </c>
      <c r="F157" s="87">
        <f>VLOOKUP($A157,原始数据!$A:$AAA,13,0)</f>
        <v>3.004853199325375E-2</v>
      </c>
      <c r="G157" s="87">
        <f>VLOOKUP($A157,原始数据!$A:$AAA,15,0)</f>
        <v>3.097116477762096E-2</v>
      </c>
      <c r="H157" s="87">
        <f>VLOOKUP($A157,原始数据!$A:$AAA,20,0)</f>
        <v>5.5926043541159487E-2</v>
      </c>
      <c r="I157" s="87">
        <f>VLOOKUP($A157,原始数据!$A:$AAA,21,0)</f>
        <v>-8.8684523618122846E-2</v>
      </c>
      <c r="J157" s="87">
        <f>VLOOKUP($A157,原始数据!$A:$AAA,22,0)</f>
        <v>-9.6904402369613174E-2</v>
      </c>
      <c r="K157" s="87">
        <f>VLOOKUP($A157,原始数据!$A:$AAA,23,0)</f>
        <v>0.1748490327863261</v>
      </c>
      <c r="L157" s="87">
        <f>VLOOKUP($A157,原始数据!$A:$AAA,37,0)</f>
        <v>-0.2223852441836093</v>
      </c>
      <c r="M157" s="129">
        <f>VLOOKUP($A157,原始数据!$A:$AAA,45,0)</f>
        <v>1.017548469528242</v>
      </c>
      <c r="N157" s="88" t="s">
        <v>1062</v>
      </c>
      <c r="O157" s="87">
        <f>VLOOKUP($A157,原始数据!$A:$AAA,29,0)</f>
        <v>-3.8699360341151463E-2</v>
      </c>
      <c r="R157" s="82">
        <f>VLOOKUP($A157,原始数据!$A:$AAA,46,0)</f>
        <v>-1.8347976429907261E-2</v>
      </c>
      <c r="S157" s="82">
        <f>VLOOKUP($A157,原始数据!$A:$AAA,47,0)</f>
        <v>4.3456381869810601E-2</v>
      </c>
      <c r="T157" s="82">
        <f>VLOOKUP($A157,原始数据!$A:$AAA,48,0)</f>
        <v>1.3160161229200501E-2</v>
      </c>
      <c r="U157" s="82">
        <f>VLOOKUP($A157,原始数据!$A:$AAA,49,0)</f>
        <v>1.757965248733373E-2</v>
      </c>
      <c r="V157" s="82">
        <f>VLOOKUP($A157,原始数据!$A:$AAA,50,0)</f>
        <v>0</v>
      </c>
      <c r="W157" s="82">
        <f>VLOOKUP($A157,原始数据!$A:$AAA,51,0)</f>
        <v>0</v>
      </c>
      <c r="X157" s="82">
        <f>VLOOKUP($A157,原始数据!$A:$AAA,52,0)</f>
        <v>0</v>
      </c>
      <c r="Y157" s="82">
        <f>VLOOKUP($A157,原始数据!$A:$AAA,53,0)</f>
        <v>0</v>
      </c>
      <c r="Z157" s="82">
        <f>VLOOKUP($A157,原始数据!$A:$AAA,54,0)</f>
        <v>0</v>
      </c>
      <c r="AA157" s="82">
        <f>VLOOKUP($A157,原始数据!$A:$AAA,55,0)</f>
        <v>0</v>
      </c>
      <c r="AB157" s="82">
        <f>VLOOKUP($A157,原始数据!$A:$AAA,56,0)</f>
        <v>0</v>
      </c>
      <c r="AC157" s="82">
        <f>VLOOKUP($A157,原始数据!$A:$AAA,57,0)</f>
        <v>0</v>
      </c>
    </row>
    <row r="158" spans="1:29" ht="15" x14ac:dyDescent="0.25">
      <c r="A158">
        <v>114683</v>
      </c>
      <c r="B158" s="5" t="s">
        <v>673</v>
      </c>
      <c r="C158" s="5" t="s">
        <v>675</v>
      </c>
      <c r="D158" s="5" t="s">
        <v>180</v>
      </c>
      <c r="E158" s="5" t="str">
        <f>VLOOKUP(A158,原始数据!$A:$F,6,0)</f>
        <v>2015-11-04 00:00:00</v>
      </c>
      <c r="F158" s="87">
        <f>VLOOKUP($A158,原始数据!$A:$AAA,13,0)</f>
        <v>1.015452538631334E-2</v>
      </c>
      <c r="G158" s="87">
        <f>VLOOKUP($A158,原始数据!$A:$AAA,15,0)</f>
        <v>2.3713646532438348E-2</v>
      </c>
      <c r="H158" s="87">
        <f>VLOOKUP($A158,原始数据!$A:$AAA,20,0)</f>
        <v>3.202525935949474E-2</v>
      </c>
      <c r="I158" s="87">
        <f>VLOOKUP($A158,原始数据!$A:$AAA,21,0)</f>
        <v>-0.1602272727272728</v>
      </c>
      <c r="J158" s="87">
        <f>VLOOKUP($A158,原始数据!$A:$AAA,22,0)</f>
        <v>-0.16296766011414079</v>
      </c>
      <c r="K158" s="87">
        <f>VLOOKUP($A158,原始数据!$A:$AAA,23,0)</f>
        <v>0.1176470588235294</v>
      </c>
      <c r="L158" s="87">
        <f>VLOOKUP($A158,原始数据!$A:$AAA,37,0)</f>
        <v>-0.37242614145031327</v>
      </c>
      <c r="M158" s="129">
        <f>VLOOKUP($A158,原始数据!$A:$AAA,45,0)</f>
        <v>0.74525582071133634</v>
      </c>
      <c r="N158" s="88" t="s">
        <v>293</v>
      </c>
      <c r="O158" s="87">
        <f>VLOOKUP($A158,原始数据!$A:$AAA,29,0)</f>
        <v>-3.5321100917431167E-2</v>
      </c>
      <c r="R158" s="82">
        <f>VLOOKUP($A158,原始数据!$A:$AAA,46,0)</f>
        <v>-3.5633739287325272E-2</v>
      </c>
      <c r="S158" s="82">
        <f>VLOOKUP($A158,原始数据!$A:$AAA,47,0)</f>
        <v>3.7885874649204787E-2</v>
      </c>
      <c r="T158" s="82">
        <f>VLOOKUP($A158,原始数据!$A:$AAA,48,0)</f>
        <v>1.1633109619686889E-2</v>
      </c>
      <c r="U158" s="82">
        <f>VLOOKUP($A158,原始数据!$A:$AAA,49,0)</f>
        <v>1.1941618752764119E-2</v>
      </c>
      <c r="V158" s="82">
        <f>VLOOKUP($A158,原始数据!$A:$AAA,50,0)</f>
        <v>0</v>
      </c>
      <c r="W158" s="82">
        <f>VLOOKUP($A158,原始数据!$A:$AAA,51,0)</f>
        <v>0</v>
      </c>
      <c r="X158" s="82">
        <f>VLOOKUP($A158,原始数据!$A:$AAA,52,0)</f>
        <v>0</v>
      </c>
      <c r="Y158" s="82">
        <f>VLOOKUP($A158,原始数据!$A:$AAA,53,0)</f>
        <v>0</v>
      </c>
      <c r="Z158" s="82">
        <f>VLOOKUP($A158,原始数据!$A:$AAA,54,0)</f>
        <v>0</v>
      </c>
      <c r="AA158" s="82">
        <f>VLOOKUP($A158,原始数据!$A:$AAA,55,0)</f>
        <v>0</v>
      </c>
      <c r="AB158" s="82">
        <f>VLOOKUP($A158,原始数据!$A:$AAA,56,0)</f>
        <v>0</v>
      </c>
      <c r="AC158" s="82">
        <f>VLOOKUP($A158,原始数据!$A:$AAA,57,0)</f>
        <v>0</v>
      </c>
    </row>
    <row r="159" spans="1:29" ht="15" x14ac:dyDescent="0.25">
      <c r="A159">
        <v>201107</v>
      </c>
      <c r="B159" s="5" t="s">
        <v>556</v>
      </c>
      <c r="C159" s="114" t="s">
        <v>1547</v>
      </c>
      <c r="D159" s="5" t="s">
        <v>180</v>
      </c>
      <c r="E159" s="5" t="str">
        <f>VLOOKUP(A159,原始数据!$A:$F,6,0)</f>
        <v>2016-06-03 00:00:00</v>
      </c>
      <c r="F159" s="87">
        <f>VLOOKUP($A159,原始数据!$A:$AAA,13,0)</f>
        <v>-1.8522860492379719E-2</v>
      </c>
      <c r="G159" s="87">
        <f>VLOOKUP($A159,原始数据!$A:$AAA,15,0)</f>
        <v>-5.8660080271689674E-3</v>
      </c>
      <c r="H159" s="87">
        <f>VLOOKUP($A159,原始数据!$A:$AAA,20,0)</f>
        <v>-5.9917355371900793E-2</v>
      </c>
      <c r="I159" s="87">
        <f>VLOOKUP($A159,原始数据!$A:$AAA,21,0)</f>
        <v>2.6558465510881479E-2</v>
      </c>
      <c r="J159" s="87">
        <f>VLOOKUP($A159,原始数据!$A:$AAA,22,0)</f>
        <v>-0.1571584019897404</v>
      </c>
      <c r="K159" s="87">
        <f>VLOOKUP($A159,原始数据!$A:$AAA,23,0)</f>
        <v>0.33343697370125658</v>
      </c>
      <c r="L159" s="87">
        <f>VLOOKUP($A159,原始数据!$A:$AAA,37,0)</f>
        <v>-0.24586145713292731</v>
      </c>
      <c r="M159" s="129">
        <f>VLOOKUP($A159,原始数据!$A:$AAA,45,0)</f>
        <v>0.57772306470370582</v>
      </c>
      <c r="N159" s="88" t="s">
        <v>1062</v>
      </c>
      <c r="O159" s="87">
        <f>VLOOKUP($A159,原始数据!$A:$AAA,29,0)</f>
        <v>-5.3665702612128822E-2</v>
      </c>
      <c r="R159" s="82">
        <f>VLOOKUP($A159,原始数据!$A:$AAA,46,0)</f>
        <v>-5.4999101688824943E-2</v>
      </c>
      <c r="S159" s="82">
        <f>VLOOKUP($A159,原始数据!$A:$AAA,47,0)</f>
        <v>-5.5134390075810558E-3</v>
      </c>
      <c r="T159" s="82">
        <f>VLOOKUP($A159,原始数据!$A:$AAA,48,0)</f>
        <v>-9.0483767544589089E-3</v>
      </c>
      <c r="U159" s="82">
        <f>VLOOKUP($A159,原始数据!$A:$AAA,49,0)</f>
        <v>3.2114269280543169E-3</v>
      </c>
      <c r="V159" s="82">
        <f>VLOOKUP($A159,原始数据!$A:$AAA,50,0)</f>
        <v>0</v>
      </c>
      <c r="W159" s="82">
        <f>VLOOKUP($A159,原始数据!$A:$AAA,51,0)</f>
        <v>0</v>
      </c>
      <c r="X159" s="82">
        <f>VLOOKUP($A159,原始数据!$A:$AAA,52,0)</f>
        <v>0</v>
      </c>
      <c r="Y159" s="82">
        <f>VLOOKUP($A159,原始数据!$A:$AAA,53,0)</f>
        <v>0</v>
      </c>
      <c r="Z159" s="82">
        <f>VLOOKUP($A159,原始数据!$A:$AAA,54,0)</f>
        <v>0</v>
      </c>
      <c r="AA159" s="82">
        <f>VLOOKUP($A159,原始数据!$A:$AAA,55,0)</f>
        <v>0</v>
      </c>
      <c r="AB159" s="82">
        <f>VLOOKUP($A159,原始数据!$A:$AAA,56,0)</f>
        <v>0</v>
      </c>
      <c r="AC159" s="82">
        <f>VLOOKUP($A159,原始数据!$A:$AAA,57,0)</f>
        <v>0</v>
      </c>
    </row>
    <row r="160" spans="1:29" ht="15" x14ac:dyDescent="0.25">
      <c r="A160">
        <v>57456</v>
      </c>
      <c r="B160" s="5" t="s">
        <v>579</v>
      </c>
      <c r="C160" s="5" t="s">
        <v>2060</v>
      </c>
      <c r="D160" s="5" t="s">
        <v>180</v>
      </c>
      <c r="E160" s="5" t="str">
        <f>VLOOKUP(A160,原始数据!$A:$F,6,0)</f>
        <v>2015-05-21 00:00:00</v>
      </c>
      <c r="F160" s="155">
        <f>VLOOKUP($A160,原始数据!$A:$AAA,13,0)</f>
        <v>0</v>
      </c>
      <c r="G160" s="155">
        <f>VLOOKUP($A160,原始数据!$A:$AAA,15,0)</f>
        <v>0</v>
      </c>
      <c r="H160" s="155">
        <f>VLOOKUP($A160,原始数据!$A:$AAA,20,0)</f>
        <v>0</v>
      </c>
      <c r="I160" s="87">
        <f>VLOOKUP($A160,原始数据!$A:$AAA,21,0)</f>
        <v>-4.8096529398162891E-2</v>
      </c>
      <c r="J160" s="87">
        <f>VLOOKUP($A160,原始数据!$A:$AAA,22,0)</f>
        <v>-3.755032674449188E-2</v>
      </c>
      <c r="K160" s="87">
        <f>VLOOKUP($A160,原始数据!$A:$AAA,23,0)</f>
        <v>0.1579206297146605</v>
      </c>
      <c r="L160" s="87">
        <f>VLOOKUP($A160,原始数据!$A:$AAA,37,0)</f>
        <v>-0.19924376294438431</v>
      </c>
      <c r="M160" s="129">
        <f>VLOOKUP($A160,原始数据!$A:$AAA,45,0)</f>
        <v>1.275870158606436</v>
      </c>
      <c r="N160" s="88" t="s">
        <v>293</v>
      </c>
      <c r="O160" s="87">
        <f>VLOOKUP($A160,原始数据!$A:$AAA,29,0)</f>
        <v>-7.2188843133283873E-2</v>
      </c>
      <c r="R160" s="82">
        <f>VLOOKUP($A160,原始数据!$A:$AAA,46,0)</f>
        <v>-4.6728352803480311E-2</v>
      </c>
      <c r="S160" s="82">
        <f>VLOOKUP($A160,原始数据!$A:$AAA,47,0)</f>
        <v>8.2655732388166925E-2</v>
      </c>
      <c r="T160" s="82">
        <f>VLOOKUP($A160,原始数据!$A:$AAA,48,0)</f>
        <v>9.7578543736626999E-2</v>
      </c>
      <c r="U160" s="82">
        <f>VLOOKUP($A160,原始数据!$A:$AAA,49,0)</f>
        <v>0</v>
      </c>
      <c r="V160" s="82">
        <f>VLOOKUP($A160,原始数据!$A:$AAA,50,0)</f>
        <v>0</v>
      </c>
      <c r="W160" s="82">
        <f>VLOOKUP($A160,原始数据!$A:$AAA,51,0)</f>
        <v>0</v>
      </c>
      <c r="X160" s="82">
        <f>VLOOKUP($A160,原始数据!$A:$AAA,52,0)</f>
        <v>0</v>
      </c>
      <c r="Y160" s="82">
        <f>VLOOKUP($A160,原始数据!$A:$AAA,53,0)</f>
        <v>0</v>
      </c>
      <c r="Z160" s="82">
        <f>VLOOKUP($A160,原始数据!$A:$AAA,54,0)</f>
        <v>0</v>
      </c>
      <c r="AA160" s="82">
        <f>VLOOKUP($A160,原始数据!$A:$AAA,55,0)</f>
        <v>0</v>
      </c>
      <c r="AB160" s="82">
        <f>VLOOKUP($A160,原始数据!$A:$AAA,56,0)</f>
        <v>0</v>
      </c>
      <c r="AC160" s="82">
        <f>VLOOKUP($A160,原始数据!$A:$AAA,57,0)</f>
        <v>0</v>
      </c>
    </row>
    <row r="161" spans="1:29" ht="15" x14ac:dyDescent="0.25">
      <c r="A161">
        <v>284</v>
      </c>
      <c r="B161" s="5" t="s">
        <v>594</v>
      </c>
      <c r="C161" s="5" t="s">
        <v>595</v>
      </c>
      <c r="D161" s="5" t="s">
        <v>180</v>
      </c>
      <c r="E161" s="5" t="str">
        <f>VLOOKUP(A161,原始数据!$A:$F,6,0)</f>
        <v>2007-09-06 00:00:00</v>
      </c>
      <c r="F161" s="87">
        <f>VLOOKUP($A161,原始数据!$A:$AAA,13,0)</f>
        <v>1.2526347485697141E-2</v>
      </c>
      <c r="G161" s="87">
        <f>VLOOKUP($A161,原始数据!$A:$AAA,15,0)</f>
        <v>2.5016257519102639E-2</v>
      </c>
      <c r="H161" s="87">
        <f>VLOOKUP($A161,原始数据!$A:$AAA,20,0)</f>
        <v>1.5748031496062961E-2</v>
      </c>
      <c r="I161" s="87">
        <f>VLOOKUP($A161,原始数据!$A:$AAA,21,0)</f>
        <v>-0.18957779119677509</v>
      </c>
      <c r="J161" s="87">
        <f>VLOOKUP($A161,原始数据!$A:$AAA,22,0)</f>
        <v>-0.26931562063989889</v>
      </c>
      <c r="K161" s="87">
        <f>VLOOKUP($A161,原始数据!$A:$AAA,23,0)</f>
        <v>-7.9728276376725637E-2</v>
      </c>
      <c r="L161" s="87">
        <f>VLOOKUP($A161,原始数据!$A:$AAA,37,0)</f>
        <v>-0.5661613476066738</v>
      </c>
      <c r="M161" s="129">
        <f>VLOOKUP($A161,原始数据!$A:$AAA,45,0)</f>
        <v>0.52848556123562085</v>
      </c>
      <c r="N161" s="88" t="s">
        <v>1062</v>
      </c>
      <c r="O161" s="87">
        <f>VLOOKUP($A161,原始数据!$A:$AAA,29,0)</f>
        <v>-9.8542808897412848E-2</v>
      </c>
      <c r="R161" s="82">
        <f>VLOOKUP($A161,原始数据!$A:$AAA,46,0)</f>
        <v>-6.5892019252069223E-2</v>
      </c>
      <c r="S161" s="82">
        <f>VLOOKUP($A161,原始数据!$A:$AAA,47,0)</f>
        <v>5.4306349035248447E-2</v>
      </c>
      <c r="T161" s="82">
        <f>VLOOKUP($A161,原始数据!$A:$AAA,48,0)</f>
        <v>1.503820516989096E-2</v>
      </c>
      <c r="U161" s="82">
        <f>VLOOKUP($A161,原始数据!$A:$AAA,49,0)</f>
        <v>9.8302234323697224E-3</v>
      </c>
      <c r="V161" s="82">
        <f>VLOOKUP($A161,原始数据!$A:$AAA,50,0)</f>
        <v>0</v>
      </c>
      <c r="W161" s="82">
        <f>VLOOKUP($A161,原始数据!$A:$AAA,51,0)</f>
        <v>0</v>
      </c>
      <c r="X161" s="82">
        <f>VLOOKUP($A161,原始数据!$A:$AAA,52,0)</f>
        <v>0</v>
      </c>
      <c r="Y161" s="82">
        <f>VLOOKUP($A161,原始数据!$A:$AAA,53,0)</f>
        <v>0</v>
      </c>
      <c r="Z161" s="82">
        <f>VLOOKUP($A161,原始数据!$A:$AAA,54,0)</f>
        <v>0</v>
      </c>
      <c r="AA161" s="82">
        <f>VLOOKUP($A161,原始数据!$A:$AAA,55,0)</f>
        <v>0</v>
      </c>
      <c r="AB161" s="82">
        <f>VLOOKUP($A161,原始数据!$A:$AAA,56,0)</f>
        <v>0</v>
      </c>
      <c r="AC161" s="82">
        <f>VLOOKUP($A161,原始数据!$A:$AAA,57,0)</f>
        <v>0</v>
      </c>
    </row>
    <row r="162" spans="1:29" ht="15" x14ac:dyDescent="0.25">
      <c r="A162">
        <v>427906</v>
      </c>
      <c r="B162" s="5" t="s">
        <v>2431</v>
      </c>
      <c r="C162" s="5" t="s">
        <v>1332</v>
      </c>
      <c r="D162" s="5" t="s">
        <v>180</v>
      </c>
      <c r="E162" s="5" t="str">
        <f>VLOOKUP(A162,原始数据!$A:$F,6,0)</f>
        <v>2019-06-18 00:00:00</v>
      </c>
      <c r="F162" s="87">
        <f>VLOOKUP($A162,原始数据!$A:$AAA,13,0)</f>
        <v>-1.584734799482523E-2</v>
      </c>
      <c r="G162" s="87">
        <f>VLOOKUP($A162,原始数据!$A:$AAA,15,0)</f>
        <v>1.564991655850179E-2</v>
      </c>
      <c r="H162" s="87">
        <f>VLOOKUP($A162,原始数据!$A:$AAA,20,0)</f>
        <v>8.7709680956038483E-4</v>
      </c>
      <c r="I162" s="87">
        <f>VLOOKUP($A162,原始数据!$A:$AAA,21,0)</f>
        <v>0.10183619231698481</v>
      </c>
      <c r="J162" s="87">
        <f>VLOOKUP($A162,原始数据!$A:$AAA,22,0)</f>
        <v>-0.14454013089906989</v>
      </c>
      <c r="K162" s="87">
        <f>VLOOKUP($A162,原始数据!$A:$AAA,23,0)</f>
        <v>0.28111209179170338</v>
      </c>
      <c r="L162" s="87">
        <f>VLOOKUP($A162,原始数据!$A:$AAA,37,0)</f>
        <v>-0.36346291438111128</v>
      </c>
      <c r="M162" s="129">
        <f>VLOOKUP($A162,原始数据!$A:$AAA,45,0)</f>
        <v>1.134225402177707</v>
      </c>
      <c r="N162" s="88" t="s">
        <v>1062</v>
      </c>
      <c r="O162" s="87">
        <f>VLOOKUP($A162,原始数据!$A:$AAA,29,0)</f>
        <v>-2.6017099056603859E-2</v>
      </c>
      <c r="R162" s="82">
        <f>VLOOKUP($A162,原始数据!$A:$AAA,46,0)</f>
        <v>-2.5472353177648729E-2</v>
      </c>
      <c r="S162" s="82">
        <f>VLOOKUP($A162,原始数据!$A:$AAA,47,0)</f>
        <v>-5.0251256281406143E-3</v>
      </c>
      <c r="T162" s="82">
        <f>VLOOKUP($A162,原始数据!$A:$AAA,48,0)</f>
        <v>1.1199703319117351E-2</v>
      </c>
      <c r="U162" s="82">
        <f>VLOOKUP($A162,原始数据!$A:$AAA,49,0)</f>
        <v>4.4009241940807797E-3</v>
      </c>
      <c r="V162" s="82">
        <f>VLOOKUP($A162,原始数据!$A:$AAA,50,0)</f>
        <v>0</v>
      </c>
      <c r="W162" s="82">
        <f>VLOOKUP($A162,原始数据!$A:$AAA,51,0)</f>
        <v>0</v>
      </c>
      <c r="X162" s="82">
        <f>VLOOKUP($A162,原始数据!$A:$AAA,52,0)</f>
        <v>0</v>
      </c>
      <c r="Y162" s="82">
        <f>VLOOKUP($A162,原始数据!$A:$AAA,53,0)</f>
        <v>0</v>
      </c>
      <c r="Z162" s="82">
        <f>VLOOKUP($A162,原始数据!$A:$AAA,54,0)</f>
        <v>0</v>
      </c>
      <c r="AA162" s="82">
        <f>VLOOKUP($A162,原始数据!$A:$AAA,55,0)</f>
        <v>0</v>
      </c>
      <c r="AB162" s="82">
        <f>VLOOKUP($A162,原始数据!$A:$AAA,56,0)</f>
        <v>0</v>
      </c>
      <c r="AC162" s="82">
        <f>VLOOKUP($A162,原始数据!$A:$AAA,57,0)</f>
        <v>0</v>
      </c>
    </row>
    <row r="163" spans="1:29" ht="15" x14ac:dyDescent="0.25">
      <c r="A163">
        <v>339146</v>
      </c>
      <c r="B163" s="5" t="s">
        <v>2432</v>
      </c>
      <c r="C163" s="5" t="s">
        <v>1517</v>
      </c>
      <c r="D163" s="5" t="s">
        <v>180</v>
      </c>
      <c r="E163" s="5" t="str">
        <f>VLOOKUP(A163,原始数据!$A:$F,6,0)</f>
        <v>2017-12-12 00:00:00</v>
      </c>
      <c r="F163" s="155">
        <f>VLOOKUP($A163,原始数据!$A:$AAA,13,0)</f>
        <v>0</v>
      </c>
      <c r="G163" s="155">
        <f>VLOOKUP($A163,原始数据!$A:$AAA,15,0)</f>
        <v>0</v>
      </c>
      <c r="H163" s="155">
        <f>VLOOKUP($A163,原始数据!$A:$AAA,20,0)</f>
        <v>0</v>
      </c>
      <c r="I163" s="87">
        <f>VLOOKUP($A163,原始数据!$A:$AAA,21,0)</f>
        <v>-5.0861556743909693E-2</v>
      </c>
      <c r="J163" s="87">
        <f>VLOOKUP($A163,原始数据!$A:$AAA,22,0)</f>
        <v>-2.461169925044426E-2</v>
      </c>
      <c r="K163" s="87">
        <f>VLOOKUP($A163,原始数据!$A:$AAA,23,0)</f>
        <v>0.3242939009414656</v>
      </c>
      <c r="L163" s="87">
        <f>VLOOKUP($A163,原始数据!$A:$AAA,37,0)</f>
        <v>-0.26530383016960579</v>
      </c>
      <c r="M163" s="129">
        <f>VLOOKUP($A163,原始数据!$A:$AAA,45,0)</f>
        <v>0.96183753452328702</v>
      </c>
      <c r="N163" s="88" t="s">
        <v>1062</v>
      </c>
      <c r="O163" s="87">
        <f>VLOOKUP($A163,原始数据!$A:$AAA,29,0)</f>
        <v>-0.15000433162955909</v>
      </c>
      <c r="R163" s="82">
        <f>VLOOKUP($A163,原始数据!$A:$AAA,46,0)</f>
        <v>-0.1232419348107342</v>
      </c>
      <c r="S163" s="82">
        <f>VLOOKUP($A163,原始数据!$A:$AAA,47,0)</f>
        <v>3.7509520182787533E-2</v>
      </c>
      <c r="T163" s="82">
        <f>VLOOKUP($A163,原始数据!$A:$AAA,48,0)</f>
        <v>-1.220122922831768E-2</v>
      </c>
      <c r="U163" s="82">
        <f>VLOOKUP($A163,原始数据!$A:$AAA,49,0)</f>
        <v>0</v>
      </c>
      <c r="V163" s="82">
        <f>VLOOKUP($A163,原始数据!$A:$AAA,50,0)</f>
        <v>0</v>
      </c>
      <c r="W163" s="82">
        <f>VLOOKUP($A163,原始数据!$A:$AAA,51,0)</f>
        <v>0</v>
      </c>
      <c r="X163" s="82">
        <f>VLOOKUP($A163,原始数据!$A:$AAA,52,0)</f>
        <v>0</v>
      </c>
      <c r="Y163" s="82">
        <f>VLOOKUP($A163,原始数据!$A:$AAA,53,0)</f>
        <v>0</v>
      </c>
      <c r="Z163" s="82">
        <f>VLOOKUP($A163,原始数据!$A:$AAA,54,0)</f>
        <v>0</v>
      </c>
      <c r="AA163" s="82">
        <f>VLOOKUP($A163,原始数据!$A:$AAA,55,0)</f>
        <v>0</v>
      </c>
      <c r="AB163" s="82">
        <f>VLOOKUP($A163,原始数据!$A:$AAA,56,0)</f>
        <v>0</v>
      </c>
      <c r="AC163" s="82">
        <f>VLOOKUP($A163,原始数据!$A:$AAA,57,0)</f>
        <v>0</v>
      </c>
    </row>
    <row r="164" spans="1:29" ht="15" x14ac:dyDescent="0.25">
      <c r="A164">
        <v>307966</v>
      </c>
      <c r="B164" s="5" t="s">
        <v>2433</v>
      </c>
      <c r="C164" s="5" t="s">
        <v>771</v>
      </c>
      <c r="D164" s="5" t="s">
        <v>180</v>
      </c>
      <c r="E164" s="5" t="str">
        <f>VLOOKUP(A164,原始数据!$A:$F,6,0)</f>
        <v>2017-08-09 00:00:00</v>
      </c>
      <c r="F164" s="87">
        <f>VLOOKUP($A164,原始数据!$A:$AAA,13,0)</f>
        <v>1.453154875717E-2</v>
      </c>
      <c r="G164" s="87">
        <f>VLOOKUP($A164,原始数据!$A:$AAA,15,0)</f>
        <v>-7.1107784431138077E-3</v>
      </c>
      <c r="H164" s="87">
        <f>VLOOKUP($A164,原始数据!$A:$AAA,20,0)</f>
        <v>-1.9586104951958561E-2</v>
      </c>
      <c r="I164" s="87">
        <f>VLOOKUP($A164,原始数据!$A:$AAA,21,0)</f>
        <v>-1.564205165514743E-2</v>
      </c>
      <c r="J164" s="87">
        <f>VLOOKUP($A164,原始数据!$A:$AAA,22,0)</f>
        <v>1.476559616094497E-2</v>
      </c>
      <c r="K164" s="87">
        <f>VLOOKUP($A164,原始数据!$A:$AAA,23,0)</f>
        <v>0.38426162493612681</v>
      </c>
      <c r="L164" s="87">
        <f>VLOOKUP($A164,原始数据!$A:$AAA,37,0)</f>
        <v>-0.23470348289927831</v>
      </c>
      <c r="M164" s="129">
        <f>VLOOKUP($A164,原始数据!$A:$AAA,45,0)</f>
        <v>1.2018058528843489</v>
      </c>
      <c r="N164" s="88" t="s">
        <v>293</v>
      </c>
      <c r="O164" s="87">
        <f>VLOOKUP($A164,原始数据!$A:$AAA,29,0)</f>
        <v>-8.0663399924613632E-2</v>
      </c>
      <c r="R164" s="82">
        <f>VLOOKUP($A164,原始数据!$A:$AAA,46,0)</f>
        <v>-3.6215816703621513E-2</v>
      </c>
      <c r="S164" s="82">
        <f>VLOOKUP($A164,原始数据!$A:$AAA,47,0)</f>
        <v>2.4156441717791299E-2</v>
      </c>
      <c r="T164" s="82">
        <f>VLOOKUP($A164,原始数据!$A:$AAA,48,0)</f>
        <v>-2.0583832335329452E-2</v>
      </c>
      <c r="U164" s="82">
        <f>VLOOKUP($A164,原始数据!$A:$AAA,49,0)</f>
        <v>1.3756209400076489E-2</v>
      </c>
      <c r="V164" s="82">
        <f>VLOOKUP($A164,原始数据!$A:$AAA,50,0)</f>
        <v>0</v>
      </c>
      <c r="W164" s="82">
        <f>VLOOKUP($A164,原始数据!$A:$AAA,51,0)</f>
        <v>0</v>
      </c>
      <c r="X164" s="82">
        <f>VLOOKUP($A164,原始数据!$A:$AAA,52,0)</f>
        <v>0</v>
      </c>
      <c r="Y164" s="82">
        <f>VLOOKUP($A164,原始数据!$A:$AAA,53,0)</f>
        <v>0</v>
      </c>
      <c r="Z164" s="82">
        <f>VLOOKUP($A164,原始数据!$A:$AAA,54,0)</f>
        <v>0</v>
      </c>
      <c r="AA164" s="82">
        <f>VLOOKUP($A164,原始数据!$A:$AAA,55,0)</f>
        <v>0</v>
      </c>
      <c r="AB164" s="82">
        <f>VLOOKUP($A164,原始数据!$A:$AAA,56,0)</f>
        <v>0</v>
      </c>
      <c r="AC164" s="82">
        <f>VLOOKUP($A164,原始数据!$A:$AAA,57,0)</f>
        <v>0</v>
      </c>
    </row>
    <row r="165" spans="1:29" ht="15" x14ac:dyDescent="0.25">
      <c r="A165">
        <v>403760</v>
      </c>
      <c r="B165" s="5" t="s">
        <v>2434</v>
      </c>
      <c r="C165" s="5" t="s">
        <v>1467</v>
      </c>
      <c r="D165" s="5" t="s">
        <v>180</v>
      </c>
      <c r="E165" s="5" t="str">
        <f>VLOOKUP(A165,原始数据!$A:$F,6,0)</f>
        <v>2018-12-03 00:00:00</v>
      </c>
      <c r="F165" s="155">
        <f>VLOOKUP($A165,原始数据!$A:$AAA,13,0)</f>
        <v>0</v>
      </c>
      <c r="G165" s="155">
        <f>VLOOKUP($A165,原始数据!$A:$AAA,15,0)</f>
        <v>0</v>
      </c>
      <c r="H165" s="155">
        <f>VLOOKUP($A165,原始数据!$A:$AAA,20,0)</f>
        <v>0</v>
      </c>
      <c r="I165" s="87">
        <f>VLOOKUP($A165,原始数据!$A:$AAA,21,0)</f>
        <v>-0.1187417020000856</v>
      </c>
      <c r="J165" s="87">
        <f>VLOOKUP($A165,原始数据!$A:$AAA,22,0)</f>
        <v>-2.0554553462812989E-2</v>
      </c>
      <c r="K165" s="87">
        <f>VLOOKUP($A165,原始数据!$A:$AAA,23,0)</f>
        <v>0.61183231913455027</v>
      </c>
      <c r="L165" s="87">
        <f>VLOOKUP($A165,原始数据!$A:$AAA,37,0)</f>
        <v>-0.45754616235947421</v>
      </c>
      <c r="M165" s="129">
        <f>VLOOKUP($A165,原始数据!$A:$AAA,45,0)</f>
        <v>1.1449307280521881</v>
      </c>
      <c r="N165" s="88" t="s">
        <v>1062</v>
      </c>
      <c r="O165" s="87">
        <f>VLOOKUP($A165,原始数据!$A:$AAA,29,0)</f>
        <v>-0.27089096508168481</v>
      </c>
      <c r="R165" s="82">
        <f>VLOOKUP($A165,原始数据!$A:$AAA,46,0)</f>
        <v>-0.21288848929604179</v>
      </c>
      <c r="S165" s="82">
        <f>VLOOKUP($A165,原始数据!$A:$AAA,47,0)</f>
        <v>-5.2173376142256034E-3</v>
      </c>
      <c r="T165" s="82">
        <f>VLOOKUP($A165,原始数据!$A:$AAA,48,0)</f>
        <v>0</v>
      </c>
      <c r="U165" s="82">
        <f>VLOOKUP($A165,原始数据!$A:$AAA,49,0)</f>
        <v>0</v>
      </c>
      <c r="V165" s="82">
        <f>VLOOKUP($A165,原始数据!$A:$AAA,50,0)</f>
        <v>0</v>
      </c>
      <c r="W165" s="82">
        <f>VLOOKUP($A165,原始数据!$A:$AAA,51,0)</f>
        <v>0</v>
      </c>
      <c r="X165" s="82">
        <f>VLOOKUP($A165,原始数据!$A:$AAA,52,0)</f>
        <v>0</v>
      </c>
      <c r="Y165" s="82">
        <f>VLOOKUP($A165,原始数据!$A:$AAA,53,0)</f>
        <v>0</v>
      </c>
      <c r="Z165" s="82">
        <f>VLOOKUP($A165,原始数据!$A:$AAA,54,0)</f>
        <v>0</v>
      </c>
      <c r="AA165" s="82">
        <f>VLOOKUP($A165,原始数据!$A:$AAA,55,0)</f>
        <v>0</v>
      </c>
      <c r="AB165" s="82">
        <f>VLOOKUP($A165,原始数据!$A:$AAA,56,0)</f>
        <v>0</v>
      </c>
      <c r="AC165" s="82">
        <f>VLOOKUP($A165,原始数据!$A:$AAA,57,0)</f>
        <v>0</v>
      </c>
    </row>
    <row r="166" spans="1:29" ht="15" x14ac:dyDescent="0.25">
      <c r="A166">
        <v>158135</v>
      </c>
      <c r="B166" s="5" t="s">
        <v>1905</v>
      </c>
      <c r="C166" s="114" t="s">
        <v>1906</v>
      </c>
      <c r="D166" s="5" t="s">
        <v>180</v>
      </c>
      <c r="E166" s="5" t="str">
        <f>VLOOKUP(A166,原始数据!$A:$F,6,0)</f>
        <v>2016-01-12 00:00:00</v>
      </c>
      <c r="F166" s="87">
        <f>VLOOKUP($A166,原始数据!$A:$AAA,13,0)</f>
        <v>-3.878144613971513E-3</v>
      </c>
      <c r="G166" s="87">
        <f>VLOOKUP($A166,原始数据!$A:$AAA,15,0)</f>
        <v>-2.8467625541233391E-2</v>
      </c>
      <c r="H166" s="87">
        <f>VLOOKUP($A166,原始数据!$A:$AAA,20,0)</f>
        <v>-1.8700045242045049E-2</v>
      </c>
      <c r="I166" s="87">
        <f>VLOOKUP($A166,原始数据!$A:$AAA,21,0)</f>
        <v>2.83543125953114E-2</v>
      </c>
      <c r="J166" s="87">
        <f>VLOOKUP($A166,原始数据!$A:$AAA,22,0)</f>
        <v>1.6152755161002341E-2</v>
      </c>
      <c r="K166" s="87">
        <f>VLOOKUP($A166,原始数据!$A:$AAA,23,0)</f>
        <v>0.1157216117216118</v>
      </c>
      <c r="L166" s="87">
        <f>VLOOKUP($A166,原始数据!$A:$AAA,37,0)</f>
        <v>-0.2022175051937494</v>
      </c>
      <c r="M166" s="129">
        <f>VLOOKUP($A166,原始数据!$A:$AAA,45,0)</f>
        <v>0.74325549666894664</v>
      </c>
      <c r="N166" s="88" t="s">
        <v>1062</v>
      </c>
      <c r="O166" s="87">
        <f>VLOOKUP($A166,原始数据!$A:$AAA,29,0)</f>
        <v>-9.2965340179717554E-2</v>
      </c>
      <c r="R166" s="82">
        <f>VLOOKUP($A166,原始数据!$A:$AAA,46,0)</f>
        <v>-4.6046347961594569E-2</v>
      </c>
      <c r="S166" s="82">
        <f>VLOOKUP($A166,原始数据!$A:$AAA,47,0)</f>
        <v>4.123412552036676E-2</v>
      </c>
      <c r="T166" s="82">
        <f>VLOOKUP($A166,原始数据!$A:$AAA,48,0)</f>
        <v>-3.5136614741452243E-2</v>
      </c>
      <c r="U166" s="82">
        <f>VLOOKUP($A166,原始数据!$A:$AAA,49,0)</f>
        <v>6.9118481456644787E-3</v>
      </c>
      <c r="V166" s="82">
        <f>VLOOKUP($A166,原始数据!$A:$AAA,50,0)</f>
        <v>0</v>
      </c>
      <c r="W166" s="82">
        <f>VLOOKUP($A166,原始数据!$A:$AAA,51,0)</f>
        <v>0</v>
      </c>
      <c r="X166" s="82">
        <f>VLOOKUP($A166,原始数据!$A:$AAA,52,0)</f>
        <v>0</v>
      </c>
      <c r="Y166" s="82">
        <f>VLOOKUP($A166,原始数据!$A:$AAA,53,0)</f>
        <v>0</v>
      </c>
      <c r="Z166" s="82">
        <f>VLOOKUP($A166,原始数据!$A:$AAA,54,0)</f>
        <v>0</v>
      </c>
      <c r="AA166" s="82">
        <f>VLOOKUP($A166,原始数据!$A:$AAA,55,0)</f>
        <v>0</v>
      </c>
      <c r="AB166" s="82">
        <f>VLOOKUP($A166,原始数据!$A:$AAA,56,0)</f>
        <v>0</v>
      </c>
      <c r="AC166" s="82">
        <f>VLOOKUP($A166,原始数据!$A:$AAA,57,0)</f>
        <v>0</v>
      </c>
    </row>
    <row r="167" spans="1:29" ht="15" x14ac:dyDescent="0.25">
      <c r="A167">
        <v>667566</v>
      </c>
      <c r="B167" s="5" t="s">
        <v>2437</v>
      </c>
      <c r="C167" s="5" t="s">
        <v>2033</v>
      </c>
      <c r="D167" s="5" t="s">
        <v>180</v>
      </c>
      <c r="E167" s="5" t="str">
        <f>VLOOKUP(A167,原始数据!$A:$F,6,0)</f>
        <v>2020-03-25 00:00:00</v>
      </c>
      <c r="F167" s="87">
        <f>VLOOKUP($A167,原始数据!$A:$AAA,13,0)</f>
        <v>-2.03933653584687E-3</v>
      </c>
      <c r="G167" s="87">
        <f>VLOOKUP($A167,原始数据!$A:$AAA,15,0)</f>
        <v>3.1525201424021272E-2</v>
      </c>
      <c r="H167" s="87">
        <f>VLOOKUP($A167,原始数据!$A:$AAA,20,0)</f>
        <v>2.4518470270773252E-2</v>
      </c>
      <c r="I167" s="87">
        <f>VLOOKUP($A167,原始数据!$A:$AAA,21,0)</f>
        <v>9.5345451129584813E-3</v>
      </c>
      <c r="J167" s="87">
        <f>VLOOKUP($A167,原始数据!$A:$AAA,22,0)</f>
        <v>4.6241683574765879E-3</v>
      </c>
      <c r="K167" s="87">
        <f>VLOOKUP($A167,原始数据!$A:$AAA,23,0)</f>
        <v>0.35133584135688323</v>
      </c>
      <c r="L167" s="87">
        <f>VLOOKUP($A167,原始数据!$A:$AAA,37,0)</f>
        <v>-0.2174659585512918</v>
      </c>
      <c r="M167" s="129">
        <f>VLOOKUP($A167,原始数据!$A:$AAA,45,0)</f>
        <v>1.0804291170628251</v>
      </c>
      <c r="N167" s="88" t="s">
        <v>293</v>
      </c>
      <c r="O167" s="87">
        <f>VLOOKUP($A167,原始数据!$A:$AAA,29,0)</f>
        <v>-9.8698431679161161E-2</v>
      </c>
      <c r="R167" s="82">
        <f>VLOOKUP($A167,原始数据!$A:$AAA,46,0)</f>
        <v>-2.2843584256071581E-2</v>
      </c>
      <c r="S167" s="82">
        <f>VLOOKUP($A167,原始数据!$A:$AAA,47,0)</f>
        <v>3.275722515831081E-2</v>
      </c>
      <c r="T167" s="82">
        <f>VLOOKUP($A167,原始数据!$A:$AAA,48,0)</f>
        <v>3.335207045156463E-2</v>
      </c>
      <c r="U167" s="82">
        <f>VLOOKUP($A167,原始数据!$A:$AAA,49,0)</f>
        <v>-1.7679057116952719E-3</v>
      </c>
      <c r="V167" s="82">
        <f>VLOOKUP($A167,原始数据!$A:$AAA,50,0)</f>
        <v>0</v>
      </c>
      <c r="W167" s="82">
        <f>VLOOKUP($A167,原始数据!$A:$AAA,51,0)</f>
        <v>0</v>
      </c>
      <c r="X167" s="82">
        <f>VLOOKUP($A167,原始数据!$A:$AAA,52,0)</f>
        <v>0</v>
      </c>
      <c r="Y167" s="82">
        <f>VLOOKUP($A167,原始数据!$A:$AAA,53,0)</f>
        <v>0</v>
      </c>
      <c r="Z167" s="82">
        <f>VLOOKUP($A167,原始数据!$A:$AAA,54,0)</f>
        <v>0</v>
      </c>
      <c r="AA167" s="82">
        <f>VLOOKUP($A167,原始数据!$A:$AAA,55,0)</f>
        <v>0</v>
      </c>
      <c r="AB167" s="82">
        <f>VLOOKUP($A167,原始数据!$A:$AAA,56,0)</f>
        <v>0</v>
      </c>
      <c r="AC167" s="82">
        <f>VLOOKUP($A167,原始数据!$A:$AAA,57,0)</f>
        <v>0</v>
      </c>
    </row>
    <row r="168" spans="1:29" ht="15" x14ac:dyDescent="0.25">
      <c r="A168">
        <v>42472</v>
      </c>
      <c r="B168" s="5" t="s">
        <v>2435</v>
      </c>
      <c r="C168" s="5" t="s">
        <v>681</v>
      </c>
      <c r="D168" s="5" t="s">
        <v>180</v>
      </c>
      <c r="E168" s="5" t="str">
        <f>VLOOKUP(A168,原始数据!$A:$F,6,0)</f>
        <v>2015-02-03 00:00:00</v>
      </c>
      <c r="F168" s="87">
        <f>VLOOKUP($A168,原始数据!$A:$AAA,13,0)</f>
        <v>2.8303669274080789E-2</v>
      </c>
      <c r="G168" s="87">
        <f>VLOOKUP($A168,原始数据!$A:$AAA,15,0)</f>
        <v>9.9830248161021595E-2</v>
      </c>
      <c r="H168" s="87">
        <f>VLOOKUP($A168,原始数据!$A:$AAA,20,0)</f>
        <v>-6.5104614010375483E-2</v>
      </c>
      <c r="I168" s="87">
        <f>VLOOKUP($A168,原始数据!$A:$AAA,21,0)</f>
        <v>-0.13299773620874539</v>
      </c>
      <c r="J168" s="87">
        <f>VLOOKUP($A168,原始数据!$A:$AAA,22,0)</f>
        <v>-0.1299209537384993</v>
      </c>
      <c r="K168" s="87">
        <f>VLOOKUP($A168,原始数据!$A:$AAA,23,0)</f>
        <v>-2.3974287660591509E-2</v>
      </c>
      <c r="L168" s="87">
        <f>VLOOKUP($A168,原始数据!$A:$AAA,37,0)</f>
        <v>-0.50721032748502337</v>
      </c>
      <c r="M168" s="129">
        <f>VLOOKUP($A168,原始数据!$A:$AAA,45,0)</f>
        <v>0.3350825626691985</v>
      </c>
      <c r="N168" s="88" t="s">
        <v>1062</v>
      </c>
      <c r="O168" s="87">
        <f>VLOOKUP($A168,原始数据!$A:$AAA,29,0)</f>
        <v>-0.26672856062169042</v>
      </c>
      <c r="R168" s="82">
        <f>VLOOKUP($A168,原始数据!$A:$AAA,46,0)</f>
        <v>-6.7681313773319207E-2</v>
      </c>
      <c r="S168" s="82">
        <f>VLOOKUP($A168,原始数据!$A:$AAA,47,0)</f>
        <v>-9.1019641080443692E-2</v>
      </c>
      <c r="T168" s="82">
        <f>VLOOKUP($A168,原始数据!$A:$AAA,48,0)</f>
        <v>6.9557836876566137E-2</v>
      </c>
      <c r="U168" s="82">
        <f>VLOOKUP($A168,原始数据!$A:$AAA,49,0)</f>
        <v>2.8303669274080789E-2</v>
      </c>
      <c r="V168" s="82">
        <f>VLOOKUP($A168,原始数据!$A:$AAA,50,0)</f>
        <v>0</v>
      </c>
      <c r="W168" s="82">
        <f>VLOOKUP($A168,原始数据!$A:$AAA,51,0)</f>
        <v>0</v>
      </c>
      <c r="X168" s="82">
        <f>VLOOKUP($A168,原始数据!$A:$AAA,52,0)</f>
        <v>0</v>
      </c>
      <c r="Y168" s="82">
        <f>VLOOKUP($A168,原始数据!$A:$AAA,53,0)</f>
        <v>0</v>
      </c>
      <c r="Z168" s="82">
        <f>VLOOKUP($A168,原始数据!$A:$AAA,54,0)</f>
        <v>0</v>
      </c>
      <c r="AA168" s="82">
        <f>VLOOKUP($A168,原始数据!$A:$AAA,55,0)</f>
        <v>0</v>
      </c>
      <c r="AB168" s="82">
        <f>VLOOKUP($A168,原始数据!$A:$AAA,56,0)</f>
        <v>0</v>
      </c>
      <c r="AC168" s="82">
        <f>VLOOKUP($A168,原始数据!$A:$AAA,57,0)</f>
        <v>0</v>
      </c>
    </row>
    <row r="169" spans="1:29" ht="15" x14ac:dyDescent="0.25">
      <c r="A169">
        <v>93907</v>
      </c>
      <c r="B169" s="5" t="s">
        <v>734</v>
      </c>
      <c r="C169" s="5" t="s">
        <v>735</v>
      </c>
      <c r="D169" s="5" t="s">
        <v>180</v>
      </c>
      <c r="E169" s="5" t="str">
        <f>VLOOKUP(A169,原始数据!$A:$F,6,0)</f>
        <v>2015-07-02 00:00:00</v>
      </c>
      <c r="F169" s="87">
        <f>VLOOKUP($A169,原始数据!$A:$AAA,13,0)</f>
        <v>6.9897483690588569E-3</v>
      </c>
      <c r="G169" s="87">
        <f>VLOOKUP($A169,原始数据!$A:$AAA,15,0)</f>
        <v>2.7579648121730749E-2</v>
      </c>
      <c r="H169" s="87">
        <f>VLOOKUP($A169,原始数据!$A:$AAA,20,0)</f>
        <v>-7.8053259871441183E-3</v>
      </c>
      <c r="I169" s="87">
        <f>VLOOKUP($A169,原始数据!$A:$AAA,21,0)</f>
        <v>4.5934772622868708E-4</v>
      </c>
      <c r="J169" s="87">
        <f>VLOOKUP($A169,原始数据!$A:$AAA,22,0)</f>
        <v>-7.3222647935291651E-2</v>
      </c>
      <c r="K169" s="87">
        <f>VLOOKUP($A169,原始数据!$A:$AAA,23,0)</f>
        <v>0.1309581126624941</v>
      </c>
      <c r="L169" s="87">
        <f>VLOOKUP($A169,原始数据!$A:$AAA,37,0)</f>
        <v>-0.21527486361728909</v>
      </c>
      <c r="M169" s="129">
        <f>VLOOKUP($A169,原始数据!$A:$AAA,45,0)</f>
        <v>0.70372570000938139</v>
      </c>
      <c r="N169" s="88" t="s">
        <v>1062</v>
      </c>
      <c r="O169" s="87">
        <f>VLOOKUP($A169,原始数据!$A:$AAA,29,0)</f>
        <v>-9.7164109716410915E-2</v>
      </c>
      <c r="R169" s="82">
        <f>VLOOKUP($A169,原始数据!$A:$AAA,46,0)</f>
        <v>-4.6372819100091833E-2</v>
      </c>
      <c r="S169" s="82">
        <f>VLOOKUP($A169,原始数据!$A:$AAA,47,0)</f>
        <v>6.7404910929225181E-3</v>
      </c>
      <c r="T169" s="82">
        <f>VLOOKUP($A169,原始数据!$A:$AAA,48,0)</f>
        <v>1.141226818830221E-2</v>
      </c>
      <c r="U169" s="82">
        <f>VLOOKUP($A169,原始数据!$A:$AAA,49,0)</f>
        <v>1.5984955336154408E-2</v>
      </c>
      <c r="V169" s="82">
        <f>VLOOKUP($A169,原始数据!$A:$AAA,50,0)</f>
        <v>0</v>
      </c>
      <c r="W169" s="82">
        <f>VLOOKUP($A169,原始数据!$A:$AAA,51,0)</f>
        <v>0</v>
      </c>
      <c r="X169" s="82">
        <f>VLOOKUP($A169,原始数据!$A:$AAA,52,0)</f>
        <v>0</v>
      </c>
      <c r="Y169" s="82">
        <f>VLOOKUP($A169,原始数据!$A:$AAA,53,0)</f>
        <v>0</v>
      </c>
      <c r="Z169" s="82">
        <f>VLOOKUP($A169,原始数据!$A:$AAA,54,0)</f>
        <v>0</v>
      </c>
      <c r="AA169" s="82">
        <f>VLOOKUP($A169,原始数据!$A:$AAA,55,0)</f>
        <v>0</v>
      </c>
      <c r="AB169" s="82">
        <f>VLOOKUP($A169,原始数据!$A:$AAA,56,0)</f>
        <v>0</v>
      </c>
      <c r="AC169" s="82">
        <f>VLOOKUP($A169,原始数据!$A:$AAA,57,0)</f>
        <v>0</v>
      </c>
    </row>
    <row r="170" spans="1:29" ht="15" x14ac:dyDescent="0.25">
      <c r="A170">
        <v>458069</v>
      </c>
      <c r="B170" s="5" t="s">
        <v>2436</v>
      </c>
      <c r="C170" s="5" t="s">
        <v>1538</v>
      </c>
      <c r="D170" s="5" t="s">
        <v>180</v>
      </c>
      <c r="E170" s="5" t="str">
        <f>VLOOKUP(A170,原始数据!$A:$F,6,0)</f>
        <v>2020-01-09 00:00:00</v>
      </c>
      <c r="F170" s="87">
        <f>VLOOKUP($A170,原始数据!$A:$AAA,13,0)</f>
        <v>-1.246420751221144E-2</v>
      </c>
      <c r="G170" s="87">
        <f>VLOOKUP($A170,原始数据!$A:$AAA,15,0)</f>
        <v>1.6229606218500781E-3</v>
      </c>
      <c r="H170" s="87">
        <f>VLOOKUP($A170,原始数据!$A:$AAA,20,0)</f>
        <v>-8.5121323242568492E-2</v>
      </c>
      <c r="I170" s="87">
        <f>VLOOKUP($A170,原始数据!$A:$AAA,21,0)</f>
        <v>-0.10974508578176</v>
      </c>
      <c r="J170" s="87">
        <f>VLOOKUP($A170,原始数据!$A:$AAA,22,0)</f>
        <v>-8.188253300172188E-2</v>
      </c>
      <c r="K170" s="87">
        <f>VLOOKUP($A170,原始数据!$A:$AAA,23,0)</f>
        <v>0.19921994493728959</v>
      </c>
      <c r="L170" s="87">
        <f>VLOOKUP($A170,原始数据!$A:$AAA,37,0)</f>
        <v>-0.31271435570798622</v>
      </c>
      <c r="M170" s="129">
        <f>VLOOKUP($A170,原始数据!$A:$AAA,45,0)</f>
        <v>0.36226664162314132</v>
      </c>
      <c r="N170" s="88" t="s">
        <v>1062</v>
      </c>
      <c r="O170" s="87">
        <f>VLOOKUP($A170,原始数据!$A:$AAA,29,0)</f>
        <v>-0.1020244858766103</v>
      </c>
      <c r="R170" s="82">
        <f>VLOOKUP($A170,原始数据!$A:$AAA,46,0)</f>
        <v>-6.2807209175314016E-2</v>
      </c>
      <c r="S170" s="82">
        <f>VLOOKUP($A170,原始数据!$A:$AAA,47,0)</f>
        <v>-2.672327672327679E-2</v>
      </c>
      <c r="T170" s="82">
        <f>VLOOKUP($A170,原始数据!$A:$AAA,48,0)</f>
        <v>4.0146920645767192E-3</v>
      </c>
      <c r="U170" s="82">
        <f>VLOOKUP($A170,原始数据!$A:$AAA,49,0)</f>
        <v>-2.3821677726730832E-3</v>
      </c>
      <c r="V170" s="82">
        <f>VLOOKUP($A170,原始数据!$A:$AAA,50,0)</f>
        <v>0</v>
      </c>
      <c r="W170" s="82">
        <f>VLOOKUP($A170,原始数据!$A:$AAA,51,0)</f>
        <v>0</v>
      </c>
      <c r="X170" s="82">
        <f>VLOOKUP($A170,原始数据!$A:$AAA,52,0)</f>
        <v>0</v>
      </c>
      <c r="Y170" s="82">
        <f>VLOOKUP($A170,原始数据!$A:$AAA,53,0)</f>
        <v>0</v>
      </c>
      <c r="Z170" s="82">
        <f>VLOOKUP($A170,原始数据!$A:$AAA,54,0)</f>
        <v>0</v>
      </c>
      <c r="AA170" s="82">
        <f>VLOOKUP($A170,原始数据!$A:$AAA,55,0)</f>
        <v>0</v>
      </c>
      <c r="AB170" s="82">
        <f>VLOOKUP($A170,原始数据!$A:$AAA,56,0)</f>
        <v>0</v>
      </c>
      <c r="AC170" s="82">
        <f>VLOOKUP($A170,原始数据!$A:$AAA,57,0)</f>
        <v>0</v>
      </c>
    </row>
    <row r="171" spans="1:29" ht="15" x14ac:dyDescent="0.25">
      <c r="A171">
        <v>186840</v>
      </c>
      <c r="B171" s="5" t="s">
        <v>640</v>
      </c>
      <c r="C171" s="5" t="s">
        <v>1900</v>
      </c>
      <c r="D171" s="5" t="s">
        <v>180</v>
      </c>
      <c r="E171" s="5" t="str">
        <f>VLOOKUP(A171,原始数据!$A:$F,6,0)</f>
        <v>2016-04-18 00:00:00</v>
      </c>
      <c r="F171" s="87">
        <f>VLOOKUP($A171,原始数据!$A:$AAA,13,0)</f>
        <v>-1.347026866115952E-2</v>
      </c>
      <c r="G171" s="87">
        <f>VLOOKUP($A171,原始数据!$A:$AAA,15,0)</f>
        <v>2.8748676047811732E-3</v>
      </c>
      <c r="H171" s="87">
        <f>VLOOKUP($A171,原始数据!$A:$AAA,20,0)</f>
        <v>-2.5652333700845409E-2</v>
      </c>
      <c r="I171" s="87">
        <f>VLOOKUP($A171,原始数据!$A:$AAA,21,0)</f>
        <v>-4.1721563460693778E-3</v>
      </c>
      <c r="J171" s="87">
        <f>VLOOKUP($A171,原始数据!$A:$AAA,22,0)</f>
        <v>-7.373131292586188E-2</v>
      </c>
      <c r="K171" s="87">
        <f>VLOOKUP($A171,原始数据!$A:$AAA,23,0)</f>
        <v>0.37236566643405422</v>
      </c>
      <c r="L171" s="87">
        <f>VLOOKUP($A171,原始数据!$A:$AAA,37,0)</f>
        <v>-0.19939930445779311</v>
      </c>
      <c r="M171" s="129">
        <f>VLOOKUP($A171,原始数据!$A:$AAA,45,0)</f>
        <v>1.0248380046815651</v>
      </c>
      <c r="N171" s="88" t="s">
        <v>293</v>
      </c>
      <c r="O171" s="87">
        <f>VLOOKUP($A171,原始数据!$A:$AAA,29,0)</f>
        <v>-4.6537896758160967E-2</v>
      </c>
      <c r="R171" s="82">
        <f>VLOOKUP($A171,原始数据!$A:$AAA,46,0)</f>
        <v>-5.1047409040793863E-2</v>
      </c>
      <c r="S171" s="82">
        <f>VLOOKUP($A171,原始数据!$A:$AAA,47,0)</f>
        <v>2.556059021726487E-2</v>
      </c>
      <c r="T171" s="82">
        <f>VLOOKUP($A171,原始数据!$A:$AAA,48,0)</f>
        <v>-1.437433802390697E-3</v>
      </c>
      <c r="U171" s="82">
        <f>VLOOKUP($A171,原始数据!$A:$AAA,49,0)</f>
        <v>4.3185089779527166E-3</v>
      </c>
      <c r="V171" s="82">
        <f>VLOOKUP($A171,原始数据!$A:$AAA,50,0)</f>
        <v>0</v>
      </c>
      <c r="W171" s="82">
        <f>VLOOKUP($A171,原始数据!$A:$AAA,51,0)</f>
        <v>0</v>
      </c>
      <c r="X171" s="82">
        <f>VLOOKUP($A171,原始数据!$A:$AAA,52,0)</f>
        <v>0</v>
      </c>
      <c r="Y171" s="82">
        <f>VLOOKUP($A171,原始数据!$A:$AAA,53,0)</f>
        <v>0</v>
      </c>
      <c r="Z171" s="82">
        <f>VLOOKUP($A171,原始数据!$A:$AAA,54,0)</f>
        <v>0</v>
      </c>
      <c r="AA171" s="82">
        <f>VLOOKUP($A171,原始数据!$A:$AAA,55,0)</f>
        <v>0</v>
      </c>
      <c r="AB171" s="82">
        <f>VLOOKUP($A171,原始数据!$A:$AAA,56,0)</f>
        <v>0</v>
      </c>
      <c r="AC171" s="82">
        <f>VLOOKUP($A171,原始数据!$A:$AAA,57,0)</f>
        <v>0</v>
      </c>
    </row>
    <row r="172" spans="1:29" ht="15" x14ac:dyDescent="0.25">
      <c r="A172">
        <v>194517</v>
      </c>
      <c r="B172" s="5" t="s">
        <v>661</v>
      </c>
      <c r="C172" s="5" t="s">
        <v>663</v>
      </c>
      <c r="D172" s="5" t="s">
        <v>180</v>
      </c>
      <c r="E172" s="5" t="str">
        <f>VLOOKUP(A172,原始数据!$A:$F,6,0)</f>
        <v>2016-04-27 00:00:00</v>
      </c>
      <c r="F172" s="155">
        <f>VLOOKUP($A172,原始数据!$A:$AAA,13,0)</f>
        <v>0</v>
      </c>
      <c r="G172" s="155">
        <f>VLOOKUP($A172,原始数据!$A:$AAA,15,0)</f>
        <v>0</v>
      </c>
      <c r="H172" s="155">
        <f>VLOOKUP($A172,原始数据!$A:$AAA,20,0)</f>
        <v>0</v>
      </c>
      <c r="I172" s="87">
        <f>VLOOKUP($A172,原始数据!$A:$AAA,21,0)</f>
        <v>0</v>
      </c>
      <c r="J172" s="87">
        <f>VLOOKUP($A172,原始数据!$A:$AAA,22,0)</f>
        <v>-0.13023255813953491</v>
      </c>
      <c r="K172" s="87">
        <f>VLOOKUP($A172,原始数据!$A:$AAA,23,0)</f>
        <v>-0.1723278985507247</v>
      </c>
      <c r="L172" s="87">
        <f>VLOOKUP($A172,原始数据!$A:$AAA,37,0)</f>
        <v>-0.39572716581732648</v>
      </c>
      <c r="M172" s="130">
        <f>VLOOKUP($A172,原始数据!$A:$AAA,45,0)</f>
        <v>0.60328482351048818</v>
      </c>
      <c r="N172" s="88" t="s">
        <v>293</v>
      </c>
      <c r="O172" s="87">
        <f>VLOOKUP($A172,原始数据!$A:$AAA,29,0)</f>
        <v>0</v>
      </c>
      <c r="R172" s="82">
        <f>VLOOKUP($A172,原始数据!$A:$AAA,46,0)</f>
        <v>0</v>
      </c>
      <c r="S172" s="82">
        <f>VLOOKUP($A172,原始数据!$A:$AAA,47,0)</f>
        <v>0</v>
      </c>
      <c r="T172" s="82">
        <f>VLOOKUP($A172,原始数据!$A:$AAA,48,0)</f>
        <v>0</v>
      </c>
      <c r="U172" s="82">
        <f>VLOOKUP($A172,原始数据!$A:$AAA,49,0)</f>
        <v>0</v>
      </c>
      <c r="V172" s="82">
        <f>VLOOKUP($A172,原始数据!$A:$AAA,50,0)</f>
        <v>0</v>
      </c>
      <c r="W172" s="82">
        <f>VLOOKUP($A172,原始数据!$A:$AAA,51,0)</f>
        <v>0</v>
      </c>
      <c r="X172" s="82">
        <f>VLOOKUP($A172,原始数据!$A:$AAA,52,0)</f>
        <v>0</v>
      </c>
      <c r="Y172" s="82">
        <f>VLOOKUP($A172,原始数据!$A:$AAA,53,0)</f>
        <v>0</v>
      </c>
      <c r="Z172" s="82">
        <f>VLOOKUP($A172,原始数据!$A:$AAA,54,0)</f>
        <v>0</v>
      </c>
      <c r="AA172" s="82">
        <f>VLOOKUP($A172,原始数据!$A:$AAA,55,0)</f>
        <v>0</v>
      </c>
      <c r="AB172" s="82">
        <f>VLOOKUP($A172,原始数据!$A:$AAA,56,0)</f>
        <v>0</v>
      </c>
      <c r="AC172" s="82">
        <f>VLOOKUP($A172,原始数据!$A:$AAA,57,0)</f>
        <v>0</v>
      </c>
    </row>
    <row r="173" spans="1:29" ht="15.6" x14ac:dyDescent="0.35">
      <c r="A173" t="s">
        <v>1150</v>
      </c>
      <c r="B173" s="89" t="s">
        <v>167</v>
      </c>
      <c r="C173" s="3"/>
      <c r="D173" s="3"/>
      <c r="E173" s="54"/>
      <c r="F173" s="89">
        <f>AVERAGE(F153:F172)</f>
        <v>5.4199617942515431E-3</v>
      </c>
      <c r="G173" s="89">
        <f t="shared" ref="G173:M173" si="12">AVERAGE(G153:G172)</f>
        <v>1.7961113547249108E-2</v>
      </c>
      <c r="H173" s="89">
        <f t="shared" si="12"/>
        <v>1.061728277165927E-2</v>
      </c>
      <c r="I173" s="89">
        <f t="shared" si="12"/>
        <v>-2.8237769894077058E-2</v>
      </c>
      <c r="J173" s="89">
        <f t="shared" si="12"/>
        <v>-9.1242445252296855E-2</v>
      </c>
      <c r="K173" s="89">
        <f t="shared" si="12"/>
        <v>0.18065666871266872</v>
      </c>
      <c r="L173" s="89">
        <f t="shared" si="12"/>
        <v>-0.32329576188376397</v>
      </c>
      <c r="M173" s="131">
        <f t="shared" si="12"/>
        <v>0.86284564501927241</v>
      </c>
      <c r="N173" s="4"/>
      <c r="O173" s="87">
        <f>AVERAGE(O153:O172)</f>
        <v>-8.157157429826864E-2</v>
      </c>
      <c r="R173" s="113">
        <f>AVERAGE(R153:R172)</f>
        <v>-4.7090361830240866E-2</v>
      </c>
      <c r="S173" s="113">
        <f t="shared" ref="S173:Y173" si="13">AVERAGE(S153:S172)</f>
        <v>2.3870772246735707E-2</v>
      </c>
      <c r="T173" s="113">
        <f t="shared" si="13"/>
        <v>1.3548656870898073E-2</v>
      </c>
      <c r="U173" s="113">
        <f t="shared" si="13"/>
        <v>8.5052599531131486E-3</v>
      </c>
      <c r="V173" s="113">
        <f t="shared" si="13"/>
        <v>0</v>
      </c>
      <c r="W173" s="113">
        <f t="shared" si="13"/>
        <v>0</v>
      </c>
      <c r="X173" s="113">
        <f t="shared" si="13"/>
        <v>0</v>
      </c>
      <c r="Y173" s="113">
        <f t="shared" si="13"/>
        <v>0</v>
      </c>
      <c r="Z173" s="113">
        <f>AVERAGE(Z153:Z172)</f>
        <v>0</v>
      </c>
      <c r="AA173" s="113">
        <f>AVERAGE(AA153:AA172)</f>
        <v>0</v>
      </c>
      <c r="AB173" s="113">
        <f>AVERAGE(AB153:AB172)</f>
        <v>0</v>
      </c>
      <c r="AC173" s="113">
        <f>AVERAGE(AC153:AC172)</f>
        <v>0</v>
      </c>
    </row>
    <row r="174" spans="1:29" ht="15.6" x14ac:dyDescent="0.25">
      <c r="A174" s="148" t="s">
        <v>2488</v>
      </c>
      <c r="B174" s="6" t="s">
        <v>223</v>
      </c>
      <c r="C174" s="95" t="s">
        <v>2487</v>
      </c>
      <c r="D174" s="90"/>
      <c r="E174" s="10"/>
      <c r="F174" s="102">
        <f>VLOOKUP($A174,原始数据!$A:$AAA,13,0)</f>
        <v>-1.08158588482854E-3</v>
      </c>
      <c r="G174" s="102">
        <f>VLOOKUP($A174,原始数据!$A:$AAA,15,0)</f>
        <v>1.6530707862649319E-2</v>
      </c>
      <c r="H174" s="102">
        <f>VLOOKUP($A174,原始数据!$A:$AAA,20,0)</f>
        <v>-1.329677991988998E-2</v>
      </c>
      <c r="I174" s="102">
        <f>VLOOKUP($A174,原始数据!$A:$AAA,21,0)</f>
        <v>5.1555611364157761E-2</v>
      </c>
      <c r="J174" s="102">
        <f>VLOOKUP($A174,原始数据!$A:$AAA,22,0)</f>
        <v>-0.11597261497586531</v>
      </c>
      <c r="K174" s="102">
        <f>VLOOKUP($A174,原始数据!$A:$AAA,23,0)</f>
        <v>0.12156405765608121</v>
      </c>
      <c r="L174" s="102">
        <f>VLOOKUP($A174,原始数据!$A:$AAA,37,0)</f>
        <v>-0.1908314893092698</v>
      </c>
      <c r="M174" s="136">
        <f>VLOOKUP($A174,原始数据!$A:$AAA,45,0)</f>
        <v>0.68597089458713156</v>
      </c>
      <c r="N174" s="10"/>
      <c r="O174" s="87">
        <f>VLOOKUP($A174,原始数据!$A:$AAA,29,0)</f>
        <v>-7.922222549381476E-2</v>
      </c>
      <c r="R174" s="82">
        <f>VLOOKUP($A174,原始数据!$A:$AAA,46,0)</f>
        <v>-4.4601242943711587E-2</v>
      </c>
      <c r="S174" s="82">
        <f>VLOOKUP($A174,原始数据!$A:$AAA,47,0)</f>
        <v>3.2348997888251851E-3</v>
      </c>
      <c r="T174" s="82">
        <f>VLOOKUP($A174,原始数据!$A:$AAA,48,0)</f>
        <v>9.7257065103835139E-3</v>
      </c>
      <c r="U174" s="82">
        <f>VLOOKUP($A174,原始数据!$A:$AAA,49,0)</f>
        <v>6.7394553871307217E-3</v>
      </c>
      <c r="V174" s="82">
        <f>VLOOKUP($A174,原始数据!$A:$AAA,50,0)</f>
        <v>0</v>
      </c>
      <c r="W174" s="82">
        <f>VLOOKUP($A174,原始数据!$A:$AAA,51,0)</f>
        <v>0</v>
      </c>
      <c r="X174" s="82">
        <f>VLOOKUP($A174,原始数据!$A:$AAA,52,0)</f>
        <v>0</v>
      </c>
      <c r="Y174" s="82">
        <f>VLOOKUP($A174,原始数据!$A:$AAA,53,0)</f>
        <v>0</v>
      </c>
      <c r="Z174" s="82">
        <f>VLOOKUP($A174,原始数据!$A:$AAA,54,0)</f>
        <v>0</v>
      </c>
      <c r="AA174" s="82">
        <f>VLOOKUP($A174,原始数据!$A:$AAA,55,0)</f>
        <v>0</v>
      </c>
      <c r="AB174" s="82">
        <f>VLOOKUP($A174,原始数据!$A:$AAA,56,0)</f>
        <v>0</v>
      </c>
      <c r="AC174" s="82">
        <f>VLOOKUP($A174,原始数据!$A:$AAA,57,0)</f>
        <v>0</v>
      </c>
    </row>
    <row r="175" spans="1:29" ht="20.399999999999999" x14ac:dyDescent="0.25">
      <c r="B175" s="158" t="s">
        <v>2510</v>
      </c>
      <c r="C175" s="158"/>
      <c r="D175" s="158"/>
      <c r="E175" s="158"/>
      <c r="F175" s="38"/>
      <c r="G175" s="38"/>
      <c r="H175" s="38"/>
      <c r="I175" s="38"/>
      <c r="J175" s="38"/>
      <c r="K175" s="38"/>
      <c r="L175" s="38"/>
      <c r="M175" s="134"/>
      <c r="N175" s="38"/>
      <c r="O175" s="139"/>
    </row>
    <row r="176" spans="1:29" ht="20.399999999999999" x14ac:dyDescent="0.25">
      <c r="B176" s="161"/>
      <c r="C176" s="161"/>
      <c r="D176" s="161"/>
      <c r="E176" s="161"/>
      <c r="F176" s="39"/>
      <c r="G176" s="39"/>
      <c r="H176" s="39"/>
      <c r="I176" s="39"/>
      <c r="J176" s="39"/>
      <c r="K176" s="39"/>
      <c r="L176" s="39"/>
      <c r="M176" s="135"/>
      <c r="N176" s="39"/>
      <c r="O176" s="139"/>
    </row>
    <row r="177" spans="1:29" ht="15" x14ac:dyDescent="0.25">
      <c r="A177" t="s">
        <v>1240</v>
      </c>
      <c r="B177" s="5" t="s">
        <v>2511</v>
      </c>
      <c r="C177" s="5" t="s">
        <v>106</v>
      </c>
      <c r="D177" s="5" t="s">
        <v>2512</v>
      </c>
      <c r="E177" s="5" t="str">
        <f>VLOOKUP(A177,原始数据!$A:$F,6,0)</f>
        <v>2021-03-26 00:00:00</v>
      </c>
      <c r="F177" s="87">
        <f>VLOOKUP($A177,原始数据!$A:$AAA,13,0)</f>
        <v>0</v>
      </c>
      <c r="G177" s="87">
        <f>VLOOKUP($A177,原始数据!$A:$AAA,15,0)</f>
        <v>0</v>
      </c>
      <c r="H177" s="87">
        <f>VLOOKUP($A177,原始数据!$A:$AAA,20,0)</f>
        <v>0</v>
      </c>
      <c r="I177" s="87">
        <f>VLOOKUP($A177,原始数据!$A:$AAA,21,0)</f>
        <v>0.145276050266649</v>
      </c>
      <c r="J177" s="87">
        <f>VLOOKUP($A177,原始数据!$A:$AAA,22,0)</f>
        <v>3.923438051380912E-2</v>
      </c>
      <c r="K177" s="87">
        <f>VLOOKUP($A177,原始数据!$A:$AAA,23,0)</f>
        <v>0</v>
      </c>
      <c r="L177" s="87">
        <f>VLOOKUP($A177,原始数据!$A:$AAA,37,0)</f>
        <v>-9.7049942664440017E-2</v>
      </c>
      <c r="M177" s="129">
        <f>VLOOKUP($A177,原始数据!$A:$AAA,45,0)</f>
        <v>1.643931511231145</v>
      </c>
      <c r="N177" s="88" t="s">
        <v>1062</v>
      </c>
      <c r="O177" s="87">
        <f>VLOOKUP($A177,原始数据!$A:$AAA,29,0)</f>
        <v>-5.6458929308299037E-2</v>
      </c>
      <c r="R177" s="82">
        <f>VLOOKUP($A177,原始数据!$A:$AAA,46,0)</f>
        <v>-3.1598793698879753E-2</v>
      </c>
      <c r="S177" s="82">
        <f>VLOOKUP($A177,原始数据!$A:$AAA,47,0)</f>
        <v>1.3621461105969729E-2</v>
      </c>
      <c r="T177" s="82">
        <f>VLOOKUP($A177,原始数据!$A:$AAA,48,0)</f>
        <v>0</v>
      </c>
      <c r="U177" s="82">
        <f>VLOOKUP($A177,原始数据!$A:$AAA,49,0)</f>
        <v>0</v>
      </c>
      <c r="V177" s="82">
        <f>VLOOKUP($A177,原始数据!$A:$AAA,50,0)</f>
        <v>0</v>
      </c>
      <c r="W177" s="82">
        <f>VLOOKUP($A177,原始数据!$A:$AAA,51,0)</f>
        <v>0</v>
      </c>
      <c r="X177" s="82">
        <f>VLOOKUP($A177,原始数据!$A:$AAA,52,0)</f>
        <v>0</v>
      </c>
      <c r="Y177" s="82">
        <f>VLOOKUP($A177,原始数据!$A:$AAA,53,0)</f>
        <v>0</v>
      </c>
      <c r="Z177" s="82">
        <f>VLOOKUP($A177,原始数据!$A:$AAA,54,0)</f>
        <v>0</v>
      </c>
      <c r="AA177" s="82">
        <f>VLOOKUP($A177,原始数据!$A:$AAA,55,0)</f>
        <v>0</v>
      </c>
      <c r="AB177" s="82">
        <f>VLOOKUP($A177,原始数据!$A:$AAA,56,0)</f>
        <v>0</v>
      </c>
      <c r="AC177" s="82">
        <f>VLOOKUP($A177,原始数据!$A:$AAA,57,0)</f>
        <v>0</v>
      </c>
    </row>
    <row r="178" spans="1:29" ht="15" x14ac:dyDescent="0.25">
      <c r="A178" t="s">
        <v>1243</v>
      </c>
      <c r="B178" s="5" t="s">
        <v>2511</v>
      </c>
      <c r="C178" s="5" t="s">
        <v>107</v>
      </c>
      <c r="D178" s="5" t="s">
        <v>2512</v>
      </c>
      <c r="E178" s="5" t="str">
        <f>VLOOKUP(A178,原始数据!$A:$F,6,0)</f>
        <v>2021-03-26 00:00:00</v>
      </c>
      <c r="F178" s="87">
        <f>VLOOKUP($A178,原始数据!$A:$AAA,13,0)</f>
        <v>0</v>
      </c>
      <c r="G178" s="87">
        <f>VLOOKUP($A178,原始数据!$A:$AAA,15,0)</f>
        <v>0</v>
      </c>
      <c r="H178" s="87">
        <f>VLOOKUP($A178,原始数据!$A:$AAA,20,0)</f>
        <v>0</v>
      </c>
      <c r="I178" s="87">
        <f>VLOOKUP($A178,原始数据!$A:$AAA,21,0)</f>
        <v>0.13428004855906811</v>
      </c>
      <c r="J178" s="87">
        <f>VLOOKUP($A178,原始数据!$A:$AAA,22,0)</f>
        <v>2.843955654741559E-2</v>
      </c>
      <c r="K178" s="87">
        <f>VLOOKUP($A178,原始数据!$A:$AAA,23,0)</f>
        <v>0</v>
      </c>
      <c r="L178" s="87">
        <f>VLOOKUP($A178,原始数据!$A:$AAA,37,0)</f>
        <v>-8.3020487518110073E-2</v>
      </c>
      <c r="M178" s="129">
        <f>VLOOKUP($A178,原始数据!$A:$AAA,45,0)</f>
        <v>1.755055383994697</v>
      </c>
      <c r="N178" s="88" t="s">
        <v>1062</v>
      </c>
      <c r="O178" s="87">
        <f>VLOOKUP($A178,原始数据!$A:$AAA,29,0)</f>
        <v>-3.9215731368852119E-2</v>
      </c>
      <c r="R178" s="82">
        <f>VLOOKUP($A178,原始数据!$A:$AAA,46,0)</f>
        <v>-2.150923136644611E-2</v>
      </c>
      <c r="S178" s="82">
        <f>VLOOKUP($A178,原始数据!$A:$AAA,47,0)</f>
        <v>4.7321757863096892E-3</v>
      </c>
      <c r="T178" s="82">
        <f>VLOOKUP($A178,原始数据!$A:$AAA,48,0)</f>
        <v>0</v>
      </c>
      <c r="U178" s="82">
        <f>VLOOKUP($A178,原始数据!$A:$AAA,49,0)</f>
        <v>0</v>
      </c>
      <c r="V178" s="82">
        <f>VLOOKUP($A178,原始数据!$A:$AAA,50,0)</f>
        <v>0</v>
      </c>
      <c r="W178" s="82">
        <f>VLOOKUP($A178,原始数据!$A:$AAA,51,0)</f>
        <v>0</v>
      </c>
      <c r="X178" s="82">
        <f>VLOOKUP($A178,原始数据!$A:$AAA,52,0)</f>
        <v>0</v>
      </c>
      <c r="Y178" s="82">
        <f>VLOOKUP($A178,原始数据!$A:$AAA,53,0)</f>
        <v>0</v>
      </c>
      <c r="Z178" s="82">
        <f>VLOOKUP($A178,原始数据!$A:$AAA,54,0)</f>
        <v>0</v>
      </c>
      <c r="AA178" s="82">
        <f>VLOOKUP($A178,原始数据!$A:$AAA,55,0)</f>
        <v>0</v>
      </c>
      <c r="AB178" s="82">
        <f>VLOOKUP($A178,原始数据!$A:$AAA,56,0)</f>
        <v>0</v>
      </c>
      <c r="AC178" s="82">
        <f>VLOOKUP($A178,原始数据!$A:$AAA,57,0)</f>
        <v>0</v>
      </c>
    </row>
    <row r="179" spans="1:29" ht="15" x14ac:dyDescent="0.25">
      <c r="A179" t="s">
        <v>1244</v>
      </c>
      <c r="B179" s="5" t="s">
        <v>2511</v>
      </c>
      <c r="C179" s="6" t="s">
        <v>108</v>
      </c>
      <c r="D179" s="6" t="s">
        <v>2512</v>
      </c>
      <c r="E179" s="6" t="str">
        <f>VLOOKUP(A179,原始数据!$A:$F,6,0)</f>
        <v>2021-03-26 00:00:00</v>
      </c>
      <c r="F179" s="97">
        <f>VLOOKUP($A179,原始数据!$A:$AAA,13,0)</f>
        <v>0</v>
      </c>
      <c r="G179" s="97">
        <f>VLOOKUP($A179,原始数据!$A:$AAA,15,0)</f>
        <v>0</v>
      </c>
      <c r="H179" s="97">
        <f>VLOOKUP($A179,原始数据!$A:$AAA,20,0)</f>
        <v>0</v>
      </c>
      <c r="I179" s="97">
        <f>VLOOKUP($A179,原始数据!$A:$AAA,21,0)</f>
        <v>0.13008279314375781</v>
      </c>
      <c r="J179" s="97">
        <f>VLOOKUP($A179,原始数据!$A:$AAA,22,0)</f>
        <v>4.1335882900357612E-2</v>
      </c>
      <c r="K179" s="97">
        <f>VLOOKUP($A179,原始数据!$A:$AAA,23,0)</f>
        <v>0</v>
      </c>
      <c r="L179" s="97">
        <f>VLOOKUP($A179,原始数据!$A:$AAA,37,0)</f>
        <v>-4.6296012053727707E-2</v>
      </c>
      <c r="M179" s="130">
        <f>VLOOKUP($A179,原始数据!$A:$AAA,45,0)</f>
        <v>2.0848052534734718</v>
      </c>
      <c r="N179" s="98" t="s">
        <v>1062</v>
      </c>
      <c r="O179" s="87">
        <f>VLOOKUP($A179,原始数据!$A:$AAA,29,0)</f>
        <v>-3.0597013701369601E-2</v>
      </c>
      <c r="R179" s="82">
        <f>VLOOKUP($A179,原始数据!$A:$AAA,46,0)</f>
        <v>-8.4893346695128491E-3</v>
      </c>
      <c r="S179" s="82">
        <f>VLOOKUP($A179,原始数据!$A:$AAA,47,0)</f>
        <v>9.9214662481816873E-4</v>
      </c>
      <c r="T179" s="82">
        <f>VLOOKUP($A179,原始数据!$A:$AAA,48,0)</f>
        <v>0</v>
      </c>
      <c r="U179" s="82">
        <f>VLOOKUP($A179,原始数据!$A:$AAA,49,0)</f>
        <v>0</v>
      </c>
      <c r="V179" s="82">
        <f>VLOOKUP($A179,原始数据!$A:$AAA,50,0)</f>
        <v>0</v>
      </c>
      <c r="W179" s="82">
        <f>VLOOKUP($A179,原始数据!$A:$AAA,51,0)</f>
        <v>0</v>
      </c>
      <c r="X179" s="82">
        <f>VLOOKUP($A179,原始数据!$A:$AAA,52,0)</f>
        <v>0</v>
      </c>
      <c r="Y179" s="82">
        <f>VLOOKUP($A179,原始数据!$A:$AAA,53,0)</f>
        <v>0</v>
      </c>
      <c r="Z179" s="82">
        <f>VLOOKUP($A179,原始数据!$A:$AAA,54,0)</f>
        <v>0</v>
      </c>
      <c r="AA179" s="82">
        <f>VLOOKUP($A179,原始数据!$A:$AAA,55,0)</f>
        <v>0</v>
      </c>
      <c r="AB179" s="82">
        <f>VLOOKUP($A179,原始数据!$A:$AAA,56,0)</f>
        <v>0</v>
      </c>
      <c r="AC179" s="82">
        <f>VLOOKUP($A179,原始数据!$A:$AAA,57,0)</f>
        <v>0</v>
      </c>
    </row>
    <row r="180" spans="1:29" ht="15.6" x14ac:dyDescent="0.25">
      <c r="A180" s="148" t="s">
        <v>2503</v>
      </c>
      <c r="B180" s="6" t="s">
        <v>223</v>
      </c>
      <c r="C180" s="95" t="s">
        <v>1105</v>
      </c>
      <c r="D180" s="90"/>
      <c r="E180" s="10"/>
      <c r="F180" s="102">
        <f>VLOOKUP($A180,原始数据!$A:$AAA,13,0)</f>
        <v>1.6125553397383641E-3</v>
      </c>
      <c r="G180" s="102">
        <f>VLOOKUP($A180,原始数据!$A:$AAA,15,0)</f>
        <v>1.7900787703185591E-2</v>
      </c>
      <c r="H180" s="102">
        <f>VLOOKUP($A180,原始数据!$A:$AAA,20,0)</f>
        <v>-8.3040653700316991E-3</v>
      </c>
      <c r="I180" s="102">
        <f>VLOOKUP($A180,原始数据!$A:$AAA,21,0)</f>
        <v>-1.1951263550372789E-2</v>
      </c>
      <c r="J180" s="102">
        <f>VLOOKUP($A180,原始数据!$A:$AAA,22,0)</f>
        <v>-7.8139447252504435E-2</v>
      </c>
      <c r="K180" s="102">
        <f>VLOOKUP($A180,原始数据!$A:$AAA,23,0)</f>
        <v>4.1652802881724238E-2</v>
      </c>
      <c r="L180" s="102">
        <f>VLOOKUP($A180,原始数据!$A:$AAA,37,0)</f>
        <v>-0.1706665913600614</v>
      </c>
      <c r="M180" s="136">
        <f>VLOOKUP($A180,原始数据!$A:$AAA,45,0)</f>
        <v>0.5841345876649946</v>
      </c>
      <c r="N180" s="10"/>
      <c r="O180" s="87">
        <f>VLOOKUP($A180,原始数据!$A:$AAA,29,0)</f>
        <v>-5.8926744740568762E-2</v>
      </c>
      <c r="R180" s="82">
        <f>VLOOKUP($A180,原始数据!$A:$AAA,46,0)</f>
        <v>-2.7637992146390181E-2</v>
      </c>
      <c r="S180" s="82">
        <f>VLOOKUP($A180,原始数据!$A:$AAA,47,0)</f>
        <v>-5.5870823026595851E-3</v>
      </c>
      <c r="T180" s="82">
        <f>VLOOKUP($A180,原始数据!$A:$AAA,48,0)</f>
        <v>1.185893812839134E-2</v>
      </c>
      <c r="U180" s="82">
        <f>VLOOKUP($A180,原始数据!$A:$AAA,49,0)</f>
        <v>5.971039388128041E-3</v>
      </c>
      <c r="V180" s="82">
        <f>VLOOKUP($A180,原始数据!$A:$AAA,50,0)</f>
        <v>0</v>
      </c>
      <c r="W180" s="82">
        <f>VLOOKUP($A180,原始数据!$A:$AAA,51,0)</f>
        <v>0</v>
      </c>
      <c r="X180" s="82">
        <f>VLOOKUP($A180,原始数据!$A:$AAA,52,0)</f>
        <v>0</v>
      </c>
      <c r="Y180" s="82">
        <f>VLOOKUP($A180,原始数据!$A:$AAA,53,0)</f>
        <v>0</v>
      </c>
      <c r="Z180" s="82">
        <f>VLOOKUP($A180,原始数据!$A:$AAA,54,0)</f>
        <v>0</v>
      </c>
      <c r="AA180" s="82">
        <f>VLOOKUP($A180,原始数据!$A:$AAA,55,0)</f>
        <v>0</v>
      </c>
      <c r="AB180" s="82">
        <f>VLOOKUP($A180,原始数据!$A:$AAA,56,0)</f>
        <v>0</v>
      </c>
      <c r="AC180" s="82">
        <f>VLOOKUP($A180,原始数据!$A:$AAA,57,0)</f>
        <v>0</v>
      </c>
    </row>
    <row r="181" spans="1:29" ht="15" x14ac:dyDescent="0.25">
      <c r="O181" s="87"/>
    </row>
  </sheetData>
  <sortState xmlns:xlrd2="http://schemas.microsoft.com/office/spreadsheetml/2017/richdata2" ref="A9:AB28">
    <sortCondition descending="1" ref="D9:D28"/>
  </sortState>
  <mergeCells count="9">
    <mergeCell ref="B175:E176"/>
    <mergeCell ref="B2:N5"/>
    <mergeCell ref="B79:E80"/>
    <mergeCell ref="B7:E8"/>
    <mergeCell ref="B31:E32"/>
    <mergeCell ref="B55:E56"/>
    <mergeCell ref="B103:E104"/>
    <mergeCell ref="B127:E128"/>
    <mergeCell ref="B151:E152"/>
  </mergeCells>
  <phoneticPr fontId="5" type="noConversion"/>
  <conditionalFormatting sqref="F9:F28">
    <cfRule type="iconSet" priority="75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1:F32">
    <cfRule type="iconSet" priority="6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3:F45 F52">
    <cfRule type="iconSet" priority="79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6:F51">
    <cfRule type="iconSet" priority="78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57:F76">
    <cfRule type="iconSet" priority="79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81:F100">
    <cfRule type="iconSet" priority="18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05:F124">
    <cfRule type="iconSet" priority="2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29:F148">
    <cfRule type="iconSet" priority="1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53:F172"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77:F179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28">
    <cfRule type="iconSet" priority="76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33:H52">
    <cfRule type="iconSet" priority="79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57:H76">
    <cfRule type="iconSet" priority="80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1:H100">
    <cfRule type="iconSet" priority="2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5:H124">
    <cfRule type="iconSet" priority="2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29:H148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53:H172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77:H179">
    <cfRule type="iconSet" priority="2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31:I32">
    <cfRule type="iconSet" priority="6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55:O56">
    <cfRule type="iconSet" priority="5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31:M32">
    <cfRule type="iconSet" priority="5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N31:O32">
    <cfRule type="iconSet" priority="5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9:P28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Q28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:W28">
    <cfRule type="colorScale" priority="7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3:W52">
    <cfRule type="colorScale" priority="7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7:W76">
    <cfRule type="colorScale" priority="8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81:W10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05:W1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29:W14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53:W17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9:X28">
    <cfRule type="colorScale" priority="7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X52">
    <cfRule type="colorScale" priority="7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57:X76">
    <cfRule type="colorScale" priority="8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81:X100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05:X12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29:X14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53:X1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9:Y28">
    <cfRule type="colorScale" priority="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3:Y52">
    <cfRule type="colorScale" priority="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57:Y76">
    <cfRule type="colorScale" priority="8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81:Y10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05:Y1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29:Y14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53:Y17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9:AC28">
    <cfRule type="colorScale" priority="7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3:AC52">
    <cfRule type="colorScale" priority="7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57:AC76">
    <cfRule type="colorScale" priority="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81:AC100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05:AC12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29:AC14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53:AC17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F173:M173 F149:M149 F125:M125 J101:L101 F101:I101 M101 G77 I77:L77 F77 M77 H77 F53:M53 G29 I29:K29 F29 L29:M29 H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BC20-B6A8-4625-B68A-8F818F091F1C}">
  <sheetPr codeName="Sheet3"/>
  <dimension ref="A1:BQ855"/>
  <sheetViews>
    <sheetView zoomScale="99"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E839" sqref="E839"/>
    </sheetView>
  </sheetViews>
  <sheetFormatPr defaultColWidth="9.109375" defaultRowHeight="14.4" x14ac:dyDescent="0.25"/>
  <cols>
    <col min="1" max="1" width="9.109375" style="154"/>
    <col min="2" max="5" width="9.109375" style="86"/>
    <col min="6" max="6" width="14.88671875" style="86" customWidth="1"/>
    <col min="7" max="11" width="9.109375" style="86"/>
    <col min="12" max="12" width="13.44140625" style="86" bestFit="1" customWidth="1"/>
    <col min="13" max="16384" width="9.109375" style="86"/>
  </cols>
  <sheetData>
    <row r="1" spans="1:69" x14ac:dyDescent="0.25">
      <c r="A1" s="147" t="s">
        <v>368</v>
      </c>
      <c r="B1" s="147" t="s">
        <v>260</v>
      </c>
      <c r="C1" s="147" t="s">
        <v>261</v>
      </c>
      <c r="D1" s="147" t="s">
        <v>3</v>
      </c>
      <c r="E1" s="147" t="s">
        <v>1</v>
      </c>
      <c r="F1" s="147" t="s">
        <v>369</v>
      </c>
      <c r="G1" s="147" t="s">
        <v>103</v>
      </c>
      <c r="H1" s="147" t="s">
        <v>370</v>
      </c>
      <c r="I1" s="147" t="s">
        <v>371</v>
      </c>
      <c r="J1" s="147" t="s">
        <v>372</v>
      </c>
      <c r="K1" s="147" t="s">
        <v>1837</v>
      </c>
      <c r="L1" s="147" t="s">
        <v>373</v>
      </c>
      <c r="M1" s="147" t="s">
        <v>4</v>
      </c>
      <c r="N1" s="147" t="s">
        <v>374</v>
      </c>
      <c r="O1" s="147" t="s">
        <v>5</v>
      </c>
      <c r="P1" s="147" t="s">
        <v>375</v>
      </c>
      <c r="Q1" s="147" t="s">
        <v>376</v>
      </c>
      <c r="R1" s="147" t="s">
        <v>2663</v>
      </c>
      <c r="S1" s="147" t="s">
        <v>2664</v>
      </c>
      <c r="T1" s="147" t="s">
        <v>377</v>
      </c>
      <c r="U1" s="147" t="s">
        <v>1963</v>
      </c>
      <c r="V1" s="147" t="s">
        <v>1952</v>
      </c>
      <c r="W1" s="147" t="s">
        <v>1474</v>
      </c>
      <c r="X1" s="147" t="s">
        <v>6</v>
      </c>
      <c r="Y1" s="147" t="s">
        <v>7</v>
      </c>
      <c r="Z1" s="147" t="s">
        <v>378</v>
      </c>
      <c r="AA1" s="147" t="s">
        <v>1013</v>
      </c>
      <c r="AB1" s="147" t="s">
        <v>1014</v>
      </c>
      <c r="AC1" s="147" t="s">
        <v>379</v>
      </c>
      <c r="AD1" s="147" t="s">
        <v>2597</v>
      </c>
      <c r="AE1" s="147" t="s">
        <v>1953</v>
      </c>
      <c r="AF1" s="147" t="s">
        <v>1475</v>
      </c>
      <c r="AG1" s="147" t="s">
        <v>1163</v>
      </c>
      <c r="AH1" s="147" t="s">
        <v>1164</v>
      </c>
      <c r="AI1" s="147" t="s">
        <v>1165</v>
      </c>
      <c r="AJ1" s="147" t="s">
        <v>1166</v>
      </c>
      <c r="AK1" s="147" t="s">
        <v>1167</v>
      </c>
      <c r="AL1" s="147" t="s">
        <v>1173</v>
      </c>
      <c r="AM1" s="147" t="s">
        <v>1174</v>
      </c>
      <c r="AN1" s="147" t="s">
        <v>1175</v>
      </c>
      <c r="AO1" s="147" t="s">
        <v>1192</v>
      </c>
      <c r="AP1" s="147" t="s">
        <v>1169</v>
      </c>
      <c r="AQ1" s="147" t="s">
        <v>1170</v>
      </c>
      <c r="AR1" s="147" t="s">
        <v>380</v>
      </c>
      <c r="AS1" s="147" t="s">
        <v>1168</v>
      </c>
      <c r="AT1" s="147" t="s">
        <v>1140</v>
      </c>
      <c r="AU1" s="147" t="s">
        <v>1142</v>
      </c>
      <c r="AV1" s="147" t="s">
        <v>1143</v>
      </c>
      <c r="AW1" s="147" t="s">
        <v>1144</v>
      </c>
      <c r="AX1" s="147" t="s">
        <v>1145</v>
      </c>
      <c r="AY1" s="147" t="s">
        <v>1221</v>
      </c>
      <c r="AZ1" s="147" t="s">
        <v>1281</v>
      </c>
      <c r="BA1" s="147" t="s">
        <v>1291</v>
      </c>
      <c r="BB1" s="147" t="s">
        <v>1292</v>
      </c>
      <c r="BC1" s="147" t="s">
        <v>1293</v>
      </c>
      <c r="BD1" s="147" t="s">
        <v>1294</v>
      </c>
      <c r="BE1" s="147" t="s">
        <v>1295</v>
      </c>
      <c r="BF1" s="147" t="s">
        <v>2598</v>
      </c>
      <c r="BG1" s="147" t="s">
        <v>2599</v>
      </c>
      <c r="BH1" s="147" t="s">
        <v>2600</v>
      </c>
      <c r="BI1" s="147" t="s">
        <v>2601</v>
      </c>
      <c r="BJ1" s="147" t="s">
        <v>2602</v>
      </c>
      <c r="BK1" s="147" t="s">
        <v>2603</v>
      </c>
      <c r="BL1" s="147" t="s">
        <v>2604</v>
      </c>
      <c r="BM1" s="147" t="s">
        <v>2605</v>
      </c>
      <c r="BN1" s="147" t="s">
        <v>2606</v>
      </c>
      <c r="BO1" s="147" t="s">
        <v>2607</v>
      </c>
      <c r="BP1" s="147" t="s">
        <v>2608</v>
      </c>
      <c r="BQ1" s="147" t="s">
        <v>2609</v>
      </c>
    </row>
    <row r="2" spans="1:69" x14ac:dyDescent="0.25">
      <c r="A2" s="190">
        <v>159776</v>
      </c>
      <c r="B2" s="86" t="s">
        <v>381</v>
      </c>
      <c r="C2" s="86" t="s">
        <v>382</v>
      </c>
      <c r="E2" s="86" t="s">
        <v>383</v>
      </c>
      <c r="F2" s="86" t="s">
        <v>2847</v>
      </c>
      <c r="G2" s="86" t="s">
        <v>113</v>
      </c>
      <c r="H2" s="86" t="s">
        <v>2670</v>
      </c>
      <c r="I2" s="86" t="s">
        <v>59</v>
      </c>
      <c r="J2" s="86">
        <v>0</v>
      </c>
      <c r="K2" s="86">
        <v>0</v>
      </c>
      <c r="L2" s="86" t="s">
        <v>2848</v>
      </c>
      <c r="M2" s="86">
        <v>3.2858707557503748E-3</v>
      </c>
      <c r="N2" s="86">
        <v>1.9193324061196119E-2</v>
      </c>
      <c r="O2" s="86">
        <v>3.6199095022624528E-2</v>
      </c>
      <c r="P2" s="86">
        <v>-0.1397041559051421</v>
      </c>
      <c r="Q2" s="86">
        <v>-0.1113267038564153</v>
      </c>
      <c r="R2" s="86">
        <v>-0.13134186818397339</v>
      </c>
      <c r="S2" s="86">
        <v>-9.4638003459352471E-2</v>
      </c>
      <c r="T2" s="86">
        <v>-0.1397041559051421</v>
      </c>
      <c r="U2" s="86">
        <v>0.1114300626304803</v>
      </c>
      <c r="V2" s="86">
        <v>-0.20282920740586649</v>
      </c>
      <c r="W2" s="86">
        <v>0.15636276160692811</v>
      </c>
      <c r="X2" s="86">
        <v>0.42265571526351797</v>
      </c>
      <c r="Y2" s="86">
        <v>1.1021582733812949</v>
      </c>
      <c r="Z2" s="86">
        <v>-3.8062283737024361E-2</v>
      </c>
      <c r="AA2" s="86">
        <v>0.2833037300177621</v>
      </c>
      <c r="AC2" s="86">
        <v>-0.22499406034687569</v>
      </c>
      <c r="AD2" s="86">
        <v>-7.3302107728337174E-2</v>
      </c>
      <c r="AE2" s="86">
        <v>-0.23962930273609881</v>
      </c>
      <c r="AF2" s="86">
        <v>-7.5605299223389766E-2</v>
      </c>
      <c r="AG2" s="86">
        <v>-0.12939554125488401</v>
      </c>
      <c r="AH2" s="86">
        <v>-0.1147157190635453</v>
      </c>
      <c r="AI2" s="86">
        <v>-0.22054556006964601</v>
      </c>
      <c r="AJ2" s="86">
        <v>-0.16708648194794301</v>
      </c>
      <c r="AK2" s="86">
        <v>-0.2219607843137254</v>
      </c>
      <c r="AL2" s="86">
        <v>-0.3979162123552783</v>
      </c>
      <c r="AM2" s="86">
        <v>0.20889704651996979</v>
      </c>
      <c r="AN2" s="86">
        <v>-0.41574912064363062</v>
      </c>
      <c r="AP2" s="86">
        <v>0.3601951724785139</v>
      </c>
      <c r="AQ2" s="86">
        <v>0.23617543630694901</v>
      </c>
      <c r="AR2" s="86">
        <v>-1.105550710753805</v>
      </c>
      <c r="AS2" s="86">
        <v>0.88323846541106166</v>
      </c>
      <c r="AT2" s="86">
        <v>-7.2787039211082538E-2</v>
      </c>
      <c r="AU2" s="86">
        <v>-0.1263611040769814</v>
      </c>
      <c r="AV2" s="86">
        <v>1.6685520361990891E-2</v>
      </c>
      <c r="AW2" s="86">
        <v>1.9193324061196119E-2</v>
      </c>
      <c r="BF2" s="86">
        <v>6.8893528183716191E-2</v>
      </c>
      <c r="BG2" s="86">
        <v>2.1484375E-2</v>
      </c>
      <c r="BH2" s="86">
        <v>3.8240917782026429E-3</v>
      </c>
      <c r="BI2" s="86">
        <v>-2.2619047619047539E-2</v>
      </c>
      <c r="BJ2" s="86">
        <v>-6.3337393422656652E-3</v>
      </c>
      <c r="BK2" s="86">
        <v>3.1625398381956549E-2</v>
      </c>
      <c r="BL2" s="86">
        <v>1.3545627376425839E-2</v>
      </c>
      <c r="BM2" s="86">
        <v>-7.2215709261430172E-2</v>
      </c>
      <c r="BN2" s="86">
        <v>-5.547515677761572E-3</v>
      </c>
      <c r="BO2" s="86">
        <v>-4.8508367693428367E-3</v>
      </c>
      <c r="BP2" s="86">
        <v>3.6558615647087622E-2</v>
      </c>
      <c r="BQ2" s="86">
        <v>-3.742690058479492E-3</v>
      </c>
    </row>
    <row r="3" spans="1:69" x14ac:dyDescent="0.25">
      <c r="A3" s="190">
        <v>497672</v>
      </c>
      <c r="B3" s="86" t="s">
        <v>395</v>
      </c>
      <c r="C3" s="86" t="s">
        <v>1016</v>
      </c>
      <c r="D3" s="86">
        <v>440</v>
      </c>
      <c r="E3" s="86" t="s">
        <v>1122</v>
      </c>
      <c r="F3" s="86" t="s">
        <v>2849</v>
      </c>
      <c r="G3" s="86" t="s">
        <v>113</v>
      </c>
      <c r="H3" s="86" t="s">
        <v>2670</v>
      </c>
      <c r="I3" s="86" t="s">
        <v>61</v>
      </c>
      <c r="J3" s="86">
        <v>0</v>
      </c>
      <c r="K3" s="86">
        <v>0</v>
      </c>
      <c r="L3" s="86" t="s">
        <v>2848</v>
      </c>
      <c r="M3" s="86">
        <v>3.6115843270869701E-3</v>
      </c>
      <c r="N3" s="86">
        <v>1.516404742211197E-2</v>
      </c>
      <c r="O3" s="86">
        <v>3.7329201295957182E-2</v>
      </c>
      <c r="P3" s="86">
        <v>-1.3561160835368069E-3</v>
      </c>
      <c r="Q3" s="86">
        <v>-1.7871432381968529E-2</v>
      </c>
      <c r="R3" s="86">
        <v>-8.5501397081651609E-2</v>
      </c>
      <c r="S3" s="86">
        <v>0.3095047568240421</v>
      </c>
      <c r="T3" s="86">
        <v>-1.3561160835368069E-3</v>
      </c>
      <c r="U3" s="86">
        <v>1.780538302277446E-2</v>
      </c>
      <c r="V3" s="86">
        <v>-7.3410922112802202E-2</v>
      </c>
      <c r="W3" s="86">
        <v>0.43837380426784422</v>
      </c>
      <c r="AC3" s="86">
        <v>-0.14074074074074061</v>
      </c>
      <c r="AD3" s="86">
        <v>-0.11511952809686429</v>
      </c>
      <c r="AE3" s="86">
        <v>-0.17531010820797049</v>
      </c>
      <c r="AF3" s="86">
        <v>-8.5737684263575586E-2</v>
      </c>
      <c r="AG3" s="86">
        <v>-3.8575083644951803E-2</v>
      </c>
      <c r="AK3" s="86">
        <v>-0.22930766842595471</v>
      </c>
      <c r="AL3" s="86">
        <v>0.13304244385785319</v>
      </c>
      <c r="AM3" s="86">
        <v>0.1293378321590872</v>
      </c>
      <c r="AN3" s="86">
        <v>-4.8348331031946579E-3</v>
      </c>
      <c r="AP3" s="86">
        <v>0.29309277225003899</v>
      </c>
      <c r="AQ3" s="86">
        <v>0.17445742213575419</v>
      </c>
      <c r="AR3" s="86">
        <v>0.45290993104454952</v>
      </c>
      <c r="AS3" s="86">
        <v>0.73966480755540698</v>
      </c>
      <c r="AT3" s="86">
        <v>-6.0686194738269639E-2</v>
      </c>
      <c r="AU3" s="86">
        <v>6.4967876994170837E-4</v>
      </c>
      <c r="AV3" s="86">
        <v>2.1834061135371341E-2</v>
      </c>
      <c r="AW3" s="86">
        <v>1.516404742211197E-2</v>
      </c>
      <c r="BF3" s="86">
        <v>6.162870945479626E-2</v>
      </c>
      <c r="BG3" s="86">
        <v>2.8277969186764729E-2</v>
      </c>
      <c r="BH3" s="86">
        <v>-1.833354406372556E-3</v>
      </c>
      <c r="BI3" s="86">
        <v>-6.9668756729367454E-3</v>
      </c>
      <c r="BJ3" s="86">
        <v>-2.142993813380956E-2</v>
      </c>
      <c r="BK3" s="86">
        <v>1.707619109691727E-2</v>
      </c>
      <c r="BL3" s="86">
        <v>3.4604293495674732E-3</v>
      </c>
      <c r="BM3" s="86">
        <v>-6.9161504566064291E-2</v>
      </c>
      <c r="BN3" s="86">
        <v>-6.7558617035369251E-3</v>
      </c>
      <c r="BO3" s="86">
        <v>-2.6473726327020611E-2</v>
      </c>
      <c r="BP3" s="86">
        <v>3.191999452017269E-2</v>
      </c>
      <c r="BQ3" s="86">
        <v>-2.2404878695479139E-2</v>
      </c>
    </row>
    <row r="4" spans="1:69" x14ac:dyDescent="0.25">
      <c r="A4" s="190">
        <v>426102</v>
      </c>
      <c r="B4" s="86" t="s">
        <v>401</v>
      </c>
      <c r="C4" s="86" t="s">
        <v>402</v>
      </c>
      <c r="D4" s="86">
        <v>150</v>
      </c>
      <c r="E4" s="86" t="s">
        <v>403</v>
      </c>
      <c r="F4" s="86" t="s">
        <v>2850</v>
      </c>
      <c r="G4" s="86" t="s">
        <v>113</v>
      </c>
      <c r="H4" s="86" t="s">
        <v>2670</v>
      </c>
      <c r="I4" s="86" t="s">
        <v>1671</v>
      </c>
      <c r="J4" s="86">
        <v>0</v>
      </c>
      <c r="K4" s="86">
        <v>0</v>
      </c>
      <c r="L4" s="86" t="s">
        <v>2848</v>
      </c>
      <c r="M4" s="86">
        <v>-3.9635354736425876E-3</v>
      </c>
      <c r="N4" s="86">
        <v>1.0454362685967E-2</v>
      </c>
      <c r="O4" s="86">
        <v>3.118588428395563E-2</v>
      </c>
      <c r="P4" s="86">
        <v>-3.6426380368098199E-2</v>
      </c>
      <c r="Q4" s="86">
        <v>-5.4196462175385873E-2</v>
      </c>
      <c r="R4" s="86">
        <v>-8.8171262699564545E-2</v>
      </c>
      <c r="S4" s="86">
        <v>0.38740131397338939</v>
      </c>
      <c r="T4" s="86">
        <v>-3.6426380368098199E-2</v>
      </c>
      <c r="U4" s="86">
        <v>7.6796036333608653E-2</v>
      </c>
      <c r="V4" s="86">
        <v>-8.3270249810749375E-2</v>
      </c>
      <c r="W4" s="86">
        <v>0.47030916004832762</v>
      </c>
      <c r="X4" s="86">
        <v>0.54905258620689668</v>
      </c>
      <c r="AC4" s="86">
        <v>-0.16314553990610339</v>
      </c>
      <c r="AD4" s="86">
        <v>-8.0895630191404902E-2</v>
      </c>
      <c r="AE4" s="86">
        <v>-0.18806438947781709</v>
      </c>
      <c r="AF4" s="86">
        <v>-0.12760184103867561</v>
      </c>
      <c r="AG4" s="86">
        <v>-0.1203841110504975</v>
      </c>
      <c r="AH4" s="86">
        <v>-4.3680297397769657E-2</v>
      </c>
      <c r="AK4" s="86">
        <v>-0.28968880950745352</v>
      </c>
      <c r="AL4" s="86">
        <v>-1.9810584754391011E-2</v>
      </c>
      <c r="AM4" s="86">
        <v>0.22330106092647339</v>
      </c>
      <c r="AN4" s="86">
        <v>-0.1241170409544942</v>
      </c>
      <c r="AP4" s="86">
        <v>0.31141873681287369</v>
      </c>
      <c r="AQ4" s="86">
        <v>0.19374137534024641</v>
      </c>
      <c r="AR4" s="86">
        <v>-6.4570300260725841E-2</v>
      </c>
      <c r="AS4" s="86">
        <v>1.151035724539508</v>
      </c>
      <c r="AT4" s="86">
        <v>-6.9401840490797562E-2</v>
      </c>
      <c r="AU4" s="86">
        <v>-2.5545941491553311E-2</v>
      </c>
      <c r="AV4" s="86">
        <v>2.0517029134181412E-2</v>
      </c>
      <c r="AW4" s="86">
        <v>1.0454362685967E-2</v>
      </c>
      <c r="BF4" s="86">
        <v>6.1932287365813243E-2</v>
      </c>
      <c r="BG4" s="86">
        <v>2.255054432348369E-2</v>
      </c>
      <c r="BH4" s="86">
        <v>2.2053231939163531E-2</v>
      </c>
      <c r="BI4" s="86">
        <v>9.3005952380951218E-3</v>
      </c>
      <c r="BJ4" s="86">
        <v>-2.0641356431994159E-2</v>
      </c>
      <c r="BK4" s="86">
        <v>2.973278133232982E-2</v>
      </c>
      <c r="BL4" s="86">
        <v>-7.3099415204691542E-4</v>
      </c>
      <c r="BM4" s="86">
        <v>-6.0716898317483503E-2</v>
      </c>
      <c r="BN4" s="86">
        <v>7.5329566855009134E-4</v>
      </c>
      <c r="BO4" s="86">
        <v>-1.9570944674444871E-2</v>
      </c>
      <c r="BP4" s="86">
        <v>2.7255278310940542E-2</v>
      </c>
      <c r="BQ4" s="86">
        <v>-2.8315946348733249E-2</v>
      </c>
    </row>
    <row r="5" spans="1:69" x14ac:dyDescent="0.25">
      <c r="A5" s="190">
        <v>380565</v>
      </c>
      <c r="B5" s="86" t="s">
        <v>412</v>
      </c>
      <c r="C5" s="86" t="s">
        <v>1019</v>
      </c>
      <c r="D5" s="86">
        <v>100</v>
      </c>
      <c r="E5" s="86" t="s">
        <v>413</v>
      </c>
      <c r="F5" s="86" t="s">
        <v>2851</v>
      </c>
      <c r="G5" s="86" t="s">
        <v>113</v>
      </c>
      <c r="H5" s="86" t="s">
        <v>2670</v>
      </c>
      <c r="I5" s="86" t="s">
        <v>61</v>
      </c>
      <c r="J5" s="86">
        <v>0</v>
      </c>
      <c r="K5" s="86">
        <v>0</v>
      </c>
      <c r="L5" s="86" t="s">
        <v>2848</v>
      </c>
      <c r="M5" s="86">
        <v>4.0692899275740491E-3</v>
      </c>
      <c r="N5" s="86">
        <v>2.0141101502048061E-2</v>
      </c>
      <c r="O5" s="86">
        <v>5.3383988720037578E-2</v>
      </c>
      <c r="P5" s="86">
        <v>0.16297673614113961</v>
      </c>
      <c r="Q5" s="86">
        <v>0.15597868133757409</v>
      </c>
      <c r="R5" s="86">
        <v>7.5369852059176345E-2</v>
      </c>
      <c r="S5" s="86">
        <v>0.1537471579940799</v>
      </c>
      <c r="T5" s="86">
        <v>0.16297673614113961</v>
      </c>
      <c r="U5" s="86">
        <v>2.0339730862563469E-2</v>
      </c>
      <c r="V5" s="86">
        <v>-0.1823298098777012</v>
      </c>
      <c r="W5" s="86">
        <v>0.14821306002777851</v>
      </c>
      <c r="X5" s="86">
        <v>0.53730583872068816</v>
      </c>
      <c r="Y5" s="86">
        <v>0.54500590318772146</v>
      </c>
      <c r="AC5" s="86">
        <v>-0.14505804970644059</v>
      </c>
      <c r="AD5" s="86">
        <v>-0.1181542391825003</v>
      </c>
      <c r="AE5" s="86">
        <v>-0.20649557456578899</v>
      </c>
      <c r="AF5" s="86">
        <v>-0.12732052447098541</v>
      </c>
      <c r="AG5" s="86">
        <v>-0.1049758664497393</v>
      </c>
      <c r="AH5" s="86">
        <v>-0.18281282419752709</v>
      </c>
      <c r="AI5" s="86">
        <v>-0.12009897221164829</v>
      </c>
      <c r="AK5" s="86">
        <v>-0.37144618979618332</v>
      </c>
      <c r="AL5" s="86">
        <v>1.2468907376993881</v>
      </c>
      <c r="AM5" s="86">
        <v>0.21442990189983191</v>
      </c>
      <c r="AN5" s="86">
        <v>0.71467667608469965</v>
      </c>
      <c r="AP5" s="86">
        <v>0.4401784829811291</v>
      </c>
      <c r="AQ5" s="86">
        <v>0.2242141229994162</v>
      </c>
      <c r="AR5" s="86">
        <v>2.8320169415559509</v>
      </c>
      <c r="AS5" s="86">
        <v>0.95503388656724908</v>
      </c>
      <c r="AT5" s="86">
        <v>-5.4527371789328087E-2</v>
      </c>
      <c r="AU5" s="86">
        <v>0.10816373199176769</v>
      </c>
      <c r="AV5" s="86">
        <v>3.2586558044806591E-2</v>
      </c>
      <c r="AW5" s="86">
        <v>2.0141101502048061E-2</v>
      </c>
      <c r="BF5" s="86">
        <v>6.3842929627178302E-2</v>
      </c>
      <c r="BG5" s="86">
        <v>2.15245520902454E-2</v>
      </c>
      <c r="BH5" s="86">
        <v>-1.177378100767235E-3</v>
      </c>
      <c r="BI5" s="86">
        <v>-1.190960084545978E-2</v>
      </c>
      <c r="BJ5" s="86">
        <v>-1.571434448146769E-2</v>
      </c>
      <c r="BK5" s="86">
        <v>2.0144606511472318E-2</v>
      </c>
      <c r="BL5" s="86">
        <v>-3.5642590847638771E-3</v>
      </c>
      <c r="BM5" s="86">
        <v>-6.8456541402845184E-2</v>
      </c>
      <c r="BN5" s="86">
        <v>-3.6401010663356099E-3</v>
      </c>
      <c r="BO5" s="86">
        <v>-2.8281612653657581E-2</v>
      </c>
      <c r="BP5" s="86">
        <v>3.3395258315640497E-2</v>
      </c>
      <c r="BQ5" s="86">
        <v>-1.9128811977774829E-2</v>
      </c>
    </row>
    <row r="6" spans="1:69" x14ac:dyDescent="0.25">
      <c r="A6" s="190">
        <v>208291</v>
      </c>
      <c r="B6" s="86" t="s">
        <v>343</v>
      </c>
      <c r="C6" s="86" t="s">
        <v>479</v>
      </c>
      <c r="E6" s="86" t="s">
        <v>324</v>
      </c>
      <c r="F6" s="86" t="s">
        <v>2852</v>
      </c>
      <c r="G6" s="86" t="s">
        <v>474</v>
      </c>
      <c r="H6" s="86" t="s">
        <v>367</v>
      </c>
      <c r="I6" s="86" t="s">
        <v>211</v>
      </c>
      <c r="J6" s="86">
        <v>0</v>
      </c>
      <c r="K6" s="86">
        <v>0</v>
      </c>
      <c r="L6" s="86" t="s">
        <v>2848</v>
      </c>
      <c r="M6" s="86">
        <v>-3.345371443822609E-2</v>
      </c>
      <c r="N6" s="86">
        <v>-1.95499211974548E-3</v>
      </c>
      <c r="O6" s="86">
        <v>1.9746220587458781E-2</v>
      </c>
      <c r="P6" s="86">
        <v>-6.0467789108936687E-3</v>
      </c>
      <c r="Q6" s="86">
        <v>-2.3624568202881498E-2</v>
      </c>
      <c r="R6" s="86">
        <v>-0.11028023032629559</v>
      </c>
      <c r="S6" s="86">
        <v>1.0854057944934321</v>
      </c>
      <c r="T6" s="86">
        <v>-6.0467789108936687E-3</v>
      </c>
      <c r="U6" s="86">
        <v>-4.7147760706113151E-2</v>
      </c>
      <c r="V6" s="86">
        <v>0.34936038817820919</v>
      </c>
      <c r="W6" s="86">
        <v>1.312675337923999</v>
      </c>
      <c r="X6" s="86">
        <v>1.541153596889177</v>
      </c>
      <c r="Y6" s="86">
        <v>3.6265950302216243E-2</v>
      </c>
      <c r="Z6" s="86">
        <v>0.27156276686592662</v>
      </c>
      <c r="AA6" s="86">
        <v>0.15142576204523131</v>
      </c>
      <c r="AC6" s="86">
        <v>-9.0697472422478942E-2</v>
      </c>
      <c r="AD6" s="86">
        <v>-0.11285988483685221</v>
      </c>
      <c r="AE6" s="86">
        <v>-2.4142415867338549E-2</v>
      </c>
      <c r="AF6" s="86">
        <v>-3.282074822125311E-2</v>
      </c>
      <c r="AG6" s="86">
        <v>-7.161458333333412E-3</v>
      </c>
      <c r="AH6" s="86">
        <v>-4.2272126816380477E-2</v>
      </c>
      <c r="AI6" s="86">
        <v>-7.201800450112518E-2</v>
      </c>
      <c r="AJ6" s="86">
        <v>-9.8890942698706186E-2</v>
      </c>
      <c r="AK6" s="86">
        <v>-0.19625335892514401</v>
      </c>
      <c r="AL6" s="86">
        <v>5.1275727468867327E-2</v>
      </c>
      <c r="AM6" s="86">
        <v>0.17257576911950401</v>
      </c>
      <c r="AN6" s="86">
        <v>-2.142827650392487E-2</v>
      </c>
      <c r="AP6" s="86">
        <v>0.2139057238321557</v>
      </c>
      <c r="AQ6" s="86">
        <v>0.1030195759664751</v>
      </c>
      <c r="AR6" s="86">
        <v>0.2383195267857148</v>
      </c>
      <c r="AS6" s="86">
        <v>1.6722836501203899</v>
      </c>
      <c r="AT6" s="86">
        <v>-4.4351622337916341E-2</v>
      </c>
      <c r="AU6" s="86">
        <v>4.9093520014360506E-3</v>
      </c>
      <c r="AV6" s="86">
        <v>2.1743721511412909E-2</v>
      </c>
      <c r="AW6" s="86">
        <v>-1.95499211974548E-3</v>
      </c>
      <c r="BF6" s="86">
        <v>4.4377247466492298E-2</v>
      </c>
      <c r="BG6" s="86">
        <v>-1.087722043978401E-2</v>
      </c>
      <c r="BH6" s="86">
        <v>7.4367088607594223E-3</v>
      </c>
      <c r="BI6" s="86">
        <v>-5.2300926653054858E-2</v>
      </c>
      <c r="BJ6" s="86">
        <v>3.2234007292011979E-2</v>
      </c>
      <c r="BK6" s="86">
        <v>1.412860239222913E-2</v>
      </c>
      <c r="BL6" s="86">
        <v>-5.5806221800047351E-2</v>
      </c>
      <c r="BM6" s="86">
        <v>-2.4564050972501809E-2</v>
      </c>
      <c r="BN6" s="86">
        <v>-4.4455628250293922E-3</v>
      </c>
      <c r="BO6" s="86">
        <v>-1.6682113067655321E-2</v>
      </c>
      <c r="BP6" s="86">
        <v>1.1652814668837269E-2</v>
      </c>
      <c r="BQ6" s="86">
        <v>-1.0347169170698559E-2</v>
      </c>
    </row>
    <row r="7" spans="1:69" x14ac:dyDescent="0.25">
      <c r="A7" s="190">
        <v>277578</v>
      </c>
      <c r="B7" s="86" t="s">
        <v>1057</v>
      </c>
      <c r="C7" s="86" t="s">
        <v>1064</v>
      </c>
      <c r="D7" s="86" t="s">
        <v>2086</v>
      </c>
      <c r="E7" s="86" t="s">
        <v>1059</v>
      </c>
      <c r="F7" s="86" t="s">
        <v>2853</v>
      </c>
      <c r="G7" s="86" t="s">
        <v>474</v>
      </c>
      <c r="H7" s="86" t="s">
        <v>367</v>
      </c>
      <c r="I7" s="86" t="s">
        <v>1193</v>
      </c>
      <c r="J7" s="86">
        <v>0</v>
      </c>
      <c r="K7" s="86">
        <v>0</v>
      </c>
      <c r="L7" s="86" t="s">
        <v>2848</v>
      </c>
      <c r="M7" s="86">
        <v>2.2108404349946879E-2</v>
      </c>
      <c r="N7" s="86">
        <v>2.2621901330615479E-2</v>
      </c>
      <c r="O7" s="86">
        <v>5.2862589779209657E-2</v>
      </c>
      <c r="P7" s="86">
        <v>-4.6523974516599056E-3</v>
      </c>
      <c r="Q7" s="86">
        <v>1.825172226510019E-2</v>
      </c>
      <c r="R7" s="86">
        <v>0.1360708021049275</v>
      </c>
      <c r="S7" s="86">
        <v>0.36795314900153597</v>
      </c>
      <c r="T7" s="86">
        <v>-4.6523974516599056E-3</v>
      </c>
      <c r="U7" s="86">
        <v>0.1464266265176026</v>
      </c>
      <c r="V7" s="86">
        <v>0.27084351082885538</v>
      </c>
      <c r="W7" s="86">
        <v>8.1161971830985946E-2</v>
      </c>
      <c r="X7" s="86">
        <v>0.89412255106294269</v>
      </c>
      <c r="Y7" s="86">
        <v>0.49516983483951388</v>
      </c>
      <c r="Z7" s="86">
        <v>0.4623587313160773</v>
      </c>
      <c r="AC7" s="86">
        <v>-3.526189661074966E-2</v>
      </c>
      <c r="AD7" s="86">
        <v>-0.1118455383544964</v>
      </c>
      <c r="AE7" s="86">
        <v>-0.1021488493113812</v>
      </c>
      <c r="AF7" s="86">
        <v>-0.22473741398044189</v>
      </c>
      <c r="AG7" s="86">
        <v>-5.634227176860495E-2</v>
      </c>
      <c r="AH7" s="86">
        <v>-0.10641627543036</v>
      </c>
      <c r="AI7" s="86">
        <v>-9.2566360780932375E-2</v>
      </c>
      <c r="AJ7" s="86">
        <v>-2.158016764758338E-2</v>
      </c>
      <c r="AK7" s="86">
        <v>-0.22473741398044189</v>
      </c>
      <c r="AL7" s="86">
        <v>7.3049570168752798E-2</v>
      </c>
      <c r="AM7" s="86">
        <v>0.32925616107197148</v>
      </c>
      <c r="AN7" s="86">
        <v>-1.6516557835284829E-2</v>
      </c>
      <c r="AP7" s="86">
        <v>8.2095276998908312E-2</v>
      </c>
      <c r="AQ7" s="86">
        <v>0.17441684529521609</v>
      </c>
      <c r="AR7" s="86">
        <v>0.88618683363828643</v>
      </c>
      <c r="AS7" s="86">
        <v>1.886046866211506</v>
      </c>
      <c r="AT7" s="86">
        <v>-2.9395328042919559E-2</v>
      </c>
      <c r="AU7" s="86">
        <v>-2.6485490557346721E-2</v>
      </c>
      <c r="AV7" s="86">
        <v>2.957171991842289E-2</v>
      </c>
      <c r="AW7" s="86">
        <v>2.2621901330615479E-2</v>
      </c>
      <c r="BF7" s="86">
        <v>1.159624563539108E-2</v>
      </c>
      <c r="BG7" s="86">
        <v>-3.2220779632033958E-2</v>
      </c>
      <c r="BH7" s="86">
        <v>2.746920144626408E-2</v>
      </c>
      <c r="BI7" s="86">
        <v>-5.2195789942995452E-2</v>
      </c>
      <c r="BJ7" s="86">
        <v>-4.9072642967542428E-2</v>
      </c>
      <c r="BK7" s="86">
        <v>3.0475416497358632E-2</v>
      </c>
      <c r="BL7" s="86">
        <v>7.9464408174461543E-2</v>
      </c>
      <c r="BM7" s="86">
        <v>8.5288185124597016E-2</v>
      </c>
      <c r="BN7" s="86">
        <v>1.8041237113402E-3</v>
      </c>
      <c r="BO7" s="86">
        <v>-4.2234799759883312E-2</v>
      </c>
      <c r="BP7" s="86">
        <v>4.9588873468535022E-2</v>
      </c>
      <c r="BQ7" s="86">
        <v>1.533442088091364E-2</v>
      </c>
    </row>
    <row r="8" spans="1:69" x14ac:dyDescent="0.25">
      <c r="A8" s="190">
        <v>100436</v>
      </c>
      <c r="B8" s="86" t="s">
        <v>489</v>
      </c>
      <c r="C8" s="86" t="s">
        <v>490</v>
      </c>
      <c r="E8" s="86" t="s">
        <v>491</v>
      </c>
      <c r="F8" s="86" t="s">
        <v>2854</v>
      </c>
      <c r="G8" s="86" t="s">
        <v>197</v>
      </c>
      <c r="H8" s="86" t="s">
        <v>197</v>
      </c>
      <c r="I8" s="86" t="s">
        <v>2438</v>
      </c>
      <c r="J8" s="86">
        <v>0</v>
      </c>
      <c r="K8" s="86">
        <v>0</v>
      </c>
      <c r="L8" s="86" t="s">
        <v>2848</v>
      </c>
      <c r="M8" s="86">
        <v>5.6187766714082647E-2</v>
      </c>
      <c r="N8" s="86">
        <v>-3.6900369003688431E-3</v>
      </c>
      <c r="O8" s="86">
        <v>0.128419452887538</v>
      </c>
      <c r="P8" s="86">
        <v>0.23595505617977541</v>
      </c>
      <c r="Q8" s="86">
        <v>2.981969486823877E-2</v>
      </c>
      <c r="R8" s="86">
        <v>-0.1069549267823314</v>
      </c>
      <c r="S8" s="86">
        <v>-7.8669810150142627E-2</v>
      </c>
      <c r="T8" s="86">
        <v>0.23595505617977541</v>
      </c>
      <c r="U8" s="86">
        <v>-0.28053892215568849</v>
      </c>
      <c r="V8" s="86">
        <v>-0.10888183346228759</v>
      </c>
      <c r="W8" s="86">
        <v>0.18673814346293491</v>
      </c>
      <c r="X8" s="86">
        <v>0.2019418635892776</v>
      </c>
      <c r="Y8" s="86">
        <v>0.51713741339491914</v>
      </c>
      <c r="Z8" s="86">
        <v>-0.1248105103587671</v>
      </c>
      <c r="AA8" s="86">
        <v>0.40753911806543403</v>
      </c>
      <c r="AB8" s="86">
        <v>0.2598566308243726</v>
      </c>
      <c r="AC8" s="86">
        <v>-4.6608406158967997E-2</v>
      </c>
      <c r="AD8" s="86">
        <v>-0.32951501681199058</v>
      </c>
      <c r="AE8" s="86">
        <v>-0.1826340830449826</v>
      </c>
      <c r="AF8" s="86">
        <v>-8.6011720916884402E-2</v>
      </c>
      <c r="AG8" s="86">
        <v>-0.1975400043318013</v>
      </c>
      <c r="AH8" s="86">
        <v>-0.1293213828425096</v>
      </c>
      <c r="AI8" s="86">
        <v>-0.1612590799031477</v>
      </c>
      <c r="AJ8" s="86">
        <v>-3.2439176543980069E-2</v>
      </c>
      <c r="AK8" s="86">
        <v>-0.41594860551674911</v>
      </c>
      <c r="AL8" s="86">
        <v>1.8011513129578851</v>
      </c>
      <c r="AM8" s="86">
        <v>0.14872544938625801</v>
      </c>
      <c r="AN8" s="86">
        <v>1.130987953701577</v>
      </c>
      <c r="AO8" s="86">
        <v>0.1202492110269708</v>
      </c>
      <c r="AP8" s="86">
        <v>0.27752798463267569</v>
      </c>
      <c r="AQ8" s="86">
        <v>0.17335803065453989</v>
      </c>
      <c r="AR8" s="86">
        <v>6.4889077717801547</v>
      </c>
      <c r="AS8" s="86">
        <v>0.8561912721171</v>
      </c>
      <c r="AT8" s="86">
        <v>-4.6608406158967997E-2</v>
      </c>
      <c r="AU8" s="86">
        <v>0.109122653862942</v>
      </c>
      <c r="AV8" s="86">
        <v>0.13259878419452889</v>
      </c>
      <c r="AW8" s="86">
        <v>-3.6900369003688431E-3</v>
      </c>
      <c r="BF8" s="86">
        <v>4.5209580838323493E-2</v>
      </c>
      <c r="BG8" s="86">
        <v>-5.9352621025494212E-2</v>
      </c>
      <c r="BH8" s="86">
        <v>-2.4240209513368579E-2</v>
      </c>
      <c r="BI8" s="86">
        <v>1.7851569814618221E-2</v>
      </c>
      <c r="BJ8" s="86">
        <v>-0.1065186729625314</v>
      </c>
      <c r="BK8" s="86">
        <v>-4.4612216884008397E-2</v>
      </c>
      <c r="BL8" s="86">
        <v>5.9626436781609282E-2</v>
      </c>
      <c r="BM8" s="86">
        <v>9.8305084745762272E-3</v>
      </c>
      <c r="BN8" s="86">
        <v>-5.7824240444299242E-2</v>
      </c>
      <c r="BO8" s="86">
        <v>-6.34535367545076E-2</v>
      </c>
      <c r="BP8" s="86">
        <v>-5.7756386523509888E-2</v>
      </c>
      <c r="BQ8" s="86">
        <v>-4.8316831683168249E-2</v>
      </c>
    </row>
    <row r="9" spans="1:69" x14ac:dyDescent="0.25">
      <c r="A9" s="190">
        <v>276468</v>
      </c>
      <c r="B9" s="86" t="s">
        <v>354</v>
      </c>
      <c r="C9" s="86" t="s">
        <v>1187</v>
      </c>
      <c r="E9" s="86" t="s">
        <v>1188</v>
      </c>
      <c r="F9" s="86" t="s">
        <v>2855</v>
      </c>
      <c r="G9" s="86" t="s">
        <v>474</v>
      </c>
      <c r="H9" s="86" t="s">
        <v>209</v>
      </c>
      <c r="I9" s="86" t="s">
        <v>1189</v>
      </c>
      <c r="J9" s="86">
        <v>0</v>
      </c>
      <c r="K9" s="86">
        <v>0</v>
      </c>
      <c r="L9" s="86" t="s">
        <v>2848</v>
      </c>
      <c r="M9" s="86">
        <v>1.040766880859567E-2</v>
      </c>
      <c r="N9" s="86">
        <v>-2.652451246555676E-2</v>
      </c>
      <c r="O9" s="86">
        <v>7.3580766475644488E-2</v>
      </c>
      <c r="P9" s="86">
        <v>6.2950547167197612E-2</v>
      </c>
      <c r="Q9" s="86">
        <v>0.30699841936011318</v>
      </c>
      <c r="R9" s="86">
        <v>0.3397023597522224</v>
      </c>
      <c r="S9" s="86">
        <v>0.72453905554706499</v>
      </c>
      <c r="T9" s="86">
        <v>6.2950547167197612E-2</v>
      </c>
      <c r="U9" s="86">
        <v>0.2095774270299251</v>
      </c>
      <c r="V9" s="86">
        <v>2.9163246583940872E-2</v>
      </c>
      <c r="W9" s="86">
        <v>0.51851308746975588</v>
      </c>
      <c r="X9" s="86">
        <v>2.6117500189150329</v>
      </c>
      <c r="Y9" s="86">
        <v>0.32740785377121639</v>
      </c>
      <c r="Z9" s="86">
        <v>0.8969327490950656</v>
      </c>
      <c r="AC9" s="86">
        <v>-3.7377999641833783E-2</v>
      </c>
      <c r="AD9" s="86">
        <v>-0.2393586218916382</v>
      </c>
      <c r="AE9" s="86">
        <v>-0.13574532592218291</v>
      </c>
      <c r="AF9" s="86">
        <v>-0.1004094298740269</v>
      </c>
      <c r="AG9" s="86">
        <v>-9.0706544314791651E-2</v>
      </c>
      <c r="AH9" s="86">
        <v>-9.961089494163429E-2</v>
      </c>
      <c r="AI9" s="86">
        <v>-0.36480063853716937</v>
      </c>
      <c r="AJ9" s="86">
        <v>-8.3666078558826226E-2</v>
      </c>
      <c r="AK9" s="86">
        <v>-0.36480063853716937</v>
      </c>
      <c r="AL9" s="86">
        <v>0.51146735243139085</v>
      </c>
      <c r="AM9" s="86">
        <v>0.31468448655523867</v>
      </c>
      <c r="AN9" s="86">
        <v>0.24362515895308651</v>
      </c>
      <c r="AP9" s="86">
        <v>0.24941183693184299</v>
      </c>
      <c r="AQ9" s="86">
        <v>0.24127346175988629</v>
      </c>
      <c r="AR9" s="86">
        <v>2.0494999039786812</v>
      </c>
      <c r="AS9" s="86">
        <v>1.303030460431168</v>
      </c>
      <c r="AT9" s="86">
        <v>-4.4587893059980677E-2</v>
      </c>
      <c r="AU9" s="86">
        <v>-3.1433409887023922E-3</v>
      </c>
      <c r="AV9" s="86">
        <v>0.1028328707020056</v>
      </c>
      <c r="AW9" s="86">
        <v>-2.652451246555676E-2</v>
      </c>
      <c r="BF9" s="86">
        <v>1.0844140611909751E-2</v>
      </c>
      <c r="BG9" s="86">
        <v>2.486358181444492E-3</v>
      </c>
      <c r="BH9" s="86">
        <v>-4.0152647521792588E-2</v>
      </c>
      <c r="BI9" s="86">
        <v>4.8336973822927558E-2</v>
      </c>
      <c r="BJ9" s="86">
        <v>0.16908545963639221</v>
      </c>
      <c r="BK9" s="86">
        <v>-0.20623836911849869</v>
      </c>
      <c r="BL9" s="86">
        <v>-1.0298617407071499E-2</v>
      </c>
      <c r="BM9" s="86">
        <v>1.973806627066477E-2</v>
      </c>
      <c r="BN9" s="86">
        <v>1.7991150074211811E-2</v>
      </c>
      <c r="BO9" s="86">
        <v>2.5481005068948011E-3</v>
      </c>
      <c r="BP9" s="86">
        <v>5.0329595650696612E-2</v>
      </c>
      <c r="BQ9" s="86">
        <v>6.0426227003777873E-2</v>
      </c>
    </row>
    <row r="10" spans="1:69" x14ac:dyDescent="0.25">
      <c r="A10" s="190">
        <v>584405</v>
      </c>
      <c r="B10" s="86" t="s">
        <v>1380</v>
      </c>
      <c r="E10" s="86" t="s">
        <v>1429</v>
      </c>
      <c r="F10" s="86" t="s">
        <v>2856</v>
      </c>
      <c r="G10" s="86" t="s">
        <v>1232</v>
      </c>
      <c r="H10" s="86" t="s">
        <v>1232</v>
      </c>
      <c r="I10" s="86" t="s">
        <v>1430</v>
      </c>
      <c r="J10" s="86">
        <v>0</v>
      </c>
      <c r="K10" s="86">
        <v>0</v>
      </c>
      <c r="L10" s="86" t="s">
        <v>2848</v>
      </c>
      <c r="V10" s="86">
        <v>-9.309021113243765E-2</v>
      </c>
      <c r="AD10" s="86">
        <v>-6.3555114200595786E-2</v>
      </c>
      <c r="AE10" s="86">
        <v>-0.1146616541353384</v>
      </c>
      <c r="AF10" s="86">
        <v>-4.5829514207149452E-2</v>
      </c>
      <c r="AK10" s="86">
        <v>-0.13657195233730521</v>
      </c>
      <c r="AM10" s="86">
        <v>-2.6921568807688812E-2</v>
      </c>
      <c r="AQ10" s="86">
        <v>7.6774519614166786E-2</v>
      </c>
      <c r="AS10" s="86">
        <v>-0.35453670739866622</v>
      </c>
      <c r="BF10" s="86">
        <v>4.4444444444444509E-2</v>
      </c>
      <c r="BG10" s="86">
        <v>1.7223910840932222E-2</v>
      </c>
      <c r="BH10" s="86">
        <v>-2.490039840637448E-2</v>
      </c>
      <c r="BI10" s="86">
        <v>-1.0214504596527401E-3</v>
      </c>
      <c r="BJ10" s="86">
        <v>-1.226993865030679E-2</v>
      </c>
    </row>
    <row r="11" spans="1:69" x14ac:dyDescent="0.25">
      <c r="A11" s="190">
        <v>413944</v>
      </c>
      <c r="B11" s="86" t="s">
        <v>1510</v>
      </c>
      <c r="C11" s="86" t="s">
        <v>1896</v>
      </c>
      <c r="D11" s="86">
        <v>9</v>
      </c>
      <c r="E11" s="86" t="s">
        <v>1511</v>
      </c>
      <c r="F11" s="86" t="s">
        <v>2857</v>
      </c>
      <c r="G11" s="86" t="s">
        <v>113</v>
      </c>
      <c r="H11" s="86" t="s">
        <v>2670</v>
      </c>
      <c r="I11" s="86" t="s">
        <v>1683</v>
      </c>
      <c r="J11" s="86">
        <v>0</v>
      </c>
      <c r="K11" s="86">
        <v>0</v>
      </c>
      <c r="L11" s="86" t="s">
        <v>2848</v>
      </c>
      <c r="M11" s="86">
        <v>-3.1940008332175251E-3</v>
      </c>
      <c r="N11" s="86">
        <v>1.3126323218066281E-2</v>
      </c>
      <c r="O11" s="86">
        <v>4.5212959592282553E-2</v>
      </c>
      <c r="P11" s="86">
        <v>-1.807815324711415E-3</v>
      </c>
      <c r="Q11" s="86">
        <v>-1.8594476346732391E-2</v>
      </c>
      <c r="R11" s="86">
        <v>-1.8862766539092472E-2</v>
      </c>
      <c r="S11" s="86">
        <v>3.9988409156766158E-2</v>
      </c>
      <c r="T11" s="86">
        <v>-1.807815324711415E-3</v>
      </c>
      <c r="U11" s="86">
        <v>3.7288135593220202E-2</v>
      </c>
      <c r="V11" s="86">
        <v>-0.15141685537670591</v>
      </c>
      <c r="W11" s="86">
        <v>0.20931093183332111</v>
      </c>
      <c r="X11" s="86">
        <v>0.33825277337559417</v>
      </c>
      <c r="AC11" s="86">
        <v>-0.15218926553672321</v>
      </c>
      <c r="AD11" s="86">
        <v>-0.10796131938005039</v>
      </c>
      <c r="AE11" s="86">
        <v>-0.1604805564337653</v>
      </c>
      <c r="AF11" s="86">
        <v>-0.10741116751269041</v>
      </c>
      <c r="AG11" s="86">
        <v>-8.5339168490153092E-2</v>
      </c>
      <c r="AH11" s="86">
        <v>-4.6775477707006297E-2</v>
      </c>
      <c r="AK11" s="86">
        <v>-0.32842917878720079</v>
      </c>
      <c r="AL11" s="86">
        <v>0.1161248284911434</v>
      </c>
      <c r="AM11" s="86">
        <v>8.1156512523275603E-2</v>
      </c>
      <c r="AN11" s="86">
        <v>-6.4414904861953559E-3</v>
      </c>
      <c r="AP11" s="86">
        <v>0.31629024952156648</v>
      </c>
      <c r="AQ11" s="86">
        <v>0.17119017782392529</v>
      </c>
      <c r="AR11" s="86">
        <v>0.36620481370486702</v>
      </c>
      <c r="AS11" s="86">
        <v>0.47233256582050659</v>
      </c>
      <c r="AT11" s="86">
        <v>-6.1813377833402898E-2</v>
      </c>
      <c r="AU11" s="86">
        <v>-2.668050100051889E-3</v>
      </c>
      <c r="AV11" s="86">
        <v>3.1670913724062721E-2</v>
      </c>
      <c r="AW11" s="86">
        <v>1.3126323218066281E-2</v>
      </c>
      <c r="BF11" s="86">
        <v>6.9743959610530037E-2</v>
      </c>
      <c r="BG11" s="86">
        <v>-4.9217907227616653E-3</v>
      </c>
      <c r="BH11" s="86">
        <v>-1.9920048783793051E-2</v>
      </c>
      <c r="BI11" s="86">
        <v>3.8230210853785078E-2</v>
      </c>
      <c r="BJ11" s="86">
        <v>-2.0375549340790999E-2</v>
      </c>
      <c r="BK11" s="86">
        <v>2.6237085372484929E-2</v>
      </c>
      <c r="BL11" s="86">
        <v>-2.1194860246390279E-2</v>
      </c>
      <c r="BM11" s="86">
        <v>-8.8645283529571017E-2</v>
      </c>
      <c r="BN11" s="86">
        <v>1.5903882214042708E-2</v>
      </c>
      <c r="BO11" s="86">
        <v>-2.4883784522833019E-2</v>
      </c>
      <c r="BP11" s="86">
        <v>4.9074593381948084E-4</v>
      </c>
      <c r="BQ11" s="86">
        <v>3.698792658245464E-3</v>
      </c>
    </row>
    <row r="12" spans="1:69" x14ac:dyDescent="0.25">
      <c r="A12" s="190">
        <v>400072</v>
      </c>
      <c r="B12" s="86" t="s">
        <v>1585</v>
      </c>
      <c r="C12" s="86" t="s">
        <v>1586</v>
      </c>
      <c r="D12" s="86">
        <v>40</v>
      </c>
      <c r="E12" s="86" t="s">
        <v>1594</v>
      </c>
      <c r="F12" s="86" t="s">
        <v>2858</v>
      </c>
      <c r="G12" s="86" t="s">
        <v>110</v>
      </c>
      <c r="H12" s="86" t="s">
        <v>110</v>
      </c>
      <c r="I12" s="86" t="s">
        <v>1707</v>
      </c>
      <c r="J12" s="86">
        <v>0</v>
      </c>
      <c r="K12" s="86">
        <v>0</v>
      </c>
      <c r="L12" s="86" t="s">
        <v>2848</v>
      </c>
      <c r="M12" s="86">
        <v>1.404719364179652E-2</v>
      </c>
      <c r="N12" s="86">
        <v>3.475185952932502E-3</v>
      </c>
      <c r="O12" s="86">
        <v>2.4908151192477579E-2</v>
      </c>
      <c r="P12" s="86">
        <v>-2.447842579421533E-2</v>
      </c>
      <c r="Q12" s="86">
        <v>-8.9715799614644709E-3</v>
      </c>
      <c r="R12" s="86">
        <v>8.4553642546412178E-3</v>
      </c>
      <c r="S12" s="86">
        <v>0.16219460528173979</v>
      </c>
      <c r="T12" s="86">
        <v>-2.447842579421533E-2</v>
      </c>
      <c r="U12" s="86">
        <v>5.9000753201104761E-2</v>
      </c>
      <c r="V12" s="86">
        <v>7.9716563330380907E-3</v>
      </c>
      <c r="W12" s="86">
        <v>0.1034627199106395</v>
      </c>
      <c r="X12" s="86">
        <v>7.9508629135579101E-2</v>
      </c>
      <c r="Y12" s="86">
        <v>0.35813715455475942</v>
      </c>
      <c r="AC12" s="86">
        <v>-7.253004983875691E-2</v>
      </c>
      <c r="AD12" s="86">
        <v>-3.10255504533146E-2</v>
      </c>
      <c r="AE12" s="86">
        <v>-8.5981740436842619E-2</v>
      </c>
      <c r="AF12" s="86">
        <v>-3.2482922068869498E-2</v>
      </c>
      <c r="AG12" s="86">
        <v>-2.933985330073343E-2</v>
      </c>
      <c r="AH12" s="86">
        <v>-4.9977721669389512E-2</v>
      </c>
      <c r="AK12" s="86">
        <v>-8.5981740436842619E-2</v>
      </c>
      <c r="AL12" s="86">
        <v>-0.13015622887239009</v>
      </c>
      <c r="AM12" s="86">
        <v>0.1002543722166889</v>
      </c>
      <c r="AN12" s="86">
        <v>-8.4706706211652327E-2</v>
      </c>
      <c r="AP12" s="86">
        <v>0.1071107678398973</v>
      </c>
      <c r="AQ12" s="86">
        <v>7.8035216510851449E-2</v>
      </c>
      <c r="AR12" s="86">
        <v>-1.217935862954667</v>
      </c>
      <c r="AS12" s="86">
        <v>1.2809159773953711</v>
      </c>
      <c r="AT12" s="86">
        <v>0</v>
      </c>
      <c r="AU12" s="86">
        <v>-4.3444760550023782E-2</v>
      </c>
      <c r="AV12" s="86">
        <v>2.135873964754964E-2</v>
      </c>
      <c r="AW12" s="86">
        <v>3.475185952932502E-3</v>
      </c>
      <c r="BF12" s="86">
        <v>1.004268139593267E-2</v>
      </c>
      <c r="BG12" s="86">
        <v>-2.1128511061397899E-3</v>
      </c>
      <c r="BH12" s="86">
        <v>4.981940465811352E-3</v>
      </c>
      <c r="BI12" s="86">
        <v>1.072003965795032E-2</v>
      </c>
      <c r="BJ12" s="86">
        <v>1.2629513825026081E-2</v>
      </c>
      <c r="BK12" s="86">
        <v>2.5609977598837649E-2</v>
      </c>
      <c r="BL12" s="86">
        <v>-1.216056670602117E-2</v>
      </c>
      <c r="BM12" s="86">
        <v>-8.1869248237121939E-3</v>
      </c>
      <c r="BN12" s="86">
        <v>-9.6010495557278253E-3</v>
      </c>
      <c r="BO12" s="86">
        <v>0</v>
      </c>
      <c r="BP12" s="86">
        <v>1.101878612716756E-2</v>
      </c>
      <c r="BQ12" s="86">
        <v>-2.011120312315207E-3</v>
      </c>
    </row>
    <row r="13" spans="1:69" x14ac:dyDescent="0.25">
      <c r="A13" s="190">
        <v>445939</v>
      </c>
      <c r="B13" s="86" t="s">
        <v>1598</v>
      </c>
      <c r="C13" s="86" t="s">
        <v>1599</v>
      </c>
      <c r="D13" s="86">
        <v>205</v>
      </c>
      <c r="E13" s="86" t="s">
        <v>1600</v>
      </c>
      <c r="F13" s="86" t="s">
        <v>2859</v>
      </c>
      <c r="G13" s="86" t="s">
        <v>113</v>
      </c>
      <c r="H13" s="86" t="s">
        <v>2670</v>
      </c>
      <c r="I13" s="86" t="s">
        <v>2051</v>
      </c>
      <c r="J13" s="86">
        <v>0</v>
      </c>
      <c r="K13" s="86">
        <v>0</v>
      </c>
      <c r="L13" s="86" t="s">
        <v>2848</v>
      </c>
      <c r="M13" s="86">
        <v>-3.118076639041401E-3</v>
      </c>
      <c r="N13" s="86">
        <v>1.266983412519807E-2</v>
      </c>
      <c r="O13" s="86">
        <v>2.7356137161219429E-2</v>
      </c>
      <c r="P13" s="86">
        <v>2.0795698021257799E-2</v>
      </c>
      <c r="Q13" s="86">
        <v>1.566364385820362E-3</v>
      </c>
      <c r="R13" s="86">
        <v>4.796956413861464E-3</v>
      </c>
      <c r="S13" s="86">
        <v>0.60108065366367947</v>
      </c>
      <c r="T13" s="86">
        <v>2.0795698021257799E-2</v>
      </c>
      <c r="U13" s="86">
        <v>0.1579587468379062</v>
      </c>
      <c r="V13" s="86">
        <v>-2.2260273972602659E-2</v>
      </c>
      <c r="W13" s="86">
        <v>0.39973368841544588</v>
      </c>
      <c r="X13" s="86">
        <v>0.46393762183235848</v>
      </c>
      <c r="AC13" s="86">
        <v>-0.1364615649775939</v>
      </c>
      <c r="AD13" s="86">
        <v>-9.9671798077674498E-2</v>
      </c>
      <c r="AE13" s="86">
        <v>-0.15179009318293291</v>
      </c>
      <c r="AF13" s="86">
        <v>-7.7835501816008568E-2</v>
      </c>
      <c r="AG13" s="86">
        <v>-0.10008857395925599</v>
      </c>
      <c r="AK13" s="86">
        <v>-0.21696491365163709</v>
      </c>
      <c r="AL13" s="86">
        <v>0.27890037795065031</v>
      </c>
      <c r="AM13" s="86">
        <v>0.24520489590403799</v>
      </c>
      <c r="AN13" s="86">
        <v>7.6277835974500441E-2</v>
      </c>
      <c r="AP13" s="86">
        <v>0.32905168468452961</v>
      </c>
      <c r="AQ13" s="86">
        <v>0.19625833835385759</v>
      </c>
      <c r="AR13" s="86">
        <v>0.84668328511772128</v>
      </c>
      <c r="AS13" s="86">
        <v>1.247881141610572</v>
      </c>
      <c r="AT13" s="86">
        <v>-5.637944796874339E-2</v>
      </c>
      <c r="AU13" s="86">
        <v>2.0836115934286029E-2</v>
      </c>
      <c r="AV13" s="86">
        <v>1.45025580313729E-2</v>
      </c>
      <c r="AW13" s="86">
        <v>1.266983412519807E-2</v>
      </c>
      <c r="BF13" s="86">
        <v>5.6090679120451403E-2</v>
      </c>
      <c r="BG13" s="86">
        <v>2.6348519047399769E-2</v>
      </c>
      <c r="BH13" s="86">
        <v>4.986311206857863E-2</v>
      </c>
      <c r="BI13" s="86">
        <v>4.4844391244870163E-2</v>
      </c>
      <c r="BJ13" s="86">
        <v>-1.1456159731598531E-2</v>
      </c>
      <c r="BK13" s="86">
        <v>3.9112619510781821E-2</v>
      </c>
      <c r="BL13" s="86">
        <v>-3.9831116067889921E-4</v>
      </c>
      <c r="BM13" s="86">
        <v>-6.36356391456806E-2</v>
      </c>
      <c r="BN13" s="86">
        <v>-4.1459710192520696E-3</v>
      </c>
      <c r="BO13" s="86">
        <v>-3.136850783182199E-2</v>
      </c>
      <c r="BP13" s="86">
        <v>3.3448231839652953E-2</v>
      </c>
      <c r="BQ13" s="86">
        <v>-2.2383768687366471E-2</v>
      </c>
    </row>
    <row r="14" spans="1:69" x14ac:dyDescent="0.25">
      <c r="A14" s="190">
        <v>571463</v>
      </c>
      <c r="B14" s="86" t="s">
        <v>1654</v>
      </c>
      <c r="C14" s="86" t="s">
        <v>1840</v>
      </c>
      <c r="E14" s="86" t="s">
        <v>1655</v>
      </c>
      <c r="F14" s="86" t="s">
        <v>2860</v>
      </c>
      <c r="G14" s="86" t="s">
        <v>1651</v>
      </c>
      <c r="H14" s="86" t="s">
        <v>420</v>
      </c>
      <c r="J14" s="86">
        <v>0</v>
      </c>
      <c r="K14" s="86">
        <v>0</v>
      </c>
      <c r="L14" s="86" t="s">
        <v>2848</v>
      </c>
      <c r="V14" s="86">
        <v>0.10553892215568859</v>
      </c>
      <c r="AD14" s="86">
        <v>-7.9291044776119479E-2</v>
      </c>
      <c r="AE14" s="86">
        <v>-8.703861040309635E-2</v>
      </c>
      <c r="AF14" s="86">
        <v>-6.0226757369614532E-2</v>
      </c>
      <c r="AK14" s="86">
        <v>-0.12281179138322</v>
      </c>
      <c r="AM14" s="86">
        <v>7.9248097013602914E-2</v>
      </c>
      <c r="AQ14" s="86">
        <v>0.1071518680709448</v>
      </c>
      <c r="AS14" s="86">
        <v>0.73680731700261259</v>
      </c>
      <c r="BF14" s="86">
        <v>-9.3094109681779447E-4</v>
      </c>
      <c r="BG14" s="86">
        <v>6.0482846251588278E-2</v>
      </c>
      <c r="BH14" s="86">
        <v>7.987858455149599E-5</v>
      </c>
      <c r="BI14" s="86">
        <v>-2.9552715654951989E-2</v>
      </c>
      <c r="BJ14" s="86">
        <v>1.497942386831275E-2</v>
      </c>
      <c r="BK14" s="86">
        <v>-2.3516055789816188E-3</v>
      </c>
      <c r="BL14" s="86">
        <v>3.0073965699423111E-2</v>
      </c>
      <c r="BM14" s="86">
        <v>-2.304111102343576E-2</v>
      </c>
      <c r="BN14" s="86">
        <v>3.7688442211054611E-3</v>
      </c>
    </row>
    <row r="15" spans="1:69" x14ac:dyDescent="0.25">
      <c r="A15" s="190">
        <v>644310</v>
      </c>
      <c r="B15" s="86" t="s">
        <v>2022</v>
      </c>
      <c r="C15" s="86" t="s">
        <v>2023</v>
      </c>
      <c r="D15" s="86">
        <v>10</v>
      </c>
      <c r="E15" s="86" t="s">
        <v>2024</v>
      </c>
      <c r="F15" s="86" t="s">
        <v>2861</v>
      </c>
      <c r="G15" s="86" t="s">
        <v>474</v>
      </c>
      <c r="H15" s="86" t="s">
        <v>367</v>
      </c>
      <c r="I15" s="86" t="s">
        <v>2862</v>
      </c>
      <c r="J15" s="86">
        <v>0</v>
      </c>
      <c r="K15" s="86">
        <v>0</v>
      </c>
      <c r="L15" s="86" t="s">
        <v>2848</v>
      </c>
      <c r="M15" s="86">
        <v>5.5726364335126899E-3</v>
      </c>
      <c r="N15" s="86">
        <v>6.5397191767646579E-3</v>
      </c>
      <c r="O15" s="86">
        <v>1.106119886006862E-2</v>
      </c>
      <c r="P15" s="86">
        <v>-6.408126453695373E-3</v>
      </c>
      <c r="Q15" s="86">
        <v>-6.0306757205945694E-3</v>
      </c>
      <c r="R15" s="86">
        <v>-1.4083180255287099E-2</v>
      </c>
      <c r="T15" s="86">
        <v>-6.408126453695373E-3</v>
      </c>
      <c r="U15" s="86">
        <v>0.1308712222878308</v>
      </c>
      <c r="V15" s="86">
        <v>0.8629</v>
      </c>
      <c r="AC15" s="86">
        <v>-1.890816036394646E-2</v>
      </c>
      <c r="AD15" s="86">
        <v>-7.6967773655745628E-2</v>
      </c>
      <c r="AE15" s="86">
        <v>-0.1840965176857691</v>
      </c>
      <c r="AK15" s="86">
        <v>-0.1840965176857691</v>
      </c>
      <c r="AL15" s="86">
        <v>-2.886970018166379E-2</v>
      </c>
      <c r="AM15" s="86">
        <v>0.43196514698369032</v>
      </c>
      <c r="AN15" s="86">
        <v>-2.2698238680132321E-2</v>
      </c>
      <c r="AP15" s="86">
        <v>4.5747365555589468E-2</v>
      </c>
      <c r="AQ15" s="86">
        <v>0.27326261460102919</v>
      </c>
      <c r="AR15" s="86">
        <v>-0.6375780641325316</v>
      </c>
      <c r="AS15" s="86">
        <v>1.5796794267869541</v>
      </c>
      <c r="AT15" s="86">
        <v>-5.1265011629563206E-3</v>
      </c>
      <c r="AU15" s="86">
        <v>2.910444200582063E-3</v>
      </c>
      <c r="AV15" s="86">
        <v>4.4921025938269299E-3</v>
      </c>
      <c r="AW15" s="86">
        <v>6.5397191767646579E-3</v>
      </c>
      <c r="BF15" s="86">
        <v>7.5259004777497474E-2</v>
      </c>
      <c r="BG15" s="86">
        <v>2.3713244471069931E-2</v>
      </c>
      <c r="BH15" s="86">
        <v>1.804349946357164E-2</v>
      </c>
      <c r="BI15" s="86">
        <v>2.706457175704147E-2</v>
      </c>
      <c r="BJ15" s="86">
        <v>3.2741010214075938E-2</v>
      </c>
      <c r="BK15" s="86">
        <v>-1.440635866865392E-2</v>
      </c>
      <c r="BL15" s="86">
        <v>-9.6224340175954381E-4</v>
      </c>
      <c r="BM15" s="86">
        <v>-1.9859652341420841E-2</v>
      </c>
      <c r="BN15" s="86">
        <v>-7.8209658421671824E-3</v>
      </c>
      <c r="BO15" s="86">
        <v>-1.2821121610712141E-3</v>
      </c>
      <c r="BP15" s="86">
        <v>-1.2029288702928961E-2</v>
      </c>
      <c r="BQ15" s="86">
        <v>-1.4238253440923551E-4</v>
      </c>
    </row>
    <row r="16" spans="1:69" x14ac:dyDescent="0.25">
      <c r="A16" s="190">
        <v>625228</v>
      </c>
      <c r="B16" s="86" t="s">
        <v>2043</v>
      </c>
      <c r="C16" s="86" t="s">
        <v>2044</v>
      </c>
      <c r="E16" s="86" t="s">
        <v>2045</v>
      </c>
      <c r="F16" s="86" t="s">
        <v>2863</v>
      </c>
      <c r="G16" s="86" t="s">
        <v>113</v>
      </c>
      <c r="H16" s="86" t="s">
        <v>2674</v>
      </c>
      <c r="J16" s="86">
        <v>0</v>
      </c>
      <c r="K16" s="86">
        <v>0</v>
      </c>
      <c r="L16" s="86" t="s">
        <v>2848</v>
      </c>
      <c r="M16" s="86">
        <v>2.647118713093199E-3</v>
      </c>
      <c r="N16" s="86">
        <v>1.9039735099337651E-2</v>
      </c>
      <c r="O16" s="86">
        <v>5.6425659729671729E-2</v>
      </c>
      <c r="P16" s="86">
        <v>-2.3306555588614501E-2</v>
      </c>
      <c r="Q16" s="86">
        <v>-2.291894037106856E-2</v>
      </c>
      <c r="R16" s="86">
        <v>-5.7878121113555843E-2</v>
      </c>
      <c r="T16" s="86">
        <v>-2.3306555588614501E-2</v>
      </c>
      <c r="U16" s="86">
        <v>8.0475782254607831E-2</v>
      </c>
      <c r="V16" s="86">
        <v>-9.6699254670409296E-2</v>
      </c>
      <c r="AC16" s="86">
        <v>-0.19306628710858079</v>
      </c>
      <c r="AD16" s="86">
        <v>-9.9962490622655692E-2</v>
      </c>
      <c r="AE16" s="86">
        <v>-0.22488755622188911</v>
      </c>
      <c r="AK16" s="86">
        <v>-0.25572018004501129</v>
      </c>
      <c r="AL16" s="86">
        <v>8.5154799352070487E-2</v>
      </c>
      <c r="AM16" s="86">
        <v>1.440991709704975E-2</v>
      </c>
      <c r="AN16" s="86">
        <v>-8.0773782215529666E-2</v>
      </c>
      <c r="AP16" s="86">
        <v>0.38120828931702011</v>
      </c>
      <c r="AQ16" s="86">
        <v>0.20234384176276971</v>
      </c>
      <c r="AR16" s="86">
        <v>0.22260004606843581</v>
      </c>
      <c r="AS16" s="86">
        <v>6.9743167796343139E-2</v>
      </c>
      <c r="AT16" s="86">
        <v>-7.9638996330457124E-2</v>
      </c>
      <c r="AU16" s="86">
        <v>-3.2866379310344862E-2</v>
      </c>
      <c r="AV16" s="86">
        <v>3.6687406136022283E-2</v>
      </c>
      <c r="AW16" s="86">
        <v>1.9039735099337651E-2</v>
      </c>
      <c r="BF16" s="86">
        <v>5.3257608229747122E-2</v>
      </c>
      <c r="BG16" s="86">
        <v>5.8296876589683633E-2</v>
      </c>
      <c r="BH16" s="86">
        <v>1.153624303018796E-3</v>
      </c>
      <c r="BI16" s="86">
        <v>-4.9932782792395658E-3</v>
      </c>
      <c r="BJ16" s="86">
        <v>1.5441034549315E-3</v>
      </c>
      <c r="BK16" s="86">
        <v>2.7558296396222651E-2</v>
      </c>
      <c r="BL16" s="86">
        <v>-1.0971492873218301E-2</v>
      </c>
      <c r="BM16" s="86">
        <v>-8.1539774343415194E-2</v>
      </c>
      <c r="BN16" s="86">
        <v>-6.7014881245687219E-3</v>
      </c>
      <c r="BO16" s="86">
        <v>-1.815656315110625E-2</v>
      </c>
      <c r="BP16" s="86">
        <v>3.4155214227970847E-2</v>
      </c>
      <c r="BQ16" s="86">
        <v>-1.9163424124513662E-2</v>
      </c>
    </row>
    <row r="17" spans="1:69" x14ac:dyDescent="0.25">
      <c r="A17" s="190">
        <v>193999</v>
      </c>
      <c r="B17" s="86" t="s">
        <v>384</v>
      </c>
      <c r="C17" s="86" t="s">
        <v>1020</v>
      </c>
      <c r="D17" s="86" t="s">
        <v>1948</v>
      </c>
      <c r="E17" s="86" t="s">
        <v>385</v>
      </c>
      <c r="F17" s="86" t="s">
        <v>2864</v>
      </c>
      <c r="G17" s="86" t="s">
        <v>113</v>
      </c>
      <c r="H17" s="86" t="s">
        <v>2670</v>
      </c>
      <c r="I17" s="86" t="s">
        <v>61</v>
      </c>
      <c r="J17" s="86">
        <v>0</v>
      </c>
      <c r="K17" s="86">
        <v>0</v>
      </c>
      <c r="L17" s="86" t="s">
        <v>2848</v>
      </c>
      <c r="M17" s="86">
        <v>1.2514551804423849E-2</v>
      </c>
      <c r="N17" s="86">
        <v>1.9935502785106921E-2</v>
      </c>
      <c r="O17" s="86">
        <v>3.9748953974895418E-2</v>
      </c>
      <c r="P17" s="86">
        <v>-4.6326754385964897E-2</v>
      </c>
      <c r="Q17" s="86">
        <v>-7.226666666666659E-2</v>
      </c>
      <c r="R17" s="86">
        <v>-0.1557874302353798</v>
      </c>
      <c r="S17" s="86">
        <v>9.9557522123893794E-2</v>
      </c>
      <c r="T17" s="86">
        <v>-4.6326754385964897E-2</v>
      </c>
      <c r="U17" s="86">
        <v>-1.218521527213645E-2</v>
      </c>
      <c r="V17" s="86">
        <v>-0.10342316096139841</v>
      </c>
      <c r="W17" s="86">
        <v>0.36075322101090168</v>
      </c>
      <c r="X17" s="86">
        <v>0.53967446592065116</v>
      </c>
      <c r="Y17" s="86">
        <v>0.44985250737463112</v>
      </c>
      <c r="Z17" s="86">
        <v>-0.1229545307548023</v>
      </c>
      <c r="AA17" s="86">
        <v>0.26408306761507649</v>
      </c>
      <c r="AC17" s="86">
        <v>-0.18307086614173229</v>
      </c>
      <c r="AD17" s="86">
        <v>-0.1414705168648388</v>
      </c>
      <c r="AE17" s="86">
        <v>-0.20492833794317319</v>
      </c>
      <c r="AF17" s="86">
        <v>-7.6629267128192929E-2</v>
      </c>
      <c r="AG17" s="86">
        <v>-0.1006622516556292</v>
      </c>
      <c r="AH17" s="86">
        <v>-0.19313909774436089</v>
      </c>
      <c r="AI17" s="86">
        <v>-0.26187648456057</v>
      </c>
      <c r="AJ17" s="86">
        <v>-9.7688292319164802E-2</v>
      </c>
      <c r="AK17" s="86">
        <v>-0.30651706851277161</v>
      </c>
      <c r="AL17" s="86">
        <v>-3.2767702436724562E-2</v>
      </c>
      <c r="AM17" s="86">
        <v>7.7926400581542321E-2</v>
      </c>
      <c r="AN17" s="86">
        <v>-0.15583539314152131</v>
      </c>
      <c r="AP17" s="86">
        <v>0.33551956799794469</v>
      </c>
      <c r="AQ17" s="86">
        <v>0.1305461289687242</v>
      </c>
      <c r="AR17" s="86">
        <v>-9.8550195514555808E-2</v>
      </c>
      <c r="AS17" s="86">
        <v>0.5946448554725674</v>
      </c>
      <c r="AT17" s="86">
        <v>-9.731359649122806E-2</v>
      </c>
      <c r="AU17" s="86">
        <v>-6.3771636805345366E-3</v>
      </c>
      <c r="AV17" s="86">
        <v>1.9426180514046539E-2</v>
      </c>
      <c r="AW17" s="86">
        <v>1.9935502785106921E-2</v>
      </c>
      <c r="BF17" s="86">
        <v>6.6070945031139861E-2</v>
      </c>
      <c r="BG17" s="86">
        <v>2.717805435610865E-2</v>
      </c>
      <c r="BH17" s="86">
        <v>3.214638971315686E-3</v>
      </c>
      <c r="BI17" s="86">
        <v>-1.207789006655169E-2</v>
      </c>
      <c r="BJ17" s="86">
        <v>-1.996007984031933E-2</v>
      </c>
      <c r="BK17" s="86">
        <v>2.5458248472505218E-3</v>
      </c>
      <c r="BL17" s="86">
        <v>5.3326561706450448E-3</v>
      </c>
      <c r="BM17" s="86">
        <v>-7.0724930538014763E-2</v>
      </c>
      <c r="BN17" s="86">
        <v>-1.1857707509881349E-2</v>
      </c>
      <c r="BO17" s="86">
        <v>-3.6799999999999937E-2</v>
      </c>
      <c r="BP17" s="86">
        <v>2.5193798449612229E-2</v>
      </c>
      <c r="BQ17" s="86">
        <v>-1.882732651963415E-2</v>
      </c>
    </row>
    <row r="18" spans="1:69" x14ac:dyDescent="0.25">
      <c r="A18" s="190">
        <v>261269</v>
      </c>
      <c r="B18" s="86" t="s">
        <v>386</v>
      </c>
      <c r="C18" s="86" t="s">
        <v>387</v>
      </c>
      <c r="D18" s="86">
        <v>100</v>
      </c>
      <c r="E18" s="86" t="s">
        <v>388</v>
      </c>
      <c r="F18" s="86" t="s">
        <v>2865</v>
      </c>
      <c r="G18" s="86" t="s">
        <v>113</v>
      </c>
      <c r="H18" s="86" t="s">
        <v>2670</v>
      </c>
      <c r="I18" s="86" t="s">
        <v>61</v>
      </c>
      <c r="J18" s="86">
        <v>0</v>
      </c>
      <c r="K18" s="86">
        <v>0</v>
      </c>
      <c r="L18" s="86" t="s">
        <v>2848</v>
      </c>
      <c r="M18" s="86">
        <v>5.8061031596001733E-3</v>
      </c>
      <c r="N18" s="86">
        <v>1.236749116607783E-2</v>
      </c>
      <c r="O18" s="86">
        <v>2.125034274746351E-2</v>
      </c>
      <c r="P18" s="86">
        <v>-1.8189007512851019E-2</v>
      </c>
      <c r="Q18" s="86">
        <v>-5.0659529726629682E-2</v>
      </c>
      <c r="R18" s="86">
        <v>-0.1167106394331959</v>
      </c>
      <c r="S18" s="86">
        <v>0.124122840111673</v>
      </c>
      <c r="T18" s="86">
        <v>-1.8189007512851019E-2</v>
      </c>
      <c r="U18" s="86">
        <v>-2.6746199730613759E-2</v>
      </c>
      <c r="V18" s="86">
        <v>-8.2720480084720882E-2</v>
      </c>
      <c r="W18" s="86">
        <v>0.34670077326152843</v>
      </c>
      <c r="X18" s="86">
        <v>0.37736343233862413</v>
      </c>
      <c r="Y18" s="86">
        <v>0.40079721776350968</v>
      </c>
      <c r="Z18" s="86">
        <v>-9.3529167244007172E-2</v>
      </c>
      <c r="AA18" s="86">
        <v>0.44325567443255692</v>
      </c>
      <c r="AC18" s="86">
        <v>-0.15971121082284681</v>
      </c>
      <c r="AD18" s="86">
        <v>-0.12456788299601131</v>
      </c>
      <c r="AE18" s="86">
        <v>-0.18434358455773009</v>
      </c>
      <c r="AF18" s="86">
        <v>-6.6714903704399031E-2</v>
      </c>
      <c r="AG18" s="86">
        <v>-0.23354034655942371</v>
      </c>
      <c r="AH18" s="86">
        <v>-0.1646556326748532</v>
      </c>
      <c r="AI18" s="86">
        <v>-0.26874150920093859</v>
      </c>
      <c r="AJ18" s="86">
        <v>-0.1327055541023629</v>
      </c>
      <c r="AK18" s="86">
        <v>-0.26874150920093859</v>
      </c>
      <c r="AL18" s="86">
        <v>7.9160760128979657E-2</v>
      </c>
      <c r="AM18" s="86">
        <v>8.7947185155488716E-2</v>
      </c>
      <c r="AN18" s="86">
        <v>-6.3456014152020068E-2</v>
      </c>
      <c r="AP18" s="86">
        <v>0.32560965005298131</v>
      </c>
      <c r="AQ18" s="86">
        <v>0.17440302903288821</v>
      </c>
      <c r="AR18" s="86">
        <v>0.24220087926667819</v>
      </c>
      <c r="AS18" s="86">
        <v>0.50256792587316812</v>
      </c>
      <c r="AT18" s="86">
        <v>-7.2821932252537303E-2</v>
      </c>
      <c r="AU18" s="86">
        <v>-1.115928637429808E-2</v>
      </c>
      <c r="AV18" s="86">
        <v>8.7743350699205358E-3</v>
      </c>
      <c r="AW18" s="86">
        <v>1.236749116607783E-2</v>
      </c>
      <c r="BF18" s="86">
        <v>5.0541979347059167E-2</v>
      </c>
      <c r="BG18" s="86">
        <v>2.1887783136943732E-2</v>
      </c>
      <c r="BH18" s="86">
        <v>1.3144137415981309E-3</v>
      </c>
      <c r="BI18" s="86">
        <v>-1.9958829320683821E-2</v>
      </c>
      <c r="BJ18" s="86">
        <v>-2.146118721461188E-2</v>
      </c>
      <c r="BK18" s="86">
        <v>3.017576606004102E-3</v>
      </c>
      <c r="BL18" s="86">
        <v>2.0160039699770541E-2</v>
      </c>
      <c r="BM18" s="86">
        <v>-5.7217560501033771E-2</v>
      </c>
      <c r="BN18" s="86">
        <v>-1.42278337887497E-2</v>
      </c>
      <c r="BO18" s="86">
        <v>-3.6385649652711398E-2</v>
      </c>
      <c r="BP18" s="86">
        <v>1.9574130406031068E-2</v>
      </c>
      <c r="BQ18" s="86">
        <v>-1.3906940473095821E-2</v>
      </c>
    </row>
    <row r="19" spans="1:69" x14ac:dyDescent="0.25">
      <c r="A19" s="190">
        <v>268817</v>
      </c>
      <c r="B19" s="86" t="s">
        <v>389</v>
      </c>
      <c r="C19" s="86" t="s">
        <v>390</v>
      </c>
      <c r="D19" s="86">
        <v>500</v>
      </c>
      <c r="E19" s="86" t="s">
        <v>276</v>
      </c>
      <c r="F19" s="86" t="s">
        <v>2866</v>
      </c>
      <c r="G19" s="86" t="s">
        <v>113</v>
      </c>
      <c r="H19" s="86" t="s">
        <v>2670</v>
      </c>
      <c r="I19" s="86" t="s">
        <v>61</v>
      </c>
      <c r="J19" s="86">
        <v>0</v>
      </c>
      <c r="K19" s="86">
        <v>0</v>
      </c>
      <c r="L19" s="86" t="s">
        <v>2848</v>
      </c>
      <c r="M19" s="86">
        <v>1.0656282074503309E-2</v>
      </c>
      <c r="N19" s="86">
        <v>1.5315096742888329E-2</v>
      </c>
      <c r="O19" s="86">
        <v>3.2824309733148427E-2</v>
      </c>
      <c r="P19" s="86">
        <v>-7.7001543890604318E-2</v>
      </c>
      <c r="Q19" s="86">
        <v>-9.4207407808230226E-2</v>
      </c>
      <c r="R19" s="86">
        <v>-0.13615956239033961</v>
      </c>
      <c r="S19" s="86">
        <v>6.2791657407701429E-2</v>
      </c>
      <c r="T19" s="86">
        <v>-7.7001543890604318E-2</v>
      </c>
      <c r="U19" s="86">
        <v>3.1890984609257211E-2</v>
      </c>
      <c r="V19" s="86">
        <v>-3.998361327324873E-2</v>
      </c>
      <c r="W19" s="86">
        <v>0.1927098602560344</v>
      </c>
      <c r="X19" s="86">
        <v>0.73088633288227323</v>
      </c>
      <c r="Y19" s="86">
        <v>0.56747680070702611</v>
      </c>
      <c r="Z19" s="86">
        <v>-8.5656565656565764E-2</v>
      </c>
      <c r="AC19" s="86">
        <v>-0.16279979873651251</v>
      </c>
      <c r="AD19" s="86">
        <v>-0.100681146382213</v>
      </c>
      <c r="AE19" s="86">
        <v>-0.20378774655262699</v>
      </c>
      <c r="AF19" s="86">
        <v>-0.15492957746478869</v>
      </c>
      <c r="AG19" s="86">
        <v>-0.120720546220522</v>
      </c>
      <c r="AH19" s="86">
        <v>-0.1092850786116879</v>
      </c>
      <c r="AI19" s="86">
        <v>-0.22323645392142541</v>
      </c>
      <c r="AJ19" s="86">
        <v>-6.282926829268283E-2</v>
      </c>
      <c r="AK19" s="86">
        <v>-0.34553671775986988</v>
      </c>
      <c r="AL19" s="86">
        <v>-0.19641029678842559</v>
      </c>
      <c r="AM19" s="86">
        <v>0.16333221555660951</v>
      </c>
      <c r="AN19" s="86">
        <v>-0.24886540216101349</v>
      </c>
      <c r="AP19" s="86">
        <v>0.32678332660620329</v>
      </c>
      <c r="AQ19" s="86">
        <v>0.18729857338295991</v>
      </c>
      <c r="AR19" s="86">
        <v>-0.60195272329149396</v>
      </c>
      <c r="AS19" s="86">
        <v>0.87045189946444046</v>
      </c>
      <c r="AT19" s="86">
        <v>-3.763233348037065E-2</v>
      </c>
      <c r="AU19" s="86">
        <v>-9.2359698627782372E-2</v>
      </c>
      <c r="AV19" s="86">
        <v>1.72451025759679E-2</v>
      </c>
      <c r="AW19" s="86">
        <v>1.5315096742888329E-2</v>
      </c>
      <c r="BF19" s="86">
        <v>6.7281158430769983E-2</v>
      </c>
      <c r="BG19" s="86">
        <v>1.268791982087647E-2</v>
      </c>
      <c r="BH19" s="86">
        <v>1.131817224679033E-3</v>
      </c>
      <c r="BI19" s="86">
        <v>4.2329433416590234E-3</v>
      </c>
      <c r="BJ19" s="86">
        <v>-1.3168918211331039E-2</v>
      </c>
      <c r="BK19" s="86">
        <v>-1.3265062478440279E-4</v>
      </c>
      <c r="BL19" s="86">
        <v>1.565485035024405E-2</v>
      </c>
      <c r="BM19" s="86">
        <v>-5.3895187836355052E-2</v>
      </c>
      <c r="BN19" s="86">
        <v>-6.5048517592667388E-3</v>
      </c>
      <c r="BO19" s="86">
        <v>-3.3900597927545177E-2</v>
      </c>
      <c r="BP19" s="86">
        <v>3.6154363167917543E-2</v>
      </c>
      <c r="BQ19" s="86">
        <v>-1.8216267424549959E-2</v>
      </c>
    </row>
    <row r="20" spans="1:69" x14ac:dyDescent="0.25">
      <c r="A20" s="190">
        <v>297716</v>
      </c>
      <c r="B20" s="86" t="s">
        <v>351</v>
      </c>
      <c r="C20" s="86" t="s">
        <v>1015</v>
      </c>
      <c r="D20" s="86">
        <v>650</v>
      </c>
      <c r="E20" s="86" t="s">
        <v>282</v>
      </c>
      <c r="F20" s="86" t="s">
        <v>2867</v>
      </c>
      <c r="G20" s="86" t="s">
        <v>113</v>
      </c>
      <c r="H20" s="86" t="s">
        <v>2670</v>
      </c>
      <c r="I20" s="86" t="s">
        <v>65</v>
      </c>
      <c r="J20" s="86">
        <v>0</v>
      </c>
      <c r="K20" s="86">
        <v>0</v>
      </c>
      <c r="L20" s="86" t="s">
        <v>2848</v>
      </c>
      <c r="M20" s="86">
        <v>4.6263345195729499E-3</v>
      </c>
      <c r="N20" s="86">
        <v>1.3644524236983809E-2</v>
      </c>
      <c r="O20" s="86">
        <v>4.054552156284541E-2</v>
      </c>
      <c r="P20" s="86">
        <v>-8.4927066450567246E-2</v>
      </c>
      <c r="Q20" s="86">
        <v>-7.4729596853490676E-2</v>
      </c>
      <c r="R20" s="86">
        <v>-0.10066900286715511</v>
      </c>
      <c r="S20" s="86">
        <v>0.13419043792687829</v>
      </c>
      <c r="T20" s="86">
        <v>-8.4927066450567246E-2</v>
      </c>
      <c r="U20" s="86">
        <v>0.12673484295105911</v>
      </c>
      <c r="V20" s="86">
        <v>-9.2175066312997322E-2</v>
      </c>
      <c r="W20" s="86">
        <v>0.30112165660051771</v>
      </c>
      <c r="X20" s="86">
        <v>0.49644932214331838</v>
      </c>
      <c r="Y20" s="86">
        <v>0.55991943605236649</v>
      </c>
      <c r="Z20" s="86">
        <v>-9.7272727272727399E-2</v>
      </c>
      <c r="AC20" s="86">
        <v>-0.17905517013544769</v>
      </c>
      <c r="AD20" s="86">
        <v>-7.9022532529355663E-2</v>
      </c>
      <c r="AE20" s="86">
        <v>-0.19106263194933151</v>
      </c>
      <c r="AF20" s="86">
        <v>-9.5503430763546282E-2</v>
      </c>
      <c r="AG20" s="86">
        <v>-0.14084507042253519</v>
      </c>
      <c r="AH20" s="86">
        <v>-0.14174757281553391</v>
      </c>
      <c r="AI20" s="86">
        <v>-0.2421812349639135</v>
      </c>
      <c r="AJ20" s="86">
        <v>-4.1071428571428613E-2</v>
      </c>
      <c r="AK20" s="86">
        <v>-0.28737573246243758</v>
      </c>
      <c r="AL20" s="86">
        <v>-0.2097542693992035</v>
      </c>
      <c r="AM20" s="86">
        <v>6.6449740100835264E-2</v>
      </c>
      <c r="AN20" s="86">
        <v>-0.27164715553170238</v>
      </c>
      <c r="AP20" s="86">
        <v>0.32268114554653199</v>
      </c>
      <c r="AQ20" s="86">
        <v>0.12751314180231829</v>
      </c>
      <c r="AR20" s="86">
        <v>-0.65095865961386112</v>
      </c>
      <c r="AS20" s="86">
        <v>0.51878514306358647</v>
      </c>
      <c r="AT20" s="86">
        <v>-7.0664505672609401E-2</v>
      </c>
      <c r="AU20" s="86">
        <v>-7.7084059993024145E-2</v>
      </c>
      <c r="AV20" s="86">
        <v>2.6538886841135371E-2</v>
      </c>
      <c r="AW20" s="86">
        <v>1.3644524236983809E-2</v>
      </c>
      <c r="BF20" s="86">
        <v>6.866325785244709E-2</v>
      </c>
      <c r="BG20" s="86">
        <v>3.0075187969924588E-2</v>
      </c>
      <c r="BH20" s="86">
        <v>1.924353019243541E-2</v>
      </c>
      <c r="BI20" s="86">
        <v>5.2083333333332593E-3</v>
      </c>
      <c r="BJ20" s="86">
        <v>-1.8458549222797879E-2</v>
      </c>
      <c r="BK20" s="86">
        <v>2.5734081161332911E-2</v>
      </c>
      <c r="BL20" s="86">
        <v>2.5731746542296818E-3</v>
      </c>
      <c r="BM20" s="86">
        <v>-5.8710298363811253E-2</v>
      </c>
      <c r="BN20" s="86">
        <v>-4.5676998368677779E-3</v>
      </c>
      <c r="BO20" s="86">
        <v>-2.818747951491329E-2</v>
      </c>
      <c r="BP20" s="86">
        <v>4.9241146711635819E-2</v>
      </c>
      <c r="BQ20" s="86">
        <v>-1.248399487836116E-2</v>
      </c>
    </row>
    <row r="21" spans="1:69" x14ac:dyDescent="0.25">
      <c r="A21" s="190">
        <v>302860</v>
      </c>
      <c r="B21" s="86" t="s">
        <v>391</v>
      </c>
      <c r="C21" s="86" t="s">
        <v>392</v>
      </c>
      <c r="D21" s="86">
        <v>530</v>
      </c>
      <c r="E21" s="86" t="s">
        <v>393</v>
      </c>
      <c r="F21" s="86" t="s">
        <v>2868</v>
      </c>
      <c r="G21" s="86" t="s">
        <v>113</v>
      </c>
      <c r="H21" s="86" t="s">
        <v>2670</v>
      </c>
      <c r="I21" s="86" t="s">
        <v>1280</v>
      </c>
      <c r="J21" s="86">
        <v>0</v>
      </c>
      <c r="K21" s="86">
        <v>0</v>
      </c>
      <c r="L21" s="86" t="s">
        <v>2869</v>
      </c>
      <c r="X21" s="86">
        <v>0.55083267248215706</v>
      </c>
      <c r="Y21" s="86">
        <v>0.45729804692014331</v>
      </c>
      <c r="Z21" s="86">
        <v>-0.1495823095823097</v>
      </c>
      <c r="AF21" s="86">
        <v>-7.8132582742890436E-2</v>
      </c>
      <c r="AG21" s="86">
        <v>-0.1134702881566248</v>
      </c>
      <c r="AH21" s="86">
        <v>-0.17906104005514281</v>
      </c>
      <c r="AI21" s="86">
        <v>-0.26117519826964669</v>
      </c>
      <c r="AJ21" s="86">
        <v>-4.4519230769230783E-2</v>
      </c>
      <c r="AK21" s="86">
        <v>-0.26117519826964669</v>
      </c>
      <c r="AM21" s="86">
        <v>0.2661571386327497</v>
      </c>
      <c r="AQ21" s="86">
        <v>0.22585316222339971</v>
      </c>
      <c r="AS21" s="86">
        <v>1.177133494289295</v>
      </c>
    </row>
    <row r="22" spans="1:69" x14ac:dyDescent="0.25">
      <c r="A22" s="190">
        <v>421282</v>
      </c>
      <c r="B22" s="86" t="s">
        <v>391</v>
      </c>
      <c r="C22" s="86" t="s">
        <v>392</v>
      </c>
      <c r="D22" s="86">
        <v>530</v>
      </c>
      <c r="E22" s="86" t="s">
        <v>1279</v>
      </c>
      <c r="F22" s="86" t="s">
        <v>2870</v>
      </c>
      <c r="G22" s="86" t="s">
        <v>113</v>
      </c>
      <c r="H22" s="86" t="s">
        <v>2670</v>
      </c>
      <c r="I22" s="86" t="s">
        <v>61</v>
      </c>
      <c r="J22" s="86">
        <v>0</v>
      </c>
      <c r="K22" s="86">
        <v>0</v>
      </c>
      <c r="L22" s="86" t="s">
        <v>2848</v>
      </c>
      <c r="M22" s="86">
        <v>7.7297034516286001E-3</v>
      </c>
      <c r="N22" s="86">
        <v>1.757400225811212E-2</v>
      </c>
      <c r="O22" s="86">
        <v>2.781634272114264E-2</v>
      </c>
      <c r="P22" s="86">
        <v>-9.0274730097428146E-2</v>
      </c>
      <c r="Q22" s="86">
        <v>-0.1098849192717279</v>
      </c>
      <c r="R22" s="86">
        <v>-0.17378133843517071</v>
      </c>
      <c r="S22" s="86">
        <v>9.4976493581955701E-2</v>
      </c>
      <c r="T22" s="86">
        <v>-9.0274730097428146E-2</v>
      </c>
      <c r="U22" s="86">
        <v>2.1991555242786291E-3</v>
      </c>
      <c r="V22" s="86">
        <v>-2.916435372987736E-2</v>
      </c>
      <c r="W22" s="86">
        <v>0.26037349981163538</v>
      </c>
      <c r="X22" s="86">
        <v>0.6280557259265751</v>
      </c>
      <c r="AC22" s="86">
        <v>-0.17825656711047139</v>
      </c>
      <c r="AD22" s="86">
        <v>-0.13279400157853199</v>
      </c>
      <c r="AE22" s="86">
        <v>-0.18243958370082899</v>
      </c>
      <c r="AF22" s="86">
        <v>-0.14573881744216571</v>
      </c>
      <c r="AG22" s="86">
        <v>-0.1114862272692396</v>
      </c>
      <c r="AH22" s="86">
        <v>-7.9831539541413241E-2</v>
      </c>
      <c r="AK22" s="86">
        <v>-0.31502380863109752</v>
      </c>
      <c r="AL22" s="86">
        <v>-0.21750040031347059</v>
      </c>
      <c r="AM22" s="86">
        <v>0.1804214199545657</v>
      </c>
      <c r="AN22" s="86">
        <v>-0.28673498432402478</v>
      </c>
      <c r="AP22" s="86">
        <v>0.2956272135084172</v>
      </c>
      <c r="AQ22" s="86">
        <v>0.2005322400392246</v>
      </c>
      <c r="AR22" s="86">
        <v>-0.73673263809896716</v>
      </c>
      <c r="AS22" s="86">
        <v>0.89822765322374554</v>
      </c>
      <c r="AT22" s="86">
        <v>-8.7158781708066346E-2</v>
      </c>
      <c r="AU22" s="86">
        <v>-5.7884615384615423E-2</v>
      </c>
      <c r="AV22" s="86">
        <v>1.0065450218167399E-2</v>
      </c>
      <c r="AW22" s="86">
        <v>1.757400225811212E-2</v>
      </c>
      <c r="BF22" s="86">
        <v>6.4347290640394128E-2</v>
      </c>
      <c r="BG22" s="86">
        <v>3.372040166949053E-2</v>
      </c>
      <c r="BH22" s="86">
        <v>-1.027383569858087E-2</v>
      </c>
      <c r="BI22" s="86">
        <v>-5.97786574036685E-3</v>
      </c>
      <c r="BJ22" s="86">
        <v>-7.5172694026818254E-3</v>
      </c>
      <c r="BK22" s="86">
        <v>9.3346980552713177E-3</v>
      </c>
      <c r="BL22" s="86">
        <v>2.312091834665075E-3</v>
      </c>
      <c r="BM22" s="86">
        <v>-8.340752731687584E-2</v>
      </c>
      <c r="BN22" s="86">
        <v>-1.108327317508173E-2</v>
      </c>
      <c r="BO22" s="86">
        <v>-3.5340089316386103E-2</v>
      </c>
      <c r="BP22" s="86">
        <v>3.8504340084575928E-2</v>
      </c>
      <c r="BQ22" s="86">
        <v>-2.252155634678921E-2</v>
      </c>
    </row>
    <row r="23" spans="1:69" x14ac:dyDescent="0.25">
      <c r="A23" s="190">
        <v>311212</v>
      </c>
      <c r="B23" s="86" t="s">
        <v>344</v>
      </c>
      <c r="C23" s="86" t="s">
        <v>394</v>
      </c>
      <c r="D23" s="86" t="s">
        <v>2743</v>
      </c>
      <c r="E23" s="86" t="s">
        <v>11</v>
      </c>
      <c r="F23" s="86" t="s">
        <v>2871</v>
      </c>
      <c r="G23" s="86" t="s">
        <v>113</v>
      </c>
      <c r="H23" s="86" t="s">
        <v>2670</v>
      </c>
      <c r="I23" s="86" t="s">
        <v>98</v>
      </c>
      <c r="J23" s="86">
        <v>0</v>
      </c>
      <c r="K23" s="86">
        <v>0</v>
      </c>
      <c r="L23" s="86" t="s">
        <v>2848</v>
      </c>
      <c r="M23" s="86">
        <v>-4.3859649122807154E-3</v>
      </c>
      <c r="N23" s="86">
        <v>1.259724502176862E-2</v>
      </c>
      <c r="O23" s="86">
        <v>3.7097953216374213E-2</v>
      </c>
      <c r="P23" s="86">
        <v>-5.1479191041283623E-2</v>
      </c>
      <c r="Q23" s="86">
        <v>-5.0495248293401129E-2</v>
      </c>
      <c r="R23" s="86">
        <v>-8.5208588561480392E-2</v>
      </c>
      <c r="S23" s="86">
        <v>0.25892896756732792</v>
      </c>
      <c r="T23" s="86">
        <v>-5.1479191041283623E-2</v>
      </c>
      <c r="U23" s="86">
        <v>6.5728535803348809E-2</v>
      </c>
      <c r="V23" s="86">
        <v>-5.4213416894100308E-2</v>
      </c>
      <c r="W23" s="86">
        <v>0.25016849199663033</v>
      </c>
      <c r="X23" s="86">
        <v>0.4825454318366329</v>
      </c>
      <c r="Y23" s="86">
        <v>0.81470988213961926</v>
      </c>
      <c r="Z23" s="86">
        <v>-0.1310684391925161</v>
      </c>
      <c r="AC23" s="86">
        <v>-0.19612731370808009</v>
      </c>
      <c r="AD23" s="86">
        <v>-8.4906570610748466E-2</v>
      </c>
      <c r="AE23" s="86">
        <v>-0.1892955392276352</v>
      </c>
      <c r="AF23" s="86">
        <v>-0.10828359412808521</v>
      </c>
      <c r="AG23" s="86">
        <v>-9.4652544562128668E-2</v>
      </c>
      <c r="AH23" s="86">
        <v>-0.11926539431040691</v>
      </c>
      <c r="AI23" s="86">
        <v>-0.22697488168911539</v>
      </c>
      <c r="AJ23" s="86">
        <v>-4.2470290278589493E-2</v>
      </c>
      <c r="AK23" s="86">
        <v>-0.24294857363393699</v>
      </c>
      <c r="AL23" s="86">
        <v>-4.2315449047541247E-2</v>
      </c>
      <c r="AM23" s="86">
        <v>0.1953793304271223</v>
      </c>
      <c r="AN23" s="86">
        <v>-0.17201110740740719</v>
      </c>
      <c r="AP23" s="86">
        <v>0.41359957937365549</v>
      </c>
      <c r="AQ23" s="86">
        <v>0.21591816372926401</v>
      </c>
      <c r="AR23" s="86">
        <v>-0.10303024413251551</v>
      </c>
      <c r="AS23" s="86">
        <v>0.90349746621270544</v>
      </c>
      <c r="AT23" s="86">
        <v>-7.4511114825338343E-2</v>
      </c>
      <c r="AU23" s="86">
        <v>-4.4390666762984872E-2</v>
      </c>
      <c r="AV23" s="86">
        <v>2.4195906432748378E-2</v>
      </c>
      <c r="AW23" s="86">
        <v>1.259724502176862E-2</v>
      </c>
      <c r="BF23" s="86">
        <v>7.064481653010346E-2</v>
      </c>
      <c r="BG23" s="86">
        <v>2.3491831098392701E-2</v>
      </c>
      <c r="BH23" s="86">
        <v>-8.4528105595109704E-3</v>
      </c>
      <c r="BI23" s="86">
        <v>-5.9018328469786496E-3</v>
      </c>
      <c r="BJ23" s="86">
        <v>-2.064711896830362E-2</v>
      </c>
      <c r="BK23" s="86">
        <v>3.1354191223520678E-2</v>
      </c>
      <c r="BL23" s="86">
        <v>6.5308254963425405E-4</v>
      </c>
      <c r="BM23" s="86">
        <v>-6.1023365095940418E-2</v>
      </c>
      <c r="BN23" s="86">
        <v>-3.102378490175806E-3</v>
      </c>
      <c r="BO23" s="86">
        <v>-2.9112568598581131E-2</v>
      </c>
      <c r="BP23" s="86">
        <v>4.6012269938650263E-2</v>
      </c>
      <c r="BQ23" s="86">
        <v>-1.9598204044177892E-2</v>
      </c>
    </row>
    <row r="24" spans="1:69" x14ac:dyDescent="0.25">
      <c r="A24" s="190">
        <v>337129</v>
      </c>
      <c r="B24" s="86" t="s">
        <v>396</v>
      </c>
      <c r="C24" s="86" t="s">
        <v>397</v>
      </c>
      <c r="D24" s="86">
        <v>118</v>
      </c>
      <c r="E24" s="86" t="s">
        <v>1270</v>
      </c>
      <c r="F24" s="86" t="s">
        <v>2872</v>
      </c>
      <c r="G24" s="86" t="s">
        <v>113</v>
      </c>
      <c r="H24" s="86" t="s">
        <v>2670</v>
      </c>
      <c r="I24" s="86" t="s">
        <v>98</v>
      </c>
      <c r="J24" s="86">
        <v>0</v>
      </c>
      <c r="K24" s="86">
        <v>0</v>
      </c>
      <c r="L24" s="86" t="s">
        <v>2848</v>
      </c>
      <c r="M24" s="86">
        <v>-5.3697383390214348E-3</v>
      </c>
      <c r="N24" s="86">
        <v>1.0915313815272221E-2</v>
      </c>
      <c r="O24" s="86">
        <v>2.4610913182073979E-2</v>
      </c>
      <c r="P24" s="86">
        <v>-3.4542161756261243E-2</v>
      </c>
      <c r="Q24" s="86">
        <v>-8.4293434999371364E-2</v>
      </c>
      <c r="R24" s="86">
        <v>-0.1838616929912997</v>
      </c>
      <c r="S24" s="86">
        <v>4.5439326541349967E-2</v>
      </c>
      <c r="T24" s="86">
        <v>-3.4542161756261243E-2</v>
      </c>
      <c r="U24" s="86">
        <v>-7.2134103856715481E-2</v>
      </c>
      <c r="V24" s="86">
        <v>-0.16030560622225279</v>
      </c>
      <c r="W24" s="86">
        <v>0.47288118410381158</v>
      </c>
      <c r="X24" s="86">
        <v>0.52151781582600654</v>
      </c>
      <c r="Y24" s="86">
        <v>0.51791149613673615</v>
      </c>
      <c r="AC24" s="86">
        <v>-0.127403735830006</v>
      </c>
      <c r="AD24" s="86">
        <v>-0.18153754602596039</v>
      </c>
      <c r="AE24" s="86">
        <v>-0.25408795910228049</v>
      </c>
      <c r="AF24" s="86">
        <v>-0.14985154214385271</v>
      </c>
      <c r="AG24" s="86">
        <v>-0.12313456941662899</v>
      </c>
      <c r="AH24" s="86">
        <v>-0.15970234688036641</v>
      </c>
      <c r="AI24" s="86">
        <v>-0.1714285714285714</v>
      </c>
      <c r="AK24" s="86">
        <v>-0.42395322062655277</v>
      </c>
      <c r="AL24" s="86">
        <v>5.189811496025265E-2</v>
      </c>
      <c r="AM24" s="86">
        <v>0.16408656353978571</v>
      </c>
      <c r="AN24" s="86">
        <v>-0.1179847033004725</v>
      </c>
      <c r="AP24" s="86">
        <v>0.26992666290998552</v>
      </c>
      <c r="AQ24" s="86">
        <v>0.22022979119037589</v>
      </c>
      <c r="AR24" s="86">
        <v>0.1911641399761535</v>
      </c>
      <c r="AS24" s="86">
        <v>0.74371748738465449</v>
      </c>
      <c r="AT24" s="86">
        <v>-6.7670833517381457E-2</v>
      </c>
      <c r="AU24" s="86">
        <v>-2.6815748329937938E-2</v>
      </c>
      <c r="AV24" s="86">
        <v>1.354772173260832E-2</v>
      </c>
      <c r="AW24" s="86">
        <v>1.0915313815272221E-2</v>
      </c>
      <c r="BF24" s="86">
        <v>6.369113488257705E-2</v>
      </c>
      <c r="BG24" s="86">
        <v>1.1251107771741211E-2</v>
      </c>
      <c r="BH24" s="86">
        <v>-2.324252238521618E-3</v>
      </c>
      <c r="BI24" s="86">
        <v>-4.124656278643335E-3</v>
      </c>
      <c r="BJ24" s="86">
        <v>-4.4485350513882582E-2</v>
      </c>
      <c r="BK24" s="86">
        <v>4.0375662225076159E-2</v>
      </c>
      <c r="BL24" s="86">
        <v>-4.729573335390802E-2</v>
      </c>
      <c r="BM24" s="86">
        <v>-6.5759637188208542E-2</v>
      </c>
      <c r="BN24" s="86">
        <v>-5.4434301984762623E-4</v>
      </c>
      <c r="BO24" s="86">
        <v>-3.4521764631949337E-2</v>
      </c>
      <c r="BP24" s="86">
        <v>2.0394879583423901E-2</v>
      </c>
      <c r="BQ24" s="86">
        <v>-4.303166081920784E-2</v>
      </c>
    </row>
    <row r="25" spans="1:69" x14ac:dyDescent="0.25">
      <c r="A25" s="190">
        <v>406158</v>
      </c>
      <c r="B25" s="86" t="s">
        <v>398</v>
      </c>
      <c r="C25" s="86" t="s">
        <v>1017</v>
      </c>
      <c r="D25" s="86">
        <v>75</v>
      </c>
      <c r="E25" s="86" t="s">
        <v>399</v>
      </c>
      <c r="F25" s="86" t="s">
        <v>2873</v>
      </c>
      <c r="G25" s="86" t="s">
        <v>113</v>
      </c>
      <c r="H25" s="86" t="s">
        <v>2670</v>
      </c>
      <c r="I25" s="86" t="s">
        <v>61</v>
      </c>
      <c r="J25" s="86">
        <v>0</v>
      </c>
      <c r="K25" s="86">
        <v>0</v>
      </c>
      <c r="L25" s="86" t="s">
        <v>2848</v>
      </c>
      <c r="M25" s="86">
        <v>-5.1861381362064973E-3</v>
      </c>
      <c r="N25" s="86">
        <v>1.227244835344643E-2</v>
      </c>
      <c r="O25" s="86">
        <v>3.082691106019575E-2</v>
      </c>
      <c r="P25" s="86">
        <v>-3.021633484872244E-2</v>
      </c>
      <c r="Q25" s="86">
        <v>-3.738426826421859E-2</v>
      </c>
      <c r="R25" s="86">
        <v>-3.9737669292560951E-2</v>
      </c>
      <c r="S25" s="86">
        <v>0.30305423907319629</v>
      </c>
      <c r="T25" s="86">
        <v>-3.021633484872244E-2</v>
      </c>
      <c r="U25" s="86">
        <v>9.0893544249679437E-2</v>
      </c>
      <c r="V25" s="86">
        <v>-6.6342008622066073E-2</v>
      </c>
      <c r="W25" s="86">
        <v>0.29756315857079518</v>
      </c>
      <c r="X25" s="86">
        <v>0.37776363244526961</v>
      </c>
      <c r="Y25" s="86">
        <v>0.40132600000000013</v>
      </c>
      <c r="AC25" s="86">
        <v>-0.16764163795175899</v>
      </c>
      <c r="AD25" s="86">
        <v>-7.0070900588324006E-2</v>
      </c>
      <c r="AE25" s="86">
        <v>-0.15871009825104981</v>
      </c>
      <c r="AF25" s="86">
        <v>-0.1047067609976824</v>
      </c>
      <c r="AG25" s="86">
        <v>-0.13515205501439109</v>
      </c>
      <c r="AH25" s="86">
        <v>-0.16525732217573219</v>
      </c>
      <c r="AK25" s="86">
        <v>-0.21654849901945999</v>
      </c>
      <c r="AL25" s="86">
        <v>2.5515459958549869E-2</v>
      </c>
      <c r="AM25" s="86">
        <v>0.1041444565337786</v>
      </c>
      <c r="AN25" s="86">
        <v>-0.10378908075889499</v>
      </c>
      <c r="AP25" s="86">
        <v>0.34516914777331031</v>
      </c>
      <c r="AQ25" s="86">
        <v>0.151312459532502</v>
      </c>
      <c r="AR25" s="86">
        <v>7.30587989476955E-2</v>
      </c>
      <c r="AS25" s="86">
        <v>0.68630594113791432</v>
      </c>
      <c r="AT25" s="86">
        <v>-7.3914406646809927E-2</v>
      </c>
      <c r="AU25" s="86">
        <v>-1.8620397799407499E-2</v>
      </c>
      <c r="AV25" s="86">
        <v>1.8329514684440659E-2</v>
      </c>
      <c r="AW25" s="86">
        <v>1.227244835344643E-2</v>
      </c>
      <c r="BF25" s="86">
        <v>6.887558785805914E-2</v>
      </c>
      <c r="BG25" s="86">
        <v>3.843846246150151E-2</v>
      </c>
      <c r="BH25" s="86">
        <v>-1.013019027809881E-2</v>
      </c>
      <c r="BI25" s="86">
        <v>-1.7199112805945771E-2</v>
      </c>
      <c r="BJ25" s="86">
        <v>3.9592984123038022E-5</v>
      </c>
      <c r="BK25" s="86">
        <v>4.0937524744635523E-2</v>
      </c>
      <c r="BL25" s="86">
        <v>3.0047162635022939E-3</v>
      </c>
      <c r="BM25" s="86">
        <v>-6.2303287702400463E-2</v>
      </c>
      <c r="BN25" s="86">
        <v>3.1609756097561452E-3</v>
      </c>
      <c r="BO25" s="86">
        <v>-1.7622344977826221E-2</v>
      </c>
      <c r="BP25" s="86">
        <v>2.308636597631963E-2</v>
      </c>
      <c r="BQ25" s="86">
        <v>-1.8048874350586889E-2</v>
      </c>
    </row>
    <row r="26" spans="1:69" x14ac:dyDescent="0.25">
      <c r="A26" s="190">
        <v>415527</v>
      </c>
      <c r="B26" s="86" t="s">
        <v>400</v>
      </c>
      <c r="C26" s="86" t="s">
        <v>1018</v>
      </c>
      <c r="D26" s="86">
        <v>280</v>
      </c>
      <c r="E26" s="86" t="s">
        <v>299</v>
      </c>
      <c r="F26" s="86" t="s">
        <v>2874</v>
      </c>
      <c r="G26" s="86" t="s">
        <v>113</v>
      </c>
      <c r="H26" s="86" t="s">
        <v>2670</v>
      </c>
      <c r="I26" s="86" t="s">
        <v>61</v>
      </c>
      <c r="J26" s="86">
        <v>0</v>
      </c>
      <c r="K26" s="86">
        <v>0</v>
      </c>
      <c r="L26" s="86" t="s">
        <v>2848</v>
      </c>
      <c r="M26" s="86">
        <v>3.7753175858374899E-3</v>
      </c>
      <c r="N26" s="86">
        <v>1.5169495898044619E-2</v>
      </c>
      <c r="O26" s="86">
        <v>3.7382684804386779E-2</v>
      </c>
      <c r="P26" s="86">
        <v>-0.1306557087310003</v>
      </c>
      <c r="Q26" s="86">
        <v>-0.1390250306318922</v>
      </c>
      <c r="R26" s="86">
        <v>-0.17436005035669319</v>
      </c>
      <c r="S26" s="86">
        <v>4.2364230298079786E-3</v>
      </c>
      <c r="T26" s="86">
        <v>-0.1306557087310003</v>
      </c>
      <c r="U26" s="86">
        <v>3.8117517545066759E-2</v>
      </c>
      <c r="V26" s="86">
        <v>-0.11761848868741651</v>
      </c>
      <c r="W26" s="86">
        <v>0.30882966037811799</v>
      </c>
      <c r="X26" s="86">
        <v>0.7192322404371585</v>
      </c>
      <c r="AC26" s="86">
        <v>-0.21493943472409149</v>
      </c>
      <c r="AD26" s="86">
        <v>-9.2093140128989018E-2</v>
      </c>
      <c r="AE26" s="86">
        <v>-0.18858759925663121</v>
      </c>
      <c r="AF26" s="86">
        <v>-0.10377975160533701</v>
      </c>
      <c r="AG26" s="86">
        <v>-0.13006756756756749</v>
      </c>
      <c r="AH26" s="86">
        <v>-0.10614035087719299</v>
      </c>
      <c r="AK26" s="86">
        <v>-0.32714269235205901</v>
      </c>
      <c r="AL26" s="86">
        <v>-0.366151026977933</v>
      </c>
      <c r="AM26" s="86">
        <v>9.5206757656840946E-2</v>
      </c>
      <c r="AN26" s="86">
        <v>-0.39350408417533528</v>
      </c>
      <c r="AP26" s="86">
        <v>0.34436979681339502</v>
      </c>
      <c r="AQ26" s="86">
        <v>0.1593396794306903</v>
      </c>
      <c r="AR26" s="86">
        <v>-1.0641143531090049</v>
      </c>
      <c r="AS26" s="86">
        <v>0.5956390863061346</v>
      </c>
      <c r="AT26" s="86">
        <v>-8.7486744432661689E-2</v>
      </c>
      <c r="AU26" s="86">
        <v>-0.1064787914003487</v>
      </c>
      <c r="AV26" s="86">
        <v>2.1881261204260261E-2</v>
      </c>
      <c r="AW26" s="86">
        <v>1.5169495898044619E-2</v>
      </c>
      <c r="BF26" s="86">
        <v>6.2795284619971747E-2</v>
      </c>
      <c r="BG26" s="86">
        <v>1.6875269745360241E-2</v>
      </c>
      <c r="BH26" s="86">
        <v>-2.07970799202073E-3</v>
      </c>
      <c r="BI26" s="86">
        <v>-1.042021095610746E-2</v>
      </c>
      <c r="BJ26" s="86">
        <v>-1.469892981475918E-2</v>
      </c>
      <c r="BK26" s="86">
        <v>2.451472191930204E-2</v>
      </c>
      <c r="BL26" s="86">
        <v>3.1506790990760698E-3</v>
      </c>
      <c r="BM26" s="86">
        <v>-6.8460591655702285E-2</v>
      </c>
      <c r="BN26" s="86">
        <v>2.1488400649039012E-3</v>
      </c>
      <c r="BO26" s="86">
        <v>-2.783126203395769E-2</v>
      </c>
      <c r="BP26" s="86">
        <v>4.4022326251350392E-2</v>
      </c>
      <c r="BQ26" s="86">
        <v>-2.9336078229541981E-2</v>
      </c>
    </row>
    <row r="27" spans="1:69" x14ac:dyDescent="0.25">
      <c r="A27" s="190">
        <v>430946</v>
      </c>
      <c r="B27" s="86" t="s">
        <v>405</v>
      </c>
      <c r="C27" s="86" t="s">
        <v>406</v>
      </c>
      <c r="D27" s="86" t="s">
        <v>1838</v>
      </c>
      <c r="E27" s="86" t="s">
        <v>407</v>
      </c>
      <c r="F27" s="86" t="s">
        <v>2875</v>
      </c>
      <c r="G27" s="86" t="s">
        <v>113</v>
      </c>
      <c r="H27" s="86" t="s">
        <v>2670</v>
      </c>
      <c r="I27" s="86" t="s">
        <v>61</v>
      </c>
      <c r="J27" s="86">
        <v>0</v>
      </c>
      <c r="K27" s="86">
        <v>0</v>
      </c>
      <c r="L27" s="86" t="s">
        <v>2848</v>
      </c>
      <c r="M27" s="86">
        <v>4.1114664230241793E-3</v>
      </c>
      <c r="N27" s="86">
        <v>1.383763837638363E-2</v>
      </c>
      <c r="O27" s="86">
        <v>2.902621722846432E-2</v>
      </c>
      <c r="P27" s="86">
        <v>-6.0282171868319863E-2</v>
      </c>
      <c r="Q27" s="86">
        <v>-6.2286689419795198E-2</v>
      </c>
      <c r="R27" s="86">
        <v>-9.8441345365053445E-2</v>
      </c>
      <c r="S27" s="86">
        <v>0.1785522788203753</v>
      </c>
      <c r="T27" s="86">
        <v>-6.0282171868319863E-2</v>
      </c>
      <c r="U27" s="86">
        <v>7.1461291800274829E-2</v>
      </c>
      <c r="V27" s="86">
        <v>-0.1118795768917821</v>
      </c>
      <c r="W27" s="86">
        <v>0.32292787944025841</v>
      </c>
      <c r="X27" s="86">
        <v>0.65155555555555567</v>
      </c>
      <c r="AC27" s="86">
        <v>-0.1763157894736842</v>
      </c>
      <c r="AD27" s="86">
        <v>-8.4627964022894631E-2</v>
      </c>
      <c r="AE27" s="86">
        <v>-0.21082009446114211</v>
      </c>
      <c r="AF27" s="86">
        <v>-0.1151515151515151</v>
      </c>
      <c r="AG27" s="86">
        <v>-0.1063364894391842</v>
      </c>
      <c r="AH27" s="86">
        <v>-4.995374653098987E-2</v>
      </c>
      <c r="AK27" s="86">
        <v>-0.30719939690915937</v>
      </c>
      <c r="AL27" s="86">
        <v>-9.1745901674149311E-2</v>
      </c>
      <c r="AM27" s="86">
        <v>0.2069266567761314</v>
      </c>
      <c r="AN27" s="86">
        <v>-0.19912934729268761</v>
      </c>
      <c r="AP27" s="86">
        <v>0.32754890086033089</v>
      </c>
      <c r="AQ27" s="86">
        <v>0.20629397902106961</v>
      </c>
      <c r="AR27" s="86">
        <v>-0.28100756259850668</v>
      </c>
      <c r="AS27" s="86">
        <v>1.001623223170248</v>
      </c>
      <c r="AT27" s="86">
        <v>-8.0376229157759771E-2</v>
      </c>
      <c r="AU27" s="86">
        <v>-3.5332403533240193E-2</v>
      </c>
      <c r="AV27" s="86">
        <v>1.498127340823974E-2</v>
      </c>
      <c r="AW27" s="86">
        <v>1.383763837638363E-2</v>
      </c>
      <c r="BF27" s="86">
        <v>6.1841502519468738E-2</v>
      </c>
      <c r="BG27" s="86">
        <v>1.8981880931837839E-2</v>
      </c>
      <c r="BH27" s="86">
        <v>9.3141405588483828E-3</v>
      </c>
      <c r="BI27" s="86">
        <v>5.8724832214767098E-3</v>
      </c>
      <c r="BJ27" s="86">
        <v>-2.376980817347785E-2</v>
      </c>
      <c r="BK27" s="86">
        <v>2.4775736864587779E-2</v>
      </c>
      <c r="BL27" s="86">
        <v>3.3347228011670889E-3</v>
      </c>
      <c r="BM27" s="86">
        <v>-6.1071873701703423E-2</v>
      </c>
      <c r="BN27" s="86">
        <v>-1.7035775127768331E-3</v>
      </c>
      <c r="BO27" s="86">
        <v>-2.1331058020477741E-2</v>
      </c>
      <c r="BP27" s="86">
        <v>4.5335658238884191E-2</v>
      </c>
      <c r="BQ27" s="86">
        <v>-2.7038269550748732E-2</v>
      </c>
    </row>
    <row r="28" spans="1:69" x14ac:dyDescent="0.25">
      <c r="A28" s="190">
        <v>455190</v>
      </c>
      <c r="B28" s="86" t="s">
        <v>408</v>
      </c>
      <c r="C28" s="86" t="s">
        <v>269</v>
      </c>
      <c r="D28" s="86" t="s">
        <v>2085</v>
      </c>
      <c r="E28" s="86" t="s">
        <v>259</v>
      </c>
      <c r="F28" s="86" t="s">
        <v>2876</v>
      </c>
      <c r="G28" s="86" t="s">
        <v>113</v>
      </c>
      <c r="H28" s="86" t="s">
        <v>2670</v>
      </c>
      <c r="I28" s="86" t="s">
        <v>409</v>
      </c>
      <c r="J28" s="86">
        <v>0</v>
      </c>
      <c r="K28" s="86">
        <v>0</v>
      </c>
      <c r="L28" s="86" t="s">
        <v>2848</v>
      </c>
      <c r="M28" s="86">
        <v>3.0875408645114621E-3</v>
      </c>
      <c r="N28" s="86">
        <v>1.320858558062743E-2</v>
      </c>
      <c r="O28" s="86">
        <v>3.7231794919949213E-2</v>
      </c>
      <c r="P28" s="86">
        <v>2.9882056780569769E-2</v>
      </c>
      <c r="Q28" s="86">
        <v>2.439024390243905E-2</v>
      </c>
      <c r="R28" s="86">
        <v>1.9568026582979629E-2</v>
      </c>
      <c r="S28" s="86">
        <v>0.39473674721679441</v>
      </c>
      <c r="T28" s="86">
        <v>2.9882056780569769E-2</v>
      </c>
      <c r="U28" s="86">
        <v>0.1130078347947905</v>
      </c>
      <c r="V28" s="86">
        <v>-1.6031040996579371E-2</v>
      </c>
      <c r="W28" s="86">
        <v>0.27875055168706991</v>
      </c>
      <c r="X28" s="86">
        <v>0.53172954444935749</v>
      </c>
      <c r="AC28" s="86">
        <v>-0.13020709354915491</v>
      </c>
      <c r="AD28" s="86">
        <v>-7.9404911274421952E-2</v>
      </c>
      <c r="AE28" s="86">
        <v>-0.1224045783474437</v>
      </c>
      <c r="AF28" s="86">
        <v>-9.4210346008907112E-2</v>
      </c>
      <c r="AG28" s="86">
        <v>-0.1136638452237001</v>
      </c>
      <c r="AK28" s="86">
        <v>-0.1813048933500627</v>
      </c>
      <c r="AL28" s="86">
        <v>0.29085462013788771</v>
      </c>
      <c r="AM28" s="86">
        <v>9.9932910924641405E-2</v>
      </c>
      <c r="AN28" s="86">
        <v>0.1108863057639036</v>
      </c>
      <c r="AP28" s="86">
        <v>0.29771726469552662</v>
      </c>
      <c r="AQ28" s="86">
        <v>0.1213214959378896</v>
      </c>
      <c r="AR28" s="86">
        <v>0.97594878767479565</v>
      </c>
      <c r="AS28" s="86">
        <v>0.8212484816970711</v>
      </c>
      <c r="AT28" s="86">
        <v>-5.2258635961027422E-2</v>
      </c>
      <c r="AU28" s="86">
        <v>1.352680767338899E-2</v>
      </c>
      <c r="AV28" s="86">
        <v>2.3710033334898298E-2</v>
      </c>
      <c r="AW28" s="86">
        <v>1.320858558062743E-2</v>
      </c>
      <c r="BF28" s="86">
        <v>6.6310382400249113E-2</v>
      </c>
      <c r="BG28" s="86">
        <v>2.5546202131283339E-2</v>
      </c>
      <c r="BH28" s="86">
        <v>1.1434807363825961E-2</v>
      </c>
      <c r="BI28" s="86">
        <v>2.8615658863817561E-3</v>
      </c>
      <c r="BJ28" s="86">
        <v>-1.0711946861259199E-2</v>
      </c>
      <c r="BK28" s="86">
        <v>2.9788642489006589E-2</v>
      </c>
      <c r="BL28" s="86">
        <v>1.5749116121033909E-2</v>
      </c>
      <c r="BM28" s="86">
        <v>-5.917186511165351E-2</v>
      </c>
      <c r="BN28" s="86">
        <v>-2.4976873265494248E-3</v>
      </c>
      <c r="BO28" s="86">
        <v>-3.0789205230455471E-2</v>
      </c>
      <c r="BP28" s="86">
        <v>3.4589991388384027E-2</v>
      </c>
      <c r="BQ28" s="86">
        <v>-1.12924041297936E-2</v>
      </c>
    </row>
    <row r="29" spans="1:69" x14ac:dyDescent="0.25">
      <c r="A29" s="190">
        <v>175378</v>
      </c>
      <c r="B29" s="86" t="s">
        <v>410</v>
      </c>
      <c r="C29" s="86" t="s">
        <v>447</v>
      </c>
      <c r="D29" s="86" t="s">
        <v>2084</v>
      </c>
      <c r="E29" s="86" t="s">
        <v>411</v>
      </c>
      <c r="F29" s="86" t="s">
        <v>2877</v>
      </c>
      <c r="G29" s="86" t="s">
        <v>113</v>
      </c>
      <c r="H29" s="86" t="s">
        <v>2670</v>
      </c>
      <c r="I29" s="86" t="s">
        <v>65</v>
      </c>
      <c r="J29" s="86">
        <v>0</v>
      </c>
      <c r="K29" s="86">
        <v>0</v>
      </c>
      <c r="L29" s="86" t="s">
        <v>2848</v>
      </c>
      <c r="M29" s="86">
        <v>4.1595302177634963E-3</v>
      </c>
      <c r="N29" s="86">
        <v>1.8193847171683819E-2</v>
      </c>
      <c r="O29" s="86">
        <v>4.6938775510203978E-2</v>
      </c>
      <c r="P29" s="86">
        <v>7.9135512743546688E-3</v>
      </c>
      <c r="Q29" s="86">
        <v>7.6935668685544911E-3</v>
      </c>
      <c r="R29" s="86">
        <v>-5.0805643358260773E-2</v>
      </c>
      <c r="S29" s="86">
        <v>0.2110561002000064</v>
      </c>
      <c r="T29" s="86">
        <v>7.9135512743546688E-3</v>
      </c>
      <c r="U29" s="86">
        <v>7.5332673485097867E-3</v>
      </c>
      <c r="V29" s="86">
        <v>-0.1116864085968983</v>
      </c>
      <c r="W29" s="86">
        <v>0.39895047110583892</v>
      </c>
      <c r="X29" s="86">
        <v>0.56508484654683588</v>
      </c>
      <c r="Y29" s="86">
        <v>0.46466322055137849</v>
      </c>
      <c r="Z29" s="86">
        <v>-0.152810032512773</v>
      </c>
      <c r="AA29" s="86">
        <v>0.14330147170383861</v>
      </c>
      <c r="AC29" s="86">
        <v>-0.19127748200049649</v>
      </c>
      <c r="AD29" s="86">
        <v>-0.1133041120879678</v>
      </c>
      <c r="AE29" s="86">
        <v>-0.18840690587305231</v>
      </c>
      <c r="AF29" s="86">
        <v>-0.12414309710809469</v>
      </c>
      <c r="AG29" s="86">
        <v>-9.09597301642244E-2</v>
      </c>
      <c r="AH29" s="86">
        <v>-0.15169167392397881</v>
      </c>
      <c r="AI29" s="86">
        <v>-0.25231981695690858</v>
      </c>
      <c r="AJ29" s="86">
        <v>-7.2834645669291362E-2</v>
      </c>
      <c r="AK29" s="86">
        <v>-0.33452126935125071</v>
      </c>
      <c r="AL29" s="86">
        <v>0.18394472074536281</v>
      </c>
      <c r="AM29" s="86">
        <v>6.6053298196057542E-2</v>
      </c>
      <c r="AN29" s="86">
        <v>2.8551436996024471E-2</v>
      </c>
      <c r="AP29" s="86">
        <v>0.42242106795855799</v>
      </c>
      <c r="AQ29" s="86">
        <v>0.1192924524556354</v>
      </c>
      <c r="AR29" s="86">
        <v>0.43474844908764698</v>
      </c>
      <c r="AS29" s="86">
        <v>0.55121242169180518</v>
      </c>
      <c r="AT29" s="86">
        <v>-6.7647219341810838E-2</v>
      </c>
      <c r="AU29" s="86">
        <v>-3.8926449498053461E-3</v>
      </c>
      <c r="AV29" s="86">
        <v>2.8231292517006731E-2</v>
      </c>
      <c r="AW29" s="86">
        <v>1.8193847171683819E-2</v>
      </c>
      <c r="BF29" s="86">
        <v>6.3812823050698242E-2</v>
      </c>
      <c r="BG29" s="86">
        <v>1.7703460574264081E-2</v>
      </c>
      <c r="BH29" s="86">
        <v>-2.331250952308395E-2</v>
      </c>
      <c r="BI29" s="86">
        <v>-1.8122724908996361E-2</v>
      </c>
      <c r="BJ29" s="86">
        <v>-1.1784021396605169E-2</v>
      </c>
      <c r="BK29" s="86">
        <v>1.3023205959590721E-2</v>
      </c>
      <c r="BL29" s="86">
        <v>8.0150248650936451E-3</v>
      </c>
      <c r="BM29" s="86">
        <v>-6.4817487600703383E-2</v>
      </c>
      <c r="BN29" s="86">
        <v>-4.0756439517444232E-3</v>
      </c>
      <c r="BO29" s="86">
        <v>-2.627271239155338E-2</v>
      </c>
      <c r="BP29" s="86">
        <v>4.3260205654086503E-2</v>
      </c>
      <c r="BQ29" s="86">
        <v>-2.0081824745300399E-2</v>
      </c>
    </row>
    <row r="30" spans="1:69" x14ac:dyDescent="0.25">
      <c r="A30" s="190">
        <v>398963</v>
      </c>
      <c r="B30" s="86" t="s">
        <v>414</v>
      </c>
      <c r="C30" s="86" t="s">
        <v>415</v>
      </c>
      <c r="D30" s="86">
        <v>75</v>
      </c>
      <c r="E30" s="86" t="s">
        <v>416</v>
      </c>
      <c r="F30" s="86" t="s">
        <v>2878</v>
      </c>
      <c r="G30" s="86" t="s">
        <v>113</v>
      </c>
      <c r="H30" s="86" t="s">
        <v>2670</v>
      </c>
      <c r="I30" s="86" t="s">
        <v>1703</v>
      </c>
      <c r="J30" s="86">
        <v>0</v>
      </c>
      <c r="K30" s="86">
        <v>0</v>
      </c>
      <c r="L30" s="86" t="s">
        <v>2848</v>
      </c>
      <c r="M30" s="86">
        <v>-6.3542494042890807E-3</v>
      </c>
      <c r="N30" s="86">
        <v>1.2135922330096969E-2</v>
      </c>
      <c r="O30" s="86">
        <v>3.0477759472817171E-2</v>
      </c>
      <c r="P30" s="86">
        <v>-1.067615658362997E-2</v>
      </c>
      <c r="Q30" s="86">
        <v>-2.9856533540131961E-2</v>
      </c>
      <c r="R30" s="86">
        <v>-8.9850854856311502E-2</v>
      </c>
      <c r="S30" s="86">
        <v>0.1290613718411551</v>
      </c>
      <c r="T30" s="86">
        <v>-1.067615658362997E-2</v>
      </c>
      <c r="U30" s="86">
        <v>4.0312628547922502E-2</v>
      </c>
      <c r="V30" s="86">
        <v>-9.3248787765759067E-2</v>
      </c>
      <c r="W30" s="86">
        <v>0.27363420427553442</v>
      </c>
      <c r="X30" s="86">
        <v>0.4813511611541168</v>
      </c>
      <c r="Y30" s="86">
        <v>0.41533864541832682</v>
      </c>
      <c r="AC30" s="86">
        <v>-0.15988608624898301</v>
      </c>
      <c r="AD30" s="86">
        <v>-0.1057028695968035</v>
      </c>
      <c r="AE30" s="86">
        <v>-0.1963093835885355</v>
      </c>
      <c r="AF30" s="86">
        <v>-9.2100602196245052E-2</v>
      </c>
      <c r="AG30" s="86">
        <v>-0.16440049443757729</v>
      </c>
      <c r="AH30" s="86">
        <v>-0.17727583846680359</v>
      </c>
      <c r="AI30" s="86">
        <v>-6.1855670103092841E-2</v>
      </c>
      <c r="AK30" s="86">
        <v>-0.27488487424725461</v>
      </c>
      <c r="AL30" s="86">
        <v>0.14246909889647991</v>
      </c>
      <c r="AM30" s="86">
        <v>0.1003306456840507</v>
      </c>
      <c r="AN30" s="86">
        <v>-3.7608674048194013E-2</v>
      </c>
      <c r="AP30" s="86">
        <v>0.34002802623584172</v>
      </c>
      <c r="AQ30" s="86">
        <v>0.15719469798872551</v>
      </c>
      <c r="AR30" s="86">
        <v>0.41811636494174859</v>
      </c>
      <c r="AS30" s="86">
        <v>0.63636261512327308</v>
      </c>
      <c r="AT30" s="86">
        <v>-7.6314748912613695E-2</v>
      </c>
      <c r="AU30" s="86">
        <v>1.412671232876739E-2</v>
      </c>
      <c r="AV30" s="86">
        <v>1.8121911037891181E-2</v>
      </c>
      <c r="AW30" s="86">
        <v>1.2135922330096969E-2</v>
      </c>
      <c r="BF30" s="86">
        <v>7.8568490333196239E-2</v>
      </c>
      <c r="BG30" s="86">
        <v>1.71624713958809E-2</v>
      </c>
      <c r="BH30" s="86">
        <v>1.4998125234345631E-2</v>
      </c>
      <c r="BI30" s="86">
        <v>-8.4964905799777002E-3</v>
      </c>
      <c r="BJ30" s="86">
        <v>-1.9374068554396381E-2</v>
      </c>
      <c r="BK30" s="86">
        <v>2.4696048632218751E-2</v>
      </c>
      <c r="BL30" s="86">
        <v>-2.22469410456072E-3</v>
      </c>
      <c r="BM30" s="86">
        <v>-6.1687105165366019E-2</v>
      </c>
      <c r="BN30" s="86">
        <v>-9.6006144393240289E-3</v>
      </c>
      <c r="BO30" s="86">
        <v>-2.9468786351299011E-2</v>
      </c>
      <c r="BP30" s="86">
        <v>2.9964043148221989E-2</v>
      </c>
      <c r="BQ30" s="86">
        <v>-2.2419791264012501E-2</v>
      </c>
    </row>
    <row r="31" spans="1:69" x14ac:dyDescent="0.25">
      <c r="A31" s="190">
        <v>477975</v>
      </c>
      <c r="B31" s="86" t="s">
        <v>417</v>
      </c>
      <c r="C31" s="86" t="s">
        <v>2017</v>
      </c>
      <c r="D31" s="86" t="s">
        <v>2018</v>
      </c>
      <c r="E31" s="86" t="s">
        <v>418</v>
      </c>
      <c r="F31" s="86" t="s">
        <v>2879</v>
      </c>
      <c r="G31" s="86" t="s">
        <v>113</v>
      </c>
      <c r="H31" s="86" t="s">
        <v>2670</v>
      </c>
      <c r="I31" s="86" t="s">
        <v>61</v>
      </c>
      <c r="J31" s="86">
        <v>0</v>
      </c>
      <c r="K31" s="86">
        <v>0</v>
      </c>
      <c r="L31" s="86" t="s">
        <v>2848</v>
      </c>
      <c r="M31" s="86">
        <v>3.285044967418882E-3</v>
      </c>
      <c r="N31" s="86">
        <v>2.1101671690874291E-2</v>
      </c>
      <c r="O31" s="86">
        <v>1.6089446413962479E-2</v>
      </c>
      <c r="P31" s="86">
        <v>5.0465181843811553E-2</v>
      </c>
      <c r="Q31" s="86">
        <v>3.047734941091873E-2</v>
      </c>
      <c r="R31" s="86">
        <v>-5.2101353414063301E-2</v>
      </c>
      <c r="S31" s="86">
        <v>0.32626183526731678</v>
      </c>
      <c r="T31" s="86">
        <v>5.0465181843811553E-2</v>
      </c>
      <c r="U31" s="86">
        <v>2.3960739030023159E-2</v>
      </c>
      <c r="V31" s="86">
        <v>-0.11470047025148231</v>
      </c>
      <c r="W31" s="86">
        <v>0.4749698431845597</v>
      </c>
      <c r="AC31" s="86">
        <v>-0.13901345291479819</v>
      </c>
      <c r="AD31" s="86">
        <v>-0.12643736643940159</v>
      </c>
      <c r="AE31" s="86">
        <v>-0.2210301546794437</v>
      </c>
      <c r="AF31" s="86">
        <v>-5.5959106806564483E-2</v>
      </c>
      <c r="AG31" s="86">
        <v>-9.5674659144334817E-2</v>
      </c>
      <c r="AK31" s="86">
        <v>-0.23801770631932431</v>
      </c>
      <c r="AL31" s="86">
        <v>0.44618929945990349</v>
      </c>
      <c r="AM31" s="86">
        <v>0.1715416143651711</v>
      </c>
      <c r="AN31" s="86">
        <v>0.19223832662233181</v>
      </c>
      <c r="AP31" s="86">
        <v>0.4156289777120013</v>
      </c>
      <c r="AQ31" s="86">
        <v>0.1779703831036496</v>
      </c>
      <c r="AR31" s="86">
        <v>1.072811345652708</v>
      </c>
      <c r="AS31" s="86">
        <v>0.96220390601174866</v>
      </c>
      <c r="AT31" s="86">
        <v>-5.5257964477022907E-2</v>
      </c>
      <c r="AU31" s="86">
        <v>5.2103849597135099E-2</v>
      </c>
      <c r="AV31" s="86">
        <v>-4.9086446686664731E-3</v>
      </c>
      <c r="AW31" s="86">
        <v>2.1101671690874291E-2</v>
      </c>
      <c r="BF31" s="86">
        <v>6.9572748267898499E-2</v>
      </c>
      <c r="BG31" s="86">
        <v>2.9527665317139021E-2</v>
      </c>
      <c r="BH31" s="86">
        <v>1.164010067114085E-2</v>
      </c>
      <c r="BI31" s="86">
        <v>-2.14056183269411E-2</v>
      </c>
      <c r="BJ31" s="86">
        <v>-2.918277633599908E-2</v>
      </c>
      <c r="BK31" s="86">
        <v>7.7468630660120219E-3</v>
      </c>
      <c r="BL31" s="86">
        <v>1.9543092247726209E-2</v>
      </c>
      <c r="BM31" s="86">
        <v>-7.1523389794509673E-2</v>
      </c>
      <c r="BN31" s="86">
        <v>-5.6649433505664426E-3</v>
      </c>
      <c r="BO31" s="86">
        <v>-3.7889263786713867E-2</v>
      </c>
      <c r="BP31" s="86">
        <v>2.8400597907324299E-2</v>
      </c>
      <c r="BQ31" s="86">
        <v>-8.4423571508441819E-3</v>
      </c>
    </row>
    <row r="32" spans="1:69" x14ac:dyDescent="0.25">
      <c r="A32" s="190">
        <v>396448</v>
      </c>
      <c r="B32" s="86" t="s">
        <v>340</v>
      </c>
      <c r="C32" s="86" t="s">
        <v>477</v>
      </c>
      <c r="D32" s="86">
        <v>160</v>
      </c>
      <c r="E32" s="86" t="s">
        <v>419</v>
      </c>
      <c r="F32" s="86" t="s">
        <v>2880</v>
      </c>
      <c r="G32" s="86" t="s">
        <v>113</v>
      </c>
      <c r="H32" s="86" t="s">
        <v>2670</v>
      </c>
      <c r="I32" s="86" t="s">
        <v>1839</v>
      </c>
      <c r="J32" s="86">
        <v>0</v>
      </c>
      <c r="K32" s="86">
        <v>0</v>
      </c>
      <c r="L32" s="86" t="s">
        <v>2848</v>
      </c>
      <c r="M32" s="86">
        <v>3.4675236806496201E-3</v>
      </c>
      <c r="N32" s="86">
        <v>1.129341572554887E-2</v>
      </c>
      <c r="O32" s="86">
        <v>3.5295144190916623E-2</v>
      </c>
      <c r="P32" s="86">
        <v>-6.9484746294408151E-2</v>
      </c>
      <c r="Q32" s="86">
        <v>-8.1265244492624511E-2</v>
      </c>
      <c r="R32" s="86">
        <v>-0.1168260821020506</v>
      </c>
      <c r="S32" s="86">
        <v>4.2939392607568287E-2</v>
      </c>
      <c r="T32" s="86">
        <v>-6.9484746294408151E-2</v>
      </c>
      <c r="U32" s="86">
        <v>3.4689820262100657E-2</v>
      </c>
      <c r="V32" s="86">
        <v>-7.5090063044130906E-2</v>
      </c>
      <c r="W32" s="86">
        <v>0.24314237730919941</v>
      </c>
      <c r="X32" s="86">
        <v>0.34437127626215108</v>
      </c>
      <c r="Y32" s="86">
        <v>0.56384856806590822</v>
      </c>
      <c r="AC32" s="86">
        <v>-0.17337287592176981</v>
      </c>
      <c r="AD32" s="86">
        <v>-0.1010417050097544</v>
      </c>
      <c r="AE32" s="86">
        <v>-0.18777897491149781</v>
      </c>
      <c r="AF32" s="86">
        <v>-0.1345037229318943</v>
      </c>
      <c r="AG32" s="86">
        <v>-0.14880848336537891</v>
      </c>
      <c r="AH32" s="86">
        <v>-0.1444637234110919</v>
      </c>
      <c r="AI32" s="86">
        <v>-7.3090909090909109E-2</v>
      </c>
      <c r="AK32" s="86">
        <v>-0.29551198852380622</v>
      </c>
      <c r="AL32" s="86">
        <v>-0.14324733786200991</v>
      </c>
      <c r="AM32" s="86">
        <v>0.18037021193781741</v>
      </c>
      <c r="AN32" s="86">
        <v>-0.22678868124186369</v>
      </c>
      <c r="AP32" s="86">
        <v>0.32100287467572081</v>
      </c>
      <c r="AQ32" s="86">
        <v>0.201872949011796</v>
      </c>
      <c r="AR32" s="86">
        <v>-0.44717716187262307</v>
      </c>
      <c r="AS32" s="86">
        <v>0.89200854414061737</v>
      </c>
      <c r="AT32" s="86">
        <v>-7.007293545604254E-2</v>
      </c>
      <c r="AU32" s="86">
        <v>-6.1142736664558273E-2</v>
      </c>
      <c r="AV32" s="86">
        <v>2.3733693992408659E-2</v>
      </c>
      <c r="AW32" s="86">
        <v>1.129341572554887E-2</v>
      </c>
      <c r="BF32" s="86">
        <v>6.1346208463504581E-2</v>
      </c>
      <c r="BG32" s="86">
        <v>2.8020948813028079E-2</v>
      </c>
      <c r="BH32" s="86">
        <v>-5.6522385839655742E-3</v>
      </c>
      <c r="BI32" s="86">
        <v>-9.162303664921323E-3</v>
      </c>
      <c r="BJ32" s="86">
        <v>-2.121154934893377E-2</v>
      </c>
      <c r="BK32" s="86">
        <v>2.2596691474183309E-2</v>
      </c>
      <c r="BL32" s="86">
        <v>-6.7875862589084068E-4</v>
      </c>
      <c r="BM32" s="86">
        <v>-5.5205463944756783E-2</v>
      </c>
      <c r="BN32" s="86">
        <v>-5.0462249614792176E-3</v>
      </c>
      <c r="BO32" s="86">
        <v>-3.3102326841921943E-2</v>
      </c>
      <c r="BP32" s="86">
        <v>3.4996396252102269E-2</v>
      </c>
      <c r="BQ32" s="86">
        <v>-1.551883878937621E-2</v>
      </c>
    </row>
    <row r="33" spans="1:69" x14ac:dyDescent="0.25">
      <c r="A33" s="190">
        <v>418970</v>
      </c>
      <c r="B33" s="86" t="s">
        <v>421</v>
      </c>
      <c r="C33" s="86" t="s">
        <v>422</v>
      </c>
      <c r="D33" s="86">
        <v>100</v>
      </c>
      <c r="E33" s="86" t="s">
        <v>1980</v>
      </c>
      <c r="F33" s="86" t="s">
        <v>2881</v>
      </c>
      <c r="G33" s="86" t="s">
        <v>113</v>
      </c>
      <c r="H33" s="86" t="s">
        <v>2670</v>
      </c>
      <c r="I33" s="86" t="s">
        <v>61</v>
      </c>
      <c r="J33" s="86">
        <v>0</v>
      </c>
      <c r="K33" s="86">
        <v>0</v>
      </c>
      <c r="L33" s="86" t="s">
        <v>2848</v>
      </c>
      <c r="M33" s="86">
        <v>1.8107476635514042E-2</v>
      </c>
      <c r="N33" s="86">
        <v>2.5294117647058911E-2</v>
      </c>
      <c r="O33" s="86">
        <v>4.1218637992831653E-2</v>
      </c>
      <c r="P33" s="86">
        <v>-7.9725448785638808E-2</v>
      </c>
      <c r="Q33" s="86">
        <v>-6.9903948772678803E-2</v>
      </c>
      <c r="R33" s="86">
        <v>-0.13798219584569721</v>
      </c>
      <c r="S33" s="86">
        <v>0.1216216216216217</v>
      </c>
      <c r="T33" s="86">
        <v>-7.9725448785638808E-2</v>
      </c>
      <c r="U33" s="86">
        <v>3.327877795962908E-2</v>
      </c>
      <c r="V33" s="86">
        <v>-0.1001472754050073</v>
      </c>
      <c r="W33" s="86">
        <v>0.31081081081081069</v>
      </c>
      <c r="X33" s="86">
        <v>0.4165907019143118</v>
      </c>
      <c r="AC33" s="86">
        <v>-0.18623265741728931</v>
      </c>
      <c r="AD33" s="86">
        <v>-0.1231527093596058</v>
      </c>
      <c r="AE33" s="86">
        <v>-0.18989898989898979</v>
      </c>
      <c r="AF33" s="86">
        <v>-0.111318118304611</v>
      </c>
      <c r="AG33" s="86">
        <v>-9.9514563106796114E-2</v>
      </c>
      <c r="AH33" s="86">
        <v>-7.5743048897411278E-2</v>
      </c>
      <c r="AK33" s="86">
        <v>-0.28970656730321381</v>
      </c>
      <c r="AL33" s="86">
        <v>-0.22177377915148541</v>
      </c>
      <c r="AM33" s="86">
        <v>0.13623683794039529</v>
      </c>
      <c r="AN33" s="86">
        <v>-0.25675222825193678</v>
      </c>
      <c r="AP33" s="86">
        <v>0.31073431954943398</v>
      </c>
      <c r="AQ33" s="86">
        <v>0.1842495695270169</v>
      </c>
      <c r="AR33" s="86">
        <v>-0.71466710230759944</v>
      </c>
      <c r="AS33" s="86">
        <v>0.7377983118274265</v>
      </c>
      <c r="AT33" s="86">
        <v>-8.0253431890179527E-2</v>
      </c>
      <c r="AU33" s="86">
        <v>-6.3719862227324953E-2</v>
      </c>
      <c r="AV33" s="86">
        <v>1.5531660692950981E-2</v>
      </c>
      <c r="AW33" s="86">
        <v>2.5294117647058911E-2</v>
      </c>
      <c r="BF33" s="86">
        <v>6.9285324604473564E-2</v>
      </c>
      <c r="BG33" s="86">
        <v>2.5510204081632629E-2</v>
      </c>
      <c r="BH33" s="86">
        <v>-7.4626865671639786E-3</v>
      </c>
      <c r="BI33" s="86">
        <v>-1.6541353383458749E-2</v>
      </c>
      <c r="BJ33" s="86">
        <v>-1.0193679918450551E-2</v>
      </c>
      <c r="BK33" s="86">
        <v>8.2389289392379439E-3</v>
      </c>
      <c r="BL33" s="86">
        <v>-8.1716036772216949E-3</v>
      </c>
      <c r="BM33" s="86">
        <v>-7.5695159629248221E-2</v>
      </c>
      <c r="BN33" s="86">
        <v>-2.1299254526090379E-3</v>
      </c>
      <c r="BO33" s="86">
        <v>-2.4546424759871899E-2</v>
      </c>
      <c r="BP33" s="86">
        <v>5.3610503282275568E-2</v>
      </c>
      <c r="BQ33" s="86">
        <v>-1.9161056447436601E-2</v>
      </c>
    </row>
    <row r="34" spans="1:69" x14ac:dyDescent="0.25">
      <c r="A34" s="190">
        <v>367573</v>
      </c>
      <c r="B34" s="86" t="s">
        <v>396</v>
      </c>
      <c r="C34" s="86" t="s">
        <v>423</v>
      </c>
      <c r="D34" s="86">
        <v>118</v>
      </c>
      <c r="E34" s="86" t="s">
        <v>424</v>
      </c>
      <c r="F34" s="86" t="s">
        <v>2882</v>
      </c>
      <c r="G34" s="86" t="s">
        <v>113</v>
      </c>
      <c r="H34" s="86" t="s">
        <v>2674</v>
      </c>
      <c r="J34" s="86">
        <v>0</v>
      </c>
      <c r="K34" s="86">
        <v>0</v>
      </c>
      <c r="L34" s="86" t="s">
        <v>2848</v>
      </c>
      <c r="M34" s="86">
        <v>-6.6875573219199458E-3</v>
      </c>
      <c r="N34" s="86">
        <v>9.4368932038833009E-3</v>
      </c>
      <c r="O34" s="86">
        <v>8.5257400526074223E-2</v>
      </c>
      <c r="P34" s="86">
        <v>-8.2589206931846237E-2</v>
      </c>
      <c r="Q34" s="86">
        <v>-7.9958940959932057E-2</v>
      </c>
      <c r="R34" s="86">
        <v>-0.13518099547511311</v>
      </c>
      <c r="S34" s="86">
        <v>0.1427001362817073</v>
      </c>
      <c r="T34" s="86">
        <v>-8.2589206931846237E-2</v>
      </c>
      <c r="U34" s="86">
        <v>3.1979602986705657E-2</v>
      </c>
      <c r="V34" s="86">
        <v>-0.14401072519797961</v>
      </c>
      <c r="W34" s="86">
        <v>0.38396210824452881</v>
      </c>
      <c r="X34" s="86">
        <v>0.4773107711686031</v>
      </c>
      <c r="Y34" s="86">
        <v>0.51659126063418404</v>
      </c>
      <c r="AC34" s="86">
        <v>-0.20013964940649001</v>
      </c>
      <c r="AD34" s="86">
        <v>-0.13535623492601531</v>
      </c>
      <c r="AE34" s="86">
        <v>-0.2503791625453346</v>
      </c>
      <c r="AF34" s="86">
        <v>-0.1747874652653589</v>
      </c>
      <c r="AG34" s="86">
        <v>-0.1028964221968923</v>
      </c>
      <c r="AH34" s="86">
        <v>-0.1446110988615035</v>
      </c>
      <c r="AI34" s="86">
        <v>-6.473779385171799E-2</v>
      </c>
      <c r="AK34" s="86">
        <v>-0.40118854375876972</v>
      </c>
      <c r="AL34" s="86">
        <v>-0.12060432247179551</v>
      </c>
      <c r="AM34" s="86">
        <v>0.17878836800179879</v>
      </c>
      <c r="AN34" s="86">
        <v>-0.26497950819935701</v>
      </c>
      <c r="AP34" s="86">
        <v>0.34410259526899062</v>
      </c>
      <c r="AQ34" s="86">
        <v>0.20329300937086711</v>
      </c>
      <c r="AR34" s="86">
        <v>-0.35135491775560879</v>
      </c>
      <c r="AS34" s="86">
        <v>0.87799650349878255</v>
      </c>
      <c r="AT34" s="86">
        <v>-0.101471782020965</v>
      </c>
      <c r="AU34" s="86">
        <v>-8.9087909497996609E-2</v>
      </c>
      <c r="AV34" s="86">
        <v>7.5111686359651042E-2</v>
      </c>
      <c r="AW34" s="86">
        <v>9.4368932038833009E-3</v>
      </c>
      <c r="BF34" s="86">
        <v>4.2724458204334459E-2</v>
      </c>
      <c r="BG34" s="86">
        <v>3.0459689814168019E-2</v>
      </c>
      <c r="BH34" s="86">
        <v>-2.1355932203389601E-3</v>
      </c>
      <c r="BI34" s="86">
        <v>1.13462649047118E-2</v>
      </c>
      <c r="BJ34" s="86">
        <v>-2.9323838634913169E-2</v>
      </c>
      <c r="BK34" s="86">
        <v>4.4466745103467258E-2</v>
      </c>
      <c r="BL34" s="86">
        <v>-6.0298843719974848E-2</v>
      </c>
      <c r="BM34" s="86">
        <v>-6.4661707153686243E-2</v>
      </c>
      <c r="BN34" s="86">
        <v>1.098586509214527E-2</v>
      </c>
      <c r="BO34" s="86">
        <v>-2.4175279626221239E-2</v>
      </c>
      <c r="BP34" s="86">
        <v>4.9330770067829821E-2</v>
      </c>
      <c r="BQ34" s="86">
        <v>-2.9857901044341831E-2</v>
      </c>
    </row>
    <row r="35" spans="1:69" x14ac:dyDescent="0.25">
      <c r="A35" s="190">
        <v>370228</v>
      </c>
      <c r="B35" s="86" t="s">
        <v>386</v>
      </c>
      <c r="C35" s="86" t="s">
        <v>387</v>
      </c>
      <c r="D35" s="86">
        <v>100</v>
      </c>
      <c r="E35" s="86" t="s">
        <v>426</v>
      </c>
      <c r="F35" s="86" t="s">
        <v>2883</v>
      </c>
      <c r="G35" s="86" t="s">
        <v>113</v>
      </c>
      <c r="H35" s="86" t="s">
        <v>2674</v>
      </c>
      <c r="I35" s="86" t="s">
        <v>65</v>
      </c>
      <c r="J35" s="86">
        <v>0</v>
      </c>
      <c r="K35" s="86">
        <v>0</v>
      </c>
      <c r="L35" s="86" t="s">
        <v>2848</v>
      </c>
      <c r="M35" s="86">
        <v>8.7974236116565852E-3</v>
      </c>
      <c r="N35" s="86">
        <v>1.477560050568894E-2</v>
      </c>
      <c r="O35" s="86">
        <v>5.1971986730556592E-2</v>
      </c>
      <c r="P35" s="86">
        <v>-2.6676771504357651E-2</v>
      </c>
      <c r="Q35" s="86">
        <v>-2.7855574899704801E-2</v>
      </c>
      <c r="R35" s="86">
        <v>-7.7072329416837393E-2</v>
      </c>
      <c r="S35" s="86">
        <v>0.39061231119051493</v>
      </c>
      <c r="T35" s="86">
        <v>-2.6676771504357651E-2</v>
      </c>
      <c r="U35" s="86">
        <v>6.1117812625653301E-2</v>
      </c>
      <c r="V35" s="86">
        <v>-3.5971780758198291E-2</v>
      </c>
      <c r="W35" s="86">
        <v>0.44114370880830522</v>
      </c>
      <c r="X35" s="86">
        <v>0.37077287102480261</v>
      </c>
      <c r="Y35" s="86">
        <v>0.48062358276643979</v>
      </c>
      <c r="AC35" s="86">
        <v>-0.19945154686956859</v>
      </c>
      <c r="AD35" s="86">
        <v>-0.1054282353779805</v>
      </c>
      <c r="AE35" s="86">
        <v>-0.17882141320924411</v>
      </c>
      <c r="AF35" s="86">
        <v>-8.7439425995665426E-2</v>
      </c>
      <c r="AG35" s="86">
        <v>-0.1266390067561016</v>
      </c>
      <c r="AH35" s="86">
        <v>-0.17625819762729361</v>
      </c>
      <c r="AI35" s="86">
        <v>-0.22677568712442109</v>
      </c>
      <c r="AK35" s="86">
        <v>-0.26125387603806532</v>
      </c>
      <c r="AL35" s="86">
        <v>4.8231262589127237E-2</v>
      </c>
      <c r="AM35" s="86">
        <v>0.1836344840332382</v>
      </c>
      <c r="AN35" s="86">
        <v>-9.2051890774708767E-2</v>
      </c>
      <c r="AP35" s="86">
        <v>0.39167713941010568</v>
      </c>
      <c r="AQ35" s="86">
        <v>0.20620658201483549</v>
      </c>
      <c r="AR35" s="86">
        <v>0.12237999407595319</v>
      </c>
      <c r="AS35" s="86">
        <v>0.88909221836389252</v>
      </c>
      <c r="AT35" s="86">
        <v>-8.1318681318681252E-2</v>
      </c>
      <c r="AU35" s="86">
        <v>-3.506022108562945E-2</v>
      </c>
      <c r="AV35" s="86">
        <v>3.6654789695703897E-2</v>
      </c>
      <c r="AW35" s="86">
        <v>1.477560050568894E-2</v>
      </c>
      <c r="BF35" s="86">
        <v>6.9119420989143476E-2</v>
      </c>
      <c r="BG35" s="86">
        <v>4.6786264996803162E-2</v>
      </c>
      <c r="BH35" s="86">
        <v>-3.628785973484705E-3</v>
      </c>
      <c r="BI35" s="86">
        <v>-2.9785085821433799E-2</v>
      </c>
      <c r="BJ35" s="86">
        <v>-1.118709581505983E-2</v>
      </c>
      <c r="BK35" s="86">
        <v>1.7703439203157201E-2</v>
      </c>
      <c r="BL35" s="86">
        <v>9.1594031614714577E-3</v>
      </c>
      <c r="BM35" s="86">
        <v>-6.0276679841897329E-2</v>
      </c>
      <c r="BN35" s="86">
        <v>-7.5688767786852296E-5</v>
      </c>
      <c r="BO35" s="86">
        <v>-2.7477102414654508E-2</v>
      </c>
      <c r="BP35" s="86">
        <v>4.0706724782067161E-2</v>
      </c>
      <c r="BQ35" s="86">
        <v>-1.496771303796063E-2</v>
      </c>
    </row>
    <row r="36" spans="1:69" x14ac:dyDescent="0.25">
      <c r="A36" s="190">
        <v>372101</v>
      </c>
      <c r="B36" s="86" t="s">
        <v>351</v>
      </c>
      <c r="C36" s="86" t="s">
        <v>427</v>
      </c>
      <c r="D36" s="86">
        <v>650</v>
      </c>
      <c r="E36" s="86" t="s">
        <v>428</v>
      </c>
      <c r="F36" s="86" t="s">
        <v>2884</v>
      </c>
      <c r="G36" s="86" t="s">
        <v>113</v>
      </c>
      <c r="H36" s="86" t="s">
        <v>2674</v>
      </c>
      <c r="I36" s="86" t="s">
        <v>61</v>
      </c>
      <c r="J36" s="86">
        <v>0</v>
      </c>
      <c r="K36" s="86">
        <v>0</v>
      </c>
      <c r="L36" s="86" t="s">
        <v>2848</v>
      </c>
      <c r="M36" s="86">
        <v>-1.0148321623731469E-2</v>
      </c>
      <c r="N36" s="86">
        <v>1.143312948683861E-2</v>
      </c>
      <c r="O36" s="86">
        <v>5.1991150442477707E-2</v>
      </c>
      <c r="P36" s="86">
        <v>-0.14956405097250169</v>
      </c>
      <c r="Q36" s="86">
        <v>-0.1184241019698726</v>
      </c>
      <c r="R36" s="86">
        <v>-0.1295194508009154</v>
      </c>
      <c r="S36" s="86">
        <v>0.69066666666666654</v>
      </c>
      <c r="T36" s="86">
        <v>-0.14956405097250169</v>
      </c>
      <c r="U36" s="86">
        <v>0.1694117647058824</v>
      </c>
      <c r="V36" s="86">
        <v>0.1048526863084922</v>
      </c>
      <c r="W36" s="86">
        <v>0.6879570941004387</v>
      </c>
      <c r="X36" s="86">
        <v>0.59984399375975039</v>
      </c>
      <c r="Y36" s="86">
        <v>0.50469483568075124</v>
      </c>
      <c r="AC36" s="86">
        <v>-0.27089535149988547</v>
      </c>
      <c r="AD36" s="86">
        <v>-8.5932241417994173E-2</v>
      </c>
      <c r="AE36" s="86">
        <v>-0.16786639792686431</v>
      </c>
      <c r="AF36" s="86">
        <v>-9.3735054997608869E-2</v>
      </c>
      <c r="AG36" s="86">
        <v>-0.13239644970414199</v>
      </c>
      <c r="AH36" s="86">
        <v>-0.1533694810224632</v>
      </c>
      <c r="AI36" s="86">
        <v>-0.19900990099009899</v>
      </c>
      <c r="AK36" s="86">
        <v>-0.29775033083370078</v>
      </c>
      <c r="AL36" s="86">
        <v>-0.37518981415692421</v>
      </c>
      <c r="AM36" s="86">
        <v>9.0938684325706509E-2</v>
      </c>
      <c r="AN36" s="86">
        <v>-0.43931358184955149</v>
      </c>
      <c r="AP36" s="86">
        <v>0.44144168099370062</v>
      </c>
      <c r="AQ36" s="86">
        <v>0.13132086631651119</v>
      </c>
      <c r="AR36" s="86">
        <v>-0.85059396724867642</v>
      </c>
      <c r="AS36" s="86">
        <v>0.69022441200479578</v>
      </c>
      <c r="AT36" s="86">
        <v>-9.5238095238095233E-2</v>
      </c>
      <c r="AU36" s="86">
        <v>-0.1418334568816407</v>
      </c>
      <c r="AV36" s="86">
        <v>4.0099557522123908E-2</v>
      </c>
      <c r="AW36" s="86">
        <v>1.143312948683861E-2</v>
      </c>
      <c r="BF36" s="86">
        <v>6.6666666666666652E-2</v>
      </c>
      <c r="BG36" s="86">
        <v>4.705882352941182E-2</v>
      </c>
      <c r="BH36" s="86">
        <v>5.6179775280897903E-3</v>
      </c>
      <c r="BI36" s="86">
        <v>2.327746741153103E-4</v>
      </c>
      <c r="BJ36" s="86">
        <v>-1.3963230160575211E-3</v>
      </c>
      <c r="BK36" s="86">
        <v>3.3325565136331781E-2</v>
      </c>
      <c r="BL36" s="86">
        <v>-1.601262967974737E-2</v>
      </c>
      <c r="BM36" s="86">
        <v>-6.62388264955307E-2</v>
      </c>
      <c r="BN36" s="86">
        <v>-4.6328468844103471E-4</v>
      </c>
      <c r="BO36" s="86">
        <v>-2.5724217844727889E-2</v>
      </c>
      <c r="BP36" s="86">
        <v>6.9457659372026859E-2</v>
      </c>
      <c r="BQ36" s="86">
        <v>-1.345390383767087E-2</v>
      </c>
    </row>
    <row r="37" spans="1:69" x14ac:dyDescent="0.25">
      <c r="A37" s="190">
        <v>396992</v>
      </c>
      <c r="B37" s="86" t="s">
        <v>429</v>
      </c>
      <c r="C37" s="86" t="s">
        <v>267</v>
      </c>
      <c r="D37" s="86">
        <v>500</v>
      </c>
      <c r="E37" s="86" t="s">
        <v>13</v>
      </c>
      <c r="F37" s="86" t="s">
        <v>2885</v>
      </c>
      <c r="G37" s="86" t="s">
        <v>113</v>
      </c>
      <c r="H37" s="86" t="s">
        <v>2674</v>
      </c>
      <c r="I37" s="86" t="s">
        <v>61</v>
      </c>
      <c r="J37" s="86">
        <v>0</v>
      </c>
      <c r="K37" s="86">
        <v>0</v>
      </c>
      <c r="L37" s="86" t="s">
        <v>2848</v>
      </c>
      <c r="M37" s="86">
        <v>1.007999999999987E-2</v>
      </c>
      <c r="N37" s="86">
        <v>1.6613435679969871E-2</v>
      </c>
      <c r="O37" s="86">
        <v>4.2925190671549318E-2</v>
      </c>
      <c r="P37" s="86">
        <v>-0.11276117305349941</v>
      </c>
      <c r="Q37" s="86">
        <v>-0.1116375064496459</v>
      </c>
      <c r="R37" s="86">
        <v>-0.14370973211258051</v>
      </c>
      <c r="S37" s="86">
        <v>0.1598028108637741</v>
      </c>
      <c r="T37" s="86">
        <v>-0.11276117305349941</v>
      </c>
      <c r="U37" s="86">
        <v>8.8054642301908848E-2</v>
      </c>
      <c r="V37" s="86">
        <v>4.1715718892358922E-3</v>
      </c>
      <c r="W37" s="86">
        <v>0.21563015275487649</v>
      </c>
      <c r="X37" s="86">
        <v>0.71164598753927266</v>
      </c>
      <c r="Y37" s="86">
        <v>0.69195423011082058</v>
      </c>
      <c r="AC37" s="86">
        <v>-0.2246246388481031</v>
      </c>
      <c r="AD37" s="86">
        <v>-8.963200144313159E-2</v>
      </c>
      <c r="AE37" s="86">
        <v>-0.208585994097129</v>
      </c>
      <c r="AF37" s="86">
        <v>-0.14405781342032531</v>
      </c>
      <c r="AG37" s="86">
        <v>-0.1153640733487626</v>
      </c>
      <c r="AH37" s="86">
        <v>-6.9977155224239543E-2</v>
      </c>
      <c r="AI37" s="86">
        <v>-4.2832167832167783E-2</v>
      </c>
      <c r="AK37" s="86">
        <v>-0.33179285034660871</v>
      </c>
      <c r="AL37" s="86">
        <v>-0.30811089450653739</v>
      </c>
      <c r="AM37" s="86">
        <v>0.30440644910059361</v>
      </c>
      <c r="AN37" s="86">
        <v>-0.34772535624334011</v>
      </c>
      <c r="AP37" s="86">
        <v>0.39519484437084851</v>
      </c>
      <c r="AQ37" s="86">
        <v>0.21739795273142939</v>
      </c>
      <c r="AR37" s="86">
        <v>-0.7803965954716775</v>
      </c>
      <c r="AS37" s="86">
        <v>1.3988569289235819</v>
      </c>
      <c r="AT37" s="86">
        <v>-4.7807551766138712E-2</v>
      </c>
      <c r="AU37" s="86">
        <v>-0.13037809647979151</v>
      </c>
      <c r="AV37" s="86">
        <v>2.5881769872518671E-2</v>
      </c>
      <c r="AW37" s="86">
        <v>1.6613435679969871E-2</v>
      </c>
      <c r="BF37" s="86">
        <v>6.5397456482401806E-2</v>
      </c>
      <c r="BG37" s="86">
        <v>3.2653158864196292E-2</v>
      </c>
      <c r="BH37" s="86">
        <v>7.0654188287619926E-3</v>
      </c>
      <c r="BI37" s="86">
        <v>-5.336645734133838E-3</v>
      </c>
      <c r="BJ37" s="86">
        <v>-3.9083277445016718E-3</v>
      </c>
      <c r="BK37" s="86">
        <v>3.3896731054976481E-3</v>
      </c>
      <c r="BL37" s="86">
        <v>9.8801425332037951E-3</v>
      </c>
      <c r="BM37" s="86">
        <v>-5.5745217092450387E-2</v>
      </c>
      <c r="BN37" s="86">
        <v>-5.3913410374817339E-4</v>
      </c>
      <c r="BO37" s="86">
        <v>-2.945729161780564E-2</v>
      </c>
      <c r="BP37" s="86">
        <v>4.8620173022086988E-2</v>
      </c>
      <c r="BQ37" s="86">
        <v>-1.7626213815638111E-2</v>
      </c>
    </row>
    <row r="38" spans="1:69" x14ac:dyDescent="0.25">
      <c r="A38" s="190">
        <v>400248</v>
      </c>
      <c r="B38" s="86" t="s">
        <v>430</v>
      </c>
      <c r="C38" s="86" t="s">
        <v>431</v>
      </c>
      <c r="D38" s="86">
        <v>350</v>
      </c>
      <c r="E38" s="86" t="s">
        <v>2375</v>
      </c>
      <c r="F38" s="86" t="s">
        <v>2886</v>
      </c>
      <c r="G38" s="86" t="s">
        <v>113</v>
      </c>
      <c r="H38" s="86" t="s">
        <v>2674</v>
      </c>
      <c r="I38" s="86" t="s">
        <v>1623</v>
      </c>
      <c r="J38" s="86">
        <v>0</v>
      </c>
      <c r="K38" s="86">
        <v>0</v>
      </c>
      <c r="L38" s="86" t="s">
        <v>2848</v>
      </c>
      <c r="M38" s="86">
        <v>3.608380279097156E-3</v>
      </c>
      <c r="N38" s="86">
        <v>1.6218029975393341E-2</v>
      </c>
      <c r="O38" s="86">
        <v>5.0568510310271542E-2</v>
      </c>
      <c r="P38" s="86">
        <v>-9.4331472620946322E-2</v>
      </c>
      <c r="Q38" s="86">
        <v>-9.5953565505804472E-2</v>
      </c>
      <c r="R38" s="86">
        <v>-0.14409972995038631</v>
      </c>
      <c r="S38" s="86">
        <v>0.27042647401538078</v>
      </c>
      <c r="T38" s="86">
        <v>-9.4331472620946322E-2</v>
      </c>
      <c r="U38" s="86">
        <v>8.9369095450102964E-2</v>
      </c>
      <c r="V38" s="86">
        <v>-5.1270604395604269E-2</v>
      </c>
      <c r="W38" s="86">
        <v>0.39169266532085389</v>
      </c>
      <c r="X38" s="86">
        <v>0.45119321653504268</v>
      </c>
      <c r="Y38" s="86">
        <v>0.45129240060392539</v>
      </c>
      <c r="AC38" s="86">
        <v>-0.2197104829857299</v>
      </c>
      <c r="AD38" s="86">
        <v>-0.1097553383552264</v>
      </c>
      <c r="AE38" s="86">
        <v>-0.1931686810299526</v>
      </c>
      <c r="AF38" s="86">
        <v>-7.4360673559118767E-2</v>
      </c>
      <c r="AG38" s="86">
        <v>-0.1286311141466584</v>
      </c>
      <c r="AH38" s="86">
        <v>-0.1811820652173913</v>
      </c>
      <c r="AI38" s="86">
        <v>-3.2901781368636279E-2</v>
      </c>
      <c r="AK38" s="86">
        <v>-0.29194421963518641</v>
      </c>
      <c r="AL38" s="86">
        <v>-0.1815873524656387</v>
      </c>
      <c r="AM38" s="86">
        <v>0.218754802009681</v>
      </c>
      <c r="AN38" s="86">
        <v>-0.29802953030233692</v>
      </c>
      <c r="AP38" s="86">
        <v>0.386444932373045</v>
      </c>
      <c r="AQ38" s="86">
        <v>0.20924291492320779</v>
      </c>
      <c r="AR38" s="86">
        <v>-0.47066258040225151</v>
      </c>
      <c r="AS38" s="86">
        <v>1.0440352807234721</v>
      </c>
      <c r="AT38" s="86">
        <v>-0.1074893673577884</v>
      </c>
      <c r="AU38" s="86">
        <v>-6.3661069952719695E-2</v>
      </c>
      <c r="AV38" s="86">
        <v>3.3802274041241143E-2</v>
      </c>
      <c r="AW38" s="86">
        <v>1.6218029975393341E-2</v>
      </c>
      <c r="BF38" s="86">
        <v>6.0665291200636913E-2</v>
      </c>
      <c r="BG38" s="86">
        <v>4.0917312220591702E-2</v>
      </c>
      <c r="BH38" s="86">
        <v>2.1375647498524719E-2</v>
      </c>
      <c r="BI38" s="86">
        <v>-1.425178147268413E-2</v>
      </c>
      <c r="BJ38" s="86">
        <v>-1.172256593943344E-2</v>
      </c>
      <c r="BK38" s="86">
        <v>4.8731466227347482E-2</v>
      </c>
      <c r="BL38" s="86">
        <v>-2.0138867070910279E-2</v>
      </c>
      <c r="BM38" s="86">
        <v>-6.2363729639604903E-2</v>
      </c>
      <c r="BN38" s="86">
        <v>-4.4247787610619538E-3</v>
      </c>
      <c r="BO38" s="86">
        <v>-2.9883913764510831E-2</v>
      </c>
      <c r="BP38" s="86">
        <v>4.820677630004444E-2</v>
      </c>
      <c r="BQ38" s="86">
        <v>-2.9036004645760841E-2</v>
      </c>
    </row>
    <row r="39" spans="1:69" x14ac:dyDescent="0.25">
      <c r="A39" s="190">
        <v>440195</v>
      </c>
      <c r="B39" s="86" t="s">
        <v>405</v>
      </c>
      <c r="C39" s="86" t="s">
        <v>406</v>
      </c>
      <c r="D39" s="86" t="s">
        <v>1838</v>
      </c>
      <c r="E39" s="86" t="s">
        <v>433</v>
      </c>
      <c r="F39" s="86" t="s">
        <v>2887</v>
      </c>
      <c r="G39" s="86" t="s">
        <v>113</v>
      </c>
      <c r="H39" s="86" t="s">
        <v>2674</v>
      </c>
      <c r="I39" s="86" t="s">
        <v>65</v>
      </c>
      <c r="J39" s="86">
        <v>0</v>
      </c>
      <c r="K39" s="86">
        <v>0</v>
      </c>
      <c r="L39" s="86" t="s">
        <v>2848</v>
      </c>
      <c r="M39" s="86">
        <v>-1.009591115598174E-3</v>
      </c>
      <c r="N39" s="86">
        <v>1.435161455663758E-2</v>
      </c>
      <c r="O39" s="86">
        <v>5.2659574468085113E-2</v>
      </c>
      <c r="P39" s="86">
        <v>-0.1004545454545455</v>
      </c>
      <c r="Q39" s="86">
        <v>-8.08174640037157E-2</v>
      </c>
      <c r="R39" s="86">
        <v>-0.11809269162210349</v>
      </c>
      <c r="S39" s="86">
        <v>0.14924506387921019</v>
      </c>
      <c r="T39" s="86">
        <v>-0.1004545454545455</v>
      </c>
      <c r="U39" s="86">
        <v>9.6709870388833608E-2</v>
      </c>
      <c r="V39" s="86">
        <v>-0.12744671596346249</v>
      </c>
      <c r="W39" s="86">
        <v>0.32660126947489898</v>
      </c>
      <c r="X39" s="86">
        <v>0.5987084870848709</v>
      </c>
      <c r="AC39" s="86">
        <v>-0.22222222222222221</v>
      </c>
      <c r="AD39" s="86">
        <v>-9.2879256965944249E-2</v>
      </c>
      <c r="AE39" s="86">
        <v>-0.23881278538812781</v>
      </c>
      <c r="AF39" s="86">
        <v>-0.110751818916734</v>
      </c>
      <c r="AG39" s="86">
        <v>-0.11902956785443521</v>
      </c>
      <c r="AH39" s="86">
        <v>-2.300000000000002E-2</v>
      </c>
      <c r="AK39" s="86">
        <v>-0.32659660468876323</v>
      </c>
      <c r="AL39" s="86">
        <v>-0.2137710384509012</v>
      </c>
      <c r="AM39" s="86">
        <v>0.1923005187585376</v>
      </c>
      <c r="AN39" s="86">
        <v>-0.31483237550977961</v>
      </c>
      <c r="AP39" s="86">
        <v>0.40569878559499772</v>
      </c>
      <c r="AQ39" s="86">
        <v>0.2192322682094878</v>
      </c>
      <c r="AR39" s="86">
        <v>-0.52765466065021638</v>
      </c>
      <c r="AS39" s="86">
        <v>0.87579581116515592</v>
      </c>
      <c r="AT39" s="86">
        <v>-9.0454545454545565E-2</v>
      </c>
      <c r="AU39" s="86">
        <v>-8.895552223888048E-2</v>
      </c>
      <c r="AV39" s="86">
        <v>3.7765957446808551E-2</v>
      </c>
      <c r="AW39" s="86">
        <v>1.435161455663758E-2</v>
      </c>
      <c r="BF39" s="86">
        <v>6.1316051844466653E-2</v>
      </c>
      <c r="BG39" s="86">
        <v>2.9591357444809899E-2</v>
      </c>
      <c r="BH39" s="86">
        <v>3.64963503649629E-3</v>
      </c>
      <c r="BI39" s="86">
        <v>-4.090909090909256E-3</v>
      </c>
      <c r="BJ39" s="86">
        <v>-1.4605203103605691E-2</v>
      </c>
      <c r="BK39" s="86">
        <v>3.3348772579898212E-2</v>
      </c>
      <c r="BL39" s="86">
        <v>-1.389511429852075E-2</v>
      </c>
      <c r="BM39" s="86">
        <v>-6.7727272727272747E-2</v>
      </c>
      <c r="BN39" s="86">
        <v>-1.39146567718007E-3</v>
      </c>
      <c r="BO39" s="86">
        <v>-2.136553646075234E-2</v>
      </c>
      <c r="BP39" s="86">
        <v>5.8851447555766427E-2</v>
      </c>
      <c r="BQ39" s="86">
        <v>-1.8733273862622579E-2</v>
      </c>
    </row>
    <row r="40" spans="1:69" x14ac:dyDescent="0.25">
      <c r="A40" s="190">
        <v>450835</v>
      </c>
      <c r="B40" s="86" t="s">
        <v>344</v>
      </c>
      <c r="C40" s="86" t="s">
        <v>394</v>
      </c>
      <c r="D40" s="86" t="s">
        <v>2743</v>
      </c>
      <c r="E40" s="86" t="s">
        <v>1296</v>
      </c>
      <c r="F40" s="86" t="s">
        <v>2888</v>
      </c>
      <c r="G40" s="86" t="s">
        <v>113</v>
      </c>
      <c r="H40" s="86" t="s">
        <v>2674</v>
      </c>
      <c r="I40" s="86" t="s">
        <v>61</v>
      </c>
      <c r="J40" s="86">
        <v>0</v>
      </c>
      <c r="K40" s="86">
        <v>0</v>
      </c>
      <c r="L40" s="86" t="s">
        <v>2848</v>
      </c>
      <c r="M40" s="86">
        <v>-1.420741185132657E-2</v>
      </c>
      <c r="N40" s="86">
        <v>1.2038073908174679E-2</v>
      </c>
      <c r="O40" s="86">
        <v>3.7094414321370277E-2</v>
      </c>
      <c r="P40" s="86">
        <v>-3.9815134532125603E-2</v>
      </c>
      <c r="Q40" s="86">
        <v>-1.9979938731802479E-2</v>
      </c>
      <c r="R40" s="86">
        <v>-5.9548895652852478E-2</v>
      </c>
      <c r="S40" s="86">
        <v>0.67306891285231663</v>
      </c>
      <c r="T40" s="86">
        <v>-3.9815134532125603E-2</v>
      </c>
      <c r="U40" s="86">
        <v>0.1051457422138726</v>
      </c>
      <c r="V40" s="86">
        <v>-1.008310571279125E-2</v>
      </c>
      <c r="W40" s="86">
        <v>0.65658996822951754</v>
      </c>
      <c r="X40" s="86">
        <v>0.51923358198040082</v>
      </c>
      <c r="AC40" s="86">
        <v>-0.21462438676788989</v>
      </c>
      <c r="AD40" s="86">
        <v>-9.7819073428829534E-2</v>
      </c>
      <c r="AE40" s="86">
        <v>-0.2108145727426774</v>
      </c>
      <c r="AF40" s="86">
        <v>-8.2530352669107729E-2</v>
      </c>
      <c r="AG40" s="86">
        <v>-9.170748929785065E-2</v>
      </c>
      <c r="AH40" s="86">
        <v>-5.7799442896935928E-2</v>
      </c>
      <c r="AK40" s="86">
        <v>-0.26140522707356051</v>
      </c>
      <c r="AL40" s="86">
        <v>8.1080592882730507E-2</v>
      </c>
      <c r="AM40" s="86">
        <v>0.32834932329558653</v>
      </c>
      <c r="AN40" s="86">
        <v>-0.13506866804672171</v>
      </c>
      <c r="AP40" s="86">
        <v>0.48207789738108059</v>
      </c>
      <c r="AQ40" s="86">
        <v>0.2386383380106766</v>
      </c>
      <c r="AR40" s="86">
        <v>0.16757203915208721</v>
      </c>
      <c r="AS40" s="86">
        <v>1.3746806545915411</v>
      </c>
      <c r="AT40" s="86">
        <v>-0.10249940237456499</v>
      </c>
      <c r="AU40" s="86">
        <v>-1.1453092630955839E-2</v>
      </c>
      <c r="AV40" s="86">
        <v>2.475829818974673E-2</v>
      </c>
      <c r="AW40" s="86">
        <v>1.2038073908174679E-2</v>
      </c>
      <c r="BF40" s="86">
        <v>6.7924971379927923E-2</v>
      </c>
      <c r="BG40" s="86">
        <v>4.1532668150958019E-2</v>
      </c>
      <c r="BH40" s="86">
        <v>-3.615538900031634E-3</v>
      </c>
      <c r="BI40" s="86">
        <v>-8.7405641636869591E-3</v>
      </c>
      <c r="BJ40" s="86">
        <v>-1.1062124248497059E-2</v>
      </c>
      <c r="BK40" s="86">
        <v>3.8556104941773972E-2</v>
      </c>
      <c r="BL40" s="86">
        <v>-3.0048389614444001E-2</v>
      </c>
      <c r="BM40" s="86">
        <v>-6.24413271464207E-2</v>
      </c>
      <c r="BN40" s="86">
        <v>-2.05611016421825E-3</v>
      </c>
      <c r="BO40" s="86">
        <v>-2.5456122753273469E-2</v>
      </c>
      <c r="BP40" s="86">
        <v>6.3675308779348017E-2</v>
      </c>
      <c r="BQ40" s="86">
        <v>-2.961492860456727E-2</v>
      </c>
    </row>
    <row r="41" spans="1:69" x14ac:dyDescent="0.25">
      <c r="A41" s="190">
        <v>455188</v>
      </c>
      <c r="B41" s="86" t="s">
        <v>408</v>
      </c>
      <c r="C41" s="86" t="s">
        <v>269</v>
      </c>
      <c r="D41" s="86" t="s">
        <v>2085</v>
      </c>
      <c r="E41" s="86" t="s">
        <v>1245</v>
      </c>
      <c r="F41" s="86" t="s">
        <v>2889</v>
      </c>
      <c r="G41" s="86" t="s">
        <v>113</v>
      </c>
      <c r="H41" s="86" t="s">
        <v>2674</v>
      </c>
      <c r="I41" s="86" t="s">
        <v>61</v>
      </c>
      <c r="J41" s="86">
        <v>0</v>
      </c>
      <c r="K41" s="86">
        <v>0</v>
      </c>
      <c r="L41" s="86" t="s">
        <v>2848</v>
      </c>
      <c r="M41" s="86">
        <v>-8.1687153909594246E-3</v>
      </c>
      <c r="N41" s="86">
        <v>1.328037233188906E-2</v>
      </c>
      <c r="O41" s="86">
        <v>3.5380452607412183E-2</v>
      </c>
      <c r="P41" s="86">
        <v>-3.4816173660475402E-2</v>
      </c>
      <c r="Q41" s="86">
        <v>-1.76591854992415E-2</v>
      </c>
      <c r="R41" s="86">
        <v>-3.1224826422187268E-2</v>
      </c>
      <c r="S41" s="86">
        <v>0.46330289252411561</v>
      </c>
      <c r="T41" s="86">
        <v>-3.4816173660475402E-2</v>
      </c>
      <c r="U41" s="86">
        <v>0.14361888111888119</v>
      </c>
      <c r="V41" s="86">
        <v>-3.695597272497686E-2</v>
      </c>
      <c r="W41" s="86">
        <v>0.47757326921721188</v>
      </c>
      <c r="AC41" s="86">
        <v>-0.1844099744747692</v>
      </c>
      <c r="AD41" s="86">
        <v>-7.4440277304239078E-2</v>
      </c>
      <c r="AE41" s="86">
        <v>-0.17254134029590951</v>
      </c>
      <c r="AF41" s="86">
        <v>-6.1826316859874032E-2</v>
      </c>
      <c r="AG41" s="86">
        <v>-0.12847063135709699</v>
      </c>
      <c r="AK41" s="86">
        <v>-0.21809351705443861</v>
      </c>
      <c r="AL41" s="86">
        <v>4.0766592402387669E-2</v>
      </c>
      <c r="AM41" s="86">
        <v>0.12447417604818239</v>
      </c>
      <c r="AN41" s="86">
        <v>-0.1188784114576497</v>
      </c>
      <c r="AP41" s="86">
        <v>0.3786034793663195</v>
      </c>
      <c r="AQ41" s="86">
        <v>0.14796555722873431</v>
      </c>
      <c r="AR41" s="86">
        <v>0.1068896035548573</v>
      </c>
      <c r="AS41" s="86">
        <v>0.83922476139356394</v>
      </c>
      <c r="AT41" s="86">
        <v>-7.9759993885194502E-2</v>
      </c>
      <c r="AU41" s="86">
        <v>-2.5001038249096719E-2</v>
      </c>
      <c r="AV41" s="86">
        <v>2.1810429649065322E-2</v>
      </c>
      <c r="AW41" s="86">
        <v>1.328037233188906E-2</v>
      </c>
      <c r="BF41" s="86">
        <v>7.4388111888112007E-2</v>
      </c>
      <c r="BG41" s="86">
        <v>3.8646163859734628E-2</v>
      </c>
      <c r="BH41" s="86">
        <v>4.6999843333854763E-3</v>
      </c>
      <c r="BI41" s="86">
        <v>-1.4735693123343109E-2</v>
      </c>
      <c r="BJ41" s="86">
        <v>1.068291524887188E-3</v>
      </c>
      <c r="BK41" s="86">
        <v>3.841745385557882E-2</v>
      </c>
      <c r="BL41" s="86">
        <v>-6.2421497354698818E-3</v>
      </c>
      <c r="BM41" s="86">
        <v>-6.2698686276762783E-2</v>
      </c>
      <c r="BN41" s="86">
        <v>3.5913651091072918E-3</v>
      </c>
      <c r="BO41" s="86">
        <v>-2.9094869500952861E-2</v>
      </c>
      <c r="BP41" s="86">
        <v>5.6448058971996229E-2</v>
      </c>
      <c r="BQ41" s="86">
        <v>-1.446327683615811E-2</v>
      </c>
    </row>
    <row r="42" spans="1:69" x14ac:dyDescent="0.25">
      <c r="A42" s="190">
        <v>572004</v>
      </c>
      <c r="B42" s="86" t="s">
        <v>434</v>
      </c>
      <c r="C42" s="86" t="s">
        <v>435</v>
      </c>
      <c r="D42" s="86">
        <v>100</v>
      </c>
      <c r="E42" s="86" t="s">
        <v>1271</v>
      </c>
      <c r="F42" s="86" t="s">
        <v>2890</v>
      </c>
      <c r="G42" s="86" t="s">
        <v>113</v>
      </c>
      <c r="H42" s="86" t="s">
        <v>2674</v>
      </c>
      <c r="I42" s="86" t="s">
        <v>1704</v>
      </c>
      <c r="J42" s="86">
        <v>0</v>
      </c>
      <c r="K42" s="86">
        <v>0</v>
      </c>
      <c r="L42" s="86" t="s">
        <v>2848</v>
      </c>
      <c r="M42" s="86">
        <v>4.9599389545975647E-3</v>
      </c>
      <c r="N42" s="86">
        <v>2.3707734162456529E-2</v>
      </c>
      <c r="O42" s="86">
        <v>6.5264647894444305E-2</v>
      </c>
      <c r="P42" s="86">
        <v>-8.2389827556174855E-2</v>
      </c>
      <c r="Q42" s="86">
        <v>-6.3008581973409084E-2</v>
      </c>
      <c r="R42" s="86">
        <v>-6.5708965150305776E-2</v>
      </c>
      <c r="S42" s="86">
        <v>0.5780723432936421</v>
      </c>
      <c r="T42" s="86">
        <v>-8.2389827556174855E-2</v>
      </c>
      <c r="U42" s="86">
        <v>0.16793815481639721</v>
      </c>
      <c r="V42" s="86">
        <v>9.1726818434203272E-2</v>
      </c>
      <c r="W42" s="86">
        <v>0.46924457497144711</v>
      </c>
      <c r="AC42" s="86">
        <v>-0.23302169694831529</v>
      </c>
      <c r="AD42" s="86">
        <v>-7.4637240420540527E-2</v>
      </c>
      <c r="AE42" s="86">
        <v>-0.15955462282849481</v>
      </c>
      <c r="AF42" s="86">
        <v>-9.14708859410793E-2</v>
      </c>
      <c r="AG42" s="86">
        <v>-7.0486300835219604E-2</v>
      </c>
      <c r="AK42" s="86">
        <v>-0.25598904859685151</v>
      </c>
      <c r="AL42" s="86">
        <v>-0.1828615421154309</v>
      </c>
      <c r="AM42" s="86">
        <v>0.23131915420701921</v>
      </c>
      <c r="AN42" s="86">
        <v>-0.26440884594116332</v>
      </c>
      <c r="AP42" s="86">
        <v>0.44109050716529008</v>
      </c>
      <c r="AQ42" s="86">
        <v>0.21197154540312391</v>
      </c>
      <c r="AR42" s="86">
        <v>-0.41524212316640879</v>
      </c>
      <c r="AS42" s="86">
        <v>1.0898695727260681</v>
      </c>
      <c r="AT42" s="86">
        <v>-7.5161121755791704E-2</v>
      </c>
      <c r="AU42" s="86">
        <v>-9.5724644505132295E-2</v>
      </c>
      <c r="AV42" s="86">
        <v>4.0594509883221219E-2</v>
      </c>
      <c r="AW42" s="86">
        <v>2.3707734162456529E-2</v>
      </c>
      <c r="BF42" s="86">
        <v>6.3065812226630102E-2</v>
      </c>
      <c r="BG42" s="86">
        <v>6.0759735910439261E-2</v>
      </c>
      <c r="BH42" s="86">
        <v>9.4714053761499883E-3</v>
      </c>
      <c r="BI42" s="86">
        <v>-2.703064962916624E-2</v>
      </c>
      <c r="BJ42" s="86">
        <v>1.538320246131231E-2</v>
      </c>
      <c r="BK42" s="86">
        <v>3.256150506512312E-2</v>
      </c>
      <c r="BL42" s="86">
        <v>1.9709180098108629E-3</v>
      </c>
      <c r="BM42" s="86">
        <v>-6.8715303580014875E-2</v>
      </c>
      <c r="BN42" s="86">
        <v>8.2492714637971698E-3</v>
      </c>
      <c r="BO42" s="86">
        <v>-2.374494197163057E-2</v>
      </c>
      <c r="BP42" s="86">
        <v>5.8209974948758791E-2</v>
      </c>
      <c r="BQ42" s="86">
        <v>-1.762491444216285E-2</v>
      </c>
    </row>
    <row r="43" spans="1:69" x14ac:dyDescent="0.25">
      <c r="A43" s="190">
        <v>220149</v>
      </c>
      <c r="B43" s="86" t="s">
        <v>344</v>
      </c>
      <c r="C43" s="86" t="s">
        <v>394</v>
      </c>
      <c r="D43" s="86" t="s">
        <v>2743</v>
      </c>
      <c r="E43" s="86" t="s">
        <v>436</v>
      </c>
      <c r="F43" s="86" t="s">
        <v>2891</v>
      </c>
      <c r="G43" s="86" t="s">
        <v>113</v>
      </c>
      <c r="H43" s="86" t="s">
        <v>91</v>
      </c>
      <c r="I43" s="86" t="s">
        <v>61</v>
      </c>
      <c r="J43" s="86">
        <v>0</v>
      </c>
      <c r="K43" s="86">
        <v>0</v>
      </c>
      <c r="L43" s="86" t="s">
        <v>2848</v>
      </c>
      <c r="M43" s="86">
        <v>7.3516291352915264E-3</v>
      </c>
      <c r="N43" s="86">
        <v>1.1285468615649391E-2</v>
      </c>
      <c r="O43" s="86">
        <v>2.013010480665001E-2</v>
      </c>
      <c r="P43" s="86">
        <v>5.9611847291565212E-2</v>
      </c>
      <c r="Q43" s="86">
        <v>6.5613522091074739E-3</v>
      </c>
      <c r="R43" s="86">
        <v>-5.4213436086446583E-2</v>
      </c>
      <c r="S43" s="86">
        <v>5.0424233402798668E-2</v>
      </c>
      <c r="T43" s="86">
        <v>5.9611847291565212E-2</v>
      </c>
      <c r="U43" s="86">
        <v>-4.1003671970624267E-2</v>
      </c>
      <c r="V43" s="86">
        <v>-9.2815153494448022E-2</v>
      </c>
      <c r="W43" s="86">
        <v>6.8537130094918908E-2</v>
      </c>
      <c r="X43" s="86">
        <v>0.61733830003386392</v>
      </c>
      <c r="Y43" s="86">
        <v>0.627595076244718</v>
      </c>
      <c r="Z43" s="86">
        <v>-0.16171261358385949</v>
      </c>
      <c r="AA43" s="86">
        <v>0.28472497032053828</v>
      </c>
      <c r="AC43" s="86">
        <v>-5.32848691079231E-2</v>
      </c>
      <c r="AD43" s="86">
        <v>-0.14600642150210191</v>
      </c>
      <c r="AE43" s="86">
        <v>-0.177429508631258</v>
      </c>
      <c r="AF43" s="86">
        <v>-0.17806324718030661</v>
      </c>
      <c r="AG43" s="86">
        <v>-0.1215136361292984</v>
      </c>
      <c r="AH43" s="86">
        <v>-0.1069717599596571</v>
      </c>
      <c r="AI43" s="86">
        <v>-0.24085706309324409</v>
      </c>
      <c r="AJ43" s="86">
        <v>-6.710280373831784E-2</v>
      </c>
      <c r="AK43" s="86">
        <v>-0.24757982728418201</v>
      </c>
      <c r="AL43" s="86">
        <v>0.48476503027477719</v>
      </c>
      <c r="AM43" s="86">
        <v>0.1616516410404456</v>
      </c>
      <c r="AN43" s="86">
        <v>0.22973071147206281</v>
      </c>
      <c r="AP43" s="86">
        <v>0.20231866720528471</v>
      </c>
      <c r="AQ43" s="86">
        <v>0.18169060504933321</v>
      </c>
      <c r="AR43" s="86">
        <v>2.3945749563226189</v>
      </c>
      <c r="AS43" s="86">
        <v>0.88806916795836599</v>
      </c>
      <c r="AT43" s="86">
        <v>-2.920530049926795E-2</v>
      </c>
      <c r="AU43" s="86">
        <v>5.773171957774248E-2</v>
      </c>
      <c r="AV43" s="86">
        <v>8.7459342247921956E-3</v>
      </c>
      <c r="AW43" s="86">
        <v>1.1285468615649391E-2</v>
      </c>
      <c r="BF43" s="86">
        <v>7.9235366117071049E-2</v>
      </c>
      <c r="BG43" s="86">
        <v>-1.96137296107276E-2</v>
      </c>
      <c r="BH43" s="86">
        <v>6.8048041917512236E-5</v>
      </c>
      <c r="BI43" s="86">
        <v>-5.7156465825196623E-3</v>
      </c>
      <c r="BJ43" s="86">
        <v>-4.4277159965782742E-2</v>
      </c>
      <c r="BK43" s="86">
        <v>1.163581683434178E-2</v>
      </c>
      <c r="BL43" s="86">
        <v>5.8713193657984108E-2</v>
      </c>
      <c r="BM43" s="86">
        <v>-5.9535350158783078E-2</v>
      </c>
      <c r="BN43" s="86">
        <v>-2.009224963309808E-2</v>
      </c>
      <c r="BO43" s="86">
        <v>-3.8048710908248018E-2</v>
      </c>
      <c r="BP43" s="86">
        <v>5.7829181494661874E-3</v>
      </c>
      <c r="BQ43" s="86">
        <v>-7.3038941680640956E-3</v>
      </c>
    </row>
    <row r="44" spans="1:69" x14ac:dyDescent="0.25">
      <c r="A44" s="190">
        <v>284891</v>
      </c>
      <c r="B44" s="86" t="s">
        <v>396</v>
      </c>
      <c r="C44" s="86" t="s">
        <v>437</v>
      </c>
      <c r="D44" s="86">
        <v>118</v>
      </c>
      <c r="E44" s="86" t="s">
        <v>438</v>
      </c>
      <c r="F44" s="86" t="s">
        <v>2892</v>
      </c>
      <c r="G44" s="86" t="s">
        <v>113</v>
      </c>
      <c r="H44" s="86" t="s">
        <v>91</v>
      </c>
      <c r="I44" s="86" t="s">
        <v>61</v>
      </c>
      <c r="J44" s="86">
        <v>0</v>
      </c>
      <c r="K44" s="86">
        <v>0</v>
      </c>
      <c r="L44" s="86" t="s">
        <v>2848</v>
      </c>
      <c r="U44" s="86">
        <v>-4.1139865665744679E-2</v>
      </c>
      <c r="V44" s="86">
        <v>-0.131061711441078</v>
      </c>
      <c r="W44" s="86">
        <v>0.2092754363267337</v>
      </c>
      <c r="X44" s="86">
        <v>0.33885498219898791</v>
      </c>
      <c r="Y44" s="86">
        <v>0.49239257683896609</v>
      </c>
      <c r="Z44" s="86">
        <v>-0.17403626272921141</v>
      </c>
      <c r="AC44" s="86">
        <v>-6.2569595418632953E-2</v>
      </c>
      <c r="AD44" s="86">
        <v>-0.13328112042753151</v>
      </c>
      <c r="AE44" s="86">
        <v>-0.1637259292431707</v>
      </c>
      <c r="AF44" s="86">
        <v>-0.1168476678708768</v>
      </c>
      <c r="AG44" s="86">
        <v>-0.1008324599689568</v>
      </c>
      <c r="AH44" s="86">
        <v>-7.7868745415238513E-2</v>
      </c>
      <c r="AI44" s="86">
        <v>-0.2586058239726407</v>
      </c>
      <c r="AJ44" s="86">
        <v>-3.4894511381534703E-2</v>
      </c>
      <c r="AK44" s="86">
        <v>-0.2586058239726407</v>
      </c>
      <c r="AL44" s="86">
        <v>0.21023051976651511</v>
      </c>
      <c r="AM44" s="86">
        <v>9.609164754468047E-2</v>
      </c>
      <c r="AP44" s="86">
        <v>0.17170041488584761</v>
      </c>
      <c r="AQ44" s="86">
        <v>0.1694799043067248</v>
      </c>
      <c r="AR44" s="86">
        <v>1.2226685842177689</v>
      </c>
      <c r="AS44" s="86">
        <v>0.56522235688120626</v>
      </c>
      <c r="AT44" s="86">
        <v>-3.6981715168684093E-2</v>
      </c>
      <c r="AU44" s="86">
        <v>2.2303043268973699E-2</v>
      </c>
      <c r="AV44" s="86">
        <v>1.1998130161533281E-2</v>
      </c>
      <c r="BF44" s="86">
        <v>6.2870406953773106E-2</v>
      </c>
      <c r="BG44" s="86">
        <v>-1.291761535244651E-2</v>
      </c>
      <c r="BH44" s="86">
        <v>5.4606223226474349E-3</v>
      </c>
      <c r="BI44" s="86">
        <v>1.076829439580429E-3</v>
      </c>
      <c r="BJ44" s="86">
        <v>-3.6806659807314568E-2</v>
      </c>
      <c r="BK44" s="86">
        <v>2.248118475358107E-2</v>
      </c>
      <c r="BL44" s="86">
        <v>9.8774812422832703E-3</v>
      </c>
      <c r="BM44" s="86">
        <v>-6.3105426502398143E-2</v>
      </c>
      <c r="BN44" s="86">
        <v>2.2563398243977679E-3</v>
      </c>
      <c r="BO44" s="86">
        <v>-3.3964665002691692E-2</v>
      </c>
      <c r="BP44" s="86">
        <v>5.8260296874208528E-3</v>
      </c>
      <c r="BQ44" s="86">
        <v>-2.6670677294831299E-2</v>
      </c>
    </row>
    <row r="45" spans="1:69" x14ac:dyDescent="0.25">
      <c r="A45" s="190">
        <v>341158</v>
      </c>
      <c r="B45" s="86" t="s">
        <v>389</v>
      </c>
      <c r="C45" s="86" t="s">
        <v>267</v>
      </c>
      <c r="D45" s="86">
        <v>500</v>
      </c>
      <c r="E45" s="86" t="s">
        <v>88</v>
      </c>
      <c r="F45" s="86" t="s">
        <v>2893</v>
      </c>
      <c r="G45" s="86" t="s">
        <v>113</v>
      </c>
      <c r="H45" s="86" t="s">
        <v>91</v>
      </c>
      <c r="I45" s="86" t="s">
        <v>61</v>
      </c>
      <c r="J45" s="86">
        <v>0</v>
      </c>
      <c r="K45" s="86">
        <v>0</v>
      </c>
      <c r="L45" s="86" t="s">
        <v>2848</v>
      </c>
      <c r="M45" s="86">
        <v>1.5880050225274941E-2</v>
      </c>
      <c r="N45" s="86">
        <v>1.49804442476571E-2</v>
      </c>
      <c r="O45" s="86">
        <v>2.618816682832192E-2</v>
      </c>
      <c r="P45" s="86">
        <v>9.9126220721050817E-3</v>
      </c>
      <c r="Q45" s="86">
        <v>-4.9448840664846783E-2</v>
      </c>
      <c r="R45" s="86">
        <v>-9.0133298051797706E-2</v>
      </c>
      <c r="S45" s="86">
        <v>7.1517606731068772E-2</v>
      </c>
      <c r="T45" s="86">
        <v>9.9126220721050817E-3</v>
      </c>
      <c r="U45" s="86">
        <v>-2.2957170528732251E-2</v>
      </c>
      <c r="V45" s="86">
        <v>-4.8434993344028447E-2</v>
      </c>
      <c r="W45" s="86">
        <v>0.1473721312759457</v>
      </c>
      <c r="X45" s="86">
        <v>0.76072265894359403</v>
      </c>
      <c r="Y45" s="86">
        <v>0.45719453376205782</v>
      </c>
      <c r="Z45" s="86">
        <v>-4.8000000000000256E-3</v>
      </c>
      <c r="AC45" s="86">
        <v>-9.8545266578053514E-2</v>
      </c>
      <c r="AD45" s="86">
        <v>-0.1346516007532958</v>
      </c>
      <c r="AE45" s="86">
        <v>-0.17351482460268619</v>
      </c>
      <c r="AF45" s="86">
        <v>-0.17912393533808449</v>
      </c>
      <c r="AG45" s="86">
        <v>-0.11630461313155969</v>
      </c>
      <c r="AH45" s="86">
        <v>-9.2656970556935114E-2</v>
      </c>
      <c r="AI45" s="86">
        <v>-0.1048466864490602</v>
      </c>
      <c r="AK45" s="86">
        <v>-0.33860594472449163</v>
      </c>
      <c r="AL45" s="86">
        <v>0.1305404164086128</v>
      </c>
      <c r="AM45" s="86">
        <v>0.21836441328663669</v>
      </c>
      <c r="AN45" s="86">
        <v>3.5855761976380851E-2</v>
      </c>
      <c r="AP45" s="86">
        <v>0.2495530099214924</v>
      </c>
      <c r="AQ45" s="86">
        <v>0.20384138280393579</v>
      </c>
      <c r="AR45" s="86">
        <v>0.52190354210175227</v>
      </c>
      <c r="AS45" s="86">
        <v>1.069785701502777</v>
      </c>
      <c r="AT45" s="86">
        <v>-5.6538659226081922E-3</v>
      </c>
      <c r="AU45" s="86">
        <v>-2.7174715699305959E-2</v>
      </c>
      <c r="AV45" s="86">
        <v>1.1042303961799499E-2</v>
      </c>
      <c r="AW45" s="86">
        <v>1.49804442476571E-2</v>
      </c>
      <c r="BF45" s="86">
        <v>6.7472559007102584E-2</v>
      </c>
      <c r="BG45" s="86">
        <v>-1.1425115091233671E-3</v>
      </c>
      <c r="BH45" s="86">
        <v>-7.0647603027751416E-4</v>
      </c>
      <c r="BI45" s="86">
        <v>1.4711823323458001E-2</v>
      </c>
      <c r="BJ45" s="86">
        <v>-2.6276500447894979E-2</v>
      </c>
      <c r="BK45" s="86">
        <v>-8.6203959249036011E-3</v>
      </c>
      <c r="BL45" s="86">
        <v>5.0522408578498768E-2</v>
      </c>
      <c r="BM45" s="86">
        <v>-5.7253157102662988E-2</v>
      </c>
      <c r="BN45" s="86">
        <v>-1.0903000888645931E-2</v>
      </c>
      <c r="BO45" s="86">
        <v>-3.6801548083900681E-2</v>
      </c>
      <c r="BP45" s="86">
        <v>5.3813589725193456E-3</v>
      </c>
      <c r="BQ45" s="86">
        <v>-1.8238177623990711E-2</v>
      </c>
    </row>
    <row r="46" spans="1:69" x14ac:dyDescent="0.25">
      <c r="A46" s="190">
        <v>297714</v>
      </c>
      <c r="B46" s="86" t="s">
        <v>351</v>
      </c>
      <c r="C46" s="86" t="s">
        <v>427</v>
      </c>
      <c r="D46" s="86">
        <v>650</v>
      </c>
      <c r="E46" s="86" t="s">
        <v>439</v>
      </c>
      <c r="F46" s="86" t="s">
        <v>2867</v>
      </c>
      <c r="G46" s="86" t="s">
        <v>113</v>
      </c>
      <c r="H46" s="86" t="s">
        <v>91</v>
      </c>
      <c r="I46" s="86" t="s">
        <v>420</v>
      </c>
      <c r="J46" s="86">
        <v>0</v>
      </c>
      <c r="K46" s="86">
        <v>0</v>
      </c>
      <c r="L46" s="86" t="s">
        <v>2848</v>
      </c>
      <c r="M46" s="86">
        <v>9.3411996066863345E-3</v>
      </c>
      <c r="N46" s="86">
        <v>9.837678307919262E-3</v>
      </c>
      <c r="O46" s="86">
        <v>2.3429710867397979E-2</v>
      </c>
      <c r="P46" s="86">
        <v>2.1393034825870631E-2</v>
      </c>
      <c r="Q46" s="86">
        <v>-1.2030798845043321E-2</v>
      </c>
      <c r="R46" s="86">
        <v>-9.3598233995585089E-2</v>
      </c>
      <c r="S46" s="86">
        <v>-4.0654205607476679E-2</v>
      </c>
      <c r="T46" s="86">
        <v>2.1393034825870631E-2</v>
      </c>
      <c r="U46" s="86">
        <v>-4.0572792362768673E-2</v>
      </c>
      <c r="V46" s="86">
        <v>-0.1008583690987124</v>
      </c>
      <c r="W46" s="86">
        <v>0.13825109916951631</v>
      </c>
      <c r="X46" s="86">
        <v>0.40205479452054821</v>
      </c>
      <c r="Y46" s="86">
        <v>0.44985104270109239</v>
      </c>
      <c r="Z46" s="86">
        <v>-0.13039723661485331</v>
      </c>
      <c r="AC46" s="86">
        <v>-7.8893442622950782E-2</v>
      </c>
      <c r="AD46" s="86">
        <v>-0.13774834437086089</v>
      </c>
      <c r="AE46" s="86">
        <v>-0.19492254733218581</v>
      </c>
      <c r="AF46" s="86">
        <v>-0.1204767986377183</v>
      </c>
      <c r="AG46" s="86">
        <v>-0.15871979098628339</v>
      </c>
      <c r="AH46" s="86">
        <v>-0.1246458923512748</v>
      </c>
      <c r="AI46" s="86">
        <v>-0.20047923322683711</v>
      </c>
      <c r="AJ46" s="86">
        <v>-3.046127067014788E-2</v>
      </c>
      <c r="AK46" s="86">
        <v>-0.21246006389776359</v>
      </c>
      <c r="AL46" s="86">
        <v>0.26097992405836101</v>
      </c>
      <c r="AM46" s="86">
        <v>4.417035484950671E-2</v>
      </c>
      <c r="AN46" s="86">
        <v>7.8528825796105428E-2</v>
      </c>
      <c r="AP46" s="86">
        <v>0.20768333517314791</v>
      </c>
      <c r="AQ46" s="86">
        <v>0.1057668511533961</v>
      </c>
      <c r="AR46" s="86">
        <v>1.255190298502262</v>
      </c>
      <c r="AS46" s="86">
        <v>0.41480423953857848</v>
      </c>
      <c r="AT46" s="86">
        <v>-4.0796019900497422E-2</v>
      </c>
      <c r="AU46" s="86">
        <v>2.5933609958506351E-2</v>
      </c>
      <c r="AV46" s="86">
        <v>1.345962113659027E-2</v>
      </c>
      <c r="AW46" s="86">
        <v>9.837678307919262E-3</v>
      </c>
      <c r="BF46" s="86">
        <v>7.8281622911694271E-2</v>
      </c>
      <c r="BG46" s="86">
        <v>-2.788844621513931E-2</v>
      </c>
      <c r="BH46" s="86">
        <v>1.6393442622950841E-2</v>
      </c>
      <c r="BI46" s="86">
        <v>3.584229390680926E-3</v>
      </c>
      <c r="BJ46" s="86">
        <v>-4.955357142857153E-2</v>
      </c>
      <c r="BK46" s="86">
        <v>-7.5152653828088889E-3</v>
      </c>
      <c r="BL46" s="86">
        <v>4.2120208234737389E-2</v>
      </c>
      <c r="BM46" s="86">
        <v>-6.2216167120799248E-2</v>
      </c>
      <c r="BN46" s="86">
        <v>-2.6697892271662749E-2</v>
      </c>
      <c r="BO46" s="86">
        <v>-3.7536092396535103E-2</v>
      </c>
      <c r="BP46" s="86">
        <v>1.6999999999999901E-2</v>
      </c>
      <c r="BQ46" s="86">
        <v>-4.9504950495050659E-3</v>
      </c>
    </row>
    <row r="47" spans="1:69" x14ac:dyDescent="0.25">
      <c r="A47" s="190">
        <v>342520</v>
      </c>
      <c r="B47" s="86" t="s">
        <v>340</v>
      </c>
      <c r="C47" s="86" t="s">
        <v>440</v>
      </c>
      <c r="D47" s="86">
        <v>160</v>
      </c>
      <c r="E47" s="86" t="s">
        <v>441</v>
      </c>
      <c r="F47" s="86" t="s">
        <v>2894</v>
      </c>
      <c r="G47" s="86" t="s">
        <v>113</v>
      </c>
      <c r="H47" s="86" t="s">
        <v>91</v>
      </c>
      <c r="I47" s="86" t="s">
        <v>1839</v>
      </c>
      <c r="J47" s="86">
        <v>0</v>
      </c>
      <c r="K47" s="86">
        <v>0</v>
      </c>
      <c r="L47" s="86" t="s">
        <v>2848</v>
      </c>
      <c r="M47" s="86">
        <v>3.2865457035262668E-3</v>
      </c>
      <c r="N47" s="86">
        <v>3.8364047407002388E-3</v>
      </c>
      <c r="O47" s="86">
        <v>1.2297063903281559E-2</v>
      </c>
      <c r="P47" s="86">
        <v>3.4378088380629723E-2</v>
      </c>
      <c r="Q47" s="86">
        <v>4.0427572975194606E-3</v>
      </c>
      <c r="R47" s="86">
        <v>-8.1259013104269862E-2</v>
      </c>
      <c r="S47" s="86">
        <v>-8.4873844616537575E-2</v>
      </c>
      <c r="T47" s="86">
        <v>3.4378088380629723E-2</v>
      </c>
      <c r="U47" s="86">
        <v>-4.6830843762616037E-2</v>
      </c>
      <c r="V47" s="86">
        <v>-0.1114963830932026</v>
      </c>
      <c r="W47" s="86">
        <v>5.0756957095294819E-2</v>
      </c>
      <c r="X47" s="86">
        <v>0.44507988380537422</v>
      </c>
      <c r="Y47" s="86">
        <v>0.42068609749806551</v>
      </c>
      <c r="Z47" s="86">
        <v>-0.22459999999999999</v>
      </c>
      <c r="AC47" s="86">
        <v>-5.0977246207701339E-2</v>
      </c>
      <c r="AD47" s="86">
        <v>-0.14576987629763161</v>
      </c>
      <c r="AE47" s="86">
        <v>-0.17003625637559139</v>
      </c>
      <c r="AF47" s="86">
        <v>-0.1244620986428335</v>
      </c>
      <c r="AG47" s="86">
        <v>-0.1235148075899981</v>
      </c>
      <c r="AH47" s="86">
        <v>-0.12619556133345719</v>
      </c>
      <c r="AI47" s="86">
        <v>-0.2268421577425466</v>
      </c>
      <c r="AK47" s="86">
        <v>-0.28208098863510978</v>
      </c>
      <c r="AL47" s="86">
        <v>0.34016475512054822</v>
      </c>
      <c r="AM47" s="86">
        <v>7.6060768591122541E-2</v>
      </c>
      <c r="AN47" s="86">
        <v>0.1283039662999079</v>
      </c>
      <c r="AP47" s="86">
        <v>0.1813655028513044</v>
      </c>
      <c r="AQ47" s="86">
        <v>0.17444273072826619</v>
      </c>
      <c r="AR47" s="86">
        <v>1.8739337591160421</v>
      </c>
      <c r="AS47" s="86">
        <v>0.43431418257667709</v>
      </c>
      <c r="AT47" s="86">
        <v>-3.4095722151630703E-2</v>
      </c>
      <c r="AU47" s="86">
        <v>5.0646787985090917E-2</v>
      </c>
      <c r="AV47" s="86">
        <v>8.4283246977547854E-3</v>
      </c>
      <c r="AW47" s="86">
        <v>3.8364047407002388E-3</v>
      </c>
      <c r="BF47" s="86">
        <v>6.5334409904454382E-2</v>
      </c>
      <c r="BG47" s="86">
        <v>-8.7791321922566778E-3</v>
      </c>
      <c r="BH47" s="86">
        <v>1.236141200458785E-2</v>
      </c>
      <c r="BI47" s="86">
        <v>-7.5528700906346558E-4</v>
      </c>
      <c r="BJ47" s="86">
        <v>-4.6674225245653678E-2</v>
      </c>
      <c r="BK47" s="86">
        <v>-3.6339610175091241E-3</v>
      </c>
      <c r="BL47" s="86">
        <v>1.279840848806368E-2</v>
      </c>
      <c r="BM47" s="86">
        <v>-5.1005041576638543E-2</v>
      </c>
      <c r="BN47" s="86">
        <v>-8.0880853666824848E-3</v>
      </c>
      <c r="BO47" s="86">
        <v>-2.6312183088940681E-2</v>
      </c>
      <c r="BP47" s="86">
        <v>1.618578465869103E-2</v>
      </c>
      <c r="BQ47" s="86">
        <v>-7.2880168185003313E-3</v>
      </c>
    </row>
    <row r="48" spans="1:69" x14ac:dyDescent="0.25">
      <c r="A48" s="190">
        <v>420860</v>
      </c>
      <c r="B48" s="86" t="s">
        <v>442</v>
      </c>
      <c r="C48" s="86" t="s">
        <v>463</v>
      </c>
      <c r="D48" s="86">
        <v>110</v>
      </c>
      <c r="E48" s="86" t="s">
        <v>443</v>
      </c>
      <c r="F48" s="86" t="s">
        <v>2895</v>
      </c>
      <c r="G48" s="86" t="s">
        <v>113</v>
      </c>
      <c r="H48" s="86" t="s">
        <v>91</v>
      </c>
      <c r="I48" s="86" t="s">
        <v>65</v>
      </c>
      <c r="J48" s="86">
        <v>0</v>
      </c>
      <c r="K48" s="86">
        <v>0</v>
      </c>
      <c r="L48" s="86" t="s">
        <v>2848</v>
      </c>
      <c r="X48" s="86">
        <v>0.48381364829396323</v>
      </c>
      <c r="AD48" s="86">
        <v>0</v>
      </c>
      <c r="AE48" s="86">
        <v>-0.1431007185482889</v>
      </c>
      <c r="AF48" s="86">
        <v>-0.15349169864500761</v>
      </c>
      <c r="AG48" s="86">
        <v>-0.1012448132780084</v>
      </c>
      <c r="AH48" s="86">
        <v>-5.3703703703703753E-2</v>
      </c>
      <c r="AK48" s="86">
        <v>-0.15349169864500761</v>
      </c>
      <c r="AM48" s="86">
        <v>0.16572012172304151</v>
      </c>
      <c r="AQ48" s="86">
        <v>0.18908887044873771</v>
      </c>
      <c r="AS48" s="86">
        <v>0.87483893019211612</v>
      </c>
      <c r="BF48" s="86">
        <v>7.2342239909039208E-2</v>
      </c>
    </row>
    <row r="49" spans="1:69" x14ac:dyDescent="0.25">
      <c r="A49" s="190">
        <v>384732</v>
      </c>
      <c r="B49" s="86" t="s">
        <v>386</v>
      </c>
      <c r="C49" s="86" t="s">
        <v>387</v>
      </c>
      <c r="D49" s="86">
        <v>100</v>
      </c>
      <c r="E49" s="86" t="s">
        <v>444</v>
      </c>
      <c r="F49" s="86" t="s">
        <v>2896</v>
      </c>
      <c r="G49" s="86" t="s">
        <v>113</v>
      </c>
      <c r="H49" s="86" t="s">
        <v>91</v>
      </c>
      <c r="I49" s="86" t="s">
        <v>98</v>
      </c>
      <c r="J49" s="86">
        <v>0</v>
      </c>
      <c r="K49" s="86">
        <v>0</v>
      </c>
      <c r="L49" s="86" t="s">
        <v>2848</v>
      </c>
      <c r="M49" s="86">
        <v>1.6566265060240951E-2</v>
      </c>
      <c r="N49" s="86">
        <v>1.047904191616755E-2</v>
      </c>
      <c r="O49" s="86">
        <v>2.2727272727272711E-2</v>
      </c>
      <c r="P49" s="86">
        <v>-1.8895348837209339E-2</v>
      </c>
      <c r="Q49" s="86">
        <v>-6.2065771190365833E-2</v>
      </c>
      <c r="R49" s="86">
        <v>-0.1043785935426803</v>
      </c>
      <c r="S49" s="86">
        <v>-3.8917892738490889E-2</v>
      </c>
      <c r="T49" s="86">
        <v>-1.8895348837209339E-2</v>
      </c>
      <c r="U49" s="86">
        <v>-2.2727272727272711E-2</v>
      </c>
      <c r="V49" s="86">
        <v>-7.8534031413612482E-2</v>
      </c>
      <c r="W49" s="86">
        <v>0.1061776061776061</v>
      </c>
      <c r="X49" s="86">
        <v>0.46638358103326261</v>
      </c>
      <c r="Y49" s="86">
        <v>0.44036697247706419</v>
      </c>
      <c r="AC49" s="86">
        <v>-0.12543554006968641</v>
      </c>
      <c r="AD49" s="86">
        <v>-0.1199649737302977</v>
      </c>
      <c r="AE49" s="86">
        <v>-0.173702726473175</v>
      </c>
      <c r="AF49" s="86">
        <v>-0.1169269734065007</v>
      </c>
      <c r="AG49" s="86">
        <v>-0.11111111111111099</v>
      </c>
      <c r="AH49" s="86">
        <v>-0.11866859623733721</v>
      </c>
      <c r="AI49" s="86">
        <v>-7.5525812619502933E-2</v>
      </c>
      <c r="AK49" s="86">
        <v>-0.25833685099197978</v>
      </c>
      <c r="AL49" s="86">
        <v>6.787381843665119E-2</v>
      </c>
      <c r="AM49" s="86">
        <v>0.1486418938556848</v>
      </c>
      <c r="AN49" s="86">
        <v>-6.5860128531363693E-2</v>
      </c>
      <c r="AP49" s="86">
        <v>0.25160725506383408</v>
      </c>
      <c r="AQ49" s="86">
        <v>0.17732475365063069</v>
      </c>
      <c r="AR49" s="86">
        <v>0.26857731837293242</v>
      </c>
      <c r="AS49" s="86">
        <v>0.83656722602600408</v>
      </c>
      <c r="AT49" s="86">
        <v>-5.9108527131783051E-2</v>
      </c>
      <c r="AU49" s="86">
        <v>-9.7837281153450029E-3</v>
      </c>
      <c r="AV49" s="86">
        <v>1.2121212121212199E-2</v>
      </c>
      <c r="AW49" s="86">
        <v>1.047904191616755E-2</v>
      </c>
      <c r="BF49" s="86">
        <v>6.3446969696969724E-2</v>
      </c>
      <c r="BG49" s="86">
        <v>-7.5690115761353196E-3</v>
      </c>
      <c r="BH49" s="86">
        <v>7.1781067743381666E-3</v>
      </c>
      <c r="BI49" s="86">
        <v>-5.7906458797326588E-3</v>
      </c>
      <c r="BJ49" s="86">
        <v>-3.6290322580645351E-2</v>
      </c>
      <c r="BK49" s="86">
        <v>5.5788005578800703E-3</v>
      </c>
      <c r="BL49" s="86">
        <v>4.8543689320388328E-2</v>
      </c>
      <c r="BM49" s="86">
        <v>-5.1146384479717637E-2</v>
      </c>
      <c r="BN49" s="86">
        <v>-2.1305530371713569E-2</v>
      </c>
      <c r="BO49" s="86">
        <v>-3.3348772579897878E-2</v>
      </c>
      <c r="BP49" s="86">
        <v>4.7915668423572644E-3</v>
      </c>
      <c r="BQ49" s="86">
        <v>-9.5969289827255722E-3</v>
      </c>
    </row>
    <row r="50" spans="1:69" x14ac:dyDescent="0.25">
      <c r="A50" s="190">
        <v>11374</v>
      </c>
      <c r="B50" s="86" t="s">
        <v>430</v>
      </c>
      <c r="C50" s="86" t="s">
        <v>431</v>
      </c>
      <c r="D50" s="86">
        <v>350</v>
      </c>
      <c r="E50" s="86" t="s">
        <v>2376</v>
      </c>
      <c r="F50" s="86" t="s">
        <v>2897</v>
      </c>
      <c r="G50" s="86" t="s">
        <v>110</v>
      </c>
      <c r="H50" s="86" t="s">
        <v>110</v>
      </c>
      <c r="I50" s="86" t="s">
        <v>1623</v>
      </c>
      <c r="J50" s="86">
        <v>0</v>
      </c>
      <c r="K50" s="86">
        <v>0</v>
      </c>
      <c r="L50" s="86" t="s">
        <v>2848</v>
      </c>
      <c r="M50" s="86">
        <v>9.4031071136548849E-3</v>
      </c>
      <c r="N50" s="86">
        <v>1.284217641094987E-3</v>
      </c>
      <c r="O50" s="86">
        <v>2.232497153307356E-2</v>
      </c>
      <c r="P50" s="86">
        <v>-3.7994687468477779E-3</v>
      </c>
      <c r="Q50" s="86">
        <v>8.2009051621465545E-3</v>
      </c>
      <c r="R50" s="86">
        <v>4.2505277973258197E-2</v>
      </c>
      <c r="S50" s="86">
        <v>0.16714595233405549</v>
      </c>
      <c r="T50" s="86">
        <v>-3.7994687468477779E-3</v>
      </c>
      <c r="U50" s="86">
        <v>5.4122067058906882E-2</v>
      </c>
      <c r="V50" s="86">
        <v>3.5414143638298652E-2</v>
      </c>
      <c r="W50" s="86">
        <v>9.6583363515634346E-2</v>
      </c>
      <c r="X50" s="86">
        <v>0.2251146280136074</v>
      </c>
      <c r="Y50" s="86">
        <v>0.17419242792636341</v>
      </c>
      <c r="Z50" s="86">
        <v>0.1562248995983937</v>
      </c>
      <c r="AA50" s="86">
        <v>-2.8734884930438191E-2</v>
      </c>
      <c r="AB50" s="86">
        <v>2.0026525198939101E-2</v>
      </c>
      <c r="AC50" s="86">
        <v>-5.1541232986388991E-2</v>
      </c>
      <c r="AD50" s="86">
        <v>-7.630522088353465E-3</v>
      </c>
      <c r="AE50" s="86">
        <v>-2.280095855652671E-2</v>
      </c>
      <c r="AF50" s="86">
        <v>-9.9302690664817318E-3</v>
      </c>
      <c r="AG50" s="86">
        <v>-4.0136219897835158E-3</v>
      </c>
      <c r="AH50" s="86">
        <v>-1.560807483998033E-2</v>
      </c>
      <c r="AI50" s="86">
        <v>-1.6852441613588169E-2</v>
      </c>
      <c r="AJ50" s="86">
        <v>-3.9969155635522453E-2</v>
      </c>
      <c r="AK50" s="86">
        <v>-7.0097270160025052E-2</v>
      </c>
      <c r="AL50" s="86">
        <v>-3.7846678020633913E-2</v>
      </c>
      <c r="AM50" s="86">
        <v>9.3301174808241294E-2</v>
      </c>
      <c r="AN50" s="86">
        <v>-1.3503375508429619E-2</v>
      </c>
      <c r="AO50" s="86">
        <v>8.1497792727074803E-2</v>
      </c>
      <c r="AP50" s="86">
        <v>9.7202055405576124E-2</v>
      </c>
      <c r="AQ50" s="86">
        <v>4.5632605417734062E-2</v>
      </c>
      <c r="AR50" s="86">
        <v>-0.39242477383742541</v>
      </c>
      <c r="AS50" s="86">
        <v>2.0380900316435908</v>
      </c>
      <c r="AT50" s="86">
        <v>2.219158737096993E-3</v>
      </c>
      <c r="AU50" s="86">
        <v>-2.3652162243768201E-2</v>
      </c>
      <c r="AV50" s="86">
        <v>2.1013767640868149E-2</v>
      </c>
      <c r="AW50" s="86">
        <v>1.284217641094987E-3</v>
      </c>
      <c r="BF50" s="86">
        <v>-2.8354717516126948E-3</v>
      </c>
      <c r="BG50" s="86">
        <v>4.3719343143526768E-3</v>
      </c>
      <c r="BH50" s="86">
        <v>5.5207559188874544E-3</v>
      </c>
      <c r="BI50" s="86">
        <v>1.372611128708678E-3</v>
      </c>
      <c r="BJ50" s="86">
        <v>7.0645297342892821E-3</v>
      </c>
      <c r="BK50" s="86">
        <v>1.4483649181586509E-2</v>
      </c>
      <c r="BL50" s="86">
        <v>-4.8162928306039188E-4</v>
      </c>
      <c r="BM50" s="86">
        <v>8.8111791835892017E-3</v>
      </c>
      <c r="BN50" s="86">
        <v>-1.087732417825227E-3</v>
      </c>
      <c r="BO50" s="86">
        <v>1.1910028243782289E-3</v>
      </c>
      <c r="BP50" s="86">
        <v>8.5990075453741266E-3</v>
      </c>
      <c r="BQ50" s="86">
        <v>-4.3520471360182222E-3</v>
      </c>
    </row>
    <row r="51" spans="1:69" x14ac:dyDescent="0.25">
      <c r="A51" s="190">
        <v>380369</v>
      </c>
      <c r="B51" s="86" t="s">
        <v>391</v>
      </c>
      <c r="C51" s="86" t="s">
        <v>392</v>
      </c>
      <c r="D51" s="86">
        <v>530</v>
      </c>
      <c r="E51" s="86" t="s">
        <v>1478</v>
      </c>
      <c r="F51" s="86" t="s">
        <v>2898</v>
      </c>
      <c r="G51" s="86" t="s">
        <v>110</v>
      </c>
      <c r="H51" s="86" t="s">
        <v>110</v>
      </c>
      <c r="I51" s="86" t="s">
        <v>61</v>
      </c>
      <c r="J51" s="86">
        <v>0</v>
      </c>
      <c r="K51" s="86">
        <v>0</v>
      </c>
      <c r="L51" s="86" t="s">
        <v>2848</v>
      </c>
      <c r="U51" s="86">
        <v>7.5957492332929144E-2</v>
      </c>
      <c r="V51" s="86">
        <v>9.3340611353711633E-2</v>
      </c>
      <c r="W51" s="86">
        <v>1.2874180554458549E-2</v>
      </c>
      <c r="X51" s="86">
        <v>0.2038604164685747</v>
      </c>
      <c r="Y51" s="86">
        <v>4.1493365022776903E-2</v>
      </c>
      <c r="AC51" s="86">
        <v>-0.20338983050847459</v>
      </c>
      <c r="AD51" s="86">
        <v>-3.713546401846278E-2</v>
      </c>
      <c r="AE51" s="86">
        <v>-6.5310718558659997E-2</v>
      </c>
      <c r="AF51" s="86">
        <v>-0.10674157303370781</v>
      </c>
      <c r="AG51" s="86">
        <v>-1.991596638655467E-2</v>
      </c>
      <c r="AH51" s="86">
        <v>-8.7927232635060637E-2</v>
      </c>
      <c r="AI51" s="86">
        <v>-1.74650698602794E-2</v>
      </c>
      <c r="AK51" s="86">
        <v>-0.11137640449438189</v>
      </c>
      <c r="AL51" s="86">
        <v>-0.5725915457283719</v>
      </c>
      <c r="AM51" s="86">
        <v>4.55746896709186E-2</v>
      </c>
      <c r="AP51" s="86">
        <v>0.3330585147669225</v>
      </c>
      <c r="AQ51" s="86">
        <v>0.1001457433315139</v>
      </c>
      <c r="AR51" s="86">
        <v>-1.720086221839179</v>
      </c>
      <c r="AS51" s="86">
        <v>0.45210981092432168</v>
      </c>
      <c r="AT51" s="86">
        <v>-8.8161209068009505E-3</v>
      </c>
      <c r="AU51" s="86">
        <v>-0.1671905303283622</v>
      </c>
      <c r="AV51" s="86">
        <v>1.3756613756613859E-2</v>
      </c>
      <c r="BF51" s="86">
        <v>-8.7012338634904207E-3</v>
      </c>
      <c r="BG51" s="86">
        <v>2.5037772501618871E-2</v>
      </c>
      <c r="BH51" s="86">
        <v>-2.3022390678739461E-2</v>
      </c>
      <c r="BI51" s="86">
        <v>2.1553272505214771E-4</v>
      </c>
      <c r="BJ51" s="86">
        <v>3.4046832351673613E-2</v>
      </c>
      <c r="BK51" s="86">
        <v>1.5490414003890059E-2</v>
      </c>
      <c r="BL51" s="86">
        <v>-1.0807852794308849E-2</v>
      </c>
      <c r="BM51" s="86">
        <v>4.5639997233941632E-3</v>
      </c>
      <c r="BN51" s="86">
        <v>3.6540803897686662E-3</v>
      </c>
      <c r="BO51" s="86">
        <v>-8.6299892125135669E-3</v>
      </c>
      <c r="BP51" s="86">
        <v>3.2508161044613848E-2</v>
      </c>
      <c r="BQ51" s="86">
        <v>-1.010498687664052E-2</v>
      </c>
    </row>
    <row r="52" spans="1:69" x14ac:dyDescent="0.25">
      <c r="A52" s="190">
        <v>114096</v>
      </c>
      <c r="B52" s="86" t="s">
        <v>396</v>
      </c>
      <c r="C52" s="86" t="s">
        <v>445</v>
      </c>
      <c r="D52" s="86">
        <v>118</v>
      </c>
      <c r="E52" s="86" t="s">
        <v>446</v>
      </c>
      <c r="F52" s="86" t="s">
        <v>2899</v>
      </c>
      <c r="G52" s="86" t="s">
        <v>110</v>
      </c>
      <c r="H52" s="86" t="s">
        <v>110</v>
      </c>
      <c r="I52" s="86" t="s">
        <v>61</v>
      </c>
      <c r="J52" s="86">
        <v>0</v>
      </c>
      <c r="K52" s="86">
        <v>0</v>
      </c>
      <c r="L52" s="86" t="s">
        <v>2848</v>
      </c>
      <c r="M52" s="86">
        <v>-1.5832805573147151E-3</v>
      </c>
      <c r="N52" s="86">
        <v>-5.0489113284948317E-3</v>
      </c>
      <c r="O52" s="86">
        <v>1.676878426314099E-2</v>
      </c>
      <c r="P52" s="86">
        <v>1.350048216007704E-2</v>
      </c>
      <c r="Q52" s="86">
        <v>1.808201485308358E-2</v>
      </c>
      <c r="R52" s="86">
        <v>4.1281373844121561E-2</v>
      </c>
      <c r="S52" s="86">
        <v>0.1540995607613469</v>
      </c>
      <c r="T52" s="86">
        <v>1.350048216007704E-2</v>
      </c>
      <c r="U52" s="86">
        <v>2.6393929396238969E-2</v>
      </c>
      <c r="X52" s="86">
        <v>0.26870229007633578</v>
      </c>
      <c r="Y52" s="86">
        <v>0.28431372549019618</v>
      </c>
      <c r="Z52" s="86">
        <v>0.24390243902439021</v>
      </c>
      <c r="AA52" s="86">
        <v>0.14525139664804471</v>
      </c>
      <c r="AB52" s="86">
        <v>3.4682080924855592E-2</v>
      </c>
      <c r="AC52" s="86">
        <v>-1.5979546180888409E-2</v>
      </c>
      <c r="AD52" s="86">
        <v>-4.1401273885350427E-2</v>
      </c>
      <c r="AE52" s="86">
        <v>0</v>
      </c>
      <c r="AF52" s="86">
        <v>-4.9146757679180933E-2</v>
      </c>
      <c r="AG52" s="86">
        <v>-2.5462012320328471E-2</v>
      </c>
      <c r="AH52" s="86">
        <v>-3.9419087136929383E-2</v>
      </c>
      <c r="AI52" s="86">
        <v>-2.5162337662337591E-2</v>
      </c>
      <c r="AJ52" s="86">
        <v>-1.214953271028049E-2</v>
      </c>
      <c r="AK52" s="86">
        <v>-4.9146757679180933E-2</v>
      </c>
      <c r="AL52" s="86">
        <v>5.8501578339316573E-2</v>
      </c>
      <c r="AM52" s="86">
        <v>0.16350305494573331</v>
      </c>
      <c r="AN52" s="86">
        <v>4.905885958560785E-2</v>
      </c>
      <c r="AO52" s="86">
        <v>0.13756852133357911</v>
      </c>
      <c r="AP52" s="86">
        <v>4.4248190909330229E-2</v>
      </c>
      <c r="AQ52" s="86">
        <v>8.4838826066801196E-2</v>
      </c>
      <c r="AR52" s="86">
        <v>1.3153930263533431</v>
      </c>
      <c r="AS52" s="86">
        <v>1.9237092958923661</v>
      </c>
      <c r="AT52" s="86">
        <v>-7.3931211828994758E-3</v>
      </c>
      <c r="AU52" s="86">
        <v>3.8860103626943139E-3</v>
      </c>
      <c r="AV52" s="86">
        <v>2.192841019026126E-2</v>
      </c>
      <c r="AW52" s="86">
        <v>-5.0489113284948317E-3</v>
      </c>
      <c r="BF52" s="86">
        <v>-8.5780270537777481E-3</v>
      </c>
      <c r="BG52" s="86">
        <v>1.430948419301159E-2</v>
      </c>
      <c r="BH52" s="86">
        <v>-1.3123359580052511E-2</v>
      </c>
      <c r="BI52" s="86">
        <v>1.1968085106383031E-2</v>
      </c>
      <c r="BJ52" s="86">
        <v>0</v>
      </c>
      <c r="BK52" s="86">
        <v>2.8580814717476869E-2</v>
      </c>
      <c r="BL52" s="86">
        <v>-3.8645800063877411E-2</v>
      </c>
      <c r="BM52" s="86">
        <v>1.2956810631229221E-2</v>
      </c>
      <c r="BN52" s="86">
        <v>-9.6774193548387899E-4</v>
      </c>
      <c r="BO52" s="86">
        <v>-9.6867936712947689E-3</v>
      </c>
      <c r="BP52" s="86">
        <v>1.9563090968372832E-2</v>
      </c>
      <c r="BQ52" s="86">
        <v>-1.1125238397965529E-2</v>
      </c>
    </row>
    <row r="53" spans="1:69" x14ac:dyDescent="0.25">
      <c r="A53" s="190">
        <v>262468</v>
      </c>
      <c r="B53" s="86" t="s">
        <v>410</v>
      </c>
      <c r="C53" s="86" t="s">
        <v>447</v>
      </c>
      <c r="D53" s="86" t="s">
        <v>2084</v>
      </c>
      <c r="E53" s="86" t="s">
        <v>448</v>
      </c>
      <c r="F53" s="86" t="s">
        <v>2900</v>
      </c>
      <c r="G53" s="86" t="s">
        <v>110</v>
      </c>
      <c r="H53" s="86" t="s">
        <v>110</v>
      </c>
      <c r="I53" s="86" t="s">
        <v>61</v>
      </c>
      <c r="J53" s="86">
        <v>0</v>
      </c>
      <c r="K53" s="86">
        <v>0</v>
      </c>
      <c r="L53" s="86" t="s">
        <v>2848</v>
      </c>
      <c r="M53" s="86">
        <v>1.083015710699997E-2</v>
      </c>
      <c r="N53" s="86">
        <v>-1.194139530611205E-3</v>
      </c>
      <c r="O53" s="86">
        <v>2.9736256451536661E-2</v>
      </c>
      <c r="P53" s="86">
        <v>5.1595744680851041E-2</v>
      </c>
      <c r="Q53" s="86">
        <v>8.832949654689215E-2</v>
      </c>
      <c r="R53" s="86">
        <v>0.15503505417463351</v>
      </c>
      <c r="S53" s="86">
        <v>0.31077089988548012</v>
      </c>
      <c r="T53" s="86">
        <v>5.1595744680851041E-2</v>
      </c>
      <c r="U53" s="86">
        <v>6.6254189224026927E-2</v>
      </c>
      <c r="V53" s="86">
        <v>2.6951180768823409E-2</v>
      </c>
      <c r="W53" s="86">
        <v>0.17326209852767599</v>
      </c>
      <c r="X53" s="86">
        <v>0.17367845424717451</v>
      </c>
      <c r="Y53" s="86">
        <v>0.14396530152639911</v>
      </c>
      <c r="Z53" s="86">
        <v>0.1298652341909341</v>
      </c>
      <c r="AA53" s="86">
        <v>6.1199999999999921E-2</v>
      </c>
      <c r="AC53" s="86">
        <v>-8.4499691606964911E-2</v>
      </c>
      <c r="AD53" s="86">
        <v>-3.7048440065681462E-2</v>
      </c>
      <c r="AE53" s="86">
        <v>-5.5044969774413859E-2</v>
      </c>
      <c r="AF53" s="86">
        <v>-0.11459902108433739</v>
      </c>
      <c r="AG53" s="86">
        <v>-2.511735658111329E-2</v>
      </c>
      <c r="AH53" s="86">
        <v>-1.8361175115207431E-2</v>
      </c>
      <c r="AI53" s="86">
        <v>-1.2769217672597361E-2</v>
      </c>
      <c r="AJ53" s="86">
        <v>-1.6250944822373489E-2</v>
      </c>
      <c r="AK53" s="86">
        <v>-0.1289533132530121</v>
      </c>
      <c r="AL53" s="86">
        <v>0.1803775745092577</v>
      </c>
      <c r="AM53" s="86">
        <v>6.6153746942157809E-2</v>
      </c>
      <c r="AN53" s="86">
        <v>0.19682733624985141</v>
      </c>
      <c r="AP53" s="86">
        <v>0.23338030864879669</v>
      </c>
      <c r="AQ53" s="86">
        <v>5.1383657892046138E-2</v>
      </c>
      <c r="AR53" s="86">
        <v>0.77161504740238929</v>
      </c>
      <c r="AS53" s="86">
        <v>1.281651269204789</v>
      </c>
      <c r="AT53" s="86">
        <v>1.2717601547388879E-2</v>
      </c>
      <c r="AU53" s="86">
        <v>7.2577949672922859E-3</v>
      </c>
      <c r="AV53" s="86">
        <v>3.096737534921146E-2</v>
      </c>
      <c r="AW53" s="86">
        <v>-1.194139530611205E-3</v>
      </c>
      <c r="BF53" s="86">
        <v>1.031193606599867E-4</v>
      </c>
      <c r="BG53" s="86">
        <v>-6.186523689231116E-4</v>
      </c>
      <c r="BH53" s="86">
        <v>-2.734072736652049E-2</v>
      </c>
      <c r="BI53" s="86">
        <v>1.060726597719164E-4</v>
      </c>
      <c r="BJ53" s="86">
        <v>1.760619398631813E-2</v>
      </c>
      <c r="BK53" s="86">
        <v>1.287195789254247E-2</v>
      </c>
      <c r="BL53" s="86">
        <v>-2.4181930438361698E-3</v>
      </c>
      <c r="BM53" s="86">
        <v>1.825777502707715E-2</v>
      </c>
      <c r="BN53" s="86">
        <v>5.9910386145094474E-3</v>
      </c>
      <c r="BO53" s="86">
        <v>4.7542788509657976E-3</v>
      </c>
      <c r="BP53" s="86">
        <v>2.470488618817579E-2</v>
      </c>
      <c r="BQ53" s="86">
        <v>-2.9005124238612462E-4</v>
      </c>
    </row>
    <row r="54" spans="1:69" x14ac:dyDescent="0.25">
      <c r="A54" s="190">
        <v>273597</v>
      </c>
      <c r="B54" s="86" t="s">
        <v>389</v>
      </c>
      <c r="C54" s="86" t="s">
        <v>449</v>
      </c>
      <c r="D54" s="86">
        <v>500</v>
      </c>
      <c r="E54" s="86" t="s">
        <v>66</v>
      </c>
      <c r="F54" s="86" t="s">
        <v>2901</v>
      </c>
      <c r="G54" s="86" t="s">
        <v>110</v>
      </c>
      <c r="H54" s="86" t="s">
        <v>110</v>
      </c>
      <c r="I54" s="86" t="s">
        <v>61</v>
      </c>
      <c r="J54" s="86">
        <v>0</v>
      </c>
      <c r="K54" s="86">
        <v>0</v>
      </c>
      <c r="L54" s="86" t="s">
        <v>2848</v>
      </c>
      <c r="M54" s="86">
        <v>1.175111736051826E-2</v>
      </c>
      <c r="N54" s="86">
        <v>-1.6352824578790279E-3</v>
      </c>
      <c r="O54" s="86">
        <v>2.6128145054497232E-2</v>
      </c>
      <c r="P54" s="86">
        <v>-7.7011178303096894E-2</v>
      </c>
      <c r="Q54" s="86">
        <v>-7.0066928225248182E-2</v>
      </c>
      <c r="R54" s="86">
        <v>-5.0520759696498503E-2</v>
      </c>
      <c r="S54" s="86">
        <v>-2.8404706790123409E-2</v>
      </c>
      <c r="T54" s="86">
        <v>-7.7011178303096894E-2</v>
      </c>
      <c r="U54" s="86">
        <v>3.9082210691674169E-2</v>
      </c>
      <c r="V54" s="86">
        <v>6.0209952558796687E-2</v>
      </c>
      <c r="W54" s="86">
        <v>-4.767855426319334E-2</v>
      </c>
      <c r="X54" s="86">
        <v>0.25890966297573659</v>
      </c>
      <c r="Y54" s="86">
        <v>0.24011405417573359</v>
      </c>
      <c r="Z54" s="86">
        <v>0.1189756507136859</v>
      </c>
      <c r="AC54" s="86">
        <v>-0.15160557609228159</v>
      </c>
      <c r="AD54" s="86">
        <v>-1.2972874897940649E-2</v>
      </c>
      <c r="AE54" s="86">
        <v>-4.0284239047083482E-2</v>
      </c>
      <c r="AF54" s="86">
        <v>-0.15341774354957999</v>
      </c>
      <c r="AG54" s="86">
        <v>-3.1239369543032049E-2</v>
      </c>
      <c r="AH54" s="86">
        <v>-3.731431266210794E-2</v>
      </c>
      <c r="AI54" s="86">
        <v>-3.6615874459858998E-2</v>
      </c>
      <c r="AJ54" s="86">
        <v>-1.107110711071105E-2</v>
      </c>
      <c r="AK54" s="86">
        <v>-0.1831788713396858</v>
      </c>
      <c r="AL54" s="86">
        <v>-0.29153796677072752</v>
      </c>
      <c r="AM54" s="86">
        <v>8.5203955603778692E-2</v>
      </c>
      <c r="AN54" s="86">
        <v>-0.24889340345933239</v>
      </c>
      <c r="AP54" s="86">
        <v>0.26272553116754332</v>
      </c>
      <c r="AQ54" s="86">
        <v>7.7507269860597763E-2</v>
      </c>
      <c r="AR54" s="86">
        <v>-1.110801002332173</v>
      </c>
      <c r="AS54" s="86">
        <v>1.095460324793482</v>
      </c>
      <c r="AT54" s="86">
        <v>2.8632948506505329E-2</v>
      </c>
      <c r="AU54" s="86">
        <v>-0.1176680176368413</v>
      </c>
      <c r="AV54" s="86">
        <v>2.7808902923500019E-2</v>
      </c>
      <c r="AW54" s="86">
        <v>-1.6352824578790279E-3</v>
      </c>
      <c r="BF54" s="86">
        <v>7.1880801637551617E-3</v>
      </c>
      <c r="BG54" s="86">
        <v>4.3009736269967744E-3</v>
      </c>
      <c r="BH54" s="86">
        <v>-3.3883947479880221E-3</v>
      </c>
      <c r="BI54" s="86">
        <v>8.8303347971856461E-3</v>
      </c>
      <c r="BJ54" s="86">
        <v>8.9402733570491666E-3</v>
      </c>
      <c r="BK54" s="86">
        <v>-2.3660403618650521E-3</v>
      </c>
      <c r="BL54" s="86">
        <v>2.325148809525501E-4</v>
      </c>
      <c r="BM54" s="86">
        <v>6.8808405783626903E-3</v>
      </c>
      <c r="BN54" s="86">
        <v>-9.2306272211239992E-5</v>
      </c>
      <c r="BO54" s="86">
        <v>-2.169397645972793E-3</v>
      </c>
      <c r="BP54" s="86">
        <v>1.887316125451011E-2</v>
      </c>
      <c r="BQ54" s="86">
        <v>-9.8884151319968971E-3</v>
      </c>
    </row>
    <row r="55" spans="1:69" x14ac:dyDescent="0.25">
      <c r="A55" s="190">
        <v>297890</v>
      </c>
      <c r="B55" s="86" t="s">
        <v>450</v>
      </c>
      <c r="C55" s="86" t="s">
        <v>451</v>
      </c>
      <c r="E55" s="86" t="s">
        <v>452</v>
      </c>
      <c r="F55" s="86" t="s">
        <v>2902</v>
      </c>
      <c r="G55" s="86" t="s">
        <v>110</v>
      </c>
      <c r="H55" s="86" t="s">
        <v>110</v>
      </c>
      <c r="I55" s="86" t="s">
        <v>61</v>
      </c>
      <c r="J55" s="86">
        <v>0</v>
      </c>
      <c r="K55" s="86">
        <v>0</v>
      </c>
      <c r="L55" s="86" t="s">
        <v>2848</v>
      </c>
      <c r="M55" s="86">
        <v>4.6816479400748623E-3</v>
      </c>
      <c r="N55" s="86">
        <v>-2.3245002324500108E-3</v>
      </c>
      <c r="O55" s="86">
        <v>2.728578267113457E-2</v>
      </c>
      <c r="P55" s="86">
        <v>-9.6908167974157911E-3</v>
      </c>
      <c r="Q55" s="86">
        <v>4.78515625E-2</v>
      </c>
      <c r="R55" s="86">
        <v>0.1778265642151482</v>
      </c>
      <c r="S55" s="86">
        <v>0.13066385669125391</v>
      </c>
      <c r="T55" s="86">
        <v>-9.6908167974157911E-3</v>
      </c>
      <c r="U55" s="86">
        <v>0.2160493827160492</v>
      </c>
      <c r="V55" s="86">
        <v>-7.906976744186045E-2</v>
      </c>
      <c r="W55" s="86">
        <v>4.991861096039063E-2</v>
      </c>
      <c r="X55" s="86">
        <v>0.32304379038047371</v>
      </c>
      <c r="Y55" s="86">
        <v>0.40991902834008109</v>
      </c>
      <c r="Z55" s="86">
        <v>-1.6915422885572021E-2</v>
      </c>
      <c r="AC55" s="86">
        <v>-5.8166589111214508E-2</v>
      </c>
      <c r="AD55" s="86">
        <v>-3.5616438356164362E-2</v>
      </c>
      <c r="AE55" s="86">
        <v>-7.3170731707317083E-2</v>
      </c>
      <c r="AF55" s="86">
        <v>-0.35788765556676749</v>
      </c>
      <c r="AG55" s="86">
        <v>-8.6160473882606423E-3</v>
      </c>
      <c r="AH55" s="86">
        <v>-3.631532329495122E-2</v>
      </c>
      <c r="AI55" s="86">
        <v>-3.6779324055666043E-2</v>
      </c>
      <c r="AJ55" s="86">
        <v>-9.9800399201607965E-4</v>
      </c>
      <c r="AK55" s="86">
        <v>-0.39926000672721151</v>
      </c>
      <c r="AL55" s="86">
        <v>-1.358650842797626E-4</v>
      </c>
      <c r="AM55" s="86">
        <v>4.7306994083656573E-2</v>
      </c>
      <c r="AN55" s="86">
        <v>-3.4181017682793913E-2</v>
      </c>
      <c r="AP55" s="86">
        <v>0.10634932075144039</v>
      </c>
      <c r="AQ55" s="86">
        <v>0.14039777932307851</v>
      </c>
      <c r="AR55" s="86">
        <v>-4.077897908963248E-3</v>
      </c>
      <c r="AS55" s="86">
        <v>0.33482849744402648</v>
      </c>
      <c r="AT55" s="86">
        <v>-6.3682510383017976E-2</v>
      </c>
      <c r="AU55" s="86">
        <v>2.562838836865455E-2</v>
      </c>
      <c r="AV55" s="86">
        <v>2.96792723791286E-2</v>
      </c>
      <c r="AW55" s="86">
        <v>-2.3245002324500108E-3</v>
      </c>
      <c r="BF55" s="86">
        <v>-2.2446689113355678E-3</v>
      </c>
      <c r="BG55" s="86">
        <v>1.3498312710911181E-2</v>
      </c>
      <c r="BH55" s="86">
        <v>4.4395116537181423E-3</v>
      </c>
      <c r="BI55" s="86">
        <v>-1.1049723756906051E-2</v>
      </c>
      <c r="BJ55" s="86">
        <v>4.6927374301676039E-2</v>
      </c>
      <c r="BK55" s="86">
        <v>4.4290288153681967E-2</v>
      </c>
      <c r="BL55" s="86">
        <v>-1.3285641287685279E-2</v>
      </c>
      <c r="BM55" s="86">
        <v>6.7322630761263991E-3</v>
      </c>
      <c r="BN55" s="86">
        <v>2.1956087824351211E-2</v>
      </c>
      <c r="BO55" s="86">
        <v>1.123046875E-2</v>
      </c>
      <c r="BP55" s="86">
        <v>2.4625784645098792E-2</v>
      </c>
      <c r="BQ55" s="86">
        <v>1.3564078578110371E-2</v>
      </c>
    </row>
    <row r="56" spans="1:69" x14ac:dyDescent="0.25">
      <c r="A56" s="190">
        <v>368504</v>
      </c>
      <c r="B56" s="86" t="s">
        <v>412</v>
      </c>
      <c r="C56" s="86" t="s">
        <v>1019</v>
      </c>
      <c r="D56" s="86">
        <v>100</v>
      </c>
      <c r="E56" s="86" t="s">
        <v>453</v>
      </c>
      <c r="F56" s="86" t="s">
        <v>2903</v>
      </c>
      <c r="G56" s="86" t="s">
        <v>110</v>
      </c>
      <c r="H56" s="86" t="s">
        <v>110</v>
      </c>
      <c r="I56" s="86" t="s">
        <v>61</v>
      </c>
      <c r="J56" s="86">
        <v>0</v>
      </c>
      <c r="K56" s="86">
        <v>0</v>
      </c>
      <c r="L56" s="86" t="s">
        <v>2848</v>
      </c>
      <c r="W56" s="86">
        <v>-1.0355987055016169E-2</v>
      </c>
      <c r="X56" s="86">
        <v>0.20046620046620059</v>
      </c>
      <c r="Y56" s="86">
        <v>9.5319148936169995E-2</v>
      </c>
      <c r="AE56" s="86">
        <v>-3.1434184675834857E-2</v>
      </c>
      <c r="AF56" s="86">
        <v>-0.50278962914341985</v>
      </c>
      <c r="AG56" s="86">
        <v>-4.0358744394618798E-2</v>
      </c>
      <c r="AH56" s="86">
        <v>-3.152088258471223E-2</v>
      </c>
      <c r="AI56" s="86">
        <v>-1.273261508325162E-2</v>
      </c>
      <c r="AK56" s="86">
        <v>-0.51460452904496223</v>
      </c>
      <c r="AM56" s="86">
        <v>0.28855890679857321</v>
      </c>
      <c r="AQ56" s="86">
        <v>0.61939388433081277</v>
      </c>
      <c r="AS56" s="86">
        <v>0.46539221245552909</v>
      </c>
    </row>
    <row r="57" spans="1:69" x14ac:dyDescent="0.25">
      <c r="A57" s="190">
        <v>301278</v>
      </c>
      <c r="B57" s="86" t="s">
        <v>344</v>
      </c>
      <c r="C57" s="86" t="s">
        <v>394</v>
      </c>
      <c r="D57" s="86" t="s">
        <v>2743</v>
      </c>
      <c r="E57" s="86" t="s">
        <v>60</v>
      </c>
      <c r="F57" s="86" t="s">
        <v>2904</v>
      </c>
      <c r="G57" s="86" t="s">
        <v>110</v>
      </c>
      <c r="H57" s="86" t="s">
        <v>110</v>
      </c>
      <c r="I57" s="86" t="s">
        <v>65</v>
      </c>
      <c r="J57" s="86">
        <v>0</v>
      </c>
      <c r="K57" s="86">
        <v>0</v>
      </c>
      <c r="L57" s="86" t="s">
        <v>2848</v>
      </c>
      <c r="M57" s="86">
        <v>-2.4923312883434749E-3</v>
      </c>
      <c r="N57" s="86">
        <v>-3.9245716473628178E-3</v>
      </c>
      <c r="O57" s="86">
        <v>1.7602190494817149E-2</v>
      </c>
      <c r="P57" s="86">
        <v>1.0732844446602829E-2</v>
      </c>
      <c r="Q57" s="86">
        <v>3.1624863685932432E-2</v>
      </c>
      <c r="R57" s="86">
        <v>7.5333264441459047E-2</v>
      </c>
      <c r="S57" s="86">
        <v>0.24451354422053459</v>
      </c>
      <c r="T57" s="86">
        <v>1.0732844446602829E-2</v>
      </c>
      <c r="U57" s="86">
        <v>7.2839055905798977E-2</v>
      </c>
      <c r="V57" s="86">
        <v>8.2149300857013996E-2</v>
      </c>
      <c r="W57" s="86">
        <v>7.5555303073340241E-3</v>
      </c>
      <c r="X57" s="86">
        <v>0.16084146663149571</v>
      </c>
      <c r="Y57" s="86">
        <v>0.27686089592455382</v>
      </c>
      <c r="Z57" s="86">
        <v>7.9243911304979875E-2</v>
      </c>
      <c r="AC57" s="86">
        <v>-6.856428502740651E-2</v>
      </c>
      <c r="AD57" s="86">
        <v>-8.4167308185783794E-3</v>
      </c>
      <c r="AE57" s="86">
        <v>-2.3617932908349831E-2</v>
      </c>
      <c r="AF57" s="86">
        <v>-5.5898510505748428E-2</v>
      </c>
      <c r="AG57" s="86">
        <v>-3.7434627030002783E-2</v>
      </c>
      <c r="AH57" s="86">
        <v>-2.0138616450895881E-2</v>
      </c>
      <c r="AI57" s="86">
        <v>-5.3994624969460073E-2</v>
      </c>
      <c r="AJ57" s="86">
        <v>-5.6345834103085114E-3</v>
      </c>
      <c r="AK57" s="86">
        <v>-8.230112854390309E-2</v>
      </c>
      <c r="AL57" s="86">
        <v>4.2798543381140419E-2</v>
      </c>
      <c r="AM57" s="86">
        <v>0.1156278073761281</v>
      </c>
      <c r="AN57" s="86">
        <v>3.8863517424656553E-2</v>
      </c>
      <c r="AP57" s="86">
        <v>0.17169623236642681</v>
      </c>
      <c r="AQ57" s="86">
        <v>6.2498925388975363E-2</v>
      </c>
      <c r="AR57" s="86">
        <v>0.24753441707448179</v>
      </c>
      <c r="AS57" s="86">
        <v>1.8453115804778271</v>
      </c>
      <c r="AT57" s="86">
        <v>8.6931183526783862E-3</v>
      </c>
      <c r="AU57" s="86">
        <v>-1.376986037554162E-2</v>
      </c>
      <c r="AV57" s="86">
        <v>2.161157832974769E-2</v>
      </c>
      <c r="AW57" s="86">
        <v>-3.9245716473628178E-3</v>
      </c>
      <c r="BF57" s="86">
        <v>5.001823581514131E-3</v>
      </c>
      <c r="BG57" s="86">
        <v>1.0161231790139389E-2</v>
      </c>
      <c r="BH57" s="86">
        <v>-7.8521939953809516E-3</v>
      </c>
      <c r="BI57" s="86">
        <v>7.3453341609766021E-3</v>
      </c>
      <c r="BJ57" s="86">
        <v>7.7025777960360031E-4</v>
      </c>
      <c r="BK57" s="86">
        <v>1.5803786751500851E-2</v>
      </c>
      <c r="BL57" s="86">
        <v>1.8689700459666449E-3</v>
      </c>
      <c r="BM57" s="86">
        <v>1.0991227185640721E-2</v>
      </c>
      <c r="BN57" s="86">
        <v>2.434782608695452E-3</v>
      </c>
      <c r="BO57" s="86">
        <v>-7.9310002974120053E-4</v>
      </c>
      <c r="BP57" s="86">
        <v>1.9694414128385681E-2</v>
      </c>
      <c r="BQ57" s="86">
        <v>-3.821964199322792E-3</v>
      </c>
    </row>
    <row r="58" spans="1:69" x14ac:dyDescent="0.25">
      <c r="A58" s="190">
        <v>422104</v>
      </c>
      <c r="B58" s="86" t="s">
        <v>434</v>
      </c>
      <c r="C58" s="86" t="s">
        <v>435</v>
      </c>
      <c r="D58" s="86">
        <v>100</v>
      </c>
      <c r="E58" s="86" t="s">
        <v>454</v>
      </c>
      <c r="F58" s="86" t="s">
        <v>2905</v>
      </c>
      <c r="G58" s="86" t="s">
        <v>110</v>
      </c>
      <c r="H58" s="86" t="s">
        <v>110</v>
      </c>
      <c r="J58" s="86">
        <v>0</v>
      </c>
      <c r="K58" s="86">
        <v>0</v>
      </c>
      <c r="L58" s="86" t="s">
        <v>2848</v>
      </c>
      <c r="W58" s="86">
        <v>4.3425414364640869E-2</v>
      </c>
      <c r="X58" s="86">
        <v>0.27321328081035468</v>
      </c>
      <c r="Y58" s="86">
        <v>0.26375677838030048</v>
      </c>
      <c r="Z58" s="86">
        <v>8.4972993827160614E-2</v>
      </c>
      <c r="AE58" s="86">
        <v>-5.0267209905285161E-3</v>
      </c>
      <c r="AF58" s="86">
        <v>-3.3523281482622271E-2</v>
      </c>
      <c r="AG58" s="86">
        <v>-1.6996377821120071E-2</v>
      </c>
      <c r="AH58" s="86">
        <v>-7.9713681470636333E-3</v>
      </c>
      <c r="AI58" s="86">
        <v>-9.1768376617407544E-4</v>
      </c>
      <c r="AJ58" s="86">
        <v>-8.0000000000002292E-4</v>
      </c>
      <c r="AK58" s="86">
        <v>-3.9683762000102638E-2</v>
      </c>
      <c r="AM58" s="86">
        <v>0.17224939115056179</v>
      </c>
      <c r="AQ58" s="86">
        <v>5.3413621991251048E-2</v>
      </c>
      <c r="AS58" s="86">
        <v>3.2192457308043001</v>
      </c>
    </row>
    <row r="59" spans="1:69" x14ac:dyDescent="0.25">
      <c r="A59" s="190">
        <v>485049</v>
      </c>
      <c r="B59" s="86" t="s">
        <v>434</v>
      </c>
      <c r="C59" s="86" t="s">
        <v>435</v>
      </c>
      <c r="D59" s="86">
        <v>100</v>
      </c>
      <c r="E59" s="86" t="s">
        <v>1219</v>
      </c>
      <c r="F59" s="86" t="s">
        <v>2906</v>
      </c>
      <c r="G59" s="86" t="s">
        <v>110</v>
      </c>
      <c r="H59" s="86" t="s">
        <v>110</v>
      </c>
      <c r="I59" s="86" t="s">
        <v>1111</v>
      </c>
      <c r="J59" s="86">
        <v>0</v>
      </c>
      <c r="K59" s="86">
        <v>0</v>
      </c>
      <c r="L59" s="86" t="s">
        <v>2848</v>
      </c>
      <c r="M59" s="86">
        <v>2.084101807451133E-2</v>
      </c>
      <c r="N59" s="86">
        <v>8.8705267634729967E-3</v>
      </c>
      <c r="O59" s="86">
        <v>3.419282511210775E-2</v>
      </c>
      <c r="P59" s="86">
        <v>2.29162816484938E-2</v>
      </c>
      <c r="Q59" s="86">
        <v>4.4602415702063469E-2</v>
      </c>
      <c r="R59" s="86">
        <v>0.14651660567561969</v>
      </c>
      <c r="S59" s="86">
        <v>0.44516971279373369</v>
      </c>
      <c r="T59" s="86">
        <v>2.29162816484938E-2</v>
      </c>
      <c r="U59" s="86">
        <v>0.13422302962548921</v>
      </c>
      <c r="V59" s="86">
        <v>0.1644292571800503</v>
      </c>
      <c r="W59" s="86">
        <v>0.1380555555555556</v>
      </c>
      <c r="AC59" s="86">
        <v>-9.1796875000000014E-2</v>
      </c>
      <c r="AD59" s="86">
        <v>-2.516960651289003E-2</v>
      </c>
      <c r="AE59" s="86">
        <v>-5.4370323196943182E-2</v>
      </c>
      <c r="AF59" s="86">
        <v>-5.1980198019801943E-2</v>
      </c>
      <c r="AG59" s="86">
        <v>-1.8867924528301799E-2</v>
      </c>
      <c r="AK59" s="86">
        <v>-5.4370323196943182E-2</v>
      </c>
      <c r="AL59" s="86">
        <v>1.059300869687285E-2</v>
      </c>
      <c r="AM59" s="86">
        <v>0.1522907165475782</v>
      </c>
      <c r="AN59" s="86">
        <v>8.4284334306013786E-2</v>
      </c>
      <c r="AP59" s="86">
        <v>0.19035650678103139</v>
      </c>
      <c r="AQ59" s="86">
        <v>9.4748238957985231E-2</v>
      </c>
      <c r="AR59" s="86">
        <v>5.4083741514984282E-2</v>
      </c>
      <c r="AS59" s="86">
        <v>1.6041765169540001</v>
      </c>
      <c r="AT59" s="86">
        <v>4.0842727776751131E-2</v>
      </c>
      <c r="AU59" s="86">
        <v>-4.6875E-2</v>
      </c>
      <c r="AV59" s="86">
        <v>2.5099651220727551E-2</v>
      </c>
      <c r="AW59" s="86">
        <v>8.8705267634729967E-3</v>
      </c>
      <c r="BF59" s="86">
        <v>-9.0134153158190067E-3</v>
      </c>
      <c r="BG59" s="86">
        <v>2.5170979341465172E-2</v>
      </c>
      <c r="BH59" s="86">
        <v>5.9147180192571369E-3</v>
      </c>
      <c r="BI59" s="86">
        <v>-7.7943388486256806E-3</v>
      </c>
      <c r="BJ59" s="86">
        <v>3.0457552370452001E-2</v>
      </c>
      <c r="BK59" s="86">
        <v>1.524675672060982E-2</v>
      </c>
      <c r="BL59" s="86">
        <v>8.4969042286917595E-3</v>
      </c>
      <c r="BM59" s="86">
        <v>2.0508131408791149E-2</v>
      </c>
      <c r="BN59" s="86">
        <v>9.0776360058402172E-3</v>
      </c>
      <c r="BO59" s="86">
        <v>1.761449421238126E-3</v>
      </c>
      <c r="BP59" s="86">
        <v>1.7018337101230682E-2</v>
      </c>
      <c r="BQ59" s="86">
        <v>5.5473372781067454E-4</v>
      </c>
    </row>
    <row r="60" spans="1:69" x14ac:dyDescent="0.25">
      <c r="A60" s="190">
        <v>357413</v>
      </c>
      <c r="B60" s="86" t="s">
        <v>351</v>
      </c>
      <c r="C60" s="86" t="s">
        <v>427</v>
      </c>
      <c r="D60" s="86">
        <v>650</v>
      </c>
      <c r="E60" s="86" t="s">
        <v>455</v>
      </c>
      <c r="F60" s="86" t="s">
        <v>2907</v>
      </c>
      <c r="G60" s="86" t="s">
        <v>110</v>
      </c>
      <c r="H60" s="86" t="s">
        <v>110</v>
      </c>
      <c r="J60" s="86">
        <v>0</v>
      </c>
      <c r="K60" s="86">
        <v>0</v>
      </c>
      <c r="L60" s="86" t="s">
        <v>2848</v>
      </c>
      <c r="U60" s="86">
        <v>7.5892857142856984E-2</v>
      </c>
      <c r="V60" s="86">
        <v>1.281085154483819E-2</v>
      </c>
      <c r="W60" s="86">
        <v>4.0784313725490177E-2</v>
      </c>
      <c r="X60" s="86">
        <v>0.1476147614761476</v>
      </c>
      <c r="Y60" s="86">
        <v>7.7594568380213502E-2</v>
      </c>
      <c r="AC60" s="86">
        <v>-0.1119453924914677</v>
      </c>
      <c r="AD60" s="86">
        <v>-6.6716085989621176E-3</v>
      </c>
      <c r="AE60" s="86">
        <v>-5.1761322789360208E-2</v>
      </c>
      <c r="AF60" s="86">
        <v>-6.3753581661891101E-2</v>
      </c>
      <c r="AG60" s="86">
        <v>-2.837423312883447E-2</v>
      </c>
      <c r="AH60" s="86">
        <v>-3.0061892130857679E-2</v>
      </c>
      <c r="AI60" s="86">
        <v>-8.7293889427739069E-3</v>
      </c>
      <c r="AK60" s="86">
        <v>-9.5272206303724946E-2</v>
      </c>
      <c r="AL60" s="86">
        <v>-0.67800084332253574</v>
      </c>
      <c r="AM60" s="86">
        <v>4.6958991311211402E-2</v>
      </c>
      <c r="AP60" s="86">
        <v>0.24896150688409091</v>
      </c>
      <c r="AQ60" s="86">
        <v>6.7347972088528357E-2</v>
      </c>
      <c r="AR60" s="86">
        <v>-2.724512188250706</v>
      </c>
      <c r="AS60" s="86">
        <v>0.69283711559189143</v>
      </c>
      <c r="AT60" s="86">
        <v>1.1065006915629279E-2</v>
      </c>
      <c r="BF60" s="86">
        <v>-2.9761904761904661E-3</v>
      </c>
      <c r="BI60" s="86">
        <v>7.4019245003700274E-3</v>
      </c>
      <c r="BJ60" s="86">
        <v>8.0822924320353984E-3</v>
      </c>
      <c r="BK60" s="86">
        <v>1.7492711370262311E-2</v>
      </c>
      <c r="BL60" s="86">
        <v>-1.5042979942693321E-2</v>
      </c>
      <c r="BM60" s="86">
        <v>1.018181818181829E-2</v>
      </c>
      <c r="BN60" s="86">
        <v>-1.421464108031234E-3</v>
      </c>
      <c r="BO60" s="86">
        <v>7.8291814946618299E-3</v>
      </c>
      <c r="BP60" s="86">
        <v>2.5423728813559251E-2</v>
      </c>
      <c r="BQ60" s="86">
        <v>-1.2295081967213069E-2</v>
      </c>
    </row>
    <row r="61" spans="1:69" x14ac:dyDescent="0.25">
      <c r="A61" s="190">
        <v>388949</v>
      </c>
      <c r="B61" s="86" t="s">
        <v>400</v>
      </c>
      <c r="C61" s="86" t="s">
        <v>456</v>
      </c>
      <c r="D61" s="86">
        <v>280</v>
      </c>
      <c r="E61" s="86" t="s">
        <v>457</v>
      </c>
      <c r="F61" s="86" t="s">
        <v>2908</v>
      </c>
      <c r="G61" s="86" t="s">
        <v>110</v>
      </c>
      <c r="H61" s="86" t="s">
        <v>110</v>
      </c>
      <c r="I61" s="86" t="s">
        <v>458</v>
      </c>
      <c r="J61" s="86">
        <v>0</v>
      </c>
      <c r="K61" s="86">
        <v>0</v>
      </c>
      <c r="L61" s="86" t="s">
        <v>2848</v>
      </c>
      <c r="M61" s="86">
        <v>1.369863013698636E-2</v>
      </c>
      <c r="N61" s="86">
        <v>1.5923566878981439E-3</v>
      </c>
      <c r="P61" s="86">
        <v>2.365194748833677E-2</v>
      </c>
      <c r="Q61" s="86">
        <v>5.803195962994101E-2</v>
      </c>
      <c r="R61" s="86">
        <v>0.13715800891888641</v>
      </c>
      <c r="S61" s="86">
        <v>0.23737704918032801</v>
      </c>
      <c r="T61" s="86">
        <v>2.365194748833677E-2</v>
      </c>
      <c r="U61" s="86">
        <v>0.102182361733931</v>
      </c>
      <c r="V61" s="86">
        <v>1.234792082803726E-2</v>
      </c>
      <c r="W61" s="86">
        <v>8.5434702768545145E-2</v>
      </c>
      <c r="X61" s="86">
        <v>0.28552726818181418</v>
      </c>
      <c r="Y61" s="86">
        <v>0.14839864209505341</v>
      </c>
      <c r="AC61" s="86">
        <v>0</v>
      </c>
      <c r="AD61" s="86">
        <v>-1.4725092031825159E-2</v>
      </c>
      <c r="AE61" s="86">
        <v>-2.8203627852545359E-2</v>
      </c>
      <c r="AF61" s="86">
        <v>-5.3655457362561637E-2</v>
      </c>
      <c r="AG61" s="86">
        <v>-1.2548742845927901E-2</v>
      </c>
      <c r="AH61" s="86">
        <v>-2.7119999999999918E-2</v>
      </c>
      <c r="AI61" s="86">
        <v>-1.1834319526627231E-2</v>
      </c>
      <c r="AK61" s="86">
        <v>-5.9508779983932003E-2</v>
      </c>
      <c r="AL61" s="86">
        <v>0.4061006165128922</v>
      </c>
      <c r="AM61" s="86">
        <v>6.7944025965010368E-2</v>
      </c>
      <c r="AN61" s="86">
        <v>8.7071913368562459E-2</v>
      </c>
      <c r="AP61" s="86">
        <v>3.7104261275609673E-2</v>
      </c>
      <c r="AQ61" s="86">
        <v>3.8113986879186268E-2</v>
      </c>
      <c r="AR61" s="86">
        <v>10.936824665775321</v>
      </c>
      <c r="AS61" s="86">
        <v>1.7748394989745671</v>
      </c>
      <c r="AW61" s="86">
        <v>1.5923566878981439E-3</v>
      </c>
      <c r="BF61" s="86">
        <v>-1.046337817638265E-2</v>
      </c>
      <c r="BG61" s="86">
        <v>1.413897280966769E-2</v>
      </c>
      <c r="BH61" s="86">
        <v>-8.9370829361290482E-4</v>
      </c>
      <c r="BI61" s="86">
        <v>0</v>
      </c>
      <c r="BJ61" s="86">
        <v>1.3059812749716789E-2</v>
      </c>
      <c r="BK61" s="86">
        <v>1.5481516364492579E-2</v>
      </c>
      <c r="BL61" s="86">
        <v>4.2316387455798576E-3</v>
      </c>
      <c r="BM61" s="86">
        <v>1.518125144308469E-2</v>
      </c>
      <c r="BN61" s="86">
        <v>8.2537169992651371E-3</v>
      </c>
      <c r="BO61" s="86">
        <v>8.41042893187538E-4</v>
      </c>
      <c r="BP61" s="86">
        <v>2.616246498599439E-2</v>
      </c>
      <c r="BQ61" s="86">
        <v>-4.7511067919231431E-3</v>
      </c>
    </row>
    <row r="62" spans="1:69" x14ac:dyDescent="0.25">
      <c r="A62" s="190">
        <v>442401</v>
      </c>
      <c r="B62" s="86" t="s">
        <v>401</v>
      </c>
      <c r="C62" s="86" t="s">
        <v>402</v>
      </c>
      <c r="D62" s="86">
        <v>150</v>
      </c>
      <c r="E62" s="86" t="s">
        <v>1682</v>
      </c>
      <c r="F62" s="86" t="s">
        <v>2909</v>
      </c>
      <c r="G62" s="86" t="s">
        <v>110</v>
      </c>
      <c r="H62" s="86" t="s">
        <v>110</v>
      </c>
      <c r="I62" s="86" t="s">
        <v>1671</v>
      </c>
      <c r="J62" s="86">
        <v>0</v>
      </c>
      <c r="K62" s="86">
        <v>0</v>
      </c>
      <c r="L62" s="86" t="s">
        <v>2848</v>
      </c>
      <c r="M62" s="86">
        <v>5.8115400581153498E-3</v>
      </c>
      <c r="N62" s="86">
        <v>-4.6361502347418426E-3</v>
      </c>
      <c r="O62" s="86">
        <v>2.6632770413413279E-2</v>
      </c>
      <c r="P62" s="86">
        <v>1.837286100270186E-2</v>
      </c>
      <c r="Q62" s="86">
        <v>4.6006783842121417E-2</v>
      </c>
      <c r="R62" s="86">
        <v>9.623836608066183E-2</v>
      </c>
      <c r="S62" s="86">
        <v>0.45040191551222852</v>
      </c>
      <c r="T62" s="86">
        <v>1.837286100270186E-2</v>
      </c>
      <c r="U62" s="86">
        <v>9.2274396642182621E-2</v>
      </c>
      <c r="V62" s="86">
        <v>6.0066740823136788E-2</v>
      </c>
      <c r="W62" s="86">
        <v>0.2011691022964508</v>
      </c>
      <c r="X62" s="86">
        <v>0.21635347892331119</v>
      </c>
      <c r="AC62" s="86">
        <v>-4.1845683008651727E-2</v>
      </c>
      <c r="AD62" s="86">
        <v>-1.5820616630333149E-2</v>
      </c>
      <c r="AE62" s="86">
        <v>-4.4132784354091598E-2</v>
      </c>
      <c r="AF62" s="86">
        <v>-7.255807900045548E-2</v>
      </c>
      <c r="AG62" s="86">
        <v>-4.0637057712831361E-2</v>
      </c>
      <c r="AH62" s="86">
        <v>-2.3795240951809571E-2</v>
      </c>
      <c r="AK62" s="86">
        <v>-8.8566408537775684E-2</v>
      </c>
      <c r="AL62" s="86">
        <v>4.6135915596386523E-2</v>
      </c>
      <c r="AM62" s="86">
        <v>0.12578735804382249</v>
      </c>
      <c r="AN62" s="86">
        <v>6.7182346805183535E-2</v>
      </c>
      <c r="AP62" s="86">
        <v>9.2761912054851695E-2</v>
      </c>
      <c r="AQ62" s="86">
        <v>6.5042163836839792E-2</v>
      </c>
      <c r="AR62" s="86">
        <v>0.49414784573273429</v>
      </c>
      <c r="AS62" s="86">
        <v>1.929356805689683</v>
      </c>
      <c r="AT62" s="86">
        <v>1.7472230561393021E-2</v>
      </c>
      <c r="AU62" s="86">
        <v>-2.3250324560368241E-2</v>
      </c>
      <c r="AV62" s="86">
        <v>3.1414563283094221E-2</v>
      </c>
      <c r="AW62" s="86">
        <v>-4.6361502347418426E-3</v>
      </c>
      <c r="BF62" s="86">
        <v>-7.6075550891918642E-3</v>
      </c>
      <c r="BG62" s="86">
        <v>1.01110229976209E-2</v>
      </c>
      <c r="BH62" s="86">
        <v>9.3555773634281802E-3</v>
      </c>
      <c r="BI62" s="86">
        <v>1.2250453720508149E-2</v>
      </c>
      <c r="BJ62" s="86">
        <v>5.0585899980790661E-3</v>
      </c>
      <c r="BK62" s="86">
        <v>1.9495412844036771E-2</v>
      </c>
      <c r="BL62" s="86">
        <v>-6.3117110361204931E-3</v>
      </c>
      <c r="BM62" s="86">
        <v>8.6786994528647021E-3</v>
      </c>
      <c r="BN62" s="86">
        <v>7.8314376281931608E-3</v>
      </c>
      <c r="BO62" s="86">
        <v>1.276595744680864E-2</v>
      </c>
      <c r="BP62" s="86">
        <v>1.7172086225794692E-2</v>
      </c>
      <c r="BQ62" s="86">
        <v>-1.1807286104188909E-2</v>
      </c>
    </row>
    <row r="63" spans="1:69" x14ac:dyDescent="0.25">
      <c r="A63" s="190">
        <v>443257</v>
      </c>
      <c r="B63" s="86" t="s">
        <v>395</v>
      </c>
      <c r="C63" s="86" t="s">
        <v>1016</v>
      </c>
      <c r="D63" s="86">
        <v>440</v>
      </c>
      <c r="E63" s="86" t="s">
        <v>459</v>
      </c>
      <c r="F63" s="86" t="s">
        <v>2910</v>
      </c>
      <c r="G63" s="86" t="s">
        <v>110</v>
      </c>
      <c r="H63" s="86" t="s">
        <v>110</v>
      </c>
      <c r="J63" s="86">
        <v>0</v>
      </c>
      <c r="K63" s="86">
        <v>0</v>
      </c>
      <c r="L63" s="86" t="s">
        <v>2848</v>
      </c>
      <c r="M63" s="86">
        <v>8.4385695739408462E-3</v>
      </c>
      <c r="N63" s="86">
        <v>-7.6014501227916753E-4</v>
      </c>
      <c r="O63" s="86">
        <v>2.4397554250090051E-2</v>
      </c>
      <c r="P63" s="86">
        <v>-3.6149495656230268E-3</v>
      </c>
      <c r="Q63" s="86">
        <v>2.0604395604395531E-2</v>
      </c>
      <c r="R63" s="86">
        <v>6.6995504495504621E-2</v>
      </c>
      <c r="S63" s="86">
        <v>0.30900038299502097</v>
      </c>
      <c r="T63" s="86">
        <v>-3.6149495656230268E-3</v>
      </c>
      <c r="U63" s="86">
        <v>8.3586050037907533E-2</v>
      </c>
      <c r="V63" s="86">
        <v>7.5783320872697457E-2</v>
      </c>
      <c r="W63" s="86">
        <v>0.13675345746735701</v>
      </c>
      <c r="X63" s="86">
        <v>0.29236145781327999</v>
      </c>
      <c r="AC63" s="86">
        <v>-5.7078935291418158E-2</v>
      </c>
      <c r="AD63" s="86">
        <v>-1.175815335107365E-2</v>
      </c>
      <c r="AE63" s="86">
        <v>-4.2800825980852268E-2</v>
      </c>
      <c r="AF63" s="86">
        <v>-4.3853295581747553E-2</v>
      </c>
      <c r="AG63" s="86">
        <v>-1.1624253848570651E-2</v>
      </c>
      <c r="AH63" s="86">
        <v>-1.11720698254364E-2</v>
      </c>
      <c r="AK63" s="86">
        <v>-5.7078935291418158E-2</v>
      </c>
      <c r="AL63" s="86">
        <v>-4.55345505839575E-2</v>
      </c>
      <c r="AM63" s="86">
        <v>0.13330482087980819</v>
      </c>
      <c r="AN63" s="86">
        <v>-1.285064224606935E-2</v>
      </c>
      <c r="AP63" s="86">
        <v>0.116266347582626</v>
      </c>
      <c r="AQ63" s="86">
        <v>5.7761881014839138E-2</v>
      </c>
      <c r="AR63" s="86">
        <v>-0.39420148757849638</v>
      </c>
      <c r="AS63" s="86">
        <v>2.3026778552659368</v>
      </c>
      <c r="AT63" s="86">
        <v>1.300215730861165E-2</v>
      </c>
      <c r="AU63" s="86">
        <v>-3.4879705306780202E-2</v>
      </c>
      <c r="AV63" s="86">
        <v>2.5176837309675019E-2</v>
      </c>
      <c r="AW63" s="86">
        <v>-7.6014501227916753E-4</v>
      </c>
      <c r="BF63" s="86">
        <v>-1.5794794035884909E-3</v>
      </c>
      <c r="BG63" s="86">
        <v>1.778143390495468E-2</v>
      </c>
      <c r="BH63" s="86">
        <v>-7.1499626958468898E-3</v>
      </c>
      <c r="BI63" s="86">
        <v>4.8844636483187376E-3</v>
      </c>
      <c r="BJ63" s="86">
        <v>8.0388857730415708E-3</v>
      </c>
      <c r="BK63" s="86">
        <v>1.28585558852623E-2</v>
      </c>
      <c r="BL63" s="86">
        <v>-1.708984375000111E-3</v>
      </c>
      <c r="BM63" s="86">
        <v>1.363414037662025E-2</v>
      </c>
      <c r="BN63" s="86">
        <v>4.8007681228996457E-3</v>
      </c>
      <c r="BO63" s="86">
        <v>5.3153368370759679E-3</v>
      </c>
      <c r="BP63" s="86">
        <v>1.7168656805085281E-2</v>
      </c>
      <c r="BQ63" s="86">
        <v>-3.659811781108413E-3</v>
      </c>
    </row>
    <row r="64" spans="1:69" x14ac:dyDescent="0.25">
      <c r="A64" s="190">
        <v>455194</v>
      </c>
      <c r="B64" s="86" t="s">
        <v>408</v>
      </c>
      <c r="C64" s="86" t="s">
        <v>269</v>
      </c>
      <c r="D64" s="86" t="s">
        <v>2085</v>
      </c>
      <c r="E64" s="86" t="s">
        <v>253</v>
      </c>
      <c r="F64" s="86" t="s">
        <v>2911</v>
      </c>
      <c r="G64" s="86" t="s">
        <v>110</v>
      </c>
      <c r="H64" s="86" t="s">
        <v>110</v>
      </c>
      <c r="I64" s="86" t="s">
        <v>460</v>
      </c>
      <c r="J64" s="86">
        <v>0</v>
      </c>
      <c r="K64" s="86">
        <v>0</v>
      </c>
      <c r="L64" s="86" t="s">
        <v>2848</v>
      </c>
      <c r="M64" s="86">
        <v>4.3736536327436681E-3</v>
      </c>
      <c r="N64" s="86">
        <v>-3.690992682768957E-3</v>
      </c>
      <c r="O64" s="86">
        <v>2.9852744310575611E-2</v>
      </c>
      <c r="P64" s="86">
        <v>2.3754075454122111E-2</v>
      </c>
      <c r="Q64" s="86">
        <v>5.0023885893673681E-2</v>
      </c>
      <c r="R64" s="86">
        <v>0.1308246361899161</v>
      </c>
      <c r="S64" s="86">
        <v>0.28627588149714622</v>
      </c>
      <c r="T64" s="86">
        <v>2.3754075454122111E-2</v>
      </c>
      <c r="U64" s="86">
        <v>0.13085026335590649</v>
      </c>
      <c r="V64" s="86">
        <v>0.10336239103362389</v>
      </c>
      <c r="W64" s="86">
        <v>1.210679950622739E-2</v>
      </c>
      <c r="X64" s="86">
        <v>0.18997279993709301</v>
      </c>
      <c r="AC64" s="86">
        <v>-7.5161059413027878E-2</v>
      </c>
      <c r="AD64" s="86">
        <v>-8.9540359487962247E-3</v>
      </c>
      <c r="AE64" s="86">
        <v>-4.5524073129871077E-2</v>
      </c>
      <c r="AF64" s="86">
        <v>-6.0779546702219363E-2</v>
      </c>
      <c r="AG64" s="86">
        <v>-1.6470164701648471E-2</v>
      </c>
      <c r="AK64" s="86">
        <v>-7.5161059413027878E-2</v>
      </c>
      <c r="AL64" s="86">
        <v>9.0873596804141199E-2</v>
      </c>
      <c r="AM64" s="86">
        <v>5.0082269771639432E-2</v>
      </c>
      <c r="AN64" s="86">
        <v>8.745930328857443E-2</v>
      </c>
      <c r="AP64" s="86">
        <v>0.1974681210756345</v>
      </c>
      <c r="AQ64" s="86">
        <v>4.4408189756684507E-2</v>
      </c>
      <c r="AR64" s="86">
        <v>0.45868558287956041</v>
      </c>
      <c r="AS64" s="86">
        <v>1.121064683248284</v>
      </c>
      <c r="AT64" s="86">
        <v>2.248985295096162E-2</v>
      </c>
      <c r="AU64" s="86">
        <v>-2.0888917810893529E-2</v>
      </c>
      <c r="AV64" s="86">
        <v>3.366800535475245E-2</v>
      </c>
      <c r="AW64" s="86">
        <v>-3.690992682768957E-3</v>
      </c>
      <c r="BF64" s="86">
        <v>4.0632054176072963E-3</v>
      </c>
      <c r="BG64" s="86">
        <v>1.378896882493996E-2</v>
      </c>
      <c r="BH64" s="86">
        <v>5.3222945002957536E-3</v>
      </c>
      <c r="BI64" s="86">
        <v>1.102941176470584E-2</v>
      </c>
      <c r="BJ64" s="86">
        <v>1.4181818181818301E-2</v>
      </c>
      <c r="BK64" s="86">
        <v>2.5528863391896639E-2</v>
      </c>
      <c r="BL64" s="86">
        <v>1.5383539612614521E-3</v>
      </c>
      <c r="BM64" s="86">
        <v>9.6348530335823579E-3</v>
      </c>
      <c r="BN64" s="86">
        <v>4.8001097167935658E-3</v>
      </c>
      <c r="BO64" s="86">
        <v>1.9791169043881229E-3</v>
      </c>
      <c r="BP64" s="86">
        <v>2.1250510829587291E-2</v>
      </c>
      <c r="BQ64" s="86">
        <v>-3.1836572262387008E-3</v>
      </c>
    </row>
    <row r="65" spans="1:69" x14ac:dyDescent="0.25">
      <c r="A65" s="190">
        <v>422916</v>
      </c>
      <c r="B65" s="86" t="s">
        <v>405</v>
      </c>
      <c r="C65" s="86" t="s">
        <v>406</v>
      </c>
      <c r="D65" s="86" t="s">
        <v>1838</v>
      </c>
      <c r="E65" s="86" t="s">
        <v>461</v>
      </c>
      <c r="F65" s="86" t="s">
        <v>2912</v>
      </c>
      <c r="G65" s="86" t="s">
        <v>110</v>
      </c>
      <c r="H65" s="86" t="s">
        <v>110</v>
      </c>
      <c r="I65" s="86" t="s">
        <v>92</v>
      </c>
      <c r="J65" s="86">
        <v>0</v>
      </c>
      <c r="K65" s="86">
        <v>0</v>
      </c>
      <c r="L65" s="86" t="s">
        <v>2848</v>
      </c>
      <c r="W65" s="86">
        <v>0.10584669378639221</v>
      </c>
      <c r="X65" s="86">
        <v>0.20040214477211801</v>
      </c>
      <c r="AE65" s="86">
        <v>-8.3978055985370628E-2</v>
      </c>
      <c r="AF65" s="86">
        <v>-0.1634184723399103</v>
      </c>
      <c r="AG65" s="86">
        <v>-4.4015825914935802E-2</v>
      </c>
      <c r="AH65" s="86">
        <v>-9.0663580246912161E-3</v>
      </c>
      <c r="AK65" s="86">
        <v>-0.2177097203728362</v>
      </c>
      <c r="AM65" s="86">
        <v>0.1265458532910253</v>
      </c>
      <c r="AQ65" s="86">
        <v>0.1079417292450635</v>
      </c>
      <c r="AS65" s="86">
        <v>1.169594350447807</v>
      </c>
    </row>
    <row r="66" spans="1:69" x14ac:dyDescent="0.25">
      <c r="A66" s="190">
        <v>323018</v>
      </c>
      <c r="B66" s="86" t="s">
        <v>384</v>
      </c>
      <c r="C66" s="86" t="s">
        <v>1020</v>
      </c>
      <c r="D66" s="86" t="s">
        <v>1948</v>
      </c>
      <c r="E66" s="86" t="s">
        <v>462</v>
      </c>
      <c r="F66" s="86" t="s">
        <v>2913</v>
      </c>
      <c r="G66" s="86" t="s">
        <v>110</v>
      </c>
      <c r="H66" s="86" t="s">
        <v>110</v>
      </c>
      <c r="I66" s="86" t="s">
        <v>129</v>
      </c>
      <c r="J66" s="86">
        <v>0</v>
      </c>
      <c r="K66" s="86">
        <v>0</v>
      </c>
      <c r="L66" s="86" t="s">
        <v>2914</v>
      </c>
      <c r="X66" s="86">
        <v>0</v>
      </c>
      <c r="Y66" s="86">
        <v>3.7942664418212591E-2</v>
      </c>
      <c r="Z66" s="86">
        <v>0.17203056766401259</v>
      </c>
      <c r="AH66" s="86">
        <v>-7.5313807531381749E-3</v>
      </c>
      <c r="AI66" s="86">
        <v>-1.60719913162225E-2</v>
      </c>
      <c r="AJ66" s="86">
        <v>-8.9990480928558905E-3</v>
      </c>
      <c r="AK66" s="86">
        <v>-1.60719913162225E-2</v>
      </c>
      <c r="AM66" s="86">
        <v>0.17720449302697031</v>
      </c>
      <c r="AQ66" s="86">
        <v>3.9550857239817439E-2</v>
      </c>
      <c r="AS66" s="86">
        <v>4.4728910770722567</v>
      </c>
    </row>
    <row r="67" spans="1:69" x14ac:dyDescent="0.25">
      <c r="A67" s="190">
        <v>408594</v>
      </c>
      <c r="B67" s="86" t="s">
        <v>442</v>
      </c>
      <c r="C67" s="86" t="s">
        <v>463</v>
      </c>
      <c r="D67" s="86">
        <v>110</v>
      </c>
      <c r="E67" s="86" t="s">
        <v>464</v>
      </c>
      <c r="F67" s="86" t="s">
        <v>2915</v>
      </c>
      <c r="G67" s="86" t="s">
        <v>110</v>
      </c>
      <c r="H67" s="86" t="s">
        <v>110</v>
      </c>
      <c r="I67" s="86" t="s">
        <v>465</v>
      </c>
      <c r="J67" s="86">
        <v>0</v>
      </c>
      <c r="K67" s="86">
        <v>0</v>
      </c>
      <c r="L67" s="86" t="s">
        <v>2848</v>
      </c>
      <c r="X67" s="86">
        <v>9.3128390596745048E-2</v>
      </c>
      <c r="AF67" s="86">
        <v>-0.10530482977038801</v>
      </c>
      <c r="AG67" s="86">
        <v>-2.8688524590163869E-2</v>
      </c>
      <c r="AH67" s="86">
        <v>-5.5698371893744603E-2</v>
      </c>
      <c r="AK67" s="86">
        <v>-0.10530482977038801</v>
      </c>
      <c r="AM67" s="86">
        <v>6.6378259029992837E-2</v>
      </c>
      <c r="AQ67" s="86">
        <v>0.1047239471135686</v>
      </c>
      <c r="AS67" s="86">
        <v>0.63099648421291143</v>
      </c>
    </row>
    <row r="68" spans="1:69" x14ac:dyDescent="0.25">
      <c r="A68" s="190">
        <v>645781</v>
      </c>
      <c r="B68" s="86" t="s">
        <v>386</v>
      </c>
      <c r="C68" s="86" t="s">
        <v>387</v>
      </c>
      <c r="D68" s="86">
        <v>100</v>
      </c>
      <c r="E68" s="86" t="s">
        <v>2442</v>
      </c>
      <c r="F68" s="86" t="s">
        <v>2916</v>
      </c>
      <c r="G68" s="86" t="s">
        <v>110</v>
      </c>
      <c r="H68" s="86" t="s">
        <v>110</v>
      </c>
      <c r="J68" s="86">
        <v>0</v>
      </c>
      <c r="K68" s="86">
        <v>0</v>
      </c>
      <c r="L68" s="86" t="s">
        <v>2848</v>
      </c>
      <c r="M68" s="86">
        <v>6.4161319890008173E-3</v>
      </c>
      <c r="N68" s="86">
        <v>-3.6297640653359942E-3</v>
      </c>
      <c r="O68" s="86">
        <v>1.291512915129123E-2</v>
      </c>
      <c r="P68" s="86">
        <v>1.011959521619166E-2</v>
      </c>
      <c r="Q68" s="86">
        <v>3.0899004577658928E-2</v>
      </c>
      <c r="R68" s="86">
        <v>7.8296659960539916E-2</v>
      </c>
      <c r="S68" s="86">
        <v>0.25460633007867611</v>
      </c>
      <c r="T68" s="86">
        <v>1.011959521619166E-2</v>
      </c>
      <c r="U68" s="86">
        <v>7.1282851021787996E-2</v>
      </c>
      <c r="V68" s="86">
        <v>8.8210383514079949E-2</v>
      </c>
      <c r="W68" s="86">
        <v>0.1081081081081081</v>
      </c>
      <c r="X68" s="86">
        <v>5.9230009871668272E-2</v>
      </c>
      <c r="Y68" s="86">
        <v>0.13556937218428991</v>
      </c>
      <c r="Z68" s="86">
        <v>0.25998300764655879</v>
      </c>
      <c r="AC68" s="86">
        <v>-2.1818181818181709E-2</v>
      </c>
      <c r="AD68" s="86">
        <v>-9.6322241681264104E-3</v>
      </c>
      <c r="AE68" s="86">
        <v>-2.649572649572654E-2</v>
      </c>
      <c r="AF68" s="86">
        <v>-2.750665483584739E-2</v>
      </c>
      <c r="AG68" s="86">
        <v>-4.9866429207480287E-2</v>
      </c>
      <c r="AH68" s="86">
        <v>-2.7105517909003021E-2</v>
      </c>
      <c r="AI68" s="86">
        <v>-1.549815498154958E-2</v>
      </c>
      <c r="AJ68" s="86">
        <v>-9.42507068803017E-3</v>
      </c>
      <c r="AK68" s="86">
        <v>-5.075690115761379E-2</v>
      </c>
      <c r="AL68" s="86">
        <v>4.8579230002598886E-3</v>
      </c>
      <c r="AM68" s="86">
        <v>0.13715270204319441</v>
      </c>
      <c r="AN68" s="86">
        <v>3.6614140252255067E-2</v>
      </c>
      <c r="AP68" s="86">
        <v>4.5772699850625917E-2</v>
      </c>
      <c r="AQ68" s="86">
        <v>5.4679996703867653E-2</v>
      </c>
      <c r="AR68" s="86">
        <v>9.9625025980750265E-2</v>
      </c>
      <c r="AS68" s="86">
        <v>2.5028327305126221</v>
      </c>
      <c r="AT68" s="86">
        <v>-2.7598896044151999E-3</v>
      </c>
      <c r="AU68" s="86">
        <v>-7.3800738007382396E-3</v>
      </c>
      <c r="AV68" s="86">
        <v>1.6605166051660399E-2</v>
      </c>
      <c r="AW68" s="86">
        <v>-3.6297640653359942E-3</v>
      </c>
      <c r="BF68" s="86">
        <v>-5.3238686779057964E-3</v>
      </c>
      <c r="BG68" s="86">
        <v>1.516503122212298E-2</v>
      </c>
      <c r="BH68" s="86">
        <v>3.5149384885768691E-3</v>
      </c>
      <c r="BI68" s="86">
        <v>-8.756567425569628E-4</v>
      </c>
      <c r="BJ68" s="86">
        <v>1.752848378615113E-3</v>
      </c>
      <c r="BK68" s="86">
        <v>8.7489063867018935E-4</v>
      </c>
      <c r="BL68" s="86">
        <v>8.7412587412589726E-3</v>
      </c>
      <c r="BM68" s="86">
        <v>2.1663778162911651E-2</v>
      </c>
      <c r="BN68" s="86">
        <v>3.3927056827816049E-3</v>
      </c>
      <c r="BO68" s="86">
        <v>8.453085376163294E-4</v>
      </c>
      <c r="BP68" s="86">
        <v>1.520270270270307E-2</v>
      </c>
      <c r="BQ68" s="86">
        <v>-2.2018404119377171E-3</v>
      </c>
    </row>
    <row r="69" spans="1:69" x14ac:dyDescent="0.25">
      <c r="A69" s="190">
        <v>399624</v>
      </c>
      <c r="B69" s="86" t="s">
        <v>396</v>
      </c>
      <c r="C69" s="86" t="s">
        <v>423</v>
      </c>
      <c r="D69" s="86">
        <v>118</v>
      </c>
      <c r="E69" s="86" t="s">
        <v>67</v>
      </c>
      <c r="F69" s="86" t="s">
        <v>2917</v>
      </c>
      <c r="G69" s="86" t="s">
        <v>110</v>
      </c>
      <c r="H69" s="86" t="s">
        <v>110</v>
      </c>
      <c r="I69" s="86" t="s">
        <v>92</v>
      </c>
      <c r="J69" s="86">
        <v>0</v>
      </c>
      <c r="K69" s="86">
        <v>0</v>
      </c>
      <c r="L69" s="86" t="s">
        <v>2848</v>
      </c>
      <c r="M69" s="86">
        <v>-4.031507783911259E-3</v>
      </c>
      <c r="N69" s="86">
        <v>-5.94280054475671E-3</v>
      </c>
      <c r="O69" s="86">
        <v>1.280353200883E-2</v>
      </c>
      <c r="P69" s="86">
        <v>1.0381929151198619E-2</v>
      </c>
      <c r="Q69" s="86">
        <v>1.1973783715654159E-2</v>
      </c>
      <c r="R69" s="86">
        <v>5.1956181533645562E-3</v>
      </c>
      <c r="S69" s="86">
        <v>0.20773164861612509</v>
      </c>
      <c r="T69" s="86">
        <v>1.0381929151198619E-2</v>
      </c>
      <c r="U69" s="86">
        <v>6.2960397909717081E-4</v>
      </c>
      <c r="V69" s="86">
        <v>-4.3254764292878223E-3</v>
      </c>
      <c r="W69" s="86">
        <v>0.18274842202587191</v>
      </c>
      <c r="X69" s="86">
        <v>0.15959532214826269</v>
      </c>
      <c r="Y69" s="86">
        <v>0.13329240962681471</v>
      </c>
      <c r="AC69" s="86">
        <v>-1.503759398496241E-2</v>
      </c>
      <c r="AD69" s="86">
        <v>-5.685006709771865E-2</v>
      </c>
      <c r="AE69" s="86">
        <v>-6.2421344072489282E-2</v>
      </c>
      <c r="AF69" s="86">
        <v>-9.5657646318439274E-2</v>
      </c>
      <c r="AG69" s="86">
        <v>-4.8182521900977382E-2</v>
      </c>
      <c r="AH69" s="86">
        <v>-2.513780858978695E-2</v>
      </c>
      <c r="AI69" s="86">
        <v>-3.9999999999995589E-4</v>
      </c>
      <c r="AK69" s="86">
        <v>-0.1475484867555352</v>
      </c>
      <c r="AL69" s="86">
        <v>5.0250007869083069E-2</v>
      </c>
      <c r="AM69" s="86">
        <v>9.246211489695999E-2</v>
      </c>
      <c r="AN69" s="86">
        <v>3.7575942493387471E-2</v>
      </c>
      <c r="AP69" s="86">
        <v>4.4972270075397149E-2</v>
      </c>
      <c r="AQ69" s="86">
        <v>7.2733737715916583E-2</v>
      </c>
      <c r="AR69" s="86">
        <v>1.1107331517155961</v>
      </c>
      <c r="AS69" s="86">
        <v>1.267146460539442</v>
      </c>
      <c r="AT69" s="86">
        <v>6.5437614043919456E-3</v>
      </c>
      <c r="AU69" s="86">
        <v>-4.8134025129710212E-3</v>
      </c>
      <c r="AV69" s="86">
        <v>1.885840428886798E-2</v>
      </c>
      <c r="AW69" s="86">
        <v>-5.94280054475671E-3</v>
      </c>
      <c r="BF69" s="86">
        <v>-1.8006673802178349E-2</v>
      </c>
      <c r="BG69" s="86">
        <v>1.9170353273065151E-2</v>
      </c>
      <c r="BH69" s="86">
        <v>-3.2712632108705671E-3</v>
      </c>
      <c r="BI69" s="86">
        <v>1.32542287301185E-2</v>
      </c>
      <c r="BJ69" s="86">
        <v>-7.91080104646813E-3</v>
      </c>
      <c r="BK69" s="86">
        <v>2.7563257361712831E-2</v>
      </c>
      <c r="BL69" s="86">
        <v>-5.2547965293902037E-2</v>
      </c>
      <c r="BM69" s="86">
        <v>9.1577453888818106E-3</v>
      </c>
      <c r="BN69" s="86">
        <v>9.5431988802645584E-3</v>
      </c>
      <c r="BO69" s="86">
        <v>-3.655155028989165E-3</v>
      </c>
      <c r="BP69" s="86">
        <v>9.1081593927893056E-3</v>
      </c>
      <c r="BQ69" s="86">
        <v>-6.2527355718127184E-3</v>
      </c>
    </row>
    <row r="70" spans="1:69" x14ac:dyDescent="0.25">
      <c r="A70" s="190">
        <v>477272</v>
      </c>
      <c r="B70" s="86" t="s">
        <v>408</v>
      </c>
      <c r="C70" s="86" t="s">
        <v>269</v>
      </c>
      <c r="D70" s="86" t="s">
        <v>2085</v>
      </c>
      <c r="E70" s="86" t="s">
        <v>466</v>
      </c>
      <c r="F70" s="86" t="s">
        <v>2918</v>
      </c>
      <c r="G70" s="86" t="s">
        <v>110</v>
      </c>
      <c r="H70" s="86" t="s">
        <v>110</v>
      </c>
      <c r="I70" s="86" t="s">
        <v>1117</v>
      </c>
      <c r="J70" s="86">
        <v>0</v>
      </c>
      <c r="K70" s="86">
        <v>0</v>
      </c>
      <c r="L70" s="86" t="s">
        <v>2848</v>
      </c>
      <c r="M70" s="86">
        <v>4.2036431574030697E-3</v>
      </c>
      <c r="N70" s="86">
        <v>-2.3201856148491462E-3</v>
      </c>
      <c r="O70" s="86">
        <v>2.862610637110263E-2</v>
      </c>
      <c r="P70" s="86">
        <v>2.299762093576518E-2</v>
      </c>
      <c r="Q70" s="86">
        <v>5.2545691906004548E-2</v>
      </c>
      <c r="R70" s="86">
        <v>0.1383692199082236</v>
      </c>
      <c r="S70" s="86">
        <v>0.29995507642825753</v>
      </c>
      <c r="T70" s="86">
        <v>2.299762093576518E-2</v>
      </c>
      <c r="U70" s="86">
        <v>0.13470709979303419</v>
      </c>
      <c r="V70" s="86">
        <v>0.110966709987004</v>
      </c>
      <c r="W70" s="86">
        <v>9.8671116539875703E-2</v>
      </c>
      <c r="AC70" s="86">
        <v>-7.8680598877105434E-2</v>
      </c>
      <c r="AD70" s="86">
        <v>-8.544303797468341E-3</v>
      </c>
      <c r="AE70" s="86">
        <v>-4.1724982505248608E-2</v>
      </c>
      <c r="AF70" s="86">
        <v>-5.3272450532724128E-2</v>
      </c>
      <c r="AG70" s="86">
        <v>-1.9434786484799699E-2</v>
      </c>
      <c r="AK70" s="86">
        <v>-7.8680598877105434E-2</v>
      </c>
      <c r="AL70" s="86">
        <v>9.6278106250788698E-2</v>
      </c>
      <c r="AM70" s="86">
        <v>0.1435817451907937</v>
      </c>
      <c r="AN70" s="86">
        <v>8.4592291123845698E-2</v>
      </c>
      <c r="AP70" s="86">
        <v>0.19527285890060239</v>
      </c>
      <c r="AQ70" s="86">
        <v>6.8079668639259364E-2</v>
      </c>
      <c r="AR70" s="86">
        <v>0.49151884292948411</v>
      </c>
      <c r="AS70" s="86">
        <v>2.1046507931992822</v>
      </c>
      <c r="AT70" s="86">
        <v>1.697065820777155E-2</v>
      </c>
      <c r="AU70" s="86">
        <v>-2.167810355583288E-2</v>
      </c>
      <c r="AV70" s="86">
        <v>3.1018260106849379E-2</v>
      </c>
      <c r="AW70" s="86">
        <v>-2.3201856148491462E-3</v>
      </c>
      <c r="BF70" s="86">
        <v>9.8983172860611646E-4</v>
      </c>
      <c r="BG70" s="86">
        <v>1.0967277957569131E-2</v>
      </c>
      <c r="BH70" s="86">
        <v>5.8687533345187504E-3</v>
      </c>
      <c r="BI70" s="86">
        <v>1.228783592644977E-2</v>
      </c>
      <c r="BJ70" s="86">
        <v>1.589380840101318E-2</v>
      </c>
      <c r="BK70" s="86">
        <v>2.5874666895899571E-2</v>
      </c>
      <c r="BL70" s="86">
        <v>2.597620244678911E-3</v>
      </c>
      <c r="BM70" s="86">
        <v>9.7785206853322482E-3</v>
      </c>
      <c r="BN70" s="86">
        <v>4.5901639344263501E-3</v>
      </c>
      <c r="BO70" s="86">
        <v>2.692558746736351E-3</v>
      </c>
      <c r="BP70" s="86">
        <v>2.2052241842297478E-2</v>
      </c>
      <c r="BQ70" s="86">
        <v>-2.373417721519222E-3</v>
      </c>
    </row>
    <row r="71" spans="1:69" x14ac:dyDescent="0.25">
      <c r="A71" s="190">
        <v>408838</v>
      </c>
      <c r="B71" s="86" t="s">
        <v>414</v>
      </c>
      <c r="C71" s="86" t="s">
        <v>415</v>
      </c>
      <c r="D71" s="86">
        <v>75</v>
      </c>
      <c r="E71" s="86" t="s">
        <v>1118</v>
      </c>
      <c r="F71" s="86" t="s">
        <v>2919</v>
      </c>
      <c r="G71" s="86" t="s">
        <v>110</v>
      </c>
      <c r="H71" s="86" t="s">
        <v>110</v>
      </c>
      <c r="I71" s="86" t="s">
        <v>1624</v>
      </c>
      <c r="J71" s="86">
        <v>0</v>
      </c>
      <c r="K71" s="86">
        <v>0</v>
      </c>
      <c r="L71" s="86" t="s">
        <v>2848</v>
      </c>
      <c r="M71" s="86">
        <v>2.2087244616233459E-3</v>
      </c>
      <c r="N71" s="86">
        <v>-5.506607929516294E-4</v>
      </c>
      <c r="O71" s="86">
        <v>2.484472049689446E-2</v>
      </c>
      <c r="P71" s="86">
        <v>8.8938299055030257E-3</v>
      </c>
      <c r="Q71" s="86">
        <v>3.1836270608300188E-2</v>
      </c>
      <c r="R71" s="86">
        <v>7.0165094339622591E-2</v>
      </c>
      <c r="S71" s="86">
        <v>0.13084112149532709</v>
      </c>
      <c r="T71" s="86">
        <v>8.8938299055030257E-3</v>
      </c>
      <c r="U71" s="86">
        <v>8.964264082374318E-2</v>
      </c>
      <c r="V71" s="86">
        <v>3.4461152882205408E-2</v>
      </c>
      <c r="W71" s="86">
        <v>3.6363636363636383E-2</v>
      </c>
      <c r="X71" s="86">
        <v>0.3379669852302345</v>
      </c>
      <c r="AC71" s="86">
        <v>-8.0573951434878652E-2</v>
      </c>
      <c r="AD71" s="86">
        <v>-1.4857142857142871E-2</v>
      </c>
      <c r="AE71" s="86">
        <v>-6.0176991150442533E-2</v>
      </c>
      <c r="AF71" s="86">
        <v>-6.4478311840562644E-2</v>
      </c>
      <c r="AG71" s="86">
        <v>-2.051282051282053E-2</v>
      </c>
      <c r="AH71" s="86">
        <v>-2.1719457013574681E-2</v>
      </c>
      <c r="AK71" s="86">
        <v>-0.1506447831184056</v>
      </c>
      <c r="AL71" s="86">
        <v>2.4605032792101019E-2</v>
      </c>
      <c r="AM71" s="86">
        <v>0.128260840588615</v>
      </c>
      <c r="AN71" s="86">
        <v>3.2128587734996612E-2</v>
      </c>
      <c r="AP71" s="86">
        <v>0.18761879394943201</v>
      </c>
      <c r="AQ71" s="86">
        <v>8.4412851567063144E-2</v>
      </c>
      <c r="AR71" s="86">
        <v>0.12955640366295201</v>
      </c>
      <c r="AS71" s="86">
        <v>1.5159187448906459</v>
      </c>
      <c r="AT71" s="86">
        <v>5.558643690939391E-3</v>
      </c>
      <c r="AU71" s="86">
        <v>-1.6030956329463719E-2</v>
      </c>
      <c r="AV71" s="86">
        <v>2.5409373235460331E-2</v>
      </c>
      <c r="AW71" s="86">
        <v>-5.506607929516294E-4</v>
      </c>
      <c r="BF71" s="86">
        <v>1.9382192610539081E-2</v>
      </c>
      <c r="BG71" s="86">
        <v>3.5650623885918891E-3</v>
      </c>
      <c r="BH71" s="86">
        <v>4.1444641799881499E-3</v>
      </c>
      <c r="BI71" s="86">
        <v>-1.179245283018826E-3</v>
      </c>
      <c r="BJ71" s="86">
        <v>8.2644628099173278E-3</v>
      </c>
      <c r="BK71" s="86">
        <v>2.4590163934426149E-2</v>
      </c>
      <c r="BL71" s="86">
        <v>-8.5714285714285632E-3</v>
      </c>
      <c r="BM71" s="86">
        <v>6.916426512968199E-3</v>
      </c>
      <c r="BN71" s="86">
        <v>2.2792022792021971E-3</v>
      </c>
      <c r="BO71" s="86">
        <v>-5.6850483229098359E-4</v>
      </c>
      <c r="BP71" s="86">
        <v>2.502844141069405E-2</v>
      </c>
      <c r="BQ71" s="86">
        <v>-1.0451045104510561E-2</v>
      </c>
    </row>
    <row r="72" spans="1:69" x14ac:dyDescent="0.25">
      <c r="A72" s="190">
        <v>366342</v>
      </c>
      <c r="B72" s="86" t="s">
        <v>442</v>
      </c>
      <c r="C72" s="86" t="s">
        <v>463</v>
      </c>
      <c r="D72" s="86">
        <v>110</v>
      </c>
      <c r="E72" s="86" t="s">
        <v>467</v>
      </c>
      <c r="F72" s="86" t="s">
        <v>2920</v>
      </c>
      <c r="G72" s="86" t="s">
        <v>420</v>
      </c>
      <c r="H72" s="86" t="s">
        <v>420</v>
      </c>
      <c r="I72" s="86" t="s">
        <v>1497</v>
      </c>
      <c r="J72" s="86">
        <v>0</v>
      </c>
      <c r="K72" s="86">
        <v>0</v>
      </c>
      <c r="L72" s="86" t="s">
        <v>2848</v>
      </c>
      <c r="V72" s="86">
        <v>-4.4218989280244918E-2</v>
      </c>
      <c r="W72" s="86">
        <v>0.1399486652137267</v>
      </c>
      <c r="X72" s="86">
        <v>0.6395930232558138</v>
      </c>
      <c r="Y72" s="86">
        <v>0.1682340647857892</v>
      </c>
      <c r="AD72" s="86">
        <v>-6.3859819907520071E-2</v>
      </c>
      <c r="AE72" s="86">
        <v>-9.5305098259931442E-2</v>
      </c>
      <c r="AF72" s="86">
        <v>-5.1793198430464128E-2</v>
      </c>
      <c r="AG72" s="86">
        <v>-2.848664688427302E-2</v>
      </c>
      <c r="AH72" s="86">
        <v>-3.1161473087818619E-2</v>
      </c>
      <c r="AI72" s="86">
        <v>-5.1536174430128777E-2</v>
      </c>
      <c r="AK72" s="86">
        <v>-9.7931616715913827E-2</v>
      </c>
      <c r="AM72" s="86">
        <v>0.13611204463453719</v>
      </c>
      <c r="AQ72" s="86">
        <v>9.6082699726149259E-2</v>
      </c>
      <c r="AS72" s="86">
        <v>1.4135138628826709</v>
      </c>
      <c r="BF72" s="86">
        <v>2.8690166232725689E-2</v>
      </c>
      <c r="BG72" s="86">
        <v>-3.3292771963981498E-2</v>
      </c>
      <c r="BH72" s="86">
        <v>-1.7672826141684639E-2</v>
      </c>
      <c r="BI72" s="86">
        <v>-2.8190671450538658E-3</v>
      </c>
      <c r="BJ72" s="86">
        <v>-2.8784374196865188E-3</v>
      </c>
      <c r="BK72" s="86">
        <v>1.9073148100416939E-3</v>
      </c>
      <c r="BL72" s="86">
        <v>1.6155587569458781E-2</v>
      </c>
      <c r="BM72" s="86">
        <v>-2.430379746835443E-2</v>
      </c>
      <c r="BN72" s="86">
        <v>6.5253680004047077E-3</v>
      </c>
      <c r="BO72" s="86">
        <v>-1.7639963815458851E-2</v>
      </c>
    </row>
    <row r="73" spans="1:69" x14ac:dyDescent="0.25">
      <c r="A73" s="190">
        <v>44174</v>
      </c>
      <c r="B73" s="86" t="s">
        <v>405</v>
      </c>
      <c r="C73" s="86" t="s">
        <v>406</v>
      </c>
      <c r="D73" s="86" t="s">
        <v>1838</v>
      </c>
      <c r="E73" s="86" t="s">
        <v>468</v>
      </c>
      <c r="F73" s="86" t="s">
        <v>2921</v>
      </c>
      <c r="G73" s="86" t="s">
        <v>420</v>
      </c>
      <c r="H73" s="86" t="s">
        <v>420</v>
      </c>
      <c r="I73" s="86" t="s">
        <v>92</v>
      </c>
      <c r="J73" s="86">
        <v>0</v>
      </c>
      <c r="K73" s="86">
        <v>0</v>
      </c>
      <c r="L73" s="86" t="s">
        <v>2848</v>
      </c>
      <c r="M73" s="86">
        <v>1.2823663457027351E-2</v>
      </c>
      <c r="N73" s="86">
        <v>2.6096379680209392E-3</v>
      </c>
      <c r="O73" s="86">
        <v>3.8340853393188379E-2</v>
      </c>
      <c r="P73" s="86">
        <v>1.214664310954072E-3</v>
      </c>
      <c r="Q73" s="86">
        <v>2.0989572776614281E-2</v>
      </c>
      <c r="R73" s="86">
        <v>9.1016292445792013E-2</v>
      </c>
      <c r="S73" s="86">
        <v>0.35465845933185908</v>
      </c>
      <c r="T73" s="86">
        <v>1.214664310954072E-3</v>
      </c>
      <c r="U73" s="86">
        <v>0.13920547462701571</v>
      </c>
      <c r="V73" s="86">
        <v>-3.459947348627312E-3</v>
      </c>
      <c r="W73" s="86">
        <v>0.1424765833118502</v>
      </c>
      <c r="X73" s="86">
        <v>0.30226051924798569</v>
      </c>
      <c r="Y73" s="86">
        <v>0.34402887797052051</v>
      </c>
      <c r="Z73" s="86">
        <v>1.459891144005288E-2</v>
      </c>
      <c r="AA73" s="86">
        <v>-6.2680078855582577E-3</v>
      </c>
      <c r="AB73" s="86">
        <v>0.23759774788864549</v>
      </c>
      <c r="AC73" s="86">
        <v>-6.8662983425414506E-2</v>
      </c>
      <c r="AD73" s="86">
        <v>-2.404827017406785E-2</v>
      </c>
      <c r="AE73" s="86">
        <v>-6.7623318385650236E-2</v>
      </c>
      <c r="AF73" s="86">
        <v>-6.5785800688564239E-2</v>
      </c>
      <c r="AG73" s="86">
        <v>-3.7213948986918981E-2</v>
      </c>
      <c r="AH73" s="86">
        <v>-1.837982267924371E-2</v>
      </c>
      <c r="AI73" s="86">
        <v>-3.3557726375461873E-2</v>
      </c>
      <c r="AJ73" s="86">
        <v>-3.9196520209178458E-2</v>
      </c>
      <c r="AK73" s="86">
        <v>-6.6810028835345314E-2</v>
      </c>
      <c r="AL73" s="86">
        <v>1.5911972345010961E-2</v>
      </c>
      <c r="AM73" s="86">
        <v>0.16557611191168739</v>
      </c>
      <c r="AN73" s="86">
        <v>4.3448659751217367E-3</v>
      </c>
      <c r="AO73" s="86">
        <v>0.12854747964769661</v>
      </c>
      <c r="AP73" s="86">
        <v>0.12527349381794139</v>
      </c>
      <c r="AQ73" s="86">
        <v>7.5698469756423747E-2</v>
      </c>
      <c r="AR73" s="86">
        <v>0.1246405387181956</v>
      </c>
      <c r="AS73" s="86">
        <v>2.1833769672633281</v>
      </c>
      <c r="AT73" s="86">
        <v>-9.6510600706712912E-3</v>
      </c>
      <c r="AU73" s="86">
        <v>-3.3940637334701207E-2</v>
      </c>
      <c r="AV73" s="86">
        <v>3.5638212592473677E-2</v>
      </c>
      <c r="AW73" s="86">
        <v>2.6096379680209392E-3</v>
      </c>
      <c r="BF73" s="86">
        <v>1.552318413968368E-2</v>
      </c>
      <c r="BG73" s="86">
        <v>9.1913586364085198E-3</v>
      </c>
      <c r="BH73" s="86">
        <v>1.097336442862407E-2</v>
      </c>
      <c r="BI73" s="86">
        <v>2.013015395075524E-2</v>
      </c>
      <c r="BJ73" s="86">
        <v>-2.4755421199210699E-3</v>
      </c>
      <c r="BK73" s="86">
        <v>2.3003316868303699E-2</v>
      </c>
      <c r="BL73" s="86">
        <v>2.9390497072612209E-3</v>
      </c>
      <c r="BM73" s="86">
        <v>8.1401027978711404E-4</v>
      </c>
      <c r="BN73" s="86">
        <v>1.0054366370191751E-2</v>
      </c>
      <c r="BO73" s="86">
        <v>1.8917640699953611E-3</v>
      </c>
      <c r="BP73" s="86">
        <v>3.1222604356328839E-2</v>
      </c>
      <c r="BQ73" s="86">
        <v>-1.7233146677084869E-2</v>
      </c>
    </row>
    <row r="74" spans="1:69" x14ac:dyDescent="0.25">
      <c r="A74" s="190">
        <v>57159</v>
      </c>
      <c r="B74" s="86" t="s">
        <v>344</v>
      </c>
      <c r="C74" s="86" t="s">
        <v>394</v>
      </c>
      <c r="D74" s="86" t="s">
        <v>2743</v>
      </c>
      <c r="E74" s="86" t="s">
        <v>58</v>
      </c>
      <c r="F74" s="86" t="s">
        <v>2922</v>
      </c>
      <c r="G74" s="86" t="s">
        <v>420</v>
      </c>
      <c r="H74" s="86" t="s">
        <v>420</v>
      </c>
      <c r="I74" s="86" t="s">
        <v>127</v>
      </c>
      <c r="J74" s="86">
        <v>0</v>
      </c>
      <c r="K74" s="86">
        <v>0</v>
      </c>
      <c r="L74" s="86" t="s">
        <v>2848</v>
      </c>
      <c r="M74" s="86">
        <v>1.298452266812777E-2</v>
      </c>
      <c r="N74" s="86">
        <v>3.6368571040847901E-3</v>
      </c>
      <c r="O74" s="86">
        <v>4.9317556255497941E-2</v>
      </c>
      <c r="P74" s="86">
        <v>-4.4322117124101952E-2</v>
      </c>
      <c r="Q74" s="86">
        <v>-1.2260270313585011E-2</v>
      </c>
      <c r="R74" s="86">
        <v>6.5873642376894637E-3</v>
      </c>
      <c r="S74" s="86">
        <v>0.29094082736952348</v>
      </c>
      <c r="T74" s="86">
        <v>-4.4322117124101952E-2</v>
      </c>
      <c r="U74" s="86">
        <v>9.2156143272460467E-2</v>
      </c>
      <c r="V74" s="86">
        <v>4.7668332495490517E-2</v>
      </c>
      <c r="W74" s="86">
        <v>0.17460923931920799</v>
      </c>
      <c r="X74" s="86">
        <v>0.1836046702844927</v>
      </c>
      <c r="Y74" s="86">
        <v>0.3097135472754684</v>
      </c>
      <c r="Z74" s="86">
        <v>0.12231085327532031</v>
      </c>
      <c r="AA74" s="86">
        <v>0.1523676880222842</v>
      </c>
      <c r="AB74" s="86">
        <v>5.8216654384672051E-2</v>
      </c>
      <c r="AC74" s="86">
        <v>-0.14644264675378549</v>
      </c>
      <c r="AD74" s="86">
        <v>-4.0127606844367128E-2</v>
      </c>
      <c r="AE74" s="86">
        <v>-7.7747402952432959E-2</v>
      </c>
      <c r="AF74" s="86">
        <v>-6.2146400905213672E-2</v>
      </c>
      <c r="AG74" s="86">
        <v>-4.5442341253859639E-2</v>
      </c>
      <c r="AH74" s="86">
        <v>-2.4627138619092121E-2</v>
      </c>
      <c r="AI74" s="86">
        <v>-2.955949425552792E-2</v>
      </c>
      <c r="AJ74" s="86">
        <v>-2.748143146522632E-2</v>
      </c>
      <c r="AK74" s="86">
        <v>-0.14922210161782201</v>
      </c>
      <c r="AL74" s="86">
        <v>-0.12964857071965069</v>
      </c>
      <c r="AM74" s="86">
        <v>0.1615550670151911</v>
      </c>
      <c r="AN74" s="86">
        <v>-0.149480931898647</v>
      </c>
      <c r="AO74" s="86">
        <v>0.1233305682688772</v>
      </c>
      <c r="AP74" s="86">
        <v>0.26774393513957973</v>
      </c>
      <c r="AQ74" s="86">
        <v>9.471813590520374E-2</v>
      </c>
      <c r="AR74" s="86">
        <v>-0.48533830370551462</v>
      </c>
      <c r="AS74" s="86">
        <v>1.702496030835627</v>
      </c>
      <c r="AT74" s="86">
        <v>-9.6655812270637353E-3</v>
      </c>
      <c r="AU74" s="86">
        <v>-7.5495824634655539E-2</v>
      </c>
      <c r="AV74" s="86">
        <v>4.5515166992991192E-2</v>
      </c>
      <c r="AW74" s="86">
        <v>3.6368571040847901E-3</v>
      </c>
      <c r="BF74" s="86">
        <v>2.4866634677806369E-2</v>
      </c>
      <c r="BG74" s="86">
        <v>6.3068025337373879E-3</v>
      </c>
      <c r="BH74" s="86">
        <v>3.1473220394646621E-3</v>
      </c>
      <c r="BI74" s="86">
        <v>-5.4837125552462673E-3</v>
      </c>
      <c r="BJ74" s="86">
        <v>-1.218006748415768E-2</v>
      </c>
      <c r="BK74" s="86">
        <v>3.5491127218195473E-2</v>
      </c>
      <c r="BL74" s="86">
        <v>-1.9846058948158611E-3</v>
      </c>
      <c r="BM74" s="86">
        <v>-2.633488297100417E-3</v>
      </c>
      <c r="BN74" s="86">
        <v>-1.294523979013429E-2</v>
      </c>
      <c r="BO74" s="86">
        <v>-1.792296597040444E-2</v>
      </c>
      <c r="BP74" s="86">
        <v>3.6744907117795877E-2</v>
      </c>
      <c r="BQ74" s="86">
        <v>9.7599164926931437E-3</v>
      </c>
    </row>
    <row r="75" spans="1:69" x14ac:dyDescent="0.25">
      <c r="A75" s="190">
        <v>385641</v>
      </c>
      <c r="B75" s="86" t="s">
        <v>351</v>
      </c>
      <c r="C75" s="86" t="s">
        <v>427</v>
      </c>
      <c r="D75" s="86">
        <v>650</v>
      </c>
      <c r="E75" s="86" t="s">
        <v>56</v>
      </c>
      <c r="F75" s="86" t="s">
        <v>2923</v>
      </c>
      <c r="G75" s="86" t="s">
        <v>420</v>
      </c>
      <c r="H75" s="86" t="s">
        <v>420</v>
      </c>
      <c r="I75" s="86" t="s">
        <v>92</v>
      </c>
      <c r="J75" s="86">
        <v>0</v>
      </c>
      <c r="K75" s="86">
        <v>0</v>
      </c>
      <c r="L75" s="86" t="s">
        <v>2848</v>
      </c>
      <c r="M75" s="86">
        <v>5.5793991416308586E-3</v>
      </c>
      <c r="N75" s="86">
        <v>3.9038324208522379E-3</v>
      </c>
      <c r="O75" s="86">
        <v>3.6980575362675072E-2</v>
      </c>
      <c r="P75" s="86">
        <v>-7.3831693605059923E-2</v>
      </c>
      <c r="Q75" s="86">
        <v>-6.075453209211179E-2</v>
      </c>
      <c r="R75" s="86">
        <v>-5.8784145688270062E-2</v>
      </c>
      <c r="S75" s="86">
        <v>0.14997000599880009</v>
      </c>
      <c r="T75" s="86">
        <v>-7.3831693605059923E-2</v>
      </c>
      <c r="U75" s="86">
        <v>7.1939736346515959E-2</v>
      </c>
      <c r="V75" s="86">
        <v>-5.3939690882365943E-2</v>
      </c>
      <c r="W75" s="86">
        <v>0.25493497266934839</v>
      </c>
      <c r="X75" s="86">
        <v>0.37510914681014618</v>
      </c>
      <c r="Y75" s="86">
        <v>0.2296786389413987</v>
      </c>
      <c r="AC75" s="86">
        <v>-0.1542029241574274</v>
      </c>
      <c r="AD75" s="86">
        <v>-3.4206118310852657E-2</v>
      </c>
      <c r="AE75" s="86">
        <v>-8.6277476194713779E-2</v>
      </c>
      <c r="AF75" s="86">
        <v>-6.886522092476155E-2</v>
      </c>
      <c r="AG75" s="86">
        <v>-4.8641438412483799E-2</v>
      </c>
      <c r="AH75" s="86">
        <v>-4.1347626339969412E-2</v>
      </c>
      <c r="AI75" s="86">
        <v>-1.0901883052527161E-2</v>
      </c>
      <c r="AK75" s="86">
        <v>-0.1809743787159416</v>
      </c>
      <c r="AL75" s="86">
        <v>-0.23470024534339259</v>
      </c>
      <c r="AM75" s="86">
        <v>0.1298349715121416</v>
      </c>
      <c r="AN75" s="86">
        <v>-0.23961172457863031</v>
      </c>
      <c r="AP75" s="86">
        <v>0.23498061746310081</v>
      </c>
      <c r="AQ75" s="86">
        <v>0.10848825620332871</v>
      </c>
      <c r="AR75" s="86">
        <v>-1.0000742379048631</v>
      </c>
      <c r="AS75" s="86">
        <v>1.194020066844202</v>
      </c>
      <c r="AT75" s="86">
        <v>-3.5093113141250958E-2</v>
      </c>
      <c r="AU75" s="86">
        <v>-7.9202512631435185E-2</v>
      </c>
      <c r="AV75" s="86">
        <v>3.2948119006638743E-2</v>
      </c>
      <c r="AW75" s="86">
        <v>3.9038324208522379E-3</v>
      </c>
      <c r="BF75" s="86">
        <v>2.4905838041431091E-2</v>
      </c>
      <c r="BG75" s="86">
        <v>2.1039092287197469E-2</v>
      </c>
      <c r="BH75" s="86">
        <v>-4.9489359787646681E-4</v>
      </c>
      <c r="BI75" s="86">
        <v>1.575441123514487E-3</v>
      </c>
      <c r="BJ75" s="86">
        <v>-1.572963012898221E-3</v>
      </c>
      <c r="BK75" s="86">
        <v>1.7960028808066131E-2</v>
      </c>
      <c r="BL75" s="86">
        <v>-3.095290736236822E-3</v>
      </c>
      <c r="BM75" s="86">
        <v>-2.3996451541361759E-2</v>
      </c>
      <c r="BN75" s="86">
        <v>-4.6992064547590751E-3</v>
      </c>
      <c r="BO75" s="86">
        <v>-1.1001737116386631E-2</v>
      </c>
      <c r="BP75" s="86">
        <v>3.1255629616285363E-2</v>
      </c>
      <c r="BQ75" s="86">
        <v>-1.073213121877026E-2</v>
      </c>
    </row>
    <row r="76" spans="1:69" x14ac:dyDescent="0.25">
      <c r="A76" s="190">
        <v>272014</v>
      </c>
      <c r="B76" s="86" t="s">
        <v>469</v>
      </c>
      <c r="C76" s="86" t="s">
        <v>470</v>
      </c>
      <c r="D76" s="86" t="s">
        <v>2649</v>
      </c>
      <c r="E76" s="86" t="s">
        <v>471</v>
      </c>
      <c r="F76" s="86" t="s">
        <v>2924</v>
      </c>
      <c r="G76" s="86" t="s">
        <v>1972</v>
      </c>
      <c r="H76" s="86" t="s">
        <v>1972</v>
      </c>
      <c r="I76" s="86" t="s">
        <v>2540</v>
      </c>
      <c r="J76" s="86">
        <v>0</v>
      </c>
      <c r="K76" s="86">
        <v>0</v>
      </c>
      <c r="L76" s="86" t="s">
        <v>2848</v>
      </c>
      <c r="M76" s="86">
        <v>5.1927217461054109E-3</v>
      </c>
      <c r="N76" s="86">
        <v>2.9063645170801511E-3</v>
      </c>
      <c r="O76" s="86">
        <v>2.74445499266418E-2</v>
      </c>
      <c r="P76" s="86">
        <v>0.11095558044046271</v>
      </c>
      <c r="Q76" s="86">
        <v>0.16578535056795901</v>
      </c>
      <c r="R76" s="86">
        <v>9.195138729649166E-2</v>
      </c>
      <c r="S76" s="86">
        <v>0.18871692461308021</v>
      </c>
      <c r="T76" s="86">
        <v>0.11095558044046271</v>
      </c>
      <c r="U76" s="86">
        <v>4.5208485735186647E-2</v>
      </c>
      <c r="V76" s="86">
        <v>-1.711245326430821E-2</v>
      </c>
      <c r="W76" s="86">
        <v>4.3099999999999923E-2</v>
      </c>
      <c r="X76" s="86">
        <v>0.51630022744503412</v>
      </c>
      <c r="Y76" s="86">
        <v>0.20018198362147399</v>
      </c>
      <c r="Z76" s="86">
        <v>0.1012024048096192</v>
      </c>
      <c r="AC76" s="86">
        <v>-6.4165155530758623E-3</v>
      </c>
      <c r="AD76" s="86">
        <v>-7.6842963231298758E-2</v>
      </c>
      <c r="AE76" s="86">
        <v>-5.4427604613478148E-2</v>
      </c>
      <c r="AF76" s="86">
        <v>-8.9015151515151589E-2</v>
      </c>
      <c r="AG76" s="86">
        <v>-3.9502164502164587E-2</v>
      </c>
      <c r="AH76" s="86">
        <v>-7.7971233913701726E-2</v>
      </c>
      <c r="AI76" s="86">
        <v>-5.0816696914700588E-2</v>
      </c>
      <c r="AJ76" s="86">
        <v>-4.798464491362768E-2</v>
      </c>
      <c r="AK76" s="86">
        <v>-8.9015151515151589E-2</v>
      </c>
      <c r="AL76" s="86">
        <v>0.57097893543471012</v>
      </c>
      <c r="AM76" s="86">
        <v>0.13145484652407149</v>
      </c>
      <c r="AN76" s="86">
        <v>0.45613781858418778</v>
      </c>
      <c r="AP76" s="86">
        <v>0.10094701385092079</v>
      </c>
      <c r="AQ76" s="86">
        <v>0.1006758462913723</v>
      </c>
      <c r="AR76" s="86">
        <v>5.653273901584285</v>
      </c>
      <c r="AS76" s="86">
        <v>1.3027656063208</v>
      </c>
      <c r="AT76" s="86">
        <v>3.2661440836130322E-3</v>
      </c>
      <c r="AU76" s="86">
        <v>6.3435959445633072E-2</v>
      </c>
      <c r="AV76" s="86">
        <v>2.4467075170449441E-2</v>
      </c>
      <c r="AW76" s="86">
        <v>2.9063645170801511E-3</v>
      </c>
      <c r="BF76" s="86">
        <v>3.5064618385759472E-2</v>
      </c>
      <c r="BG76" s="86">
        <v>2.55842442517904E-2</v>
      </c>
      <c r="BH76" s="86">
        <v>1.5160564156753149E-3</v>
      </c>
      <c r="BI76" s="86">
        <v>-1.009174311926708E-3</v>
      </c>
      <c r="BJ76" s="86">
        <v>-2.1122233446597689E-3</v>
      </c>
      <c r="BK76" s="86">
        <v>-5.4757960611079293E-3</v>
      </c>
      <c r="BL76" s="86">
        <v>-1.1567112386064121E-2</v>
      </c>
      <c r="BM76" s="86">
        <v>-4.9618499274445282E-3</v>
      </c>
      <c r="BN76" s="86">
        <v>-2.010267236002472E-2</v>
      </c>
      <c r="BO76" s="86">
        <v>1.98296122209165E-2</v>
      </c>
      <c r="BP76" s="86">
        <v>2.669355225886982E-2</v>
      </c>
      <c r="BQ76" s="86">
        <v>1.3081666978136399E-3</v>
      </c>
    </row>
    <row r="77" spans="1:69" x14ac:dyDescent="0.25">
      <c r="A77" s="190">
        <v>556509</v>
      </c>
      <c r="B77" s="86" t="s">
        <v>1123</v>
      </c>
      <c r="E77" s="86" t="s">
        <v>1124</v>
      </c>
      <c r="F77" s="86" t="s">
        <v>2925</v>
      </c>
      <c r="G77" s="86" t="s">
        <v>110</v>
      </c>
      <c r="H77" s="86" t="s">
        <v>57</v>
      </c>
      <c r="I77" s="86" t="s">
        <v>1125</v>
      </c>
      <c r="J77" s="86">
        <v>0</v>
      </c>
      <c r="K77" s="86">
        <v>0</v>
      </c>
      <c r="L77" s="86" t="s">
        <v>2848</v>
      </c>
      <c r="X77" s="86">
        <v>0.48839999999999989</v>
      </c>
      <c r="AF77" s="86">
        <v>-1.395163715164616E-2</v>
      </c>
      <c r="AG77" s="86">
        <v>-5.2344601962922538E-2</v>
      </c>
      <c r="AK77" s="86">
        <v>-5.2344601962922538E-2</v>
      </c>
      <c r="AM77" s="86">
        <v>0.51349593624853873</v>
      </c>
      <c r="AQ77" s="86">
        <v>0.12083061795133621</v>
      </c>
      <c r="AS77" s="86">
        <v>4.2472522971519826</v>
      </c>
    </row>
    <row r="78" spans="1:69" x14ac:dyDescent="0.25">
      <c r="A78" s="190">
        <v>93774</v>
      </c>
      <c r="B78" s="86" t="s">
        <v>472</v>
      </c>
      <c r="C78" s="86" t="s">
        <v>473</v>
      </c>
      <c r="E78" s="86" t="s">
        <v>1498</v>
      </c>
      <c r="F78" s="86" t="s">
        <v>2926</v>
      </c>
      <c r="G78" s="86" t="s">
        <v>110</v>
      </c>
      <c r="H78" s="86" t="s">
        <v>63</v>
      </c>
      <c r="I78" s="86" t="s">
        <v>475</v>
      </c>
      <c r="J78" s="86">
        <v>0</v>
      </c>
      <c r="K78" s="86">
        <v>0</v>
      </c>
      <c r="L78" s="86" t="s">
        <v>2848</v>
      </c>
      <c r="U78" s="86">
        <v>-4.4166741856897951E-2</v>
      </c>
      <c r="V78" s="86">
        <v>-1.501955207963024E-2</v>
      </c>
      <c r="W78" s="86">
        <v>5.0116658889407528E-2</v>
      </c>
      <c r="X78" s="86">
        <v>0.18201875344732479</v>
      </c>
      <c r="Y78" s="86">
        <v>0.14529374605180051</v>
      </c>
      <c r="Z78" s="86">
        <v>6.9974554707379344E-3</v>
      </c>
      <c r="AA78" s="86">
        <v>0.2417061611374407</v>
      </c>
      <c r="AB78" s="86">
        <v>7.1972904318374331E-2</v>
      </c>
      <c r="AC78" s="86">
        <v>-2.562459961563103E-2</v>
      </c>
      <c r="AD78" s="86">
        <v>-9.0133450010938518E-2</v>
      </c>
      <c r="AE78" s="86">
        <v>-5.2431100156844369E-3</v>
      </c>
      <c r="AF78" s="86">
        <v>-4.9252418645558529E-2</v>
      </c>
      <c r="AG78" s="86">
        <v>-4.0730337078651771E-2</v>
      </c>
      <c r="AH78" s="86">
        <v>-2.1064301552106451E-2</v>
      </c>
      <c r="AI78" s="86">
        <v>-6.8275456150676928E-2</v>
      </c>
      <c r="AJ78" s="86">
        <v>-2.687500000000009E-2</v>
      </c>
      <c r="AK78" s="86">
        <v>-7.7692760447322026E-2</v>
      </c>
      <c r="AL78" s="86">
        <v>8.3065565266260633E-2</v>
      </c>
      <c r="AM78" s="86">
        <v>9.6408077014265459E-2</v>
      </c>
      <c r="AP78" s="86">
        <v>6.2526274473042737E-2</v>
      </c>
      <c r="AQ78" s="86">
        <v>6.7953865413165754E-2</v>
      </c>
      <c r="AR78" s="86">
        <v>1.323727494967136</v>
      </c>
      <c r="AS78" s="86">
        <v>1.414345745329924</v>
      </c>
      <c r="AT78" s="86">
        <v>2.0956246755085669E-2</v>
      </c>
      <c r="AU78" s="86">
        <v>-1.849197910406386E-3</v>
      </c>
      <c r="AV78" s="86">
        <v>7.3773515308004356E-3</v>
      </c>
      <c r="BF78" s="86">
        <v>3.1083641613281591E-2</v>
      </c>
      <c r="BG78" s="86">
        <v>-1.5488952089258269E-2</v>
      </c>
      <c r="BH78" s="86">
        <v>-5.5819741344829248E-2</v>
      </c>
      <c r="BI78" s="86">
        <v>-3.2478230171805178E-3</v>
      </c>
      <c r="BJ78" s="86">
        <v>-6.1390253116735396E-3</v>
      </c>
      <c r="BK78" s="86">
        <v>3.896227311603218E-3</v>
      </c>
      <c r="BL78" s="86">
        <v>-8.7561529723589882E-3</v>
      </c>
      <c r="BM78" s="86">
        <v>8.690254500310246E-3</v>
      </c>
      <c r="BN78" s="86">
        <v>-2.636534839924765E-3</v>
      </c>
      <c r="BO78" s="86">
        <v>5.4758308157099034E-3</v>
      </c>
      <c r="BP78" s="86">
        <v>3.2863849765258908E-3</v>
      </c>
      <c r="BQ78" s="86">
        <v>-2.3685544444956519E-2</v>
      </c>
    </row>
    <row r="79" spans="1:69" x14ac:dyDescent="0.25">
      <c r="A79" s="190">
        <v>383494</v>
      </c>
      <c r="B79" s="86" t="s">
        <v>476</v>
      </c>
      <c r="C79" s="86" t="s">
        <v>1021</v>
      </c>
      <c r="E79" s="86" t="s">
        <v>307</v>
      </c>
      <c r="F79" s="86" t="s">
        <v>2927</v>
      </c>
      <c r="G79" s="86" t="s">
        <v>474</v>
      </c>
      <c r="H79" s="86" t="s">
        <v>209</v>
      </c>
      <c r="J79" s="86">
        <v>0</v>
      </c>
      <c r="K79" s="86">
        <v>0</v>
      </c>
      <c r="L79" s="86" t="s">
        <v>2848</v>
      </c>
      <c r="X79" s="86">
        <v>0</v>
      </c>
      <c r="Y79" s="86">
        <v>0</v>
      </c>
      <c r="AK79" s="86">
        <v>0</v>
      </c>
      <c r="AM79" s="86">
        <v>0.24340325641920479</v>
      </c>
      <c r="AQ79" s="86">
        <v>9.8807515163348292E-2</v>
      </c>
      <c r="AS79" s="86">
        <v>2.460394226379151</v>
      </c>
    </row>
    <row r="80" spans="1:69" x14ac:dyDescent="0.25">
      <c r="A80" s="190">
        <v>210066</v>
      </c>
      <c r="B80" s="86" t="s">
        <v>340</v>
      </c>
      <c r="C80" s="86" t="s">
        <v>477</v>
      </c>
      <c r="D80" s="86">
        <v>160</v>
      </c>
      <c r="E80" s="86" t="s">
        <v>87</v>
      </c>
      <c r="F80" s="86" t="s">
        <v>2928</v>
      </c>
      <c r="G80" s="86" t="s">
        <v>474</v>
      </c>
      <c r="H80" s="86" t="s">
        <v>367</v>
      </c>
      <c r="I80" s="86" t="s">
        <v>1022</v>
      </c>
      <c r="J80" s="86">
        <v>0</v>
      </c>
      <c r="K80" s="86">
        <v>0</v>
      </c>
      <c r="L80" s="86" t="s">
        <v>2848</v>
      </c>
      <c r="W80" s="86">
        <v>6.3445901833936835E-2</v>
      </c>
      <c r="X80" s="86">
        <v>0.23084228212433339</v>
      </c>
      <c r="Y80" s="86">
        <v>0.16235034389063441</v>
      </c>
      <c r="Z80" s="86">
        <v>8.3042118815523258E-2</v>
      </c>
      <c r="AA80" s="86">
        <v>0.1182640888523241</v>
      </c>
      <c r="AE80" s="86">
        <v>-4.9977027923834863E-2</v>
      </c>
      <c r="AF80" s="86">
        <v>-6.0774735885493578E-2</v>
      </c>
      <c r="AG80" s="86">
        <v>-2.844923763480851E-2</v>
      </c>
      <c r="AH80" s="86">
        <v>-8.0959840501281771E-2</v>
      </c>
      <c r="AI80" s="86">
        <v>-4.0853913771452463E-2</v>
      </c>
      <c r="AJ80" s="86">
        <v>-4.4142775773685201E-2</v>
      </c>
      <c r="AK80" s="86">
        <v>-8.9231354642313437E-2</v>
      </c>
      <c r="AM80" s="86">
        <v>9.6499529591727473E-2</v>
      </c>
      <c r="AQ80" s="86">
        <v>7.8034955438969322E-2</v>
      </c>
      <c r="AS80" s="86">
        <v>1.2328028184565829</v>
      </c>
    </row>
    <row r="81" spans="1:69" x14ac:dyDescent="0.25">
      <c r="A81" s="190">
        <v>399902</v>
      </c>
      <c r="B81" s="86" t="s">
        <v>341</v>
      </c>
      <c r="C81" s="86" t="s">
        <v>1023</v>
      </c>
      <c r="E81" s="86" t="s">
        <v>323</v>
      </c>
      <c r="F81" s="86" t="s">
        <v>2929</v>
      </c>
      <c r="G81" s="86" t="s">
        <v>474</v>
      </c>
      <c r="H81" s="86" t="s">
        <v>367</v>
      </c>
      <c r="I81" s="86" t="s">
        <v>1201</v>
      </c>
      <c r="J81" s="86">
        <v>0</v>
      </c>
      <c r="K81" s="86">
        <v>0</v>
      </c>
      <c r="L81" s="86" t="s">
        <v>2848</v>
      </c>
      <c r="M81" s="86">
        <v>3.2936473450942971E-2</v>
      </c>
      <c r="N81" s="86">
        <v>3.4149736807761011E-2</v>
      </c>
      <c r="O81" s="86">
        <v>0.13275517011340909</v>
      </c>
      <c r="P81" s="86">
        <v>0.23806051768137079</v>
      </c>
      <c r="Q81" s="86">
        <v>3.5365853658536839E-2</v>
      </c>
      <c r="R81" s="86">
        <v>-0.2200531513501098</v>
      </c>
      <c r="S81" s="86">
        <v>-0.2034846707991288</v>
      </c>
      <c r="T81" s="86">
        <v>0.23806051768137079</v>
      </c>
      <c r="U81" s="86">
        <v>-0.38535164377861009</v>
      </c>
      <c r="V81" s="86">
        <v>-0.11045617631983611</v>
      </c>
      <c r="W81" s="86">
        <v>0.12628193224797449</v>
      </c>
      <c r="X81" s="86">
        <v>1.4003441108545029</v>
      </c>
      <c r="Y81" s="86">
        <v>0.34611398963730577</v>
      </c>
      <c r="AC81" s="86">
        <v>-0.1147540983606558</v>
      </c>
      <c r="AD81" s="86">
        <v>-0.44459228833415287</v>
      </c>
      <c r="AE81" s="86">
        <v>-0.20014175117217309</v>
      </c>
      <c r="AF81" s="86">
        <v>-0.1486761092366494</v>
      </c>
      <c r="AG81" s="86">
        <v>-9.7040152963671161E-2</v>
      </c>
      <c r="AH81" s="86">
        <v>-9.2243186582809306E-2</v>
      </c>
      <c r="AI81" s="86">
        <v>-3.7000000000000033E-2</v>
      </c>
      <c r="AK81" s="86">
        <v>-0.53925417075564286</v>
      </c>
      <c r="AL81" s="86">
        <v>1.7588016150856629</v>
      </c>
      <c r="AM81" s="86">
        <v>0.13990778122332539</v>
      </c>
      <c r="AN81" s="86">
        <v>1.1439812277943</v>
      </c>
      <c r="AP81" s="86">
        <v>0.38870724483122943</v>
      </c>
      <c r="AQ81" s="86">
        <v>0.22606632171510441</v>
      </c>
      <c r="AR81" s="86">
        <v>4.523979992348087</v>
      </c>
      <c r="AS81" s="86">
        <v>0.61756197728042783</v>
      </c>
      <c r="AT81" s="86">
        <v>-3.5206499661475932E-2</v>
      </c>
      <c r="AU81" s="86">
        <v>0.1007287449392711</v>
      </c>
      <c r="AV81" s="86">
        <v>9.5349280472696307E-2</v>
      </c>
      <c r="AW81" s="86">
        <v>3.4149736807761011E-2</v>
      </c>
      <c r="BF81" s="86">
        <v>0.1066615448637922</v>
      </c>
      <c r="BG81" s="86">
        <v>-0.1128402418211796</v>
      </c>
      <c r="BH81" s="86">
        <v>-3.7985001630257642E-2</v>
      </c>
      <c r="BI81" s="86">
        <v>-1.193018132519919E-2</v>
      </c>
      <c r="BJ81" s="86">
        <v>-9.6456625390182738E-2</v>
      </c>
      <c r="BK81" s="86">
        <v>-2.4638396416233329E-2</v>
      </c>
      <c r="BL81" s="86">
        <v>0.1515646893974778</v>
      </c>
      <c r="BM81" s="86">
        <v>-0.19012370715879129</v>
      </c>
      <c r="BN81" s="86">
        <v>-9.9678456591639875E-2</v>
      </c>
      <c r="BO81" s="86">
        <v>-8.8327526132404133E-2</v>
      </c>
      <c r="BP81" s="86">
        <v>-4.0034397095356389E-2</v>
      </c>
      <c r="BQ81" s="86">
        <v>-6.5781151170145491E-2</v>
      </c>
    </row>
    <row r="82" spans="1:69" x14ac:dyDescent="0.25">
      <c r="A82" s="190">
        <v>383808</v>
      </c>
      <c r="B82" s="86" t="s">
        <v>342</v>
      </c>
      <c r="C82" s="86" t="s">
        <v>478</v>
      </c>
      <c r="E82" s="86" t="s">
        <v>71</v>
      </c>
      <c r="F82" s="86" t="s">
        <v>2930</v>
      </c>
      <c r="G82" s="86" t="s">
        <v>474</v>
      </c>
      <c r="H82" s="86" t="s">
        <v>367</v>
      </c>
      <c r="I82" s="86" t="s">
        <v>1024</v>
      </c>
      <c r="J82" s="86">
        <v>0</v>
      </c>
      <c r="K82" s="86">
        <v>0</v>
      </c>
      <c r="L82" s="86" t="s">
        <v>2848</v>
      </c>
      <c r="M82" s="86">
        <v>3.253674408167706E-3</v>
      </c>
      <c r="N82" s="86">
        <v>5.6607310215557316E-3</v>
      </c>
      <c r="O82" s="86">
        <v>8.117249154453221E-3</v>
      </c>
      <c r="P82" s="86">
        <v>-4.9431274582757527E-2</v>
      </c>
      <c r="Q82" s="86">
        <v>-1.5740231150247589E-2</v>
      </c>
      <c r="R82" s="86">
        <v>3.0580099884748298E-2</v>
      </c>
      <c r="S82" s="86">
        <v>-2.9520295202952181E-2</v>
      </c>
      <c r="T82" s="86">
        <v>-4.9431274582757527E-2</v>
      </c>
      <c r="U82" s="86">
        <v>-8.4655054977133437E-2</v>
      </c>
      <c r="V82" s="86">
        <v>-4.2991060342686849E-2</v>
      </c>
      <c r="W82" s="86">
        <v>0.1200048949804202</v>
      </c>
      <c r="X82" s="86">
        <v>0.71140262361251261</v>
      </c>
      <c r="Y82" s="86">
        <v>0.66080632411067186</v>
      </c>
      <c r="AC82" s="86">
        <v>-6.6000423758740046E-2</v>
      </c>
      <c r="AD82" s="86">
        <v>-0.16719126707741769</v>
      </c>
      <c r="AE82" s="86">
        <v>-0.23664141607366029</v>
      </c>
      <c r="AF82" s="86">
        <v>-0.15209138166352171</v>
      </c>
      <c r="AG82" s="86">
        <v>-9.4387755102040866E-2</v>
      </c>
      <c r="AH82" s="86">
        <v>-0.1233211233211233</v>
      </c>
      <c r="AI82" s="86">
        <v>-0.1226235741444867</v>
      </c>
      <c r="AK82" s="86">
        <v>-0.36564899125156219</v>
      </c>
      <c r="AL82" s="86">
        <v>-0.20052025879071531</v>
      </c>
      <c r="AM82" s="86">
        <v>7.3437995965380365E-2</v>
      </c>
      <c r="AN82" s="86">
        <v>-0.16560879123757619</v>
      </c>
      <c r="AP82" s="86">
        <v>5.8519356572499848E-2</v>
      </c>
      <c r="AQ82" s="86">
        <v>0.1176999578412062</v>
      </c>
      <c r="AR82" s="86">
        <v>-3.4316521428316329</v>
      </c>
      <c r="AS82" s="86">
        <v>0.62141211193656132</v>
      </c>
      <c r="AT82" s="86">
        <v>-1.367775769816792E-2</v>
      </c>
      <c r="AU82" s="86">
        <v>-3.7039698221663309E-2</v>
      </c>
      <c r="AV82" s="86">
        <v>2.4426907177752528E-3</v>
      </c>
      <c r="AW82" s="86">
        <v>5.6607310215557316E-3</v>
      </c>
      <c r="BF82" s="86">
        <v>-3.1364535694593083E-2</v>
      </c>
      <c r="BG82" s="86">
        <v>-8.307661398339139E-2</v>
      </c>
      <c r="BH82" s="86">
        <v>-3.9988313917394103E-2</v>
      </c>
      <c r="BI82" s="86">
        <v>-4.4126597687157647E-2</v>
      </c>
      <c r="BJ82" s="86">
        <v>5.1337153772683664E-3</v>
      </c>
      <c r="BK82" s="86">
        <v>6.3744704438373212E-3</v>
      </c>
      <c r="BL82" s="86">
        <v>5.1971044141946747E-2</v>
      </c>
      <c r="BM82" s="86">
        <v>3.014323647107231E-2</v>
      </c>
      <c r="BN82" s="86">
        <v>-2.4202499015430919E-2</v>
      </c>
      <c r="BO82" s="86">
        <v>-1.3025133003118691E-2</v>
      </c>
      <c r="BP82" s="86">
        <v>4.3122676579925738E-2</v>
      </c>
      <c r="BQ82" s="86">
        <v>-5.6726094003242133E-3</v>
      </c>
    </row>
    <row r="83" spans="1:69" x14ac:dyDescent="0.25">
      <c r="A83" s="190">
        <v>106445</v>
      </c>
      <c r="B83" s="86" t="s">
        <v>344</v>
      </c>
      <c r="C83" s="86" t="s">
        <v>394</v>
      </c>
      <c r="D83" s="86" t="s">
        <v>2743</v>
      </c>
      <c r="E83" s="86" t="s">
        <v>325</v>
      </c>
      <c r="F83" s="86" t="s">
        <v>2931</v>
      </c>
      <c r="G83" s="86" t="s">
        <v>474</v>
      </c>
      <c r="H83" s="86" t="s">
        <v>367</v>
      </c>
      <c r="I83" s="86" t="s">
        <v>208</v>
      </c>
      <c r="J83" s="86">
        <v>0</v>
      </c>
      <c r="K83" s="86">
        <v>0</v>
      </c>
      <c r="L83" s="86" t="s">
        <v>2848</v>
      </c>
      <c r="N83" s="86">
        <v>-5.3246603730139341E-4</v>
      </c>
      <c r="P83" s="86">
        <v>-1.107804468239615E-2</v>
      </c>
      <c r="Q83" s="86">
        <v>6.3942889532300873E-2</v>
      </c>
      <c r="S83" s="86">
        <v>0.5559762518203204</v>
      </c>
      <c r="T83" s="86">
        <v>-1.107804468239615E-2</v>
      </c>
      <c r="U83" s="86">
        <v>0.13865784652301499</v>
      </c>
      <c r="V83" s="86">
        <v>-3.5573555166374837E-2</v>
      </c>
      <c r="W83" s="86">
        <v>0.59939977491559326</v>
      </c>
      <c r="X83" s="86">
        <v>0.75998063295039398</v>
      </c>
      <c r="Y83" s="86">
        <v>0.40735922690949627</v>
      </c>
      <c r="Z83" s="86">
        <v>0.42178967764664449</v>
      </c>
      <c r="AA83" s="86">
        <v>-1.20083536373129E-2</v>
      </c>
      <c r="AB83" s="86">
        <v>-5.8823529411764497E-3</v>
      </c>
      <c r="AC83" s="86">
        <v>-5.3246603730144177E-4</v>
      </c>
      <c r="AD83" s="86">
        <v>1.857921912165688E-2</v>
      </c>
      <c r="AE83" s="86">
        <v>-2.6340037492453838E-2</v>
      </c>
      <c r="AF83" s="86">
        <v>-8.7157586768279671E-2</v>
      </c>
      <c r="AG83" s="86">
        <v>-8.4772632457238151E-2</v>
      </c>
      <c r="AH83" s="86">
        <v>-6.8372258869673741E-2</v>
      </c>
      <c r="AI83" s="86">
        <v>-4.8093587521663678E-2</v>
      </c>
      <c r="AJ83" s="86">
        <v>-0.107112326893486</v>
      </c>
      <c r="AK83" s="86">
        <v>-0.20346221307099821</v>
      </c>
      <c r="AL83" s="86">
        <v>-2.6278930254319821E-2</v>
      </c>
      <c r="AM83" s="86">
        <v>0.33138167881458452</v>
      </c>
      <c r="AN83" s="86">
        <v>-3.9004185805620928E-2</v>
      </c>
      <c r="AO83" s="86">
        <v>0.23122896755786981</v>
      </c>
      <c r="AP83" s="86">
        <v>0</v>
      </c>
      <c r="AQ83" s="86">
        <v>0.15899638255127421</v>
      </c>
      <c r="AR83" s="86" t="s">
        <v>2665</v>
      </c>
      <c r="AS83" s="86">
        <v>2.0823358174163631</v>
      </c>
      <c r="AT83" s="86">
        <v>-0.16258240897634879</v>
      </c>
      <c r="AW83" s="86">
        <v>-5.3246603730139341E-4</v>
      </c>
      <c r="BF83" s="86">
        <v>4.5478865703584732E-2</v>
      </c>
      <c r="BG83" s="86">
        <v>2.4487453863093481E-2</v>
      </c>
      <c r="BH83" s="86">
        <v>1.326047138251019E-2</v>
      </c>
      <c r="BI83" s="86">
        <v>-3.0625812330997699E-3</v>
      </c>
      <c r="BJ83" s="86">
        <v>-4.138943835041653E-2</v>
      </c>
      <c r="BK83" s="86">
        <v>4.736595279037048E-2</v>
      </c>
      <c r="BO83" s="86">
        <v>-2.3392619146100468E-2</v>
      </c>
      <c r="BP83" s="86">
        <v>7.1058823529411841E-2</v>
      </c>
    </row>
    <row r="84" spans="1:69" x14ac:dyDescent="0.25">
      <c r="A84" s="190">
        <v>371360</v>
      </c>
      <c r="B84" s="86" t="s">
        <v>345</v>
      </c>
      <c r="C84" s="86" t="s">
        <v>480</v>
      </c>
      <c r="E84" s="86" t="s">
        <v>326</v>
      </c>
      <c r="F84" s="86" t="s">
        <v>2932</v>
      </c>
      <c r="G84" s="86" t="s">
        <v>474</v>
      </c>
      <c r="H84" s="86" t="s">
        <v>367</v>
      </c>
      <c r="I84" s="86" t="s">
        <v>1202</v>
      </c>
      <c r="J84" s="86">
        <v>0</v>
      </c>
      <c r="K84" s="86">
        <v>0</v>
      </c>
      <c r="L84" s="86" t="s">
        <v>2848</v>
      </c>
      <c r="M84" s="86">
        <v>7.3889796524579943E-3</v>
      </c>
      <c r="N84" s="86">
        <v>-1.839520253118065E-3</v>
      </c>
      <c r="O84" s="86">
        <v>3.848003848003767E-3</v>
      </c>
      <c r="P84" s="86">
        <v>2.134467700647491E-2</v>
      </c>
      <c r="Q84" s="86">
        <v>1.728533933258336E-2</v>
      </c>
      <c r="R84" s="86">
        <v>-3.5822168520558639E-2</v>
      </c>
      <c r="S84" s="86">
        <v>0.21669133144984071</v>
      </c>
      <c r="T84" s="86">
        <v>2.134467700647491E-2</v>
      </c>
      <c r="U84" s="86">
        <v>-4.4426058491312648E-2</v>
      </c>
      <c r="V84" s="86">
        <v>6.0423421705130709E-2</v>
      </c>
      <c r="W84" s="86">
        <v>0.1953530110219619</v>
      </c>
      <c r="X84" s="86">
        <v>0.36640930297471891</v>
      </c>
      <c r="Y84" s="86">
        <v>0.4630738377392889</v>
      </c>
      <c r="AC84" s="86">
        <v>-4.914095695547788E-3</v>
      </c>
      <c r="AD84" s="86">
        <v>-6.7912861153559143E-2</v>
      </c>
      <c r="AE84" s="86">
        <v>-6.7703600139811318E-2</v>
      </c>
      <c r="AF84" s="86">
        <v>-4.5796462928745812E-2</v>
      </c>
      <c r="AG84" s="86">
        <v>-7.0348295710101413E-2</v>
      </c>
      <c r="AH84" s="86">
        <v>-7.3432302907606425E-2</v>
      </c>
      <c r="AI84" s="86">
        <v>-3.4703196347031992E-2</v>
      </c>
      <c r="AK84" s="86">
        <v>-8.3257602236980213E-2</v>
      </c>
      <c r="AL84" s="86">
        <v>9.3475430420457251E-2</v>
      </c>
      <c r="AM84" s="86">
        <v>0.163749253339909</v>
      </c>
      <c r="AN84" s="86">
        <v>7.8346469355760062E-2</v>
      </c>
      <c r="AP84" s="86">
        <v>4.2401176035931513E-2</v>
      </c>
      <c r="AQ84" s="86">
        <v>0.1125379639323483</v>
      </c>
      <c r="AR84" s="86">
        <v>2.1975242798233872</v>
      </c>
      <c r="AS84" s="86">
        <v>1.4524115333180789</v>
      </c>
      <c r="AT84" s="86">
        <v>-4.4044571600663218E-3</v>
      </c>
      <c r="AU84" s="86">
        <v>1.973758838431583E-2</v>
      </c>
      <c r="AV84" s="86">
        <v>5.6980056980058258E-3</v>
      </c>
      <c r="AW84" s="86">
        <v>-1.839520253118065E-3</v>
      </c>
      <c r="BF84" s="86">
        <v>-2.9209683801575629E-2</v>
      </c>
      <c r="BG84" s="86">
        <v>2.9125134323933599E-2</v>
      </c>
      <c r="BH84" s="86">
        <v>1.130594462247503E-2</v>
      </c>
      <c r="BI84" s="86">
        <v>-3.8202727240360328E-2</v>
      </c>
      <c r="BJ84" s="86">
        <v>-1.9508403050270351E-2</v>
      </c>
      <c r="BK84" s="86">
        <v>6.9090497225052783E-3</v>
      </c>
      <c r="BL84" s="86">
        <v>2.662167229096513E-3</v>
      </c>
      <c r="BM84" s="86">
        <v>-6.6190493997980706E-3</v>
      </c>
      <c r="BN84" s="86">
        <v>0</v>
      </c>
      <c r="BO84" s="86">
        <v>-4.761904761904634E-3</v>
      </c>
      <c r="BP84" s="86">
        <v>5.2744603096861464E-3</v>
      </c>
      <c r="BQ84" s="86">
        <v>-3.9745031871014644E-3</v>
      </c>
    </row>
    <row r="85" spans="1:69" x14ac:dyDescent="0.25">
      <c r="A85" s="190">
        <v>429096</v>
      </c>
      <c r="B85" s="86" t="s">
        <v>346</v>
      </c>
      <c r="C85" s="86" t="s">
        <v>481</v>
      </c>
      <c r="D85" s="86" t="s">
        <v>1985</v>
      </c>
      <c r="E85" s="86" t="s">
        <v>327</v>
      </c>
      <c r="F85" s="86" t="s">
        <v>2933</v>
      </c>
      <c r="G85" s="86" t="s">
        <v>474</v>
      </c>
      <c r="H85" s="86" t="s">
        <v>367</v>
      </c>
      <c r="I85" s="86" t="s">
        <v>1983</v>
      </c>
      <c r="J85" s="86">
        <v>0</v>
      </c>
      <c r="K85" s="86">
        <v>0</v>
      </c>
      <c r="L85" s="86" t="s">
        <v>2848</v>
      </c>
      <c r="M85" s="86">
        <v>-3.6350418029806869E-4</v>
      </c>
      <c r="N85" s="86">
        <v>5.8522311631310497E-3</v>
      </c>
      <c r="O85" s="86">
        <v>-4.4347904787762626E-3</v>
      </c>
      <c r="P85" s="86">
        <v>-6.6293183940242639E-2</v>
      </c>
      <c r="Q85" s="86">
        <v>-0.1003516807066327</v>
      </c>
      <c r="R85" s="86">
        <v>-0.1460953268126067</v>
      </c>
      <c r="S85" s="86">
        <v>-0.28497139885595407</v>
      </c>
      <c r="T85" s="86">
        <v>-6.6293183940242639E-2</v>
      </c>
      <c r="U85" s="86">
        <v>-0.12901079402631979</v>
      </c>
      <c r="V85" s="86">
        <v>-0.18068932097643711</v>
      </c>
      <c r="W85" s="86">
        <v>6.7260213930431911E-2</v>
      </c>
      <c r="X85" s="86">
        <v>0.62912901527119547</v>
      </c>
      <c r="AC85" s="86">
        <v>-8.0080753701211441E-2</v>
      </c>
      <c r="AD85" s="86">
        <v>-0.15148602691113419</v>
      </c>
      <c r="AE85" s="86">
        <v>-0.23855968244967399</v>
      </c>
      <c r="AF85" s="86">
        <v>-0.1455844765531272</v>
      </c>
      <c r="AG85" s="86">
        <v>-6.5815426139312794E-2</v>
      </c>
      <c r="AH85" s="86">
        <v>-6.356773937226852E-2</v>
      </c>
      <c r="AK85" s="86">
        <v>-0.42955505711752129</v>
      </c>
      <c r="AL85" s="86">
        <v>-0.27466191034066678</v>
      </c>
      <c r="AM85" s="86">
        <v>3.0068739317091531E-2</v>
      </c>
      <c r="AN85" s="86">
        <v>-0.21727531095381589</v>
      </c>
      <c r="AP85" s="86">
        <v>6.816679463209771E-2</v>
      </c>
      <c r="AQ85" s="86">
        <v>0.14393893382258571</v>
      </c>
      <c r="AR85" s="86">
        <v>-4.0336314537463762</v>
      </c>
      <c r="AS85" s="86">
        <v>0.20683022958440109</v>
      </c>
      <c r="AT85" s="86">
        <v>-1.2223071046600481E-2</v>
      </c>
      <c r="AU85" s="86">
        <v>-5.0012889920082571E-2</v>
      </c>
      <c r="AV85" s="86">
        <v>-1.022716987962724E-2</v>
      </c>
      <c r="AW85" s="86">
        <v>5.8522311631310497E-3</v>
      </c>
      <c r="BF85" s="86">
        <v>-5.6188082212036083E-2</v>
      </c>
      <c r="BG85" s="86">
        <v>4.2299859000469953E-2</v>
      </c>
      <c r="BH85" s="86">
        <v>-2.652938523974158E-2</v>
      </c>
      <c r="BI85" s="86">
        <v>-3.9527522581641272E-2</v>
      </c>
      <c r="BJ85" s="86">
        <v>-1.294108190659915E-2</v>
      </c>
      <c r="BK85" s="86">
        <v>-2.752442996742677E-2</v>
      </c>
      <c r="BL85" s="86">
        <v>3.098308491040092E-3</v>
      </c>
      <c r="BM85" s="86">
        <v>8.5149010768845734E-3</v>
      </c>
      <c r="BN85" s="86">
        <v>-9.6387493925158552E-3</v>
      </c>
      <c r="BO85" s="86">
        <v>-3.8766663940459578E-2</v>
      </c>
      <c r="BP85" s="86">
        <v>-5.1050795541563998E-3</v>
      </c>
      <c r="BQ85" s="86">
        <v>-3.9736219141022211E-3</v>
      </c>
    </row>
    <row r="86" spans="1:69" x14ac:dyDescent="0.25">
      <c r="A86" s="190">
        <v>329836</v>
      </c>
      <c r="B86" s="86" t="s">
        <v>347</v>
      </c>
      <c r="C86" s="86" t="s">
        <v>482</v>
      </c>
      <c r="D86" s="86">
        <v>100</v>
      </c>
      <c r="E86" s="86" t="s">
        <v>69</v>
      </c>
      <c r="F86" s="86" t="s">
        <v>2934</v>
      </c>
      <c r="G86" s="86" t="s">
        <v>474</v>
      </c>
      <c r="H86" s="86" t="s">
        <v>367</v>
      </c>
      <c r="I86" s="86" t="s">
        <v>1640</v>
      </c>
      <c r="J86" s="86">
        <v>0</v>
      </c>
      <c r="K86" s="86">
        <v>0</v>
      </c>
      <c r="L86" s="86" t="s">
        <v>2848</v>
      </c>
      <c r="M86" s="86">
        <v>4.9275251169568213E-2</v>
      </c>
      <c r="N86" s="86">
        <v>3.6909318276554533E-2</v>
      </c>
      <c r="O86" s="86">
        <v>0.17342081564389539</v>
      </c>
      <c r="P86" s="86">
        <v>7.2091838733691294E-2</v>
      </c>
      <c r="Q86" s="86">
        <v>0.10669362992922141</v>
      </c>
      <c r="R86" s="86">
        <v>0.17141144740785119</v>
      </c>
      <c r="S86" s="86">
        <v>0.25219659527732019</v>
      </c>
      <c r="T86" s="86">
        <v>7.2091838733691294E-2</v>
      </c>
      <c r="U86" s="86">
        <v>-3.6758878363588487E-2</v>
      </c>
      <c r="V86" s="86">
        <v>-1.655346472182018E-2</v>
      </c>
      <c r="W86" s="86">
        <v>0.18126547936544959</v>
      </c>
      <c r="X86" s="86">
        <v>0.93904427517257805</v>
      </c>
      <c r="Y86" s="86">
        <v>0.107608286252354</v>
      </c>
      <c r="Z86" s="86">
        <v>5.6716417910448007E-2</v>
      </c>
      <c r="AC86" s="86">
        <v>-9.5952547103977687E-2</v>
      </c>
      <c r="AD86" s="86">
        <v>-0.17120346514319859</v>
      </c>
      <c r="AE86" s="86">
        <v>-0.21523677551512219</v>
      </c>
      <c r="AF86" s="86">
        <v>-5.3362891064012187E-2</v>
      </c>
      <c r="AG86" s="86">
        <v>-5.8161329289268857E-2</v>
      </c>
      <c r="AH86" s="86">
        <v>-0.1190068717583837</v>
      </c>
      <c r="AI86" s="86">
        <v>-4.6918123275068939E-2</v>
      </c>
      <c r="AJ86" s="86">
        <v>-3.9643211100099151E-3</v>
      </c>
      <c r="AK86" s="86">
        <v>-0.3313652247258706</v>
      </c>
      <c r="AL86" s="86">
        <v>0.30818750994662852</v>
      </c>
      <c r="AM86" s="86">
        <v>0.18040843165031739</v>
      </c>
      <c r="AN86" s="86">
        <v>0.28224611753244511</v>
      </c>
      <c r="AP86" s="86">
        <v>0.21512229230577901</v>
      </c>
      <c r="AQ86" s="86">
        <v>0.14591429553647511</v>
      </c>
      <c r="AR86" s="86">
        <v>1.431230999159101</v>
      </c>
      <c r="AS86" s="86">
        <v>1.234358939264192</v>
      </c>
      <c r="AT86" s="86">
        <v>-1.535869607804707E-2</v>
      </c>
      <c r="AU86" s="86">
        <v>-5.0057697664239398E-2</v>
      </c>
      <c r="AV86" s="86">
        <v>0.13165230069900069</v>
      </c>
      <c r="AW86" s="86">
        <v>3.6909318276554533E-2</v>
      </c>
      <c r="BF86" s="86">
        <v>1.0718194512586271E-2</v>
      </c>
      <c r="BG86" s="86">
        <v>-5.0483551771778552E-2</v>
      </c>
      <c r="BH86" s="86">
        <v>-7.4481890754650171E-2</v>
      </c>
      <c r="BI86" s="86">
        <v>-4.8863394943700733E-2</v>
      </c>
      <c r="BJ86" s="86">
        <v>-4.1992405628770157E-3</v>
      </c>
      <c r="BK86" s="86">
        <v>5.8319501143966335E-4</v>
      </c>
      <c r="BL86" s="86">
        <v>6.3082855093256951E-2</v>
      </c>
      <c r="BM86" s="86">
        <v>4.1077980684070647E-2</v>
      </c>
      <c r="BN86" s="86">
        <v>-2.561576354679795E-2</v>
      </c>
      <c r="BO86" s="86">
        <v>-4.4853387259858428E-2</v>
      </c>
      <c r="BP86" s="86">
        <v>4.9288617886178887E-2</v>
      </c>
      <c r="BQ86" s="86">
        <v>2.5514304082288719E-2</v>
      </c>
    </row>
    <row r="87" spans="1:69" x14ac:dyDescent="0.25">
      <c r="A87" s="190">
        <v>371665</v>
      </c>
      <c r="B87" s="86" t="s">
        <v>348</v>
      </c>
      <c r="C87" s="86" t="s">
        <v>483</v>
      </c>
      <c r="E87" s="86" t="s">
        <v>73</v>
      </c>
      <c r="F87" s="86" t="s">
        <v>2935</v>
      </c>
      <c r="G87" s="86" t="s">
        <v>474</v>
      </c>
      <c r="H87" s="86" t="s">
        <v>367</v>
      </c>
      <c r="I87" s="86" t="s">
        <v>1024</v>
      </c>
      <c r="J87" s="86">
        <v>0</v>
      </c>
      <c r="K87" s="86">
        <v>0</v>
      </c>
      <c r="L87" s="86" t="s">
        <v>2848</v>
      </c>
      <c r="U87" s="86">
        <v>3.3876500857632941E-2</v>
      </c>
      <c r="V87" s="86">
        <v>0.1619332336821124</v>
      </c>
      <c r="W87" s="86">
        <v>5.5205047318612088E-2</v>
      </c>
      <c r="X87" s="86">
        <v>0.58632193494578799</v>
      </c>
      <c r="Y87" s="86">
        <v>8.8021778584391974E-2</v>
      </c>
      <c r="AD87" s="86">
        <v>-1.3254908458288841E-3</v>
      </c>
      <c r="AE87" s="86">
        <v>-1.228293096145716E-2</v>
      </c>
      <c r="AF87" s="86">
        <v>0</v>
      </c>
      <c r="AG87" s="86">
        <v>-1.100173711638687E-2</v>
      </c>
      <c r="AH87" s="86">
        <v>-3.1852472757753589E-2</v>
      </c>
      <c r="AI87" s="86">
        <v>-6.9860279441117824E-3</v>
      </c>
      <c r="AK87" s="86">
        <v>-3.1852472757753589E-2</v>
      </c>
      <c r="AM87" s="86">
        <v>1.8217284146435431</v>
      </c>
      <c r="AQ87" s="86">
        <v>0.26737639632264598</v>
      </c>
      <c r="AS87" s="86">
        <v>6.8122340756555424</v>
      </c>
      <c r="AT87" s="86">
        <v>-2.3973454997926139E-2</v>
      </c>
      <c r="BF87" s="86">
        <v>2.0154373927958821E-2</v>
      </c>
      <c r="BG87" s="86">
        <v>-4.6658259773013973E-2</v>
      </c>
      <c r="BH87" s="86">
        <v>1.3139329805996519E-2</v>
      </c>
      <c r="BI87" s="86">
        <v>2.6547132039342891E-3</v>
      </c>
      <c r="BJ87" s="86">
        <v>4.7875341811710603E-2</v>
      </c>
      <c r="BK87" s="86">
        <v>-3.5705409659514631E-2</v>
      </c>
      <c r="BO87" s="86">
        <v>7.8554925435831979E-3</v>
      </c>
      <c r="BP87" s="86">
        <v>-6.7105701900632697E-3</v>
      </c>
    </row>
    <row r="88" spans="1:69" x14ac:dyDescent="0.25">
      <c r="A88" s="190">
        <v>428076</v>
      </c>
      <c r="B88" s="86" t="s">
        <v>349</v>
      </c>
      <c r="C88" s="86" t="s">
        <v>484</v>
      </c>
      <c r="E88" s="86" t="s">
        <v>328</v>
      </c>
      <c r="F88" s="86" t="s">
        <v>2936</v>
      </c>
      <c r="G88" s="86" t="s">
        <v>474</v>
      </c>
      <c r="H88" s="86" t="s">
        <v>367</v>
      </c>
      <c r="I88" s="86" t="s">
        <v>211</v>
      </c>
      <c r="J88" s="86">
        <v>0</v>
      </c>
      <c r="K88" s="86">
        <v>0</v>
      </c>
      <c r="L88" s="86" t="s">
        <v>2848</v>
      </c>
      <c r="M88" s="86">
        <v>1.8888713993388869E-2</v>
      </c>
      <c r="N88" s="86">
        <v>3.3325583197705289E-3</v>
      </c>
      <c r="O88" s="86">
        <v>3.510034380746796E-2</v>
      </c>
      <c r="P88" s="86">
        <v>2.8113087674713991E-2</v>
      </c>
      <c r="Q88" s="86">
        <v>6.0539034979929518E-2</v>
      </c>
      <c r="R88" s="86">
        <v>7.1333995365773006E-2</v>
      </c>
      <c r="S88" s="86">
        <v>-4.3021880544056763E-2</v>
      </c>
      <c r="T88" s="86">
        <v>2.8113087674713991E-2</v>
      </c>
      <c r="U88" s="86">
        <v>-7.935248373273085E-4</v>
      </c>
      <c r="V88" s="86">
        <v>-6.5688018979833895E-2</v>
      </c>
      <c r="W88" s="86">
        <v>-6.203059805285116E-2</v>
      </c>
      <c r="X88" s="86">
        <v>0.40019474196689392</v>
      </c>
      <c r="AC88" s="86">
        <v>-2.3500936914428491E-2</v>
      </c>
      <c r="AD88" s="86">
        <v>-6.0451391658027029E-2</v>
      </c>
      <c r="AE88" s="86">
        <v>-0.14780301999727929</v>
      </c>
      <c r="AF88" s="86">
        <v>-0.18114076683376229</v>
      </c>
      <c r="AG88" s="86">
        <v>-6.0909411350017643E-2</v>
      </c>
      <c r="AH88" s="86">
        <v>-3.3800000000000052E-2</v>
      </c>
      <c r="AK88" s="86">
        <v>-0.20193740685543971</v>
      </c>
      <c r="AL88" s="86">
        <v>0.105288104264331</v>
      </c>
      <c r="AM88" s="86">
        <v>6.2420821355054328E-2</v>
      </c>
      <c r="AN88" s="86">
        <v>0.1040866794239637</v>
      </c>
      <c r="AP88" s="86">
        <v>6.9702687494225146E-2</v>
      </c>
      <c r="AQ88" s="86">
        <v>0.12002122842809861</v>
      </c>
      <c r="AR88" s="86">
        <v>1.506258817991734</v>
      </c>
      <c r="AS88" s="86">
        <v>0.51760014107702867</v>
      </c>
      <c r="AT88" s="86">
        <v>7.9415501905972796E-3</v>
      </c>
      <c r="AU88" s="86">
        <v>-7.2486605735897491E-3</v>
      </c>
      <c r="AV88" s="86">
        <v>3.1662269129287601E-2</v>
      </c>
      <c r="AW88" s="86">
        <v>3.3325583197705289E-3</v>
      </c>
      <c r="BF88" s="86">
        <v>-2.340898270115865E-2</v>
      </c>
      <c r="BG88" s="86">
        <v>-1.1131876168034349E-2</v>
      </c>
      <c r="BH88" s="86">
        <v>-1.1996713229252441E-2</v>
      </c>
      <c r="BI88" s="86">
        <v>1.4970059880239359E-3</v>
      </c>
      <c r="BJ88" s="86">
        <v>-1.096163428001984E-2</v>
      </c>
      <c r="BK88" s="86">
        <v>4.7019311502938246E-3</v>
      </c>
      <c r="BL88" s="86">
        <v>6.2677586495067938E-3</v>
      </c>
      <c r="BM88" s="86">
        <v>1.9433601860310731E-2</v>
      </c>
      <c r="BN88" s="86">
        <v>-1.229872967068546E-2</v>
      </c>
      <c r="BO88" s="86">
        <v>-1.2369951667076219E-2</v>
      </c>
      <c r="BP88" s="86">
        <v>2.786994027869949E-2</v>
      </c>
      <c r="BQ88" s="86">
        <v>3.1776294884022782E-4</v>
      </c>
    </row>
    <row r="89" spans="1:69" x14ac:dyDescent="0.25">
      <c r="A89" s="190">
        <v>385347</v>
      </c>
      <c r="B89" s="86" t="s">
        <v>350</v>
      </c>
      <c r="C89" s="86" t="s">
        <v>485</v>
      </c>
      <c r="D89" s="86">
        <v>50</v>
      </c>
      <c r="E89" s="86" t="s">
        <v>329</v>
      </c>
      <c r="F89" s="86" t="s">
        <v>2923</v>
      </c>
      <c r="G89" s="86" t="s">
        <v>474</v>
      </c>
      <c r="H89" s="86" t="s">
        <v>367</v>
      </c>
      <c r="I89" s="86" t="s">
        <v>1025</v>
      </c>
      <c r="J89" s="86">
        <v>0</v>
      </c>
      <c r="K89" s="86">
        <v>0</v>
      </c>
      <c r="L89" s="86" t="s">
        <v>2848</v>
      </c>
      <c r="M89" s="86">
        <v>1.7366309359841962E-2</v>
      </c>
      <c r="N89" s="86">
        <v>5.4447535065396124E-3</v>
      </c>
      <c r="O89" s="86">
        <v>4.7281469609172788E-2</v>
      </c>
      <c r="P89" s="86">
        <v>7.7110148881902596E-3</v>
      </c>
      <c r="Q89" s="86">
        <v>4.4705448284343863E-2</v>
      </c>
      <c r="R89" s="86">
        <v>8.3136754861332429E-2</v>
      </c>
      <c r="S89" s="86">
        <v>0.1133757126941477</v>
      </c>
      <c r="T89" s="86">
        <v>7.7110148881902596E-3</v>
      </c>
      <c r="U89" s="86">
        <v>-1.8341679282636639E-2</v>
      </c>
      <c r="V89" s="86">
        <v>6.1630710267664091E-2</v>
      </c>
      <c r="W89" s="86">
        <v>9.0535256842388945E-2</v>
      </c>
      <c r="X89" s="86">
        <v>0.30157058875142589</v>
      </c>
      <c r="Y89" s="86">
        <v>0.13799301048427351</v>
      </c>
      <c r="AC89" s="86">
        <v>-3.5208754609254142E-2</v>
      </c>
      <c r="AD89" s="86">
        <v>-9.9446537918040409E-2</v>
      </c>
      <c r="AE89" s="86">
        <v>-0.11497412677878401</v>
      </c>
      <c r="AF89" s="86">
        <v>-7.1282843894899514E-2</v>
      </c>
      <c r="AG89" s="86">
        <v>-4.2160550784299887E-2</v>
      </c>
      <c r="AH89" s="86">
        <v>-5.2853409761443128E-2</v>
      </c>
      <c r="AI89" s="86">
        <v>-2.7213567343719151E-2</v>
      </c>
      <c r="AK89" s="86">
        <v>-0.17556058645968081</v>
      </c>
      <c r="AL89" s="86">
        <v>4.6933892662206267E-2</v>
      </c>
      <c r="AM89" s="86">
        <v>6.8655473450859095E-2</v>
      </c>
      <c r="AN89" s="86">
        <v>2.7813472361618571E-2</v>
      </c>
      <c r="AP89" s="86">
        <v>7.3868066947526664E-2</v>
      </c>
      <c r="AQ89" s="86">
        <v>7.1905858675491333E-2</v>
      </c>
      <c r="AR89" s="86">
        <v>0.6313428522084209</v>
      </c>
      <c r="AS89" s="86">
        <v>0.9506548996365185</v>
      </c>
      <c r="AT89" s="86">
        <v>-1.726081024971815E-2</v>
      </c>
      <c r="AU89" s="86">
        <v>-2.046112988894255E-2</v>
      </c>
      <c r="AV89" s="86">
        <v>4.1610159043274482E-2</v>
      </c>
      <c r="AW89" s="86">
        <v>5.4447535065396124E-3</v>
      </c>
      <c r="BF89" s="86">
        <v>-1.106323512286023E-2</v>
      </c>
      <c r="BG89" s="86">
        <v>-3.5327366933584403E-2</v>
      </c>
      <c r="BH89" s="86">
        <v>-3.314208984375E-2</v>
      </c>
      <c r="BI89" s="86">
        <v>-3.1539170506912462E-2</v>
      </c>
      <c r="BJ89" s="86">
        <v>1.0534379288236421E-2</v>
      </c>
      <c r="BK89" s="86">
        <v>-1.238469973553513E-2</v>
      </c>
      <c r="BL89" s="86">
        <v>4.1146887858402481E-2</v>
      </c>
      <c r="BM89" s="86">
        <v>1.505551721974774E-2</v>
      </c>
      <c r="BO89" s="86">
        <v>-1.03308326159145E-2</v>
      </c>
      <c r="BP89" s="86">
        <v>2.659376165030447E-2</v>
      </c>
      <c r="BQ89" s="86">
        <v>-2.189867424242431E-3</v>
      </c>
    </row>
    <row r="90" spans="1:69" x14ac:dyDescent="0.25">
      <c r="A90" s="190">
        <v>296183</v>
      </c>
      <c r="B90" s="86" t="s">
        <v>351</v>
      </c>
      <c r="C90" s="86" t="s">
        <v>1015</v>
      </c>
      <c r="D90" s="86">
        <v>650</v>
      </c>
      <c r="E90" s="86" t="s">
        <v>330</v>
      </c>
      <c r="F90" s="86" t="s">
        <v>2937</v>
      </c>
      <c r="G90" s="86" t="s">
        <v>474</v>
      </c>
      <c r="H90" s="86" t="s">
        <v>367</v>
      </c>
      <c r="I90" s="86" t="s">
        <v>208</v>
      </c>
      <c r="J90" s="86">
        <v>0</v>
      </c>
      <c r="K90" s="86">
        <v>0</v>
      </c>
      <c r="L90" s="86" t="s">
        <v>2848</v>
      </c>
      <c r="M90" s="86">
        <v>-1.345832559866311E-3</v>
      </c>
      <c r="N90" s="86">
        <v>-3.7500000000001421E-3</v>
      </c>
      <c r="O90" s="86">
        <v>1.4138272303124481E-2</v>
      </c>
      <c r="P90" s="86">
        <v>1.682181165241237E-2</v>
      </c>
      <c r="Q90" s="86">
        <v>3.5961871750433312E-2</v>
      </c>
      <c r="R90" s="86">
        <v>3.8110859182787227E-2</v>
      </c>
      <c r="S90" s="86">
        <v>0.20615436354464431</v>
      </c>
      <c r="T90" s="86">
        <v>1.682181165241237E-2</v>
      </c>
      <c r="U90" s="86">
        <v>0.10011956126215101</v>
      </c>
      <c r="V90" s="86">
        <v>-7.9418286834098684E-3</v>
      </c>
      <c r="W90" s="86">
        <v>0.1404840366935787</v>
      </c>
      <c r="X90" s="86">
        <v>0.13705811542834209</v>
      </c>
      <c r="Y90" s="86">
        <v>0.26441738542195159</v>
      </c>
      <c r="Z90" s="86">
        <v>0.13005255613951269</v>
      </c>
      <c r="AC90" s="86">
        <v>-9.9121002431269353E-3</v>
      </c>
      <c r="AD90" s="86">
        <v>-3.1185331344145511E-2</v>
      </c>
      <c r="AE90" s="86">
        <v>-8.1837303722545524E-2</v>
      </c>
      <c r="AF90" s="86">
        <v>-6.9029126213592279E-2</v>
      </c>
      <c r="AG90" s="86">
        <v>-4.3342027146539647E-2</v>
      </c>
      <c r="AH90" s="86">
        <v>-3.2842192233544377E-2</v>
      </c>
      <c r="AI90" s="86">
        <v>-4.4945683721701657E-2</v>
      </c>
      <c r="AJ90" s="86">
        <v>-3.0136722511072491E-2</v>
      </c>
      <c r="AK90" s="86">
        <v>-8.8834951456310707E-2</v>
      </c>
      <c r="AL90" s="86">
        <v>5.1598002638053808E-2</v>
      </c>
      <c r="AM90" s="86">
        <v>7.9002626303804391E-2</v>
      </c>
      <c r="AN90" s="86">
        <v>6.1388742922661832E-2</v>
      </c>
      <c r="AP90" s="86">
        <v>4.106291784889507E-2</v>
      </c>
      <c r="AQ90" s="86">
        <v>5.9779391517978772E-2</v>
      </c>
      <c r="AR90" s="86">
        <v>1.249306886529546</v>
      </c>
      <c r="AS90" s="86">
        <v>1.316587668706892</v>
      </c>
      <c r="AT90" s="86">
        <v>1.1813069980626261E-3</v>
      </c>
      <c r="AU90" s="86">
        <v>9.4393052671324362E-3</v>
      </c>
      <c r="AV90" s="86">
        <v>1.7955605824968131E-2</v>
      </c>
      <c r="AW90" s="86">
        <v>-3.7500000000001421E-3</v>
      </c>
      <c r="BF90" s="86">
        <v>7.277642043977739E-3</v>
      </c>
      <c r="BG90" s="86">
        <v>6.3993394230272838E-3</v>
      </c>
      <c r="BH90" s="86">
        <v>5.061278908773903E-2</v>
      </c>
      <c r="BI90" s="86">
        <v>4.0999609527527792E-3</v>
      </c>
      <c r="BJ90" s="86">
        <v>-2.9651954112385188E-3</v>
      </c>
      <c r="BK90" s="86">
        <v>-6.5330798108331756E-3</v>
      </c>
      <c r="BL90" s="86">
        <v>-6.6741914904059341E-3</v>
      </c>
      <c r="BM90" s="86">
        <v>2.569043031470875E-3</v>
      </c>
      <c r="BN90" s="86">
        <v>1.5845070422535249E-2</v>
      </c>
      <c r="BO90" s="86">
        <v>-2.0941652224147789E-2</v>
      </c>
      <c r="BP90" s="86">
        <v>2.832276146924317E-2</v>
      </c>
      <c r="BQ90" s="86">
        <v>7.5699866692058304E-3</v>
      </c>
    </row>
    <row r="91" spans="1:69" x14ac:dyDescent="0.25">
      <c r="A91" s="190">
        <v>351714</v>
      </c>
      <c r="B91" s="86" t="s">
        <v>352</v>
      </c>
      <c r="C91" s="86" t="s">
        <v>486</v>
      </c>
      <c r="D91" s="86">
        <v>100</v>
      </c>
      <c r="E91" s="86" t="s">
        <v>331</v>
      </c>
      <c r="F91" s="86" t="s">
        <v>2938</v>
      </c>
      <c r="G91" s="86" t="s">
        <v>474</v>
      </c>
      <c r="H91" s="86" t="s">
        <v>367</v>
      </c>
      <c r="I91" s="86" t="s">
        <v>211</v>
      </c>
      <c r="J91" s="86">
        <v>0</v>
      </c>
      <c r="K91" s="86">
        <v>0</v>
      </c>
      <c r="L91" s="86" t="s">
        <v>2939</v>
      </c>
      <c r="W91" s="86">
        <v>0.1288068556361239</v>
      </c>
      <c r="X91" s="86">
        <v>0.16067329762815599</v>
      </c>
      <c r="Y91" s="86">
        <v>0.1617777777777778</v>
      </c>
      <c r="AE91" s="86">
        <v>-4.7960372960372977E-2</v>
      </c>
      <c r="AF91" s="86">
        <v>-1.930618401206638E-2</v>
      </c>
      <c r="AG91" s="86">
        <v>-3.689320388349511E-2</v>
      </c>
      <c r="AH91" s="86">
        <v>-2.2675736961451271E-2</v>
      </c>
      <c r="AI91" s="86">
        <v>-1.6144349477682719E-2</v>
      </c>
      <c r="AK91" s="86">
        <v>-4.7960372960372977E-2</v>
      </c>
      <c r="AM91" s="86">
        <v>0.12502692014935751</v>
      </c>
      <c r="AQ91" s="86">
        <v>5.4807780672495768E-2</v>
      </c>
      <c r="AS91" s="86">
        <v>2.2757554133827229</v>
      </c>
    </row>
    <row r="92" spans="1:69" x14ac:dyDescent="0.25">
      <c r="A92" s="190">
        <v>252056</v>
      </c>
      <c r="B92" s="86" t="s">
        <v>340</v>
      </c>
      <c r="C92" s="86" t="s">
        <v>477</v>
      </c>
      <c r="D92" s="86">
        <v>160</v>
      </c>
      <c r="E92" s="86" t="s">
        <v>332</v>
      </c>
      <c r="F92" s="86" t="s">
        <v>2940</v>
      </c>
      <c r="G92" s="86" t="s">
        <v>474</v>
      </c>
      <c r="H92" s="86" t="s">
        <v>367</v>
      </c>
      <c r="I92" s="86" t="s">
        <v>206</v>
      </c>
      <c r="J92" s="86">
        <v>0</v>
      </c>
      <c r="K92" s="86">
        <v>0</v>
      </c>
      <c r="L92" s="86" t="s">
        <v>2848</v>
      </c>
      <c r="M92" s="86">
        <v>1.48192822987121E-2</v>
      </c>
      <c r="N92" s="86">
        <v>1.272516228880982E-2</v>
      </c>
      <c r="O92" s="86">
        <v>8.4177098674521389E-2</v>
      </c>
      <c r="P92" s="86">
        <v>2.1862664295319689E-2</v>
      </c>
      <c r="Q92" s="86">
        <v>7.0529425130652301E-2</v>
      </c>
      <c r="R92" s="86">
        <v>0.143488180185428</v>
      </c>
      <c r="S92" s="86">
        <v>0.39382285071889261</v>
      </c>
      <c r="T92" s="86">
        <v>2.1862664295319689E-2</v>
      </c>
      <c r="U92" s="86">
        <v>0.1176670222049838</v>
      </c>
      <c r="V92" s="86">
        <v>9.2131737795192237E-2</v>
      </c>
      <c r="W92" s="86">
        <v>0.10703399765533431</v>
      </c>
      <c r="X92" s="86">
        <v>0.25885478158205433</v>
      </c>
      <c r="Y92" s="86">
        <v>0.14430465253736391</v>
      </c>
      <c r="Z92" s="86">
        <v>0.14469360139184231</v>
      </c>
      <c r="AA92" s="86">
        <v>4.6212963899282089E-2</v>
      </c>
      <c r="AC92" s="86">
        <v>-5.8497270127393967E-2</v>
      </c>
      <c r="AD92" s="86">
        <v>-3.7485299882399063E-2</v>
      </c>
      <c r="AE92" s="86">
        <v>-1.1947722617770501E-2</v>
      </c>
      <c r="AF92" s="86">
        <v>-6.0064935064935043E-2</v>
      </c>
      <c r="AG92" s="86">
        <v>-1.9800528014080311E-2</v>
      </c>
      <c r="AH92" s="86">
        <v>-2.7807083647324739E-2</v>
      </c>
      <c r="AI92" s="86">
        <v>-7.7733532437365291E-2</v>
      </c>
      <c r="AJ92" s="86">
        <v>-2.662527048640511E-2</v>
      </c>
      <c r="AK92" s="86">
        <v>-7.7733532437365291E-2</v>
      </c>
      <c r="AL92" s="86">
        <v>9.8638648837678478E-2</v>
      </c>
      <c r="AM92" s="86">
        <v>0.1207116330904459</v>
      </c>
      <c r="AN92" s="86">
        <v>8.0300944867778501E-2</v>
      </c>
      <c r="AP92" s="86">
        <v>0.13142363026854159</v>
      </c>
      <c r="AQ92" s="86">
        <v>7.8868757074249507E-2</v>
      </c>
      <c r="AR92" s="86">
        <v>0.74827359469757238</v>
      </c>
      <c r="AS92" s="86">
        <v>1.526761939314605</v>
      </c>
      <c r="AT92" s="86">
        <v>-2.030104541708222E-2</v>
      </c>
      <c r="AU92" s="86">
        <v>-3.351782156298444E-2</v>
      </c>
      <c r="AV92" s="86">
        <v>7.0554123711340067E-2</v>
      </c>
      <c r="AW92" s="86">
        <v>1.272516228880982E-2</v>
      </c>
      <c r="BF92" s="86">
        <v>-1.0569184524386819E-2</v>
      </c>
      <c r="BG92" s="86">
        <v>-3.7485299882399008E-2</v>
      </c>
      <c r="BH92" s="86">
        <v>4.0014254441785857E-2</v>
      </c>
      <c r="BI92" s="86">
        <v>-1.439130647608788E-2</v>
      </c>
      <c r="BJ92" s="86">
        <v>5.2148000993295076E-3</v>
      </c>
      <c r="BK92" s="86">
        <v>-6.916996047430235E-4</v>
      </c>
      <c r="BL92" s="86">
        <v>3.3916740828636487E-2</v>
      </c>
      <c r="BM92" s="86">
        <v>5.3079571537872898E-2</v>
      </c>
      <c r="BN92" s="86">
        <v>-1.11445647777827E-2</v>
      </c>
      <c r="BO92" s="86">
        <v>-1.586003181095208E-2</v>
      </c>
      <c r="BP92" s="86">
        <v>3.9619504987070453E-2</v>
      </c>
      <c r="BQ92" s="86">
        <v>1.167332250844777E-2</v>
      </c>
    </row>
    <row r="93" spans="1:69" x14ac:dyDescent="0.25">
      <c r="A93" s="190">
        <v>345414</v>
      </c>
      <c r="B93" s="86" t="s">
        <v>353</v>
      </c>
      <c r="C93" s="86" t="s">
        <v>487</v>
      </c>
      <c r="E93" s="86" t="s">
        <v>85</v>
      </c>
      <c r="F93" s="86" t="s">
        <v>2941</v>
      </c>
      <c r="G93" s="86" t="s">
        <v>474</v>
      </c>
      <c r="H93" s="86" t="s">
        <v>367</v>
      </c>
      <c r="I93" s="86" t="s">
        <v>206</v>
      </c>
      <c r="J93" s="86">
        <v>0</v>
      </c>
      <c r="K93" s="86">
        <v>0</v>
      </c>
      <c r="L93" s="86" t="s">
        <v>2848</v>
      </c>
      <c r="M93" s="86">
        <v>1.9189105540080579E-2</v>
      </c>
      <c r="N93" s="86">
        <v>4.2083434984143686E-3</v>
      </c>
      <c r="O93" s="86">
        <v>6.1915511125443468E-2</v>
      </c>
      <c r="P93" s="86">
        <v>2.419756158248321E-2</v>
      </c>
      <c r="Q93" s="86">
        <v>2.3751787601815622E-2</v>
      </c>
      <c r="R93" s="86">
        <v>4.5197740112994378E-2</v>
      </c>
      <c r="S93" s="86">
        <v>0.1191544317563893</v>
      </c>
      <c r="T93" s="86">
        <v>2.419756158248321E-2</v>
      </c>
      <c r="U93" s="86">
        <v>-2.9695799130854739E-2</v>
      </c>
      <c r="V93" s="86">
        <v>5.6700044645704439E-2</v>
      </c>
      <c r="W93" s="86">
        <v>8.0788584821120724E-2</v>
      </c>
      <c r="X93" s="86">
        <v>0.27893855241117871</v>
      </c>
      <c r="Y93" s="86">
        <v>4.9986114968064488E-2</v>
      </c>
      <c r="Z93" s="86">
        <v>8.0300000000000038E-2</v>
      </c>
      <c r="AC93" s="86">
        <v>-4.0294627383015563E-2</v>
      </c>
      <c r="AD93" s="86">
        <v>-4.7624847746650323E-2</v>
      </c>
      <c r="AE93" s="86">
        <v>-0.1082550667325754</v>
      </c>
      <c r="AF93" s="86">
        <v>-7.436352871521619E-2</v>
      </c>
      <c r="AG93" s="86">
        <v>-5.8669311981860678E-2</v>
      </c>
      <c r="AH93" s="86">
        <v>-9.4063034449059321E-2</v>
      </c>
      <c r="AI93" s="86">
        <v>-4.9626227145816583E-2</v>
      </c>
      <c r="AK93" s="86">
        <v>-0.1484044598231449</v>
      </c>
      <c r="AL93" s="86">
        <v>8.6022100594083106E-2</v>
      </c>
      <c r="AM93" s="86">
        <v>8.6029721233565004E-2</v>
      </c>
      <c r="AN93" s="86">
        <v>8.9142679761675447E-2</v>
      </c>
      <c r="AP93" s="86">
        <v>8.4790905745397577E-2</v>
      </c>
      <c r="AQ93" s="86">
        <v>9.6402550669405854E-2</v>
      </c>
      <c r="AR93" s="86">
        <v>1.0110079996439241</v>
      </c>
      <c r="AS93" s="86">
        <v>0.88931157993043164</v>
      </c>
      <c r="AT93" s="86">
        <v>-1.306295098283172E-3</v>
      </c>
      <c r="AU93" s="86">
        <v>-3.1205232014948629E-2</v>
      </c>
      <c r="AV93" s="86">
        <v>5.7465333763302207E-2</v>
      </c>
      <c r="AW93" s="86">
        <v>4.2083434984143686E-3</v>
      </c>
      <c r="BF93" s="86">
        <v>-9.7175277643650748E-3</v>
      </c>
      <c r="BG93" s="86">
        <v>-3.4314621807765011E-2</v>
      </c>
      <c r="BH93" s="86">
        <v>-5.3016914920474001E-3</v>
      </c>
      <c r="BI93" s="86">
        <v>5.7741116751268704E-3</v>
      </c>
      <c r="BJ93" s="86">
        <v>5.6778752129216237E-4</v>
      </c>
      <c r="BK93" s="86">
        <v>-1.046658259773026E-2</v>
      </c>
      <c r="BL93" s="86">
        <v>3.5300114693513462E-2</v>
      </c>
      <c r="BM93" s="86">
        <v>-3.5696701132447162E-3</v>
      </c>
      <c r="BN93" s="86">
        <v>-1.6390434835789839E-2</v>
      </c>
      <c r="BO93" s="86">
        <v>-7.0260523534166897E-3</v>
      </c>
      <c r="BP93" s="86">
        <v>2.1603005635566719E-2</v>
      </c>
      <c r="BQ93" s="86">
        <v>-2.1426832237643079E-2</v>
      </c>
    </row>
    <row r="94" spans="1:69" x14ac:dyDescent="0.25">
      <c r="A94" s="190">
        <v>331613</v>
      </c>
      <c r="B94" s="86" t="s">
        <v>354</v>
      </c>
      <c r="C94" s="86" t="s">
        <v>1027</v>
      </c>
      <c r="E94" s="86" t="s">
        <v>333</v>
      </c>
      <c r="F94" s="86" t="s">
        <v>2934</v>
      </c>
      <c r="G94" s="86" t="s">
        <v>474</v>
      </c>
      <c r="H94" s="86" t="s">
        <v>367</v>
      </c>
      <c r="I94" s="86" t="s">
        <v>1028</v>
      </c>
      <c r="J94" s="86">
        <v>0</v>
      </c>
      <c r="K94" s="86">
        <v>0</v>
      </c>
      <c r="L94" s="86" t="s">
        <v>2848</v>
      </c>
      <c r="M94" s="86">
        <v>3.8131553860820682E-3</v>
      </c>
      <c r="N94" s="86">
        <v>1.902949571836343E-3</v>
      </c>
      <c r="O94" s="86">
        <v>5.7306590257879542E-3</v>
      </c>
      <c r="P94" s="86">
        <v>-4.725897920604849E-3</v>
      </c>
      <c r="Q94" s="86">
        <v>-1.033834586466165E-2</v>
      </c>
      <c r="R94" s="86">
        <v>-9.4073377234242805E-3</v>
      </c>
      <c r="S94" s="86">
        <v>6.1542892803994047E-2</v>
      </c>
      <c r="T94" s="86">
        <v>-4.725897920604849E-3</v>
      </c>
      <c r="U94" s="86">
        <v>-5.6390977443608881E-3</v>
      </c>
      <c r="V94" s="86">
        <v>5.9811222311815238E-2</v>
      </c>
      <c r="W94" s="86">
        <v>3.1962799804209352E-2</v>
      </c>
      <c r="X94" s="86">
        <v>0.44279661016949179</v>
      </c>
      <c r="Y94" s="86">
        <v>0.12738853503184711</v>
      </c>
      <c r="Z94" s="86">
        <v>0.24356435643564359</v>
      </c>
      <c r="AC94" s="86">
        <v>-1.229895931882681E-2</v>
      </c>
      <c r="AD94" s="86">
        <v>-2.0465116279069679E-2</v>
      </c>
      <c r="AE94" s="86">
        <v>-5.5249321573948483E-2</v>
      </c>
      <c r="AF94" s="86">
        <v>-6.218005917437669E-2</v>
      </c>
      <c r="AG94" s="86">
        <v>-3.706245710363764E-2</v>
      </c>
      <c r="AH94" s="86">
        <v>-4.8660084626234099E-2</v>
      </c>
      <c r="AI94" s="86">
        <v>-4.0205303678357507E-2</v>
      </c>
      <c r="AK94" s="86">
        <v>-7.0386702849389388E-2</v>
      </c>
      <c r="AL94" s="86">
        <v>-1.5579241322385201E-2</v>
      </c>
      <c r="AM94" s="86">
        <v>0.13624437835745609</v>
      </c>
      <c r="AN94" s="86">
        <v>-1.6775905966646128E-2</v>
      </c>
      <c r="AP94" s="86">
        <v>1.3849308923325251E-2</v>
      </c>
      <c r="AQ94" s="86">
        <v>8.7181695248896893E-2</v>
      </c>
      <c r="AR94" s="86">
        <v>-1.146415174845077</v>
      </c>
      <c r="AS94" s="86">
        <v>1.5593475371281449</v>
      </c>
      <c r="AT94" s="86">
        <v>-4.725897920604849E-3</v>
      </c>
      <c r="AU94" s="86">
        <v>-3.7986704653371062E-3</v>
      </c>
      <c r="AV94" s="86">
        <v>3.8204393505252292E-3</v>
      </c>
      <c r="AW94" s="86">
        <v>1.902949571836343E-3</v>
      </c>
      <c r="BF94" s="86">
        <v>9.3984962406024053E-4</v>
      </c>
      <c r="BG94" s="86">
        <v>-9.3896713615022609E-3</v>
      </c>
      <c r="BH94" s="86">
        <v>7.5829383886254487E-3</v>
      </c>
      <c r="BI94" s="86">
        <v>-9.4073377234238365E-4</v>
      </c>
      <c r="BJ94" s="86">
        <v>1.883239171374784E-3</v>
      </c>
      <c r="BK94" s="86">
        <v>-1.879699248120259E-3</v>
      </c>
      <c r="BL94" s="86">
        <v>9.416195856872811E-4</v>
      </c>
      <c r="BM94" s="86">
        <v>3.7629350893697571E-3</v>
      </c>
      <c r="BN94" s="86">
        <v>-1.0232558139534831E-2</v>
      </c>
      <c r="BO94" s="86">
        <v>-5.6390977443608881E-3</v>
      </c>
      <c r="BP94" s="86">
        <v>0</v>
      </c>
      <c r="BQ94" s="86">
        <v>-1.886792452830188E-3</v>
      </c>
    </row>
    <row r="95" spans="1:69" x14ac:dyDescent="0.25">
      <c r="A95" s="190">
        <v>454743</v>
      </c>
      <c r="B95" s="86" t="s">
        <v>341</v>
      </c>
      <c r="C95" s="86" t="s">
        <v>1023</v>
      </c>
      <c r="E95" s="86" t="s">
        <v>334</v>
      </c>
      <c r="F95" s="86" t="s">
        <v>2889</v>
      </c>
      <c r="G95" s="86" t="s">
        <v>474</v>
      </c>
      <c r="H95" s="86" t="s">
        <v>367</v>
      </c>
      <c r="I95" s="86" t="s">
        <v>1026</v>
      </c>
      <c r="J95" s="86">
        <v>0</v>
      </c>
      <c r="K95" s="86">
        <v>0</v>
      </c>
      <c r="L95" s="86" t="s">
        <v>2848</v>
      </c>
      <c r="U95" s="86">
        <v>-7.2818837620797217E-3</v>
      </c>
      <c r="V95" s="86">
        <v>-1.6597510373443921E-2</v>
      </c>
      <c r="W95" s="86">
        <v>6.1222344618142348E-2</v>
      </c>
      <c r="X95" s="86">
        <v>0.407999</v>
      </c>
      <c r="AC95" s="86">
        <v>-2.3674179094496151E-2</v>
      </c>
      <c r="AD95" s="86">
        <v>-0.15081311306143519</v>
      </c>
      <c r="AE95" s="86">
        <v>-0.16373250388802479</v>
      </c>
      <c r="AF95" s="86">
        <v>-0.12798072044647391</v>
      </c>
      <c r="AG95" s="86">
        <v>-6.0528559249786833E-2</v>
      </c>
      <c r="AK95" s="86">
        <v>-0.18139968895800929</v>
      </c>
      <c r="AL95" s="86">
        <v>0.26902774414534719</v>
      </c>
      <c r="AM95" s="86">
        <v>0.1117256367187527</v>
      </c>
      <c r="AP95" s="86">
        <v>0.1033157971024625</v>
      </c>
      <c r="AQ95" s="86">
        <v>0.13773990074045289</v>
      </c>
      <c r="AR95" s="86">
        <v>2.601053615164044</v>
      </c>
      <c r="AS95" s="86">
        <v>0.80897270530408627</v>
      </c>
      <c r="AT95" s="86">
        <v>8.2265030506611936E-4</v>
      </c>
      <c r="AU95" s="86">
        <v>1.7809439002671509E-2</v>
      </c>
      <c r="AV95" s="86">
        <v>4.0996194164385269E-2</v>
      </c>
      <c r="BF95" s="86">
        <v>5.4580100721382863E-2</v>
      </c>
      <c r="BG95" s="86">
        <v>-0.1210635002581311</v>
      </c>
      <c r="BH95" s="86">
        <v>-2.5991189427312818E-2</v>
      </c>
      <c r="BI95" s="86">
        <v>4.0931705110809569E-2</v>
      </c>
      <c r="BJ95" s="86">
        <v>-1.115214715040924E-2</v>
      </c>
      <c r="BK95" s="86">
        <v>-1.2962284877334199E-2</v>
      </c>
      <c r="BL95" s="86">
        <v>2.7155364297373419E-2</v>
      </c>
      <c r="BM95" s="86">
        <v>2.5281710488296309E-3</v>
      </c>
      <c r="BN95" s="86">
        <v>-2.0487533856517689E-2</v>
      </c>
      <c r="BO95" s="86">
        <v>-1.3400453771979629E-2</v>
      </c>
      <c r="BP95" s="86">
        <v>4.4915558749550888E-2</v>
      </c>
      <c r="BQ95" s="86">
        <v>-2.0612327111588561E-2</v>
      </c>
    </row>
    <row r="96" spans="1:69" x14ac:dyDescent="0.25">
      <c r="A96" s="190">
        <v>350530</v>
      </c>
      <c r="B96" s="86" t="s">
        <v>355</v>
      </c>
      <c r="C96" s="86" t="s">
        <v>1029</v>
      </c>
      <c r="E96" s="86" t="s">
        <v>335</v>
      </c>
      <c r="F96" s="86" t="s">
        <v>2942</v>
      </c>
      <c r="G96" s="86" t="s">
        <v>474</v>
      </c>
      <c r="H96" s="86" t="s">
        <v>367</v>
      </c>
      <c r="J96" s="86">
        <v>0</v>
      </c>
      <c r="K96" s="86">
        <v>0</v>
      </c>
      <c r="L96" s="86" t="s">
        <v>2848</v>
      </c>
      <c r="V96" s="86">
        <v>-0.11117448794399799</v>
      </c>
      <c r="W96" s="86">
        <v>-5.9026584765331513E-4</v>
      </c>
      <c r="X96" s="86">
        <v>8.3815844481605062E-3</v>
      </c>
      <c r="Y96" s="86">
        <v>0.61050328227571127</v>
      </c>
      <c r="AD96" s="86">
        <v>-4.076261769694127E-2</v>
      </c>
      <c r="AE96" s="86">
        <v>-2.690812359320657E-2</v>
      </c>
      <c r="AF96" s="86">
        <v>-0.14987556067998711</v>
      </c>
      <c r="AG96" s="86">
        <v>-0.24823331985442779</v>
      </c>
      <c r="AH96" s="86">
        <v>-7.6667986537319363E-2</v>
      </c>
      <c r="AI96" s="86">
        <v>-0.11987532965715671</v>
      </c>
      <c r="AK96" s="86">
        <v>-0.26655883542256359</v>
      </c>
      <c r="AM96" s="86">
        <v>0.1318849132255662</v>
      </c>
      <c r="AQ96" s="86">
        <v>0.1861225003459285</v>
      </c>
      <c r="AS96" s="86">
        <v>0.70699188111359645</v>
      </c>
      <c r="BF96" s="86">
        <v>-2.3394201038445809E-2</v>
      </c>
      <c r="BG96" s="86">
        <v>4.7789725209090861E-4</v>
      </c>
      <c r="BH96" s="86">
        <v>-3.3436828278003978E-3</v>
      </c>
      <c r="BI96" s="86">
        <v>8.8665228852145006E-3</v>
      </c>
      <c r="BJ96" s="86">
        <v>1.098574821852738E-2</v>
      </c>
      <c r="BK96" s="86">
        <v>0</v>
      </c>
      <c r="BN96" s="86">
        <v>2.6008856732988361E-2</v>
      </c>
    </row>
    <row r="97" spans="1:69" x14ac:dyDescent="0.25">
      <c r="A97" s="190">
        <v>411888</v>
      </c>
      <c r="B97" s="86" t="s">
        <v>356</v>
      </c>
      <c r="C97" s="86" t="s">
        <v>1030</v>
      </c>
      <c r="D97" s="86">
        <v>40</v>
      </c>
      <c r="E97" s="86" t="s">
        <v>336</v>
      </c>
      <c r="F97" s="86" t="s">
        <v>2943</v>
      </c>
      <c r="G97" s="86" t="s">
        <v>474</v>
      </c>
      <c r="H97" s="86" t="s">
        <v>367</v>
      </c>
      <c r="J97" s="86">
        <v>0</v>
      </c>
      <c r="K97" s="86">
        <v>0</v>
      </c>
      <c r="L97" s="86" t="s">
        <v>2848</v>
      </c>
      <c r="M97" s="86">
        <v>-5.8848770918898952E-3</v>
      </c>
      <c r="N97" s="86">
        <v>-5.8848770918898952E-3</v>
      </c>
      <c r="O97" s="86">
        <v>-1.314428284549385E-2</v>
      </c>
      <c r="P97" s="86">
        <v>-2.4541353383458749E-2</v>
      </c>
      <c r="Q97" s="86">
        <v>-2.594750435461601E-2</v>
      </c>
      <c r="R97" s="86">
        <v>-4.3188388695498348E-2</v>
      </c>
      <c r="S97" s="86">
        <v>-5.8848770918898952E-3</v>
      </c>
      <c r="T97" s="86">
        <v>-2.4541353383458749E-2</v>
      </c>
      <c r="U97" s="86">
        <v>-6.977394807520132E-2</v>
      </c>
      <c r="V97" s="86">
        <v>6.3493008033323362E-2</v>
      </c>
      <c r="W97" s="86">
        <v>1.228841636046041E-2</v>
      </c>
      <c r="X97" s="86">
        <v>0.16498327367247281</v>
      </c>
      <c r="AC97" s="86">
        <v>-2.4541353383458749E-2</v>
      </c>
      <c r="AD97" s="86">
        <v>-8.3703662035214066E-2</v>
      </c>
      <c r="AE97" s="86">
        <v>-7.5630697477210115E-2</v>
      </c>
      <c r="AF97" s="86">
        <v>-7.462599002640069E-2</v>
      </c>
      <c r="AG97" s="86">
        <v>-6.2289868273591717E-2</v>
      </c>
      <c r="AH97" s="86">
        <v>-4.8932384341637152E-2</v>
      </c>
      <c r="AK97" s="86">
        <v>-0.14050243799024811</v>
      </c>
      <c r="AL97" s="86">
        <v>-9.8034708401536497E-2</v>
      </c>
      <c r="AM97" s="86">
        <v>0.1038637597705399</v>
      </c>
      <c r="AN97" s="86">
        <v>-8.4917554677488405E-2</v>
      </c>
      <c r="AP97" s="86">
        <v>2.6487456782270821E-2</v>
      </c>
      <c r="AQ97" s="86">
        <v>0.1089650230703415</v>
      </c>
      <c r="AR97" s="86">
        <v>-3.7124185156117679</v>
      </c>
      <c r="AS97" s="86">
        <v>0.95045125732916591</v>
      </c>
      <c r="AT97" s="86">
        <v>-1.1548872180451201E-2</v>
      </c>
      <c r="AU97" s="86">
        <v>-7.3023793586080021E-4</v>
      </c>
      <c r="AV97" s="86">
        <v>-7.3023793586076691E-3</v>
      </c>
      <c r="AW97" s="86">
        <v>-5.8848770918898952E-3</v>
      </c>
      <c r="BF97" s="86">
        <v>-5.3155774395702293E-3</v>
      </c>
      <c r="BG97" s="86">
        <v>-4.9277155875569578E-2</v>
      </c>
      <c r="BH97" s="86">
        <v>1.4200343174959329E-3</v>
      </c>
      <c r="BI97" s="86">
        <v>-3.686853766617415E-2</v>
      </c>
      <c r="BJ97" s="86">
        <v>8.0976627200783913E-3</v>
      </c>
      <c r="BK97" s="86">
        <v>1.241404490963305E-2</v>
      </c>
      <c r="BL97" s="86">
        <v>1.226182605036974E-2</v>
      </c>
      <c r="BM97" s="86">
        <v>2.8501870435249099E-3</v>
      </c>
      <c r="BN97" s="86">
        <v>-1.7004192005668051E-2</v>
      </c>
      <c r="BO97" s="86">
        <v>-3.6038200492521928E-3</v>
      </c>
      <c r="BP97" s="86">
        <v>4.3402254505997551E-3</v>
      </c>
      <c r="BQ97" s="86">
        <v>-1.4415280197008771E-3</v>
      </c>
    </row>
    <row r="98" spans="1:69" x14ac:dyDescent="0.25">
      <c r="A98" s="190">
        <v>391436</v>
      </c>
      <c r="B98" s="86" t="s">
        <v>357</v>
      </c>
      <c r="E98" s="86" t="s">
        <v>337</v>
      </c>
      <c r="F98" s="86" t="s">
        <v>2944</v>
      </c>
      <c r="G98" s="86" t="s">
        <v>474</v>
      </c>
      <c r="H98" s="86" t="s">
        <v>367</v>
      </c>
      <c r="I98" s="86" t="s">
        <v>206</v>
      </c>
      <c r="J98" s="86">
        <v>0</v>
      </c>
      <c r="K98" s="86">
        <v>0</v>
      </c>
      <c r="L98" s="86" t="s">
        <v>2848</v>
      </c>
      <c r="M98" s="86">
        <v>2.6231130908191069E-2</v>
      </c>
      <c r="N98" s="86">
        <v>6.3701995995875116E-3</v>
      </c>
      <c r="O98" s="86">
        <v>5.2270997208830217E-2</v>
      </c>
      <c r="P98" s="86">
        <v>1.9607843137254829E-2</v>
      </c>
      <c r="Q98" s="86">
        <v>-1.1147540983606491E-2</v>
      </c>
      <c r="R98" s="86">
        <v>1.43084260731321E-2</v>
      </c>
      <c r="T98" s="86">
        <v>1.9607843137254829E-2</v>
      </c>
      <c r="U98" s="86">
        <v>-3.3620433620433647E-2</v>
      </c>
      <c r="V98" s="86">
        <v>1.6176736886581718E-2</v>
      </c>
      <c r="W98" s="86">
        <v>0.15016662038322701</v>
      </c>
      <c r="X98" s="86">
        <v>0.33345676726532097</v>
      </c>
      <c r="Y98" s="86">
        <v>7.5896414342629503E-2</v>
      </c>
      <c r="AC98" s="86">
        <v>-3.5899944957494941E-2</v>
      </c>
      <c r="AD98" s="86">
        <v>-6.2976543856585673E-2</v>
      </c>
      <c r="AE98" s="86">
        <v>-9.1573892163283099E-2</v>
      </c>
      <c r="AF98" s="86">
        <v>0</v>
      </c>
      <c r="AG98" s="86">
        <v>-3.3689839572192563E-2</v>
      </c>
      <c r="AH98" s="86">
        <v>-5.2439912600145751E-2</v>
      </c>
      <c r="AI98" s="86">
        <v>-1.9278793327340019E-2</v>
      </c>
      <c r="AK98" s="86">
        <v>-5.8721777130371453E-2</v>
      </c>
      <c r="AL98" s="86">
        <v>6.4746768219746009E-2</v>
      </c>
      <c r="AM98" s="86">
        <v>0.1389336256398461</v>
      </c>
      <c r="AN98" s="86">
        <v>7.1811606106900738E-2</v>
      </c>
      <c r="AP98" s="86">
        <v>7.4614253693431151E-2</v>
      </c>
      <c r="AQ98" s="86">
        <v>0.13595530874405359</v>
      </c>
      <c r="AR98" s="86">
        <v>0.86376192806425844</v>
      </c>
      <c r="AS98" s="86">
        <v>1.0197160400143439</v>
      </c>
      <c r="AT98" s="86">
        <v>-4.7943942467268963E-3</v>
      </c>
      <c r="AU98" s="86">
        <v>-1.772589710332895E-2</v>
      </c>
      <c r="AV98" s="86">
        <v>4.5610251205277841E-2</v>
      </c>
      <c r="AW98" s="86">
        <v>6.3701995995875116E-3</v>
      </c>
      <c r="BF98" s="86">
        <v>-1.9008019008019961E-3</v>
      </c>
      <c r="BG98" s="86">
        <v>-2.1662798309825652E-2</v>
      </c>
      <c r="BH98" s="86">
        <v>-5.7181093740493738E-3</v>
      </c>
      <c r="BI98" s="86">
        <v>-1.1134903640256931E-2</v>
      </c>
      <c r="BJ98" s="86">
        <v>2.0169522984594401E-2</v>
      </c>
      <c r="BK98" s="86">
        <v>-1.8921705379343901E-2</v>
      </c>
      <c r="BL98" s="86">
        <v>1.3414106447425359E-2</v>
      </c>
      <c r="BM98" s="86">
        <v>2.3972184945711961E-2</v>
      </c>
      <c r="BN98" s="86">
        <v>-1.6705744431418479E-2</v>
      </c>
      <c r="BO98" s="86">
        <v>-3.117734724292098E-2</v>
      </c>
      <c r="BP98" s="86">
        <v>-1.6613339896627279E-3</v>
      </c>
      <c r="BQ98" s="86">
        <v>-1.901840490797446E-3</v>
      </c>
    </row>
    <row r="99" spans="1:69" x14ac:dyDescent="0.25">
      <c r="A99" s="190">
        <v>124963</v>
      </c>
      <c r="B99" s="86" t="s">
        <v>358</v>
      </c>
      <c r="C99" s="86" t="s">
        <v>488</v>
      </c>
      <c r="E99" s="86" t="s">
        <v>338</v>
      </c>
      <c r="F99" s="86" t="s">
        <v>2945</v>
      </c>
      <c r="G99" s="86" t="s">
        <v>474</v>
      </c>
      <c r="H99" s="86" t="s">
        <v>367</v>
      </c>
      <c r="I99" s="86" t="s">
        <v>1022</v>
      </c>
      <c r="J99" s="86">
        <v>0</v>
      </c>
      <c r="K99" s="86">
        <v>0</v>
      </c>
      <c r="L99" s="86" t="s">
        <v>2848</v>
      </c>
      <c r="M99" s="86">
        <v>1.970037864237506E-2</v>
      </c>
      <c r="N99" s="86">
        <v>1.5742866513611009E-2</v>
      </c>
      <c r="O99" s="86">
        <v>3.0844335959170129E-2</v>
      </c>
      <c r="P99" s="86">
        <v>-9.0128526478587823E-3</v>
      </c>
      <c r="Q99" s="86">
        <v>-2.1639551413678682E-2</v>
      </c>
      <c r="R99" s="86">
        <v>1.291905151267381E-2</v>
      </c>
      <c r="S99" s="86">
        <v>6.2739490992279157E-2</v>
      </c>
      <c r="T99" s="86">
        <v>-9.0128526478587823E-3</v>
      </c>
      <c r="U99" s="86">
        <v>-3.6384192404542832E-2</v>
      </c>
      <c r="V99" s="86">
        <v>3.1322874708501043E-2</v>
      </c>
      <c r="W99" s="86">
        <v>5.9583309934295503E-2</v>
      </c>
      <c r="X99" s="86">
        <v>0.35786182705505581</v>
      </c>
      <c r="Y99" s="86">
        <v>9.3653573513468258E-2</v>
      </c>
      <c r="Z99" s="86">
        <v>4.3966567995820993E-2</v>
      </c>
      <c r="AA99" s="86">
        <v>1.1330950928267751E-3</v>
      </c>
      <c r="AB99" s="86">
        <v>0.15179198875614899</v>
      </c>
      <c r="AC99" s="86">
        <v>-4.0263425603683643E-2</v>
      </c>
      <c r="AD99" s="86">
        <v>-8.8619402985074647E-2</v>
      </c>
      <c r="AE99" s="86">
        <v>-2.8144113149847071E-2</v>
      </c>
      <c r="AF99" s="86">
        <v>-7.0755216608410207E-2</v>
      </c>
      <c r="AG99" s="86">
        <v>-7.71794422031222E-2</v>
      </c>
      <c r="AH99" s="86">
        <v>-5.5571869035384011E-2</v>
      </c>
      <c r="AI99" s="86">
        <v>-7.686365392043254E-2</v>
      </c>
      <c r="AJ99" s="86">
        <v>-5.2214086471408697E-2</v>
      </c>
      <c r="AK99" s="86">
        <v>-8.8370923115620142E-2</v>
      </c>
      <c r="AL99" s="86">
        <v>-1.676929126001547E-2</v>
      </c>
      <c r="AM99" s="86">
        <v>3.472629243051939E-2</v>
      </c>
      <c r="AN99" s="86">
        <v>-3.1817516291287713E-2</v>
      </c>
      <c r="AO99" s="86">
        <v>7.5013942571006575E-2</v>
      </c>
      <c r="AP99" s="86">
        <v>9.3106400460680666E-2</v>
      </c>
      <c r="AQ99" s="86">
        <v>6.5614258356807523E-2</v>
      </c>
      <c r="AR99" s="86">
        <v>-0.18330756815859511</v>
      </c>
      <c r="AS99" s="86">
        <v>0.52471027950764326</v>
      </c>
      <c r="AT99" s="86">
        <v>-1.738573942723054E-2</v>
      </c>
      <c r="AU99" s="86">
        <v>-1.8724559023066471E-2</v>
      </c>
      <c r="AV99" s="86">
        <v>1.486741373571498E-2</v>
      </c>
      <c r="AW99" s="86">
        <v>1.5742866513611009E-2</v>
      </c>
      <c r="BF99" s="86">
        <v>-9.4557788169998824E-3</v>
      </c>
      <c r="BG99" s="86">
        <v>-3.865110246433201E-2</v>
      </c>
      <c r="BH99" s="86">
        <v>-5.2347544522396428E-3</v>
      </c>
      <c r="BI99" s="86">
        <v>-2.0669451527152379E-2</v>
      </c>
      <c r="BJ99" s="86">
        <v>-1.2685575005539461E-2</v>
      </c>
      <c r="BK99" s="86">
        <v>-9.6504516635808058E-3</v>
      </c>
      <c r="BL99" s="86">
        <v>5.2404962891620999E-2</v>
      </c>
      <c r="BM99" s="86">
        <v>1.3458225667528629E-3</v>
      </c>
      <c r="BN99" s="86">
        <v>-7.5765492736963314E-3</v>
      </c>
      <c r="BO99" s="86">
        <v>-2.9747801821723759E-2</v>
      </c>
      <c r="BP99" s="86">
        <v>1.454308660733661E-2</v>
      </c>
      <c r="BQ99" s="86">
        <v>-1.6521556697786651E-2</v>
      </c>
    </row>
    <row r="100" spans="1:69" x14ac:dyDescent="0.25">
      <c r="A100" s="190">
        <v>193305</v>
      </c>
      <c r="B100" s="86" t="s">
        <v>1056</v>
      </c>
      <c r="C100" s="86" t="s">
        <v>1063</v>
      </c>
      <c r="E100" s="86" t="s">
        <v>1058</v>
      </c>
      <c r="F100" s="86" t="s">
        <v>2946</v>
      </c>
      <c r="G100" s="86" t="s">
        <v>474</v>
      </c>
      <c r="H100" s="86" t="s">
        <v>367</v>
      </c>
      <c r="I100" s="86" t="s">
        <v>1203</v>
      </c>
      <c r="J100" s="86">
        <v>0</v>
      </c>
      <c r="K100" s="86">
        <v>0</v>
      </c>
      <c r="L100" s="86" t="s">
        <v>2848</v>
      </c>
      <c r="M100" s="86">
        <v>1.9923050550455072E-2</v>
      </c>
      <c r="N100" s="86">
        <v>7.9054359283239339E-3</v>
      </c>
      <c r="O100" s="86">
        <v>8.5549789166396328E-2</v>
      </c>
      <c r="P100" s="86">
        <v>1.2715033657442201E-3</v>
      </c>
      <c r="Q100" s="86">
        <v>-2.0500205002049738E-3</v>
      </c>
      <c r="R100" s="86">
        <v>6.3642142062609208E-2</v>
      </c>
      <c r="S100" s="86">
        <v>0.15789473684210531</v>
      </c>
      <c r="T100" s="86">
        <v>1.2715033657442201E-3</v>
      </c>
      <c r="U100" s="86">
        <v>4.1480038948393361E-2</v>
      </c>
      <c r="V100" s="86">
        <v>0.17877967035489631</v>
      </c>
      <c r="W100" s="86">
        <v>-7.9704864274002807E-3</v>
      </c>
      <c r="X100" s="86">
        <v>0.35455611080264071</v>
      </c>
      <c r="Y100" s="86">
        <v>9.2618806875631954E-2</v>
      </c>
      <c r="Z100" s="86">
        <v>0.13686872557284091</v>
      </c>
      <c r="AA100" s="86">
        <v>0.1004385225164446</v>
      </c>
      <c r="AC100" s="86">
        <v>-7.2781954887218045E-2</v>
      </c>
      <c r="AD100" s="86">
        <v>-7.6310627331820424E-2</v>
      </c>
      <c r="AE100" s="86">
        <v>-0.10048707381041599</v>
      </c>
      <c r="AF100" s="86">
        <v>-0.1565929696198505</v>
      </c>
      <c r="AG100" s="86">
        <v>-7.2796751850967317E-2</v>
      </c>
      <c r="AH100" s="86">
        <v>-8.1521386382812963E-2</v>
      </c>
      <c r="AI100" s="86">
        <v>-8.9843749999999889E-2</v>
      </c>
      <c r="AJ100" s="86">
        <v>-0.1008367486338799</v>
      </c>
      <c r="AK100" s="86">
        <v>-0.1565929696198505</v>
      </c>
      <c r="AL100" s="86">
        <v>3.8734034861273692E-2</v>
      </c>
      <c r="AM100" s="86">
        <v>0.1435534900679318</v>
      </c>
      <c r="AN100" s="86">
        <v>4.5485121123716166E-3</v>
      </c>
      <c r="AP100" s="86">
        <v>0.1490725859237966</v>
      </c>
      <c r="AQ100" s="86">
        <v>0.15678067687979311</v>
      </c>
      <c r="AR100" s="86">
        <v>0.25783559086101482</v>
      </c>
      <c r="AS100" s="86">
        <v>0.91373296971626572</v>
      </c>
      <c r="AT100" s="86">
        <v>-3.2759910246821233E-2</v>
      </c>
      <c r="AU100" s="86">
        <v>-3.8083823074543832E-2</v>
      </c>
      <c r="AV100" s="86">
        <v>7.7035355173532327E-2</v>
      </c>
      <c r="AW100" s="86">
        <v>7.9054359283239339E-3</v>
      </c>
      <c r="BF100" s="86">
        <v>1.261927945472241E-2</v>
      </c>
      <c r="BG100" s="86">
        <v>-6.7771837378360567E-2</v>
      </c>
      <c r="BH100" s="86">
        <v>2.3393984404010301E-2</v>
      </c>
      <c r="BI100" s="86">
        <v>5.7772939848411482E-2</v>
      </c>
      <c r="BJ100" s="86">
        <v>2.8128215878339798E-2</v>
      </c>
      <c r="BK100" s="86">
        <v>-4.1445783132530001E-2</v>
      </c>
      <c r="BL100" s="86">
        <v>2.7884131956530171E-2</v>
      </c>
      <c r="BM100" s="86">
        <v>-8.6537737978775731E-4</v>
      </c>
      <c r="BN100" s="86">
        <v>3.3557046979870719E-4</v>
      </c>
      <c r="BO100" s="86">
        <v>-1.2001938201200209E-2</v>
      </c>
      <c r="BP100" s="86">
        <v>2.4144565586448952E-2</v>
      </c>
      <c r="BQ100" s="86">
        <v>-2.604261518849027E-2</v>
      </c>
    </row>
    <row r="101" spans="1:69" x14ac:dyDescent="0.25">
      <c r="A101" s="190">
        <v>515391</v>
      </c>
      <c r="B101" s="86" t="s">
        <v>1057</v>
      </c>
      <c r="C101" s="86" t="s">
        <v>1064</v>
      </c>
      <c r="D101" s="86" t="s">
        <v>2086</v>
      </c>
      <c r="E101" s="86" t="s">
        <v>1112</v>
      </c>
      <c r="F101" s="86" t="s">
        <v>2947</v>
      </c>
      <c r="G101" s="86" t="s">
        <v>474</v>
      </c>
      <c r="H101" s="86" t="s">
        <v>367</v>
      </c>
      <c r="I101" s="86" t="s">
        <v>1113</v>
      </c>
      <c r="J101" s="86">
        <v>0</v>
      </c>
      <c r="K101" s="86">
        <v>0</v>
      </c>
      <c r="L101" s="86" t="s">
        <v>2848</v>
      </c>
      <c r="M101" s="86">
        <v>2.060606060606052E-2</v>
      </c>
      <c r="N101" s="86">
        <v>3.3763044812768588E-2</v>
      </c>
      <c r="O101" s="86">
        <v>6.649778340721979E-2</v>
      </c>
      <c r="P101" s="86">
        <v>-5.2868391451068697E-2</v>
      </c>
      <c r="Q101" s="86">
        <v>-3.8812785388127928E-2</v>
      </c>
      <c r="R101" s="86">
        <v>5.5137844611528708E-2</v>
      </c>
      <c r="S101" s="86">
        <v>0.40685045948203841</v>
      </c>
      <c r="T101" s="86">
        <v>-5.2868391451068697E-2</v>
      </c>
      <c r="U101" s="86">
        <v>0.16513761467889901</v>
      </c>
      <c r="V101" s="86">
        <v>0.24368378158109191</v>
      </c>
      <c r="W101" s="86">
        <v>0.20176297747306579</v>
      </c>
      <c r="AC101" s="86">
        <v>-0.1238372093023256</v>
      </c>
      <c r="AD101" s="86">
        <v>-0.1240694789081887</v>
      </c>
      <c r="AE101" s="86">
        <v>-9.247448979591838E-2</v>
      </c>
      <c r="AF101" s="86">
        <v>-0.10078125</v>
      </c>
      <c r="AK101" s="86">
        <v>-0.1683222958057396</v>
      </c>
      <c r="AL101" s="86">
        <v>-6.3121927487481466E-2</v>
      </c>
      <c r="AM101" s="86">
        <v>0.1853843045735413</v>
      </c>
      <c r="AN101" s="86">
        <v>-0.17633392168504691</v>
      </c>
      <c r="AP101" s="86">
        <v>0.2110832792248967</v>
      </c>
      <c r="AQ101" s="86">
        <v>0.17867282257141959</v>
      </c>
      <c r="AR101" s="86">
        <v>-0.30044892380293031</v>
      </c>
      <c r="AS101" s="86">
        <v>1.0358961442562189</v>
      </c>
      <c r="AT101" s="86">
        <v>-8.1552305961754779E-2</v>
      </c>
      <c r="AU101" s="86">
        <v>-4.3478260869565188E-2</v>
      </c>
      <c r="AV101" s="86">
        <v>3.1665611146295181E-2</v>
      </c>
      <c r="AW101" s="86">
        <v>3.3763044812768588E-2</v>
      </c>
      <c r="BF101" s="86">
        <v>4.5216251638269922E-2</v>
      </c>
      <c r="BG101" s="86">
        <v>-7.5235109717868287E-3</v>
      </c>
      <c r="BH101" s="86">
        <v>9.4756790903349764E-3</v>
      </c>
      <c r="BI101" s="86">
        <v>-6.6332916145181553E-2</v>
      </c>
      <c r="BJ101" s="86">
        <v>-4.8927613941018737E-2</v>
      </c>
      <c r="BK101" s="86">
        <v>4.4397463002114217E-2</v>
      </c>
      <c r="BL101" s="86">
        <v>8.4345479082321262E-2</v>
      </c>
      <c r="BM101" s="86">
        <v>4.9159925326695657E-2</v>
      </c>
      <c r="BN101" s="86">
        <v>-1.1402508551880961E-3</v>
      </c>
      <c r="BO101" s="86">
        <v>-5.8219178082191791E-2</v>
      </c>
      <c r="BP101" s="86">
        <v>7.575757575757569E-2</v>
      </c>
      <c r="BQ101" s="86">
        <v>2.254791431792524E-3</v>
      </c>
    </row>
    <row r="102" spans="1:69" x14ac:dyDescent="0.25">
      <c r="A102" s="190">
        <v>425928</v>
      </c>
      <c r="B102" s="86" t="s">
        <v>1057</v>
      </c>
      <c r="C102" s="86" t="s">
        <v>1064</v>
      </c>
      <c r="D102" s="86" t="s">
        <v>2086</v>
      </c>
      <c r="E102" s="86" t="s">
        <v>1194</v>
      </c>
      <c r="F102" s="86" t="s">
        <v>2948</v>
      </c>
      <c r="G102" s="86" t="s">
        <v>474</v>
      </c>
      <c r="H102" s="86" t="s">
        <v>367</v>
      </c>
      <c r="J102" s="86">
        <v>0</v>
      </c>
      <c r="K102" s="86">
        <v>0</v>
      </c>
      <c r="L102" s="86" t="s">
        <v>2949</v>
      </c>
      <c r="X102" s="86">
        <v>0.85975609756097571</v>
      </c>
      <c r="AF102" s="86">
        <v>-4.7505938242280332E-2</v>
      </c>
      <c r="AG102" s="86">
        <v>-4.7244094488189017E-2</v>
      </c>
      <c r="AH102" s="86">
        <v>-5.6102362204724462E-2</v>
      </c>
      <c r="AK102" s="86">
        <v>-5.6102362204724462E-2</v>
      </c>
      <c r="AM102" s="86">
        <v>0.48430547891484599</v>
      </c>
      <c r="AQ102" s="86">
        <v>0.19714847784946299</v>
      </c>
      <c r="AS102" s="86">
        <v>2.4550413353735778</v>
      </c>
    </row>
    <row r="103" spans="1:69" x14ac:dyDescent="0.25">
      <c r="A103" s="190">
        <v>421772</v>
      </c>
      <c r="B103" s="86" t="s">
        <v>1057</v>
      </c>
      <c r="C103" s="86" t="s">
        <v>1064</v>
      </c>
      <c r="D103" s="86" t="s">
        <v>2086</v>
      </c>
      <c r="E103" s="86" t="s">
        <v>1195</v>
      </c>
      <c r="F103" s="86" t="s">
        <v>2950</v>
      </c>
      <c r="G103" s="86" t="s">
        <v>474</v>
      </c>
      <c r="H103" s="86" t="s">
        <v>367</v>
      </c>
      <c r="J103" s="86">
        <v>0</v>
      </c>
      <c r="K103" s="86">
        <v>0</v>
      </c>
      <c r="L103" s="86" t="s">
        <v>2949</v>
      </c>
      <c r="X103" s="86">
        <v>0.63501483679525239</v>
      </c>
      <c r="AF103" s="86">
        <v>-0.13394919168591221</v>
      </c>
      <c r="AG103" s="86">
        <v>-6.4131245339299092E-2</v>
      </c>
      <c r="AH103" s="86">
        <v>-6.899810964083182E-2</v>
      </c>
      <c r="AK103" s="86">
        <v>-0.13394919168591221</v>
      </c>
      <c r="AM103" s="86">
        <v>0.44311792295945601</v>
      </c>
      <c r="AQ103" s="86">
        <v>0.22193714721303309</v>
      </c>
      <c r="AS103" s="86">
        <v>1.9952500603514089</v>
      </c>
    </row>
    <row r="104" spans="1:69" x14ac:dyDescent="0.25">
      <c r="A104" s="190">
        <v>420684</v>
      </c>
      <c r="B104" s="86" t="s">
        <v>1057</v>
      </c>
      <c r="C104" s="86" t="s">
        <v>1064</v>
      </c>
      <c r="D104" s="86" t="s">
        <v>2086</v>
      </c>
      <c r="E104" s="86" t="s">
        <v>1196</v>
      </c>
      <c r="F104" s="86" t="s">
        <v>2951</v>
      </c>
      <c r="G104" s="86" t="s">
        <v>474</v>
      </c>
      <c r="H104" s="86" t="s">
        <v>367</v>
      </c>
      <c r="J104" s="86">
        <v>0</v>
      </c>
      <c r="K104" s="86">
        <v>0</v>
      </c>
      <c r="L104" s="86" t="s">
        <v>2949</v>
      </c>
      <c r="X104" s="86">
        <v>1.327085285848173</v>
      </c>
      <c r="AF104" s="86">
        <v>-0.12705702257941059</v>
      </c>
      <c r="AG104" s="86">
        <v>-0.105930055752661</v>
      </c>
      <c r="AH104" s="86">
        <v>-0.1106271777003484</v>
      </c>
      <c r="AK104" s="86">
        <v>-0.12705702257941059</v>
      </c>
      <c r="AM104" s="86">
        <v>0.77273100915887638</v>
      </c>
      <c r="AQ104" s="86">
        <v>0.32607002417688907</v>
      </c>
      <c r="AS104" s="86">
        <v>2.3689181319881421</v>
      </c>
    </row>
    <row r="105" spans="1:69" x14ac:dyDescent="0.25">
      <c r="A105" s="190">
        <v>436562</v>
      </c>
      <c r="B105" s="86" t="s">
        <v>1057</v>
      </c>
      <c r="C105" s="86" t="s">
        <v>1064</v>
      </c>
      <c r="D105" s="86" t="s">
        <v>2086</v>
      </c>
      <c r="E105" s="86" t="s">
        <v>1197</v>
      </c>
      <c r="F105" s="86" t="s">
        <v>2952</v>
      </c>
      <c r="G105" s="86" t="s">
        <v>474</v>
      </c>
      <c r="H105" s="86" t="s">
        <v>367</v>
      </c>
      <c r="J105" s="86">
        <v>0</v>
      </c>
      <c r="K105" s="86">
        <v>0</v>
      </c>
      <c r="L105" s="86" t="s">
        <v>2949</v>
      </c>
      <c r="X105" s="86">
        <v>0.53607214428857697</v>
      </c>
      <c r="AF105" s="86">
        <v>-8.7344913151364834E-2</v>
      </c>
      <c r="AG105" s="86">
        <v>-6.0785767234988942E-2</v>
      </c>
      <c r="AH105" s="86">
        <v>-1.8000000000000019E-2</v>
      </c>
      <c r="AK105" s="86">
        <v>-8.7344913151364834E-2</v>
      </c>
      <c r="AM105" s="86">
        <v>0.44502073617385102</v>
      </c>
      <c r="AQ105" s="86">
        <v>0.1924019429849928</v>
      </c>
      <c r="AS105" s="86">
        <v>2.3114263436523959</v>
      </c>
    </row>
    <row r="106" spans="1:69" x14ac:dyDescent="0.25">
      <c r="A106" s="190">
        <v>443858</v>
      </c>
      <c r="B106" s="86" t="s">
        <v>1057</v>
      </c>
      <c r="C106" s="86" t="s">
        <v>1064</v>
      </c>
      <c r="D106" s="86" t="s">
        <v>2086</v>
      </c>
      <c r="E106" s="86" t="s">
        <v>1198</v>
      </c>
      <c r="F106" s="86" t="s">
        <v>2953</v>
      </c>
      <c r="G106" s="86" t="s">
        <v>474</v>
      </c>
      <c r="H106" s="86" t="s">
        <v>367</v>
      </c>
      <c r="J106" s="86">
        <v>0</v>
      </c>
      <c r="K106" s="86">
        <v>0</v>
      </c>
      <c r="L106" s="86" t="s">
        <v>2949</v>
      </c>
      <c r="X106" s="86">
        <v>0.70438328236493364</v>
      </c>
      <c r="AF106" s="86">
        <v>-7.0884592852958395E-2</v>
      </c>
      <c r="AG106" s="86">
        <v>-5.2588996763754003E-2</v>
      </c>
      <c r="AH106" s="86">
        <v>-1.900000000000002E-2</v>
      </c>
      <c r="AK106" s="86">
        <v>-7.0884592852958395E-2</v>
      </c>
      <c r="AM106" s="86">
        <v>0.5123943235283519</v>
      </c>
      <c r="AQ106" s="86">
        <v>0.19937378574414091</v>
      </c>
      <c r="AS106" s="86">
        <v>2.568524768833452</v>
      </c>
    </row>
    <row r="107" spans="1:69" x14ac:dyDescent="0.25">
      <c r="A107" s="190">
        <v>441298</v>
      </c>
      <c r="B107" s="86" t="s">
        <v>1057</v>
      </c>
      <c r="C107" s="86" t="s">
        <v>1064</v>
      </c>
      <c r="D107" s="86" t="s">
        <v>2086</v>
      </c>
      <c r="E107" s="86" t="s">
        <v>1199</v>
      </c>
      <c r="F107" s="86" t="s">
        <v>2909</v>
      </c>
      <c r="G107" s="86" t="s">
        <v>474</v>
      </c>
      <c r="H107" s="86" t="s">
        <v>367</v>
      </c>
      <c r="J107" s="86">
        <v>0</v>
      </c>
      <c r="K107" s="86">
        <v>0</v>
      </c>
      <c r="L107" s="86" t="s">
        <v>2949</v>
      </c>
      <c r="X107" s="86">
        <v>0.51710654936461409</v>
      </c>
      <c r="AF107" s="86">
        <v>-8.1836327345309337E-2</v>
      </c>
      <c r="AG107" s="86">
        <v>-9.1608391608391612E-2</v>
      </c>
      <c r="AH107" s="86">
        <v>-8.7209302325582539E-3</v>
      </c>
      <c r="AK107" s="86">
        <v>-9.1608391608391612E-2</v>
      </c>
      <c r="AM107" s="86">
        <v>0.48902397204144998</v>
      </c>
      <c r="AQ107" s="86">
        <v>0.21183541571825901</v>
      </c>
      <c r="AS107" s="86">
        <v>2.3071031526806798</v>
      </c>
    </row>
    <row r="108" spans="1:69" x14ac:dyDescent="0.25">
      <c r="A108" s="190">
        <v>455761</v>
      </c>
      <c r="B108" s="86" t="s">
        <v>1057</v>
      </c>
      <c r="C108" s="86" t="s">
        <v>1064</v>
      </c>
      <c r="D108" s="86" t="s">
        <v>2086</v>
      </c>
      <c r="E108" s="86" t="s">
        <v>1200</v>
      </c>
      <c r="F108" s="86" t="s">
        <v>2954</v>
      </c>
      <c r="G108" s="86" t="s">
        <v>474</v>
      </c>
      <c r="H108" s="86" t="s">
        <v>367</v>
      </c>
      <c r="J108" s="86">
        <v>0</v>
      </c>
      <c r="K108" s="86">
        <v>0</v>
      </c>
      <c r="L108" s="86" t="s">
        <v>2949</v>
      </c>
      <c r="AF108" s="86">
        <v>-8.7757964335804392E-2</v>
      </c>
      <c r="AG108" s="86">
        <v>-6.2416802248188158E-2</v>
      </c>
      <c r="AK108" s="86">
        <v>-8.7757964335804392E-2</v>
      </c>
      <c r="AM108" s="86">
        <v>0.84680970377450593</v>
      </c>
      <c r="AQ108" s="86">
        <v>0.26842407242661909</v>
      </c>
      <c r="AS108" s="86">
        <v>3.153636257483913</v>
      </c>
    </row>
    <row r="109" spans="1:69" x14ac:dyDescent="0.25">
      <c r="A109" s="190">
        <v>235831</v>
      </c>
      <c r="B109" s="86" t="s">
        <v>1065</v>
      </c>
      <c r="C109" s="86" t="s">
        <v>1066</v>
      </c>
      <c r="D109" s="86" t="s">
        <v>2000</v>
      </c>
      <c r="E109" s="86" t="s">
        <v>1067</v>
      </c>
      <c r="F109" s="86" t="s">
        <v>2955</v>
      </c>
      <c r="G109" s="86" t="s">
        <v>474</v>
      </c>
      <c r="H109" s="86" t="s">
        <v>367</v>
      </c>
      <c r="I109" s="86" t="s">
        <v>1204</v>
      </c>
      <c r="J109" s="86">
        <v>0</v>
      </c>
      <c r="K109" s="86">
        <v>0</v>
      </c>
      <c r="L109" s="86" t="s">
        <v>2848</v>
      </c>
      <c r="U109" s="86">
        <v>0.18168092601912411</v>
      </c>
      <c r="V109" s="86">
        <v>-0.15733672603901619</v>
      </c>
      <c r="W109" s="86">
        <v>-5.793048341989615E-2</v>
      </c>
      <c r="X109" s="86">
        <v>1.319740500463392</v>
      </c>
      <c r="Y109" s="86">
        <v>-6.7415730337078705E-2</v>
      </c>
      <c r="Z109" s="86">
        <v>0.1399014778325125</v>
      </c>
      <c r="AA109" s="86">
        <v>9.8619329388549559E-4</v>
      </c>
      <c r="AC109" s="86">
        <v>-0.31823461091753791</v>
      </c>
      <c r="AD109" s="86">
        <v>-0.1562375448385811</v>
      </c>
      <c r="AE109" s="86">
        <v>-0.2058212058212058</v>
      </c>
      <c r="AF109" s="86">
        <v>-0.27049180327868849</v>
      </c>
      <c r="AG109" s="86">
        <v>-0.1043182920912178</v>
      </c>
      <c r="AH109" s="86">
        <v>-0.1629169899146625</v>
      </c>
      <c r="AI109" s="86">
        <v>-2.295918367346932E-2</v>
      </c>
      <c r="AJ109" s="86">
        <v>-8.2266910420475389E-2</v>
      </c>
      <c r="AK109" s="86">
        <v>-0.39856557377049179</v>
      </c>
      <c r="AL109" s="86">
        <v>-0.62848934221456743</v>
      </c>
      <c r="AM109" s="86">
        <v>0.1145021279986647</v>
      </c>
      <c r="AP109" s="86">
        <v>0.84458760204469507</v>
      </c>
      <c r="AQ109" s="86">
        <v>0.2325031143955601</v>
      </c>
      <c r="AR109" s="86">
        <v>-0.74449015979010857</v>
      </c>
      <c r="AS109" s="86">
        <v>0.4911947597223813</v>
      </c>
      <c r="AT109" s="86">
        <v>0.10008517887563891</v>
      </c>
      <c r="BF109" s="86">
        <v>-8.0523402113739095E-3</v>
      </c>
      <c r="BG109" s="86">
        <v>9.3860984271943115E-2</v>
      </c>
      <c r="BH109" s="86">
        <v>5.7513914656771581E-2</v>
      </c>
      <c r="BI109" s="86">
        <v>7.9824561403508909E-2</v>
      </c>
      <c r="BJ109" s="86">
        <v>1.909017059301377E-2</v>
      </c>
      <c r="BK109" s="86">
        <v>-9.5655639697090344E-2</v>
      </c>
      <c r="BL109" s="86">
        <v>-5.288673424416046E-2</v>
      </c>
      <c r="BM109" s="86">
        <v>8.0967892042810519E-2</v>
      </c>
      <c r="BN109" s="86">
        <v>-0.1013787510137875</v>
      </c>
      <c r="BO109" s="86">
        <v>9.9277978339349371E-3</v>
      </c>
      <c r="BP109" s="86">
        <v>2.6809651474530849E-2</v>
      </c>
      <c r="BQ109" s="86">
        <v>5.5674518201285217E-3</v>
      </c>
    </row>
    <row r="110" spans="1:69" x14ac:dyDescent="0.25">
      <c r="A110" s="190">
        <v>125352</v>
      </c>
      <c r="B110" s="86" t="s">
        <v>1065</v>
      </c>
      <c r="C110" s="86" t="s">
        <v>1066</v>
      </c>
      <c r="D110" s="86" t="s">
        <v>2000</v>
      </c>
      <c r="E110" s="86" t="s">
        <v>1205</v>
      </c>
      <c r="F110" s="86" t="s">
        <v>2956</v>
      </c>
      <c r="G110" s="86" t="s">
        <v>474</v>
      </c>
      <c r="H110" s="86" t="s">
        <v>367</v>
      </c>
      <c r="I110" s="86" t="s">
        <v>2001</v>
      </c>
      <c r="J110" s="86">
        <v>0</v>
      </c>
      <c r="K110" s="86">
        <v>0</v>
      </c>
      <c r="L110" s="86" t="s">
        <v>2848</v>
      </c>
      <c r="M110" s="86">
        <v>5.4367524465386294E-3</v>
      </c>
      <c r="N110" s="86">
        <v>3.981179876945351E-3</v>
      </c>
      <c r="O110" s="86">
        <v>1.2039401678219709E-2</v>
      </c>
      <c r="P110" s="86">
        <v>-1.5264465743699E-2</v>
      </c>
      <c r="Q110" s="86">
        <v>-9.6394144948233063E-3</v>
      </c>
      <c r="R110" s="86">
        <v>2.2484334684850671E-2</v>
      </c>
      <c r="S110" s="86">
        <v>7.8118927322192055E-2</v>
      </c>
      <c r="T110" s="86">
        <v>-1.5264465743699E-2</v>
      </c>
      <c r="U110" s="86">
        <v>3.948339483394836E-2</v>
      </c>
      <c r="V110" s="86">
        <v>2.3800528900642211E-2</v>
      </c>
      <c r="W110" s="86">
        <v>5.3322721846398753E-2</v>
      </c>
      <c r="X110" s="86">
        <v>0.32892649391856138</v>
      </c>
      <c r="Y110" s="86">
        <v>0.12492563950029729</v>
      </c>
      <c r="Z110" s="86">
        <v>0.1730635031402652</v>
      </c>
      <c r="AA110" s="86">
        <v>7.3408239700374578E-2</v>
      </c>
      <c r="AB110" s="86">
        <v>0.34170854271356782</v>
      </c>
      <c r="AC110" s="86">
        <v>-2.9047113000354181E-2</v>
      </c>
      <c r="AD110" s="86">
        <v>-1.6370106761565931E-2</v>
      </c>
      <c r="AE110" s="86">
        <v>-2.9781126659490401E-2</v>
      </c>
      <c r="AF110" s="86">
        <v>-4.1420118343195297E-2</v>
      </c>
      <c r="AG110" s="86">
        <v>-2.9187817258883229E-2</v>
      </c>
      <c r="AH110" s="86">
        <v>-3.9510294936004428E-2</v>
      </c>
      <c r="AI110" s="86">
        <v>-4.7748976807639877E-2</v>
      </c>
      <c r="AJ110" s="86">
        <v>-0.12615955473098331</v>
      </c>
      <c r="AK110" s="86">
        <v>-0.14594928880643171</v>
      </c>
      <c r="AL110" s="86">
        <v>-6.9662818988537323E-2</v>
      </c>
      <c r="AM110" s="86">
        <v>0.1326240964498884</v>
      </c>
      <c r="AN110" s="86">
        <v>-5.3454569169231643E-2</v>
      </c>
      <c r="AO110" s="86">
        <v>0.1263075729190655</v>
      </c>
      <c r="AP110" s="86">
        <v>3.86177414739051E-2</v>
      </c>
      <c r="AQ110" s="86">
        <v>0.1019120709970685</v>
      </c>
      <c r="AR110" s="86">
        <v>-1.8116190358838959</v>
      </c>
      <c r="AS110" s="86">
        <v>1.298435784562386</v>
      </c>
      <c r="AT110" s="86">
        <v>-2.8399006034788292E-3</v>
      </c>
      <c r="AU110" s="86">
        <v>-2.1359914560341808E-2</v>
      </c>
      <c r="AV110" s="86">
        <v>8.0262677854796571E-3</v>
      </c>
      <c r="AW110" s="86">
        <v>3.981179876945351E-3</v>
      </c>
      <c r="BF110" s="86">
        <v>-5.5350553505535416E-3</v>
      </c>
      <c r="BG110" s="86">
        <v>-4.4526901669759136E-3</v>
      </c>
      <c r="BH110" s="86">
        <v>1.1926947446887709E-2</v>
      </c>
      <c r="BI110" s="86">
        <v>5.5248618784531356E-3</v>
      </c>
      <c r="BJ110" s="86">
        <v>3.66300366300365E-4</v>
      </c>
      <c r="BK110" s="86">
        <v>-6.9571585499815791E-3</v>
      </c>
      <c r="BL110" s="86">
        <v>1.806784660766958E-2</v>
      </c>
      <c r="BM110" s="86">
        <v>1.557406736689604E-2</v>
      </c>
      <c r="BN110" s="86">
        <v>-3.5688793718768869E-4</v>
      </c>
      <c r="BO110" s="86">
        <v>-1.320956801142459E-2</v>
      </c>
      <c r="BP110" s="86">
        <v>2.134587554269185E-2</v>
      </c>
      <c r="BQ110" s="86">
        <v>-9.1452690819555649E-3</v>
      </c>
    </row>
    <row r="111" spans="1:69" x14ac:dyDescent="0.25">
      <c r="A111" s="190">
        <v>276961</v>
      </c>
      <c r="B111" s="86" t="s">
        <v>1135</v>
      </c>
      <c r="C111" s="86" t="s">
        <v>1136</v>
      </c>
      <c r="E111" s="86" t="s">
        <v>1137</v>
      </c>
      <c r="F111" s="86" t="s">
        <v>2957</v>
      </c>
      <c r="G111" s="86" t="s">
        <v>474</v>
      </c>
      <c r="H111" s="86" t="s">
        <v>367</v>
      </c>
      <c r="I111" s="86" t="s">
        <v>1138</v>
      </c>
      <c r="J111" s="86">
        <v>0</v>
      </c>
      <c r="K111" s="86">
        <v>0</v>
      </c>
      <c r="L111" s="86" t="s">
        <v>2848</v>
      </c>
      <c r="U111" s="86">
        <v>9.6690219412420841E-2</v>
      </c>
      <c r="V111" s="86">
        <v>5.1622995698083818E-2</v>
      </c>
      <c r="W111" s="86">
        <v>-6.6045066045066214E-3</v>
      </c>
      <c r="X111" s="86">
        <v>0.8255319148936171</v>
      </c>
      <c r="Y111" s="86">
        <v>0.1252992817238627</v>
      </c>
      <c r="AC111" s="86">
        <v>-7.4345549738219913E-2</v>
      </c>
      <c r="AD111" s="86">
        <v>-9.4280326838466322E-2</v>
      </c>
      <c r="AE111" s="86">
        <v>-8.9655172413793033E-2</v>
      </c>
      <c r="AF111" s="86">
        <v>-0.1176470588235294</v>
      </c>
      <c r="AG111" s="86">
        <v>-7.5601374570446619E-2</v>
      </c>
      <c r="AH111" s="86">
        <v>-8.413793103448268E-2</v>
      </c>
      <c r="AI111" s="86">
        <v>-7.7759197324414692E-2</v>
      </c>
      <c r="AK111" s="86">
        <v>-0.1665619107479572</v>
      </c>
      <c r="AL111" s="86">
        <v>-0.26941592157032829</v>
      </c>
      <c r="AM111" s="86">
        <v>0.20024011359336161</v>
      </c>
      <c r="AP111" s="86">
        <v>0.13976292608885621</v>
      </c>
      <c r="AQ111" s="86">
        <v>0.15797304313764829</v>
      </c>
      <c r="AR111" s="86">
        <v>-1.929794586493462</v>
      </c>
      <c r="AS111" s="86">
        <v>1.2656735164031221</v>
      </c>
      <c r="AT111" s="86">
        <v>-8.2400813835198372E-2</v>
      </c>
      <c r="AU111" s="86">
        <v>-6.2823355506281819E-3</v>
      </c>
      <c r="AV111" s="86">
        <v>-8.9153046062406816E-3</v>
      </c>
      <c r="BF111" s="86">
        <v>1.673484566753447E-2</v>
      </c>
      <c r="BG111" s="86">
        <v>-2.23116313094367E-2</v>
      </c>
      <c r="BH111" s="86">
        <v>2.4691358024691249E-2</v>
      </c>
      <c r="BI111" s="86">
        <v>4.4176706827309342E-2</v>
      </c>
      <c r="BJ111" s="86">
        <v>3.146853146853168E-2</v>
      </c>
      <c r="BK111" s="86">
        <v>-7.4576271186441723E-3</v>
      </c>
      <c r="BL111" s="86">
        <v>4.0642076502732223E-2</v>
      </c>
      <c r="BM111" s="86">
        <v>1.279947489333755E-2</v>
      </c>
      <c r="BN111" s="86">
        <v>-5.7746923319659138E-2</v>
      </c>
      <c r="BO111" s="86">
        <v>-3.4829202947086468E-2</v>
      </c>
      <c r="BP111" s="86">
        <v>1.214434420541277E-2</v>
      </c>
      <c r="BQ111" s="86">
        <v>1.305393335623495E-2</v>
      </c>
    </row>
    <row r="112" spans="1:69" x14ac:dyDescent="0.25">
      <c r="A112" s="190">
        <v>450867</v>
      </c>
      <c r="B112" s="86" t="s">
        <v>492</v>
      </c>
      <c r="C112" s="86" t="s">
        <v>1031</v>
      </c>
      <c r="E112" s="86" t="s">
        <v>493</v>
      </c>
      <c r="F112" s="86" t="s">
        <v>2958</v>
      </c>
      <c r="G112" s="86" t="s">
        <v>197</v>
      </c>
      <c r="H112" s="86" t="s">
        <v>197</v>
      </c>
      <c r="J112" s="86">
        <v>0</v>
      </c>
      <c r="K112" s="86">
        <v>0</v>
      </c>
      <c r="L112" s="86" t="s">
        <v>2848</v>
      </c>
      <c r="X112" s="86">
        <v>0.27715281234444999</v>
      </c>
      <c r="AG112" s="86">
        <v>-0.1094202222014751</v>
      </c>
      <c r="AH112" s="86">
        <v>-2.9999999999996701E-4</v>
      </c>
      <c r="AK112" s="86">
        <v>-0.1094202222014751</v>
      </c>
      <c r="AM112" s="86">
        <v>0.35191641066516532</v>
      </c>
      <c r="AQ112" s="86">
        <v>0.15367028898393309</v>
      </c>
      <c r="AS112" s="86">
        <v>2.2881364797426542</v>
      </c>
    </row>
    <row r="113" spans="1:69" x14ac:dyDescent="0.25">
      <c r="A113" s="190">
        <v>220085</v>
      </c>
      <c r="B113" s="86" t="s">
        <v>494</v>
      </c>
      <c r="C113" s="86" t="s">
        <v>1032</v>
      </c>
      <c r="E113" s="86" t="s">
        <v>495</v>
      </c>
      <c r="F113" s="86" t="s">
        <v>2959</v>
      </c>
      <c r="G113" s="86" t="s">
        <v>197</v>
      </c>
      <c r="H113" s="86" t="s">
        <v>197</v>
      </c>
      <c r="J113" s="86">
        <v>0</v>
      </c>
      <c r="K113" s="86">
        <v>0</v>
      </c>
      <c r="L113" s="86" t="s">
        <v>2848</v>
      </c>
      <c r="M113" s="86">
        <v>7.9668049792529505E-3</v>
      </c>
      <c r="N113" s="86">
        <v>1.04825291181363E-2</v>
      </c>
      <c r="O113" s="86">
        <v>-1.3155730965301871E-3</v>
      </c>
      <c r="P113" s="86">
        <v>0.13418619852460531</v>
      </c>
      <c r="Q113" s="86">
        <v>0.1342921180425849</v>
      </c>
      <c r="R113" s="86">
        <v>-1.9930605987251049E-2</v>
      </c>
      <c r="S113" s="86">
        <v>-0.2716041979010495</v>
      </c>
      <c r="T113" s="86">
        <v>0.13418619852460531</v>
      </c>
      <c r="U113" s="86">
        <v>-0.15464161667192919</v>
      </c>
      <c r="V113" s="86">
        <v>-0.2172032379657666</v>
      </c>
      <c r="W113" s="86">
        <v>-0.11967578741228301</v>
      </c>
      <c r="X113" s="86">
        <v>0.72319085114360715</v>
      </c>
      <c r="Y113" s="86">
        <v>-2.5397405444911429E-2</v>
      </c>
      <c r="Z113" s="86">
        <v>-0.1478396263137407</v>
      </c>
      <c r="AA113" s="86">
        <v>0.2055373064289068</v>
      </c>
      <c r="AC113" s="86">
        <v>-2.2287294615259551E-2</v>
      </c>
      <c r="AD113" s="86">
        <v>-0.20263238445056619</v>
      </c>
      <c r="AE113" s="86">
        <v>-0.10420957775489199</v>
      </c>
      <c r="AF113" s="86">
        <v>-0.29549428379287163</v>
      </c>
      <c r="AG113" s="86">
        <v>-0.17125984251968501</v>
      </c>
      <c r="AH113" s="86">
        <v>-0.11986893601529081</v>
      </c>
      <c r="AI113" s="86">
        <v>-0.25982246236974149</v>
      </c>
      <c r="AJ113" s="86">
        <v>-5.3597252349963972E-2</v>
      </c>
      <c r="AK113" s="86">
        <v>-0.37605917955615342</v>
      </c>
      <c r="AL113" s="86">
        <v>0.7970108002013665</v>
      </c>
      <c r="AM113" s="86">
        <v>1.329284877499348E-2</v>
      </c>
      <c r="AN113" s="86">
        <v>0.56783833586830257</v>
      </c>
      <c r="AP113" s="86">
        <v>0.16386859641482779</v>
      </c>
      <c r="AQ113" s="86">
        <v>9.2923753793100902E-2</v>
      </c>
      <c r="AR113" s="86">
        <v>4.8619015543166224</v>
      </c>
      <c r="AS113" s="86">
        <v>0.13984618201601429</v>
      </c>
      <c r="AT113" s="86">
        <v>1.820898309832852E-2</v>
      </c>
      <c r="AU113" s="86">
        <v>0.1274761555392516</v>
      </c>
      <c r="AV113" s="86">
        <v>-1.1675711231705301E-2</v>
      </c>
      <c r="AW113" s="86">
        <v>1.04825291181363E-2</v>
      </c>
      <c r="BF113" s="86">
        <v>2.802336596147792E-2</v>
      </c>
      <c r="BG113" s="86">
        <v>-1.7584273976810168E-2</v>
      </c>
      <c r="BH113" s="86">
        <v>-3.7986556198218113E-2</v>
      </c>
      <c r="BI113" s="86">
        <v>-1.283717907052306E-2</v>
      </c>
      <c r="BJ113" s="86">
        <v>-4.5349794238683239E-2</v>
      </c>
      <c r="BK113" s="86">
        <v>-1.267350633675313E-2</v>
      </c>
      <c r="BL113" s="86">
        <v>-1.370939573873564E-2</v>
      </c>
      <c r="BM113" s="86">
        <v>-3.7538733953076608E-2</v>
      </c>
      <c r="BN113" s="86">
        <v>-8.3978725389577402E-4</v>
      </c>
      <c r="BO113" s="86">
        <v>-2.6148673888681358E-2</v>
      </c>
      <c r="BP113" s="86">
        <v>3.8358266206366398E-3</v>
      </c>
      <c r="BQ113" s="86">
        <v>2.3120282793541499E-2</v>
      </c>
    </row>
    <row r="114" spans="1:69" x14ac:dyDescent="0.25">
      <c r="A114" s="190">
        <v>37737</v>
      </c>
      <c r="B114" s="86" t="s">
        <v>496</v>
      </c>
      <c r="C114" s="86" t="s">
        <v>497</v>
      </c>
      <c r="E114" s="86" t="s">
        <v>498</v>
      </c>
      <c r="F114" s="86" t="s">
        <v>2960</v>
      </c>
      <c r="G114" s="86" t="s">
        <v>197</v>
      </c>
      <c r="H114" s="86" t="s">
        <v>197</v>
      </c>
      <c r="J114" s="86">
        <v>0</v>
      </c>
      <c r="K114" s="86">
        <v>0</v>
      </c>
      <c r="L114" s="86" t="s">
        <v>2848</v>
      </c>
      <c r="U114" s="86">
        <v>2.8793610760823759E-2</v>
      </c>
      <c r="V114" s="86">
        <v>1.4498933901918811E-2</v>
      </c>
      <c r="W114" s="86">
        <v>0.54479578392621875</v>
      </c>
      <c r="X114" s="86">
        <v>0</v>
      </c>
      <c r="Y114" s="86">
        <v>1.2000000000000011E-2</v>
      </c>
      <c r="Z114" s="86">
        <v>-8.5923217550274211E-2</v>
      </c>
      <c r="AA114" s="86">
        <v>7.6065573770491834E-2</v>
      </c>
      <c r="AB114" s="86">
        <v>0.15181268882175211</v>
      </c>
      <c r="AC114" s="86">
        <v>-4.1699844935249961E-2</v>
      </c>
      <c r="AD114" s="86">
        <v>-0.20345372735011549</v>
      </c>
      <c r="AE114" s="86">
        <v>-0.23518164435946459</v>
      </c>
      <c r="AF114" s="86">
        <v>-0.19774204584331159</v>
      </c>
      <c r="AI114" s="86">
        <v>-0.10102843315184511</v>
      </c>
      <c r="AJ114" s="86">
        <v>-3.2999410724808512E-2</v>
      </c>
      <c r="AK114" s="86">
        <v>-0.1243370654095463</v>
      </c>
      <c r="AL114" s="86">
        <v>-3.4292432320894739E-2</v>
      </c>
      <c r="AM114" s="86">
        <v>0.1185017595903322</v>
      </c>
      <c r="AP114" s="86">
        <v>0.11482170499839089</v>
      </c>
      <c r="AQ114" s="86">
        <v>0.33002513822756019</v>
      </c>
      <c r="AR114" s="86">
        <v>-0.30125183134853889</v>
      </c>
      <c r="AS114" s="86">
        <v>0.35816648282227381</v>
      </c>
      <c r="AT114" s="86">
        <v>-5.3524004085801713E-2</v>
      </c>
      <c r="AU114" s="86">
        <v>-1.2907403410317261E-2</v>
      </c>
      <c r="AV114" s="86">
        <v>-8.4531216477150561E-3</v>
      </c>
      <c r="BF114" s="86">
        <v>3.6948297604035167E-2</v>
      </c>
      <c r="BG114" s="86">
        <v>-4.3617495642303987E-2</v>
      </c>
      <c r="BH114" s="86">
        <v>9.7062688085449711E-3</v>
      </c>
      <c r="BI114" s="86">
        <v>-1.2677357064898139E-2</v>
      </c>
      <c r="BJ114" s="86">
        <v>-8.5884353741496611E-3</v>
      </c>
      <c r="BK114" s="86">
        <v>1.65537353117764E-2</v>
      </c>
      <c r="BL114" s="86">
        <v>3.796827539655601E-3</v>
      </c>
      <c r="BM114" s="86">
        <v>-3.3159620072287121E-2</v>
      </c>
      <c r="BN114" s="86">
        <v>-2.392200652808785E-2</v>
      </c>
      <c r="BO114" s="86">
        <v>-8.2720992651912351E-3</v>
      </c>
      <c r="BP114" s="86">
        <v>2.360353165624041E-2</v>
      </c>
      <c r="BQ114" s="86">
        <v>3.839626644039007E-2</v>
      </c>
    </row>
    <row r="115" spans="1:69" x14ac:dyDescent="0.25">
      <c r="A115" s="190">
        <v>32223</v>
      </c>
      <c r="B115" s="86" t="s">
        <v>499</v>
      </c>
      <c r="C115" s="86" t="s">
        <v>500</v>
      </c>
      <c r="E115" s="86" t="s">
        <v>501</v>
      </c>
      <c r="F115" s="86" t="s">
        <v>2961</v>
      </c>
      <c r="G115" s="86" t="s">
        <v>197</v>
      </c>
      <c r="H115" s="86" t="s">
        <v>197</v>
      </c>
      <c r="J115" s="86">
        <v>0</v>
      </c>
      <c r="K115" s="86">
        <v>0</v>
      </c>
      <c r="L115" s="86" t="s">
        <v>2848</v>
      </c>
      <c r="M115" s="86">
        <v>2.8134707709686509E-2</v>
      </c>
      <c r="N115" s="86">
        <v>1.4454893765238669E-2</v>
      </c>
      <c r="O115" s="86">
        <v>5.3840865506386448E-2</v>
      </c>
      <c r="P115" s="86">
        <v>-6.4166827324722009E-2</v>
      </c>
      <c r="Q115" s="86">
        <v>-7.893488504474877E-2</v>
      </c>
      <c r="R115" s="86">
        <v>-0.16182226315183609</v>
      </c>
      <c r="S115" s="86">
        <v>-5.0715426485446913E-2</v>
      </c>
      <c r="T115" s="86">
        <v>-6.4166827324722009E-2</v>
      </c>
      <c r="U115" s="86">
        <v>-9.8310585091151426E-3</v>
      </c>
      <c r="V115" s="86">
        <v>-9.6914147799103567E-2</v>
      </c>
      <c r="W115" s="86">
        <v>0.2380103760380041</v>
      </c>
      <c r="X115" s="86">
        <v>0.4983131695357883</v>
      </c>
      <c r="Y115" s="86">
        <v>0.34675567039908128</v>
      </c>
      <c r="Z115" s="86">
        <v>-0.16324324324324321</v>
      </c>
      <c r="AA115" s="86">
        <v>0.11148197596795729</v>
      </c>
      <c r="AB115" s="86">
        <v>-3.4171502256608588E-2</v>
      </c>
      <c r="AC115" s="86">
        <v>-0.15030562143024151</v>
      </c>
      <c r="AD115" s="86">
        <v>-0.13881629957212191</v>
      </c>
      <c r="AE115" s="86">
        <v>-6.6883078902731444E-2</v>
      </c>
      <c r="AF115" s="86">
        <v>-6.74259044149641E-2</v>
      </c>
      <c r="AG115" s="86">
        <v>-9.2632565213458168E-2</v>
      </c>
      <c r="AH115" s="86">
        <v>-8.4441095742963254E-2</v>
      </c>
      <c r="AI115" s="86">
        <v>-0.19653979238754321</v>
      </c>
      <c r="AJ115" s="86">
        <v>-0.1206096752816434</v>
      </c>
      <c r="AK115" s="86">
        <v>-0.19653979238754321</v>
      </c>
      <c r="AL115" s="86">
        <v>-7.4020713041635045E-2</v>
      </c>
      <c r="AM115" s="86">
        <v>3.6613092252066881E-2</v>
      </c>
      <c r="AN115" s="86">
        <v>-0.21089050296656489</v>
      </c>
      <c r="AO115" s="86">
        <v>7.5836859125667955E-2</v>
      </c>
      <c r="AP115" s="86">
        <v>0.27125932051508478</v>
      </c>
      <c r="AQ115" s="86">
        <v>8.7613538065823449E-2</v>
      </c>
      <c r="AR115" s="86">
        <v>-0.27397594850914758</v>
      </c>
      <c r="AS115" s="86">
        <v>0.41449388376886759</v>
      </c>
      <c r="AT115" s="86">
        <v>-9.6941070625281123E-2</v>
      </c>
      <c r="AU115" s="86">
        <v>-2.963885429638868E-2</v>
      </c>
      <c r="AV115" s="86">
        <v>3.8824763903462678E-2</v>
      </c>
      <c r="AW115" s="86">
        <v>1.4454893765238669E-2</v>
      </c>
      <c r="BF115" s="86">
        <v>7.0344564283668864E-2</v>
      </c>
      <c r="BG115" s="86">
        <v>-5.0532073003982658E-3</v>
      </c>
      <c r="BH115" s="86">
        <v>-4.3021032504779733E-3</v>
      </c>
      <c r="BI115" s="86">
        <v>7.4111857897263267E-3</v>
      </c>
      <c r="BJ115" s="86">
        <v>-3.3149664929262863E-2</v>
      </c>
      <c r="BK115" s="86">
        <v>2.3473599901423281E-2</v>
      </c>
      <c r="BL115" s="86">
        <v>5.4177702865398913E-3</v>
      </c>
      <c r="BM115" s="86">
        <v>-7.6368099628786879E-2</v>
      </c>
      <c r="BN115" s="86">
        <v>-1.6882228578535049E-2</v>
      </c>
      <c r="BO115" s="86">
        <v>-2.6659498434584709E-2</v>
      </c>
      <c r="BP115" s="86">
        <v>2.557021248944058E-2</v>
      </c>
      <c r="BQ115" s="86">
        <v>-1.4159460229972391E-2</v>
      </c>
    </row>
    <row r="116" spans="1:69" x14ac:dyDescent="0.25">
      <c r="A116" s="190">
        <v>26869</v>
      </c>
      <c r="B116" s="86" t="s">
        <v>502</v>
      </c>
      <c r="C116" s="86" t="s">
        <v>503</v>
      </c>
      <c r="E116" s="86" t="s">
        <v>504</v>
      </c>
      <c r="F116" s="86" t="s">
        <v>2962</v>
      </c>
      <c r="G116" s="86" t="s">
        <v>197</v>
      </c>
      <c r="H116" s="86" t="s">
        <v>197</v>
      </c>
      <c r="J116" s="86">
        <v>0</v>
      </c>
      <c r="K116" s="86">
        <v>0</v>
      </c>
      <c r="L116" s="86" t="s">
        <v>2848</v>
      </c>
      <c r="M116" s="86">
        <v>3.9149466057884608E-2</v>
      </c>
      <c r="N116" s="86">
        <v>2.3907345094904331E-2</v>
      </c>
      <c r="O116" s="86">
        <v>9.945104301826535E-2</v>
      </c>
      <c r="P116" s="86">
        <v>0.13953199677239139</v>
      </c>
      <c r="Q116" s="86">
        <v>0.13551459673429009</v>
      </c>
      <c r="R116" s="86">
        <v>-1.7447150120417532E-2</v>
      </c>
      <c r="S116" s="86">
        <v>-0.16863650772087141</v>
      </c>
      <c r="T116" s="86">
        <v>0.13953199677239139</v>
      </c>
      <c r="U116" s="86">
        <v>-4.3914307756216187E-2</v>
      </c>
      <c r="X116" s="86">
        <v>0.27057539765811911</v>
      </c>
      <c r="Y116" s="86">
        <v>0.18486287575524021</v>
      </c>
      <c r="Z116" s="86">
        <v>4.6198267564966138E-2</v>
      </c>
      <c r="AA116" s="86">
        <v>0.1060187582714771</v>
      </c>
      <c r="AB116" s="86">
        <v>2.8778634741555292E-4</v>
      </c>
      <c r="AC116" s="86">
        <v>-1.6281523470633351E-2</v>
      </c>
      <c r="AD116" s="86">
        <v>-0.17608933037444091</v>
      </c>
      <c r="AE116" s="86">
        <v>-1.3395776265794841E-2</v>
      </c>
      <c r="AF116" s="86">
        <v>-0.1082777127915777</v>
      </c>
      <c r="AG116" s="86">
        <v>-8.7436621976392168E-2</v>
      </c>
      <c r="AH116" s="86">
        <v>-0.12603739527948349</v>
      </c>
      <c r="AI116" s="86">
        <v>-0.12592751652232009</v>
      </c>
      <c r="AJ116" s="86">
        <v>-5.1878303902823053E-2</v>
      </c>
      <c r="AK116" s="86">
        <v>-0.12603739527948349</v>
      </c>
      <c r="AL116" s="86">
        <v>0.79303177796934121</v>
      </c>
      <c r="AM116" s="86">
        <v>0.21895214978605229</v>
      </c>
      <c r="AN116" s="86">
        <v>0.59439061466384779</v>
      </c>
      <c r="AO116" s="86">
        <v>5.4888481725554161E-2</v>
      </c>
      <c r="AP116" s="86">
        <v>0.13846038461128379</v>
      </c>
      <c r="AQ116" s="86">
        <v>0.20211452125799481</v>
      </c>
      <c r="AR116" s="86">
        <v>5.7253485436028839</v>
      </c>
      <c r="AS116" s="86">
        <v>1.0818338624888439</v>
      </c>
      <c r="AT116" s="86">
        <v>8.2759191442738356E-5</v>
      </c>
      <c r="AU116" s="86">
        <v>2.393611519126115E-2</v>
      </c>
      <c r="AV116" s="86">
        <v>7.3779818345144355E-2</v>
      </c>
      <c r="AW116" s="86">
        <v>2.3907345094904331E-2</v>
      </c>
      <c r="BF116" s="86">
        <v>0.1084999901093902</v>
      </c>
      <c r="BG116" s="86">
        <v>-2.1628180877261819E-2</v>
      </c>
      <c r="BH116" s="86">
        <v>2.7231605442673331E-2</v>
      </c>
      <c r="BI116" s="86">
        <v>-3.6754913972194103E-2</v>
      </c>
      <c r="BJ116" s="86">
        <v>-6.0461943998967316E-3</v>
      </c>
      <c r="BK116" s="86">
        <v>-2.4721351606980631E-2</v>
      </c>
      <c r="BL116" s="86">
        <v>-3.7575112192895672E-2</v>
      </c>
      <c r="BM116" s="86">
        <v>1.062989014462978E-2</v>
      </c>
      <c r="BN116" s="86">
        <v>-3.8096182449182107E-2</v>
      </c>
      <c r="BO116" s="86">
        <v>-1.956539666831603E-2</v>
      </c>
      <c r="BP116" s="86">
        <v>-9.6309536326358858E-3</v>
      </c>
      <c r="BQ116" s="86">
        <v>4.0091400083090978E-3</v>
      </c>
    </row>
    <row r="117" spans="1:69" x14ac:dyDescent="0.25">
      <c r="A117" s="190">
        <v>384628</v>
      </c>
      <c r="B117" s="86" t="s">
        <v>505</v>
      </c>
      <c r="C117" s="86" t="s">
        <v>1033</v>
      </c>
      <c r="E117" s="86" t="s">
        <v>772</v>
      </c>
      <c r="F117" s="86" t="s">
        <v>2963</v>
      </c>
      <c r="G117" s="86" t="s">
        <v>197</v>
      </c>
      <c r="H117" s="86" t="s">
        <v>197</v>
      </c>
      <c r="J117" s="86">
        <v>0</v>
      </c>
      <c r="K117" s="86">
        <v>0</v>
      </c>
      <c r="L117" s="86" t="s">
        <v>2848</v>
      </c>
      <c r="X117" s="86">
        <v>0.28653530377668313</v>
      </c>
      <c r="Y117" s="86">
        <v>0.38409090909090898</v>
      </c>
      <c r="AF117" s="86">
        <v>-0.1014975041597337</v>
      </c>
      <c r="AG117" s="86">
        <v>-0.1092094539527303</v>
      </c>
      <c r="AH117" s="86">
        <v>-7.142857142857148E-2</v>
      </c>
      <c r="AI117" s="86">
        <v>-0.12</v>
      </c>
      <c r="AK117" s="86">
        <v>-0.12</v>
      </c>
      <c r="AM117" s="86">
        <v>0.21055915537283521</v>
      </c>
      <c r="AQ117" s="86">
        <v>0.14437411891314189</v>
      </c>
      <c r="AS117" s="86">
        <v>1.4563644811636911</v>
      </c>
    </row>
    <row r="118" spans="1:69" x14ac:dyDescent="0.25">
      <c r="A118" s="190">
        <v>338638</v>
      </c>
      <c r="B118" s="86" t="s">
        <v>506</v>
      </c>
      <c r="C118" s="86" t="s">
        <v>507</v>
      </c>
      <c r="E118" s="86" t="s">
        <v>508</v>
      </c>
      <c r="F118" s="86" t="s">
        <v>2964</v>
      </c>
      <c r="G118" s="86" t="s">
        <v>197</v>
      </c>
      <c r="H118" s="86" t="s">
        <v>197</v>
      </c>
      <c r="J118" s="86">
        <v>0</v>
      </c>
      <c r="K118" s="86">
        <v>0</v>
      </c>
      <c r="L118" s="86" t="s">
        <v>2848</v>
      </c>
      <c r="M118" s="86">
        <v>5.1546391752577136E-3</v>
      </c>
      <c r="N118" s="86">
        <v>4.4150110375276164E-3</v>
      </c>
      <c r="O118" s="86">
        <v>-6.9116042197162608E-3</v>
      </c>
      <c r="P118" s="86">
        <v>-5.8945191313340202E-2</v>
      </c>
      <c r="Q118" s="86">
        <v>-0.1116173120728929</v>
      </c>
      <c r="R118" s="86">
        <v>-0.21325648414985601</v>
      </c>
      <c r="S118" s="86">
        <v>0.3278210116731517</v>
      </c>
      <c r="T118" s="86">
        <v>-5.8945191313340202E-2</v>
      </c>
      <c r="U118" s="86">
        <v>-0.14701558365186709</v>
      </c>
      <c r="V118" s="86">
        <v>1.340882002383781E-2</v>
      </c>
      <c r="W118" s="86">
        <v>0.60190930787589481</v>
      </c>
      <c r="X118" s="86">
        <v>0.63289166017147336</v>
      </c>
      <c r="Y118" s="86">
        <v>8.9134125636672223E-2</v>
      </c>
      <c r="Z118" s="86">
        <v>0.17799999999999991</v>
      </c>
      <c r="AC118" s="86">
        <v>-5.4731638418079029E-2</v>
      </c>
      <c r="AD118" s="86">
        <v>-0.21832735302235731</v>
      </c>
      <c r="AE118" s="86">
        <v>-7.2534142640364146E-2</v>
      </c>
      <c r="AF118" s="86">
        <v>-9.4837935174069576E-2</v>
      </c>
      <c r="AG118" s="86">
        <v>-9.2839805825242608E-2</v>
      </c>
      <c r="AH118" s="86">
        <v>-7.4691805656272647E-2</v>
      </c>
      <c r="AI118" s="86">
        <v>-9.5313741064336696E-2</v>
      </c>
      <c r="AK118" s="86">
        <v>-0.26110957769804027</v>
      </c>
      <c r="AL118" s="86">
        <v>-0.1378708931785898</v>
      </c>
      <c r="AM118" s="86">
        <v>0.18985568348194939</v>
      </c>
      <c r="AN118" s="86">
        <v>-0.1950524828648055</v>
      </c>
      <c r="AP118" s="86">
        <v>9.4427236376748602E-2</v>
      </c>
      <c r="AQ118" s="86">
        <v>0.1702200636275179</v>
      </c>
      <c r="AR118" s="86">
        <v>-1.4632294141888511</v>
      </c>
      <c r="AS118" s="86">
        <v>1.1136047235202251</v>
      </c>
      <c r="AT118" s="86">
        <v>-6.8597035504998183E-2</v>
      </c>
      <c r="AU118" s="86">
        <v>2.5166543301258448E-2</v>
      </c>
      <c r="AV118" s="86">
        <v>-1.127682793743179E-2</v>
      </c>
      <c r="AW118" s="86">
        <v>4.4150110375276164E-3</v>
      </c>
      <c r="BF118" s="86">
        <v>5.1749485445457211E-2</v>
      </c>
      <c r="BG118" s="86">
        <v>-1.1462119094213021E-2</v>
      </c>
      <c r="BH118" s="86">
        <v>-2.7714932126696849E-2</v>
      </c>
      <c r="BI118" s="86">
        <v>3.6649214659685743E-2</v>
      </c>
      <c r="BJ118" s="86">
        <v>-9.5959595959596022E-2</v>
      </c>
      <c r="BK118" s="86">
        <v>-6.2073246430782714E-4</v>
      </c>
      <c r="BL118" s="86">
        <v>1.055900621118E-2</v>
      </c>
      <c r="BM118" s="86">
        <v>-3.9336201598033187E-2</v>
      </c>
      <c r="BN118" s="86">
        <v>-2.845399936768889E-2</v>
      </c>
      <c r="BO118" s="86">
        <v>-3.091441588024724E-2</v>
      </c>
      <c r="BP118" s="86">
        <v>6.7159167226327199E-3</v>
      </c>
      <c r="BQ118" s="86">
        <v>-1.3936097892590199E-2</v>
      </c>
    </row>
    <row r="119" spans="1:69" x14ac:dyDescent="0.25">
      <c r="A119" s="190">
        <v>231730</v>
      </c>
      <c r="B119" s="86" t="s">
        <v>509</v>
      </c>
      <c r="C119" s="86" t="s">
        <v>510</v>
      </c>
      <c r="E119" s="86" t="s">
        <v>511</v>
      </c>
      <c r="F119" s="86" t="s">
        <v>2965</v>
      </c>
      <c r="G119" s="86" t="s">
        <v>197</v>
      </c>
      <c r="H119" s="86" t="s">
        <v>197</v>
      </c>
      <c r="J119" s="86">
        <v>0</v>
      </c>
      <c r="K119" s="86">
        <v>0</v>
      </c>
      <c r="L119" s="86" t="s">
        <v>2848</v>
      </c>
      <c r="V119" s="86">
        <v>0.1267950963222417</v>
      </c>
      <c r="W119" s="86">
        <v>-8.9604591836734748E-2</v>
      </c>
      <c r="X119" s="86">
        <v>0.73163997791275559</v>
      </c>
      <c r="Y119" s="86">
        <v>0.12764632627646311</v>
      </c>
      <c r="Z119" s="86">
        <v>0.1373937677053825</v>
      </c>
      <c r="AA119" s="86">
        <v>0.25846702317290537</v>
      </c>
      <c r="AD119" s="86">
        <v>0</v>
      </c>
      <c r="AE119" s="86">
        <v>-1.101749837977959E-2</v>
      </c>
      <c r="AF119" s="86">
        <v>-0.13379854368932029</v>
      </c>
      <c r="AG119" s="86">
        <v>-8.9679165056049545E-2</v>
      </c>
      <c r="AH119" s="86">
        <v>-0.1440501043841336</v>
      </c>
      <c r="AI119" s="86">
        <v>-0.1266992930940728</v>
      </c>
      <c r="AJ119" s="86">
        <v>-6.2447257383966302E-2</v>
      </c>
      <c r="AK119" s="86">
        <v>-0.1489940184883089</v>
      </c>
      <c r="AM119" s="86">
        <v>0.19536170330624181</v>
      </c>
      <c r="AQ119" s="86">
        <v>0.16733304386947989</v>
      </c>
      <c r="AS119" s="86">
        <v>1.165722455093567</v>
      </c>
    </row>
    <row r="120" spans="1:69" x14ac:dyDescent="0.25">
      <c r="A120" s="190">
        <v>370066</v>
      </c>
      <c r="B120" s="86" t="s">
        <v>512</v>
      </c>
      <c r="C120" s="86" t="s">
        <v>513</v>
      </c>
      <c r="E120" s="86" t="s">
        <v>514</v>
      </c>
      <c r="F120" s="86" t="s">
        <v>2966</v>
      </c>
      <c r="G120" s="86" t="s">
        <v>515</v>
      </c>
      <c r="H120" s="86" t="s">
        <v>515</v>
      </c>
      <c r="I120" s="86" t="s">
        <v>516</v>
      </c>
      <c r="J120" s="86">
        <v>0</v>
      </c>
      <c r="K120" s="86">
        <v>0</v>
      </c>
      <c r="L120" s="86" t="s">
        <v>2848</v>
      </c>
      <c r="M120" s="86">
        <v>1.020408163265296E-2</v>
      </c>
      <c r="N120" s="86">
        <v>1.09976433621366E-2</v>
      </c>
      <c r="O120" s="86">
        <v>2.7134876296887489E-2</v>
      </c>
      <c r="P120" s="86">
        <v>-1.000000000000012E-2</v>
      </c>
      <c r="Q120" s="86">
        <v>-2.0547945205479531E-2</v>
      </c>
      <c r="S120" s="86">
        <v>-0.1946182728410514</v>
      </c>
      <c r="T120" s="86">
        <v>-1.000000000000012E-2</v>
      </c>
      <c r="W120" s="86">
        <v>-6.4141722663408673E-2</v>
      </c>
      <c r="X120" s="86">
        <v>0.51154201292705448</v>
      </c>
      <c r="Y120" s="86">
        <v>0.43824701195219129</v>
      </c>
      <c r="AC120" s="86">
        <v>-0.10980392156862739</v>
      </c>
      <c r="AD120" s="86">
        <v>-6.2725306416726717E-2</v>
      </c>
      <c r="AE120" s="86">
        <v>-9.3899931459904051E-2</v>
      </c>
      <c r="AF120" s="86">
        <v>-0.25064599483204142</v>
      </c>
      <c r="AG120" s="86">
        <v>-0.1222961730449251</v>
      </c>
      <c r="AH120" s="86">
        <v>-0.1460446247464503</v>
      </c>
      <c r="AI120" s="86">
        <v>-0.25445544554455451</v>
      </c>
      <c r="AK120" s="86">
        <v>-0.31679586563307488</v>
      </c>
      <c r="AL120" s="86">
        <v>7.072189892372216E-2</v>
      </c>
      <c r="AM120" s="86">
        <v>5.518947070671576E-2</v>
      </c>
      <c r="AN120" s="86">
        <v>-3.5257503849609573E-2</v>
      </c>
      <c r="AP120" s="86">
        <v>0.23799448769771661</v>
      </c>
      <c r="AQ120" s="86">
        <v>0.16285729634982979</v>
      </c>
      <c r="AR120" s="86">
        <v>0.2959063590781042</v>
      </c>
      <c r="AS120" s="86">
        <v>0.33705369884301728</v>
      </c>
      <c r="AT120" s="86">
        <v>-3.7692307692307803E-2</v>
      </c>
      <c r="AU120" s="86">
        <v>-1.6786570743405171E-2</v>
      </c>
      <c r="AV120" s="86">
        <v>1.596169193934549E-2</v>
      </c>
      <c r="AW120" s="86">
        <v>1.09976433621366E-2</v>
      </c>
      <c r="BK120" s="86">
        <v>1.4189693801344379E-2</v>
      </c>
      <c r="BL120" s="86">
        <v>1.693667157584677E-2</v>
      </c>
      <c r="BM120" s="86">
        <v>-6.0101375814627038E-2</v>
      </c>
      <c r="BN120" s="86">
        <v>-1.9402985074626899E-2</v>
      </c>
      <c r="BO120" s="86">
        <v>-2.0547945205479531E-2</v>
      </c>
      <c r="BP120" s="86">
        <v>3.3411033411033568E-2</v>
      </c>
      <c r="BQ120" s="86">
        <v>-2.108433734939763E-2</v>
      </c>
    </row>
    <row r="121" spans="1:69" x14ac:dyDescent="0.25">
      <c r="A121" s="190">
        <v>385599</v>
      </c>
      <c r="B121" s="86" t="s">
        <v>517</v>
      </c>
      <c r="E121" s="86" t="s">
        <v>518</v>
      </c>
      <c r="F121" s="86" t="s">
        <v>2930</v>
      </c>
      <c r="G121" s="86" t="s">
        <v>515</v>
      </c>
      <c r="H121" s="86" t="s">
        <v>515</v>
      </c>
      <c r="I121" s="86" t="s">
        <v>519</v>
      </c>
      <c r="J121" s="86">
        <v>0</v>
      </c>
      <c r="K121" s="86">
        <v>0</v>
      </c>
      <c r="L121" s="86" t="s">
        <v>2848</v>
      </c>
      <c r="M121" s="86">
        <v>3.9927631168507061E-2</v>
      </c>
      <c r="N121" s="86">
        <v>2.1447392609841302E-2</v>
      </c>
      <c r="O121" s="86">
        <v>7.5419354838709651E-2</v>
      </c>
      <c r="P121" s="86">
        <v>9.8140182952686228E-3</v>
      </c>
      <c r="Q121" s="86">
        <v>-9.0952324337176815E-3</v>
      </c>
      <c r="R121" s="86">
        <v>-8.567824035982663E-2</v>
      </c>
      <c r="S121" s="86">
        <v>-5.6863188864999407E-2</v>
      </c>
      <c r="T121" s="86">
        <v>9.8140182952686228E-3</v>
      </c>
      <c r="U121" s="86">
        <v>-1.0549661331894611E-2</v>
      </c>
      <c r="V121" s="86">
        <v>-8.3200527559487925E-2</v>
      </c>
      <c r="W121" s="86">
        <v>6.3105726936588225E-2</v>
      </c>
      <c r="X121" s="86">
        <v>0.42355657315084261</v>
      </c>
      <c r="Y121" s="86">
        <v>0.2328504050035887</v>
      </c>
      <c r="AC121" s="86">
        <v>-0.1369955708661417</v>
      </c>
      <c r="AD121" s="86">
        <v>-0.1248439450686642</v>
      </c>
      <c r="AE121" s="86">
        <v>-0.1546618534604321</v>
      </c>
      <c r="AF121" s="86">
        <v>-0.13726583560928379</v>
      </c>
      <c r="AG121" s="86">
        <v>-0.1077930468884689</v>
      </c>
      <c r="AH121" s="86">
        <v>-6.525477418770935E-2</v>
      </c>
      <c r="AI121" s="86">
        <v>-4.382430971799163E-2</v>
      </c>
      <c r="AK121" s="86">
        <v>-0.3113736008057944</v>
      </c>
      <c r="AL121" s="86">
        <v>0.16058963776788371</v>
      </c>
      <c r="AM121" s="86">
        <v>0.1017854658868504</v>
      </c>
      <c r="AN121" s="86">
        <v>3.5494604602572373E-2</v>
      </c>
      <c r="AP121" s="86">
        <v>0.29241757066460322</v>
      </c>
      <c r="AQ121" s="86">
        <v>0.15658296319392689</v>
      </c>
      <c r="AR121" s="86">
        <v>0.54816070325439803</v>
      </c>
      <c r="AS121" s="86">
        <v>0.64813979265883781</v>
      </c>
      <c r="AT121" s="86">
        <v>-4.3436118010541043E-2</v>
      </c>
      <c r="AU121" s="86">
        <v>-3.5782140595313483E-2</v>
      </c>
      <c r="AV121" s="86">
        <v>5.2838709677419222E-2</v>
      </c>
      <c r="AW121" s="86">
        <v>2.1447392609841302E-2</v>
      </c>
      <c r="BF121" s="86">
        <v>8.7574177306239953E-2</v>
      </c>
      <c r="BG121" s="86">
        <v>-1.21252204585538E-2</v>
      </c>
      <c r="BH121" s="86">
        <v>5.3559473331845631E-3</v>
      </c>
      <c r="BI121" s="86">
        <v>-1.2264150943396279E-2</v>
      </c>
      <c r="BJ121" s="86">
        <v>-3.4271588291477029E-2</v>
      </c>
      <c r="BK121" s="86">
        <v>1.111175751934379E-2</v>
      </c>
      <c r="BL121" s="86">
        <v>2.0828538550057511E-2</v>
      </c>
      <c r="BM121" s="86">
        <v>-5.5687070228835567E-2</v>
      </c>
      <c r="BN121" s="86">
        <v>-2.605372857804544E-2</v>
      </c>
      <c r="BO121" s="86">
        <v>-5.6473665438115939E-3</v>
      </c>
      <c r="BP121" s="86">
        <v>1.363065702158184E-2</v>
      </c>
      <c r="BQ121" s="86">
        <v>-1.9716135162420542E-2</v>
      </c>
    </row>
    <row r="122" spans="1:69" x14ac:dyDescent="0.25">
      <c r="A122" s="190">
        <v>416357</v>
      </c>
      <c r="B122" s="86" t="s">
        <v>512</v>
      </c>
      <c r="C122" s="86" t="s">
        <v>520</v>
      </c>
      <c r="E122" s="86" t="s">
        <v>521</v>
      </c>
      <c r="F122" s="86" t="s">
        <v>2967</v>
      </c>
      <c r="G122" s="86" t="s">
        <v>515</v>
      </c>
      <c r="H122" s="86" t="s">
        <v>515</v>
      </c>
      <c r="I122" s="86" t="s">
        <v>1705</v>
      </c>
      <c r="J122" s="86">
        <v>0</v>
      </c>
      <c r="K122" s="86">
        <v>0</v>
      </c>
      <c r="L122" s="86" t="s">
        <v>2848</v>
      </c>
      <c r="M122" s="86">
        <v>8.0887450889761681E-3</v>
      </c>
      <c r="N122" s="86">
        <v>1.1712860953264631E-2</v>
      </c>
      <c r="O122" s="86">
        <v>2.202436738519209E-2</v>
      </c>
      <c r="P122" s="86">
        <v>-2.3833501174891029E-2</v>
      </c>
      <c r="Q122" s="86">
        <v>-8.4575026232948547E-2</v>
      </c>
      <c r="R122" s="86">
        <v>-0.2099972833469167</v>
      </c>
      <c r="S122" s="86">
        <v>-0.37876522110660132</v>
      </c>
      <c r="T122" s="86">
        <v>-2.3833501174891029E-2</v>
      </c>
      <c r="U122" s="86">
        <v>-0.1747160402622587</v>
      </c>
      <c r="V122" s="86">
        <v>-0.22583643122676589</v>
      </c>
      <c r="W122" s="86">
        <v>-4.1543616343366903E-2</v>
      </c>
      <c r="X122" s="86">
        <v>0.34101810162638979</v>
      </c>
      <c r="AC122" s="86">
        <v>-0.11250873515024459</v>
      </c>
      <c r="AD122" s="86">
        <v>-0.2567567567567568</v>
      </c>
      <c r="AE122" s="86">
        <v>-0.2021276595744681</v>
      </c>
      <c r="AF122" s="86">
        <v>-0.1793770139634801</v>
      </c>
      <c r="AG122" s="86">
        <v>-9.7226807527236628E-2</v>
      </c>
      <c r="AH122" s="86">
        <v>-2.1081666830853971E-2</v>
      </c>
      <c r="AK122" s="86">
        <v>-0.54529180093089868</v>
      </c>
      <c r="AL122" s="86">
        <v>0.1015771008988595</v>
      </c>
      <c r="AM122" s="86">
        <v>-1.114702129159628E-2</v>
      </c>
      <c r="AN122" s="86">
        <v>-8.2543771324119164E-2</v>
      </c>
      <c r="AP122" s="86">
        <v>0.24687457340825961</v>
      </c>
      <c r="AQ122" s="86">
        <v>0.16573457578920109</v>
      </c>
      <c r="AR122" s="86">
        <v>0.41024591116129427</v>
      </c>
      <c r="AS122" s="86">
        <v>-6.9055221733485758E-2</v>
      </c>
      <c r="AT122" s="86">
        <v>-8.0563947633434108E-2</v>
      </c>
      <c r="AU122" s="86">
        <v>2.1905805038335169E-2</v>
      </c>
      <c r="AV122" s="86">
        <v>1.0192127460168621E-2</v>
      </c>
      <c r="AW122" s="86">
        <v>1.1712860953264631E-2</v>
      </c>
      <c r="BF122" s="86">
        <v>7.9693415827869707E-2</v>
      </c>
      <c r="BG122" s="86">
        <v>-3.9941840574751919E-2</v>
      </c>
      <c r="BH122" s="86">
        <v>-2.396436525612489E-2</v>
      </c>
      <c r="BI122" s="86">
        <v>-2.628696604600211E-2</v>
      </c>
      <c r="BJ122" s="86">
        <v>-2.643419572553429E-2</v>
      </c>
      <c r="BK122" s="86">
        <v>-2.0989793953398839E-2</v>
      </c>
      <c r="BL122" s="86">
        <v>3.442171518489356E-3</v>
      </c>
      <c r="BM122" s="86">
        <v>-7.6742134666274664E-2</v>
      </c>
      <c r="BN122" s="86">
        <v>-1.0075828399293661E-2</v>
      </c>
      <c r="BO122" s="86">
        <v>-2.591815320041968E-2</v>
      </c>
      <c r="BP122" s="86">
        <v>2.0467521275449041E-3</v>
      </c>
      <c r="BQ122" s="86">
        <v>-3.1534460338101367E-2</v>
      </c>
    </row>
    <row r="123" spans="1:69" x14ac:dyDescent="0.25">
      <c r="A123" s="190">
        <v>394732</v>
      </c>
      <c r="B123" s="86" t="s">
        <v>522</v>
      </c>
      <c r="C123" s="86" t="s">
        <v>1034</v>
      </c>
      <c r="E123" s="86" t="s">
        <v>523</v>
      </c>
      <c r="F123" s="86" t="s">
        <v>2968</v>
      </c>
      <c r="G123" s="86" t="s">
        <v>515</v>
      </c>
      <c r="H123" s="86" t="s">
        <v>515</v>
      </c>
      <c r="J123" s="86">
        <v>0</v>
      </c>
      <c r="K123" s="86">
        <v>0</v>
      </c>
      <c r="L123" s="86" t="s">
        <v>2848</v>
      </c>
      <c r="V123" s="86">
        <v>-0.10641940085592019</v>
      </c>
      <c r="W123" s="86">
        <v>4.1586182712938007E-2</v>
      </c>
      <c r="X123" s="86">
        <v>0.21099775078722471</v>
      </c>
      <c r="Y123" s="86">
        <v>8.0805134189031458E-2</v>
      </c>
      <c r="AD123" s="86">
        <v>-2.331337325349293E-2</v>
      </c>
      <c r="AE123" s="86">
        <v>-0.21038025950648759</v>
      </c>
      <c r="AF123" s="86">
        <v>-8.6953509318921873E-2</v>
      </c>
      <c r="AG123" s="86">
        <v>-1.659783989834827E-2</v>
      </c>
      <c r="AH123" s="86">
        <v>-7.053780202650041E-2</v>
      </c>
      <c r="AI123" s="86">
        <v>-2.732715334105831E-2</v>
      </c>
      <c r="AK123" s="86">
        <v>-0.27056052102819927</v>
      </c>
      <c r="AM123" s="86">
        <v>4.939935838528875E-2</v>
      </c>
      <c r="AQ123" s="86">
        <v>0.1117333094042022</v>
      </c>
      <c r="AS123" s="86">
        <v>0.43945303382385892</v>
      </c>
      <c r="BF123" s="86">
        <v>-7.9821200510843404E-4</v>
      </c>
      <c r="BG123" s="86">
        <v>-2.9557437290301798E-3</v>
      </c>
      <c r="BH123" s="86">
        <v>-1.3540581684159839E-2</v>
      </c>
      <c r="BI123" s="86">
        <v>1.738141650422342E-2</v>
      </c>
      <c r="BJ123" s="86">
        <v>-1.45297780616318E-2</v>
      </c>
      <c r="BK123" s="86">
        <v>1.466299416720673E-2</v>
      </c>
      <c r="BL123" s="86">
        <v>7.1856287425164922E-4</v>
      </c>
      <c r="BM123" s="86">
        <v>-3.9891495133248522E-4</v>
      </c>
      <c r="BN123" s="86">
        <v>-1.5966789078714069E-4</v>
      </c>
      <c r="BO123" s="86">
        <v>-5.5892686042791073E-4</v>
      </c>
    </row>
    <row r="124" spans="1:69" x14ac:dyDescent="0.25">
      <c r="A124" s="190">
        <v>290561</v>
      </c>
      <c r="B124" s="86" t="s">
        <v>524</v>
      </c>
      <c r="C124" s="86" t="s">
        <v>525</v>
      </c>
      <c r="E124" s="86" t="s">
        <v>526</v>
      </c>
      <c r="F124" s="86" t="s">
        <v>2969</v>
      </c>
      <c r="G124" s="86" t="s">
        <v>515</v>
      </c>
      <c r="H124" s="86" t="s">
        <v>515</v>
      </c>
      <c r="I124" s="86" t="s">
        <v>527</v>
      </c>
      <c r="J124" s="86">
        <v>0</v>
      </c>
      <c r="K124" s="86">
        <v>0</v>
      </c>
      <c r="L124" s="86" t="s">
        <v>2848</v>
      </c>
      <c r="X124" s="86">
        <v>0.13174748398902111</v>
      </c>
      <c r="Y124" s="86">
        <v>0.19063180827886689</v>
      </c>
      <c r="Z124" s="86">
        <v>-0.1714801444043321</v>
      </c>
      <c r="AF124" s="86">
        <v>-3.1397174254317137E-2</v>
      </c>
      <c r="AG124" s="86">
        <v>-8.4507042253521014E-2</v>
      </c>
      <c r="AH124" s="86">
        <v>-4.3394406943105049E-2</v>
      </c>
      <c r="AI124" s="86">
        <v>-0.19683655536028111</v>
      </c>
      <c r="AJ124" s="86">
        <v>-1.711711711711723E-2</v>
      </c>
      <c r="AK124" s="86">
        <v>-0.19683655536028111</v>
      </c>
      <c r="AM124" s="86">
        <v>6.4770976411442138E-2</v>
      </c>
      <c r="AQ124" s="86">
        <v>0.12156262699633549</v>
      </c>
      <c r="AS124" s="86">
        <v>0.53036991233295294</v>
      </c>
    </row>
    <row r="125" spans="1:69" x14ac:dyDescent="0.25">
      <c r="A125" s="190">
        <v>386391</v>
      </c>
      <c r="B125" s="86" t="s">
        <v>528</v>
      </c>
      <c r="E125" s="86" t="s">
        <v>529</v>
      </c>
      <c r="F125" s="86" t="s">
        <v>2970</v>
      </c>
      <c r="G125" s="86" t="s">
        <v>515</v>
      </c>
      <c r="H125" s="86" t="s">
        <v>515</v>
      </c>
      <c r="I125" s="86" t="s">
        <v>1705</v>
      </c>
      <c r="J125" s="86">
        <v>0</v>
      </c>
      <c r="K125" s="86">
        <v>0</v>
      </c>
      <c r="L125" s="86" t="s">
        <v>2848</v>
      </c>
      <c r="V125" s="86">
        <v>-0.2124184739381727</v>
      </c>
      <c r="W125" s="86">
        <v>0.1948175367460718</v>
      </c>
      <c r="X125" s="86">
        <v>0.33479915433403812</v>
      </c>
      <c r="Y125" s="86">
        <v>0.2406882803483372</v>
      </c>
      <c r="AC125" s="86">
        <v>0</v>
      </c>
      <c r="AD125" s="86">
        <v>0</v>
      </c>
      <c r="AE125" s="86">
        <v>-0.16121534119209691</v>
      </c>
      <c r="AF125" s="86">
        <v>-9.7716740137899882E-2</v>
      </c>
      <c r="AG125" s="86">
        <v>-9.5548733691481078E-2</v>
      </c>
      <c r="AH125" s="86">
        <v>-8.574953732264029E-2</v>
      </c>
      <c r="AI125" s="86">
        <v>-4.6900000000000053E-2</v>
      </c>
      <c r="AK125" s="86">
        <v>-9.7716740137899882E-2</v>
      </c>
      <c r="AL125" s="86">
        <v>0.96462187716384973</v>
      </c>
      <c r="AM125" s="86">
        <v>0.13057585254874221</v>
      </c>
      <c r="AP125" s="86">
        <v>0.116688819242022</v>
      </c>
      <c r="AQ125" s="86">
        <v>0.14224828747853721</v>
      </c>
      <c r="AR125" s="86">
        <v>8.2640656306182354</v>
      </c>
      <c r="AS125" s="86">
        <v>0.91584959137006616</v>
      </c>
      <c r="AV125" s="86">
        <v>9.7362772155780153E-3</v>
      </c>
      <c r="BF125" s="86">
        <v>4.9080993738638723E-2</v>
      </c>
      <c r="BG125" s="86">
        <v>-2.5670645616737708E-4</v>
      </c>
      <c r="BH125" s="86">
        <v>-3.9799717550391689E-3</v>
      </c>
      <c r="BO125" s="86">
        <v>-2.260397830018079E-2</v>
      </c>
      <c r="BP125" s="86">
        <v>3.6931616025048131E-2</v>
      </c>
    </row>
    <row r="126" spans="1:69" x14ac:dyDescent="0.25">
      <c r="A126" s="190">
        <v>101192</v>
      </c>
      <c r="B126" s="86" t="s">
        <v>530</v>
      </c>
      <c r="C126" s="86" t="s">
        <v>531</v>
      </c>
      <c r="E126" s="86" t="s">
        <v>532</v>
      </c>
      <c r="F126" s="86" t="s">
        <v>2971</v>
      </c>
      <c r="G126" s="86" t="s">
        <v>515</v>
      </c>
      <c r="H126" s="86" t="s">
        <v>515</v>
      </c>
      <c r="J126" s="86">
        <v>0</v>
      </c>
      <c r="K126" s="86">
        <v>0</v>
      </c>
      <c r="L126" s="86" t="s">
        <v>2848</v>
      </c>
      <c r="X126" s="86">
        <v>0.40772200772200778</v>
      </c>
      <c r="Y126" s="86">
        <v>0.19244935543278061</v>
      </c>
      <c r="Z126" s="86">
        <v>-0.13328012769353539</v>
      </c>
      <c r="AA126" s="86">
        <v>0.30385015608740901</v>
      </c>
      <c r="AB126" s="86">
        <v>-6.2439024390243847E-2</v>
      </c>
      <c r="AF126" s="86">
        <v>-0.19434470377019761</v>
      </c>
      <c r="AG126" s="86">
        <v>-0.14306151645207441</v>
      </c>
      <c r="AH126" s="86">
        <v>-8.1665332265812712E-2</v>
      </c>
      <c r="AI126" s="86">
        <v>-0.1734148204736439</v>
      </c>
      <c r="AJ126" s="86">
        <v>-6.8567026194144814E-2</v>
      </c>
      <c r="AK126" s="86">
        <v>-0.19434470377019761</v>
      </c>
      <c r="AM126" s="86">
        <v>0.1304990007735112</v>
      </c>
      <c r="AQ126" s="86">
        <v>0.1472133880251057</v>
      </c>
      <c r="AS126" s="86">
        <v>0.88443847350945082</v>
      </c>
    </row>
    <row r="127" spans="1:69" x14ac:dyDescent="0.25">
      <c r="A127" s="190">
        <v>39297</v>
      </c>
      <c r="B127" s="86" t="s">
        <v>533</v>
      </c>
      <c r="C127" s="86" t="s">
        <v>534</v>
      </c>
      <c r="E127" s="86" t="s">
        <v>535</v>
      </c>
      <c r="F127" s="86" t="s">
        <v>2972</v>
      </c>
      <c r="G127" s="86" t="s">
        <v>515</v>
      </c>
      <c r="H127" s="86" t="s">
        <v>515</v>
      </c>
      <c r="J127" s="86">
        <v>0</v>
      </c>
      <c r="K127" s="86">
        <v>0</v>
      </c>
      <c r="L127" s="86" t="s">
        <v>2848</v>
      </c>
      <c r="M127" s="86">
        <v>-2.1876206408442118E-3</v>
      </c>
      <c r="N127" s="86">
        <v>7.9292863642272948E-3</v>
      </c>
      <c r="O127" s="86">
        <v>1.4523093026298509E-2</v>
      </c>
      <c r="P127" s="86">
        <v>-2.6552005523821531E-2</v>
      </c>
      <c r="Q127" s="86">
        <v>-5.3697827678789389E-2</v>
      </c>
      <c r="R127" s="86">
        <v>-0.12611292685675651</v>
      </c>
      <c r="S127" s="86">
        <v>-0.2125520463085204</v>
      </c>
      <c r="T127" s="86">
        <v>-2.6552005523821531E-2</v>
      </c>
      <c r="U127" s="86">
        <v>-4.7302954192082303E-2</v>
      </c>
      <c r="V127" s="86">
        <v>-0.14705432287681719</v>
      </c>
      <c r="W127" s="86">
        <v>-5.4754793123648497E-2</v>
      </c>
      <c r="X127" s="86">
        <v>0.39341795249225231</v>
      </c>
      <c r="Y127" s="86">
        <v>0.36428612674113481</v>
      </c>
      <c r="Z127" s="86">
        <v>-0.24148639958286261</v>
      </c>
      <c r="AA127" s="86">
        <v>0.2617324561403509</v>
      </c>
      <c r="AB127" s="86">
        <v>-2.3136246786632508E-2</v>
      </c>
      <c r="AC127" s="86">
        <v>-0.11735769501054109</v>
      </c>
      <c r="AD127" s="86">
        <v>-7.5857408346004421E-2</v>
      </c>
      <c r="AE127" s="86">
        <v>-9.6586976199350402E-2</v>
      </c>
      <c r="AF127" s="86">
        <v>-0.14921301336294199</v>
      </c>
      <c r="AG127" s="86">
        <v>-0.13110177379730939</v>
      </c>
      <c r="AH127" s="86">
        <v>-0.1105060737518017</v>
      </c>
      <c r="AI127" s="86">
        <v>-0.26204823555432599</v>
      </c>
      <c r="AJ127" s="86">
        <v>-4.6281312793034227E-2</v>
      </c>
      <c r="AK127" s="86">
        <v>-0.2714755525787006</v>
      </c>
      <c r="AL127" s="86">
        <v>-1.1583321656387761E-2</v>
      </c>
      <c r="AM127" s="86">
        <v>4.5855879659727039E-2</v>
      </c>
      <c r="AN127" s="86">
        <v>-9.1636158570163828E-2</v>
      </c>
      <c r="AO127" s="86">
        <v>3.3535500532138267E-2</v>
      </c>
      <c r="AP127" s="86">
        <v>0.22995216874695659</v>
      </c>
      <c r="AQ127" s="86">
        <v>0.14668579232750459</v>
      </c>
      <c r="AR127" s="86">
        <v>-5.1667867755116358E-2</v>
      </c>
      <c r="AS127" s="86">
        <v>0.31058265663233148</v>
      </c>
      <c r="AT127" s="86">
        <v>-5.3104011047642952E-2</v>
      </c>
      <c r="AU127" s="86">
        <v>-2.9168047729531969E-3</v>
      </c>
      <c r="AV127" s="86">
        <v>6.5419337956300616E-3</v>
      </c>
      <c r="AW127" s="86">
        <v>7.9292863642272948E-3</v>
      </c>
      <c r="BF127" s="86">
        <v>5.5256548259777549E-2</v>
      </c>
      <c r="BG127" s="86">
        <v>-1.326079564773874E-2</v>
      </c>
      <c r="BH127" s="86">
        <v>6.3174821961853311E-4</v>
      </c>
      <c r="BI127" s="86">
        <v>-1.2626987315617071E-3</v>
      </c>
      <c r="BJ127" s="86">
        <v>-3.3273949773001583E-2</v>
      </c>
      <c r="BK127" s="86">
        <v>1.3256449887052661E-2</v>
      </c>
      <c r="BL127" s="86">
        <v>9.0935758286887491E-3</v>
      </c>
      <c r="BM127" s="86">
        <v>-4.593023255813955E-2</v>
      </c>
      <c r="BO127" s="86">
        <v>-2.6543812545765211E-2</v>
      </c>
      <c r="BP127" s="86">
        <v>1.535761298815275E-2</v>
      </c>
      <c r="BQ127" s="86">
        <v>-1.380463043209113E-2</v>
      </c>
    </row>
    <row r="128" spans="1:69" x14ac:dyDescent="0.25">
      <c r="A128" s="190">
        <v>43048</v>
      </c>
      <c r="B128" s="86" t="s">
        <v>536</v>
      </c>
      <c r="C128" s="86" t="s">
        <v>537</v>
      </c>
      <c r="E128" s="86" t="s">
        <v>538</v>
      </c>
      <c r="F128" s="86" t="s">
        <v>2973</v>
      </c>
      <c r="G128" s="86" t="s">
        <v>515</v>
      </c>
      <c r="H128" s="86" t="s">
        <v>515</v>
      </c>
      <c r="I128" s="86" t="s">
        <v>1705</v>
      </c>
      <c r="J128" s="86">
        <v>0</v>
      </c>
      <c r="K128" s="86">
        <v>0</v>
      </c>
      <c r="L128" s="86" t="s">
        <v>2848</v>
      </c>
      <c r="U128" s="86">
        <v>-7.8885214926783243E-2</v>
      </c>
      <c r="V128" s="86">
        <v>-0.14047909053999191</v>
      </c>
      <c r="W128" s="86">
        <v>-3.3359497645211962E-2</v>
      </c>
      <c r="X128" s="86">
        <v>0.469434832756632</v>
      </c>
      <c r="Y128" s="86">
        <v>0.33384615384615368</v>
      </c>
      <c r="Z128" s="86">
        <v>-0.16020671834625319</v>
      </c>
      <c r="AA128" s="86">
        <v>0.52362204724409445</v>
      </c>
      <c r="AB128" s="86">
        <v>-2.2136669874879611E-2</v>
      </c>
      <c r="AC128" s="86">
        <v>-6.3025210084033556E-2</v>
      </c>
      <c r="AD128" s="86">
        <v>-0.1183923110528617</v>
      </c>
      <c r="AE128" s="86">
        <v>0</v>
      </c>
      <c r="AF128" s="86">
        <v>-0.13248451479697179</v>
      </c>
      <c r="AG128" s="86">
        <v>-0.1334780249593055</v>
      </c>
      <c r="AH128" s="86">
        <v>-0.1067659838609559</v>
      </c>
      <c r="AI128" s="86">
        <v>-0.21206581352833639</v>
      </c>
      <c r="AJ128" s="86">
        <v>-4.6408137317228197E-2</v>
      </c>
      <c r="AK128" s="86">
        <v>-0.21755027422303469</v>
      </c>
      <c r="AL128" s="86">
        <v>0.45655181691307273</v>
      </c>
      <c r="AM128" s="86">
        <v>0.1100970935835788</v>
      </c>
      <c r="AP128" s="86">
        <v>0.2036638558779216</v>
      </c>
      <c r="AQ128" s="86">
        <v>0.15443997836181619</v>
      </c>
      <c r="AR128" s="86">
        <v>2.24023059152</v>
      </c>
      <c r="AS128" s="86">
        <v>0.71095112910410352</v>
      </c>
      <c r="AT128" s="86">
        <v>-4.8717948717948663E-2</v>
      </c>
      <c r="AU128" s="86">
        <v>7.1698113207547154E-2</v>
      </c>
      <c r="AV128" s="86">
        <v>2.488800398208069E-2</v>
      </c>
      <c r="BF128" s="86">
        <v>7.8885214926783132E-2</v>
      </c>
      <c r="BG128" s="86">
        <v>-3.108581436077051E-2</v>
      </c>
      <c r="BH128" s="86">
        <v>9.489380930862934E-3</v>
      </c>
      <c r="BI128" s="86">
        <v>-3.3124440465532652E-2</v>
      </c>
      <c r="BJ128" s="86">
        <v>-4.8611111111111049E-2</v>
      </c>
      <c r="BK128" s="86">
        <v>1.946472019464629E-3</v>
      </c>
      <c r="BL128" s="86">
        <v>4.6624575036425357E-2</v>
      </c>
      <c r="BM128" s="86">
        <v>-6.3573085846867716E-2</v>
      </c>
      <c r="BO128" s="86">
        <v>-3.9177277179236469E-3</v>
      </c>
      <c r="BP128" s="86">
        <v>-5.8997050147492347E-3</v>
      </c>
      <c r="BQ128" s="86">
        <v>-2.353530295443174E-2</v>
      </c>
    </row>
    <row r="129" spans="1:69" x14ac:dyDescent="0.25">
      <c r="A129" s="190">
        <v>307410</v>
      </c>
      <c r="B129" s="86" t="s">
        <v>539</v>
      </c>
      <c r="E129" s="86" t="s">
        <v>540</v>
      </c>
      <c r="F129" s="86" t="s">
        <v>2974</v>
      </c>
      <c r="G129" s="86" t="s">
        <v>515</v>
      </c>
      <c r="H129" s="86" t="s">
        <v>515</v>
      </c>
      <c r="I129" s="86" t="s">
        <v>1705</v>
      </c>
      <c r="J129" s="86">
        <v>0</v>
      </c>
      <c r="K129" s="86">
        <v>0</v>
      </c>
      <c r="L129" s="86" t="s">
        <v>2848</v>
      </c>
      <c r="M129" s="86">
        <v>-3.0496297925372121E-2</v>
      </c>
      <c r="N129" s="86">
        <v>-2.5854449027695851E-2</v>
      </c>
      <c r="O129" s="86">
        <v>-5.2718286655683573E-2</v>
      </c>
      <c r="P129" s="86">
        <v>-2.8430796356156311E-2</v>
      </c>
      <c r="Q129" s="86">
        <v>-0.1011350506354924</v>
      </c>
      <c r="R129" s="86">
        <v>-0.17989582041423791</v>
      </c>
      <c r="S129" s="86">
        <v>-0.2058964813258076</v>
      </c>
      <c r="T129" s="86">
        <v>-2.8430796356156311E-2</v>
      </c>
      <c r="U129" s="86">
        <v>-0.1202740257222258</v>
      </c>
      <c r="X129" s="86">
        <v>0.38752347513676838</v>
      </c>
      <c r="Y129" s="86">
        <v>0.25790879211175</v>
      </c>
      <c r="Z129" s="86">
        <v>-9.3651089182647529E-2</v>
      </c>
      <c r="AC129" s="86">
        <v>-5.4411554411554451E-2</v>
      </c>
      <c r="AD129" s="86">
        <v>-0.15871837694068161</v>
      </c>
      <c r="AE129" s="86">
        <v>-7.0878094348435408E-2</v>
      </c>
      <c r="AF129" s="86">
        <v>-0.10892261328167049</v>
      </c>
      <c r="AG129" s="86">
        <v>-7.7797136580562087E-2</v>
      </c>
      <c r="AH129" s="86">
        <v>-7.5176328917942667E-2</v>
      </c>
      <c r="AI129" s="86">
        <v>-0.13329161451814769</v>
      </c>
      <c r="AJ129" s="86">
        <v>-3.020165412136416E-2</v>
      </c>
      <c r="AK129" s="86">
        <v>-0.13329161451814769</v>
      </c>
      <c r="AL129" s="86">
        <v>-5.9370436650227343E-2</v>
      </c>
      <c r="AM129" s="86">
        <v>9.9902560916711458E-3</v>
      </c>
      <c r="AN129" s="86">
        <v>-9.7881979743701386E-2</v>
      </c>
      <c r="AP129" s="86">
        <v>0.1095095820075474</v>
      </c>
      <c r="AQ129" s="86">
        <v>0.110526281675701</v>
      </c>
      <c r="AR129" s="86">
        <v>-0.54486787498236644</v>
      </c>
      <c r="AS129" s="86">
        <v>8.7693527333868648E-2</v>
      </c>
      <c r="AT129" s="86">
        <v>2.9385836027036039E-3</v>
      </c>
      <c r="AU129" s="86">
        <v>-9.3759156167594337E-3</v>
      </c>
      <c r="AV129" s="86">
        <v>-2.7576821144617129E-2</v>
      </c>
      <c r="AW129" s="86">
        <v>-2.5854449027695851E-2</v>
      </c>
      <c r="BF129" s="86">
        <v>3.399470044593822E-2</v>
      </c>
      <c r="BG129" s="86">
        <v>0</v>
      </c>
      <c r="BH129" s="86">
        <v>-3.0626914182136922E-3</v>
      </c>
      <c r="BI129" s="86">
        <v>-1.7554858934168971E-3</v>
      </c>
      <c r="BJ129" s="86">
        <v>-5.7781685717874787E-3</v>
      </c>
      <c r="BK129" s="86">
        <v>5.3695514845231163E-3</v>
      </c>
      <c r="BL129" s="86">
        <v>2.0106817467797629E-3</v>
      </c>
      <c r="BM129" s="86">
        <v>-5.7753809493948698E-2</v>
      </c>
      <c r="BN129" s="86">
        <v>2.043179186814736E-3</v>
      </c>
      <c r="BO129" s="86">
        <v>-2.5759532386325001E-2</v>
      </c>
      <c r="BP129" s="86">
        <v>-2.8812613366820169E-2</v>
      </c>
      <c r="BQ129" s="86">
        <v>-2.506804182781841E-2</v>
      </c>
    </row>
    <row r="130" spans="1:69" x14ac:dyDescent="0.25">
      <c r="A130" s="190">
        <v>114129</v>
      </c>
      <c r="B130" s="86" t="s">
        <v>541</v>
      </c>
      <c r="C130" s="86" t="s">
        <v>542</v>
      </c>
      <c r="E130" s="86" t="s">
        <v>543</v>
      </c>
      <c r="F130" s="86" t="s">
        <v>2975</v>
      </c>
      <c r="G130" s="86" t="s">
        <v>515</v>
      </c>
      <c r="H130" s="86" t="s">
        <v>515</v>
      </c>
      <c r="I130" s="86" t="s">
        <v>1619</v>
      </c>
      <c r="J130" s="86">
        <v>0</v>
      </c>
      <c r="K130" s="86">
        <v>0</v>
      </c>
      <c r="L130" s="86" t="s">
        <v>2848</v>
      </c>
      <c r="M130" s="86">
        <v>8.7633087633087747E-3</v>
      </c>
      <c r="N130" s="86">
        <v>3.1764130965954429E-3</v>
      </c>
      <c r="O130" s="86">
        <v>2.1521874352062879E-2</v>
      </c>
      <c r="P130" s="86">
        <v>2.3474178403755989E-2</v>
      </c>
      <c r="Q130" s="86">
        <v>2.1564236543087031E-2</v>
      </c>
      <c r="R130" s="86">
        <v>-1.256841678491716E-3</v>
      </c>
      <c r="S130" s="86">
        <v>0.15701470104739079</v>
      </c>
      <c r="T130" s="86">
        <v>2.3474178403755989E-2</v>
      </c>
      <c r="U130" s="86">
        <v>-1.0442790774164551E-2</v>
      </c>
      <c r="V130" s="86">
        <v>2.6893523600439281E-2</v>
      </c>
      <c r="W130" s="86">
        <v>0.16039584558103079</v>
      </c>
      <c r="X130" s="86">
        <v>0.26680320238316879</v>
      </c>
      <c r="Y130" s="86">
        <v>0.11709650582362729</v>
      </c>
      <c r="Z130" s="86">
        <v>5.2539404553414881E-2</v>
      </c>
      <c r="AA130" s="86">
        <v>0.1899965265717265</v>
      </c>
      <c r="AB130" s="86">
        <v>0.14132804757185349</v>
      </c>
      <c r="AC130" s="86">
        <v>-2.658461023193498E-2</v>
      </c>
      <c r="AD130" s="86">
        <v>-5.5682868974389753E-2</v>
      </c>
      <c r="AE130" s="86">
        <v>-0.30815862591563531</v>
      </c>
      <c r="AF130" s="86">
        <v>-3.1898971000935472E-2</v>
      </c>
      <c r="AG130" s="86">
        <v>-4.3192151232352261E-2</v>
      </c>
      <c r="AH130" s="86">
        <v>-1.8586387434554961E-2</v>
      </c>
      <c r="AI130" s="86">
        <v>-6.1365263226394247E-2</v>
      </c>
      <c r="AJ130" s="86">
        <v>-9.6224474805346634E-3</v>
      </c>
      <c r="AK130" s="86">
        <v>-0.31373449701423972</v>
      </c>
      <c r="AL130" s="86">
        <v>0.14547018964803041</v>
      </c>
      <c r="AM130" s="86">
        <v>5.4438482704371571E-2</v>
      </c>
      <c r="AN130" s="86">
        <v>8.6397839965102863E-2</v>
      </c>
      <c r="AO130" s="86">
        <v>0.10909890122412901</v>
      </c>
      <c r="AP130" s="86">
        <v>6.2127298306237019E-2</v>
      </c>
      <c r="AQ130" s="86">
        <v>0.12911430059737991</v>
      </c>
      <c r="AR130" s="86">
        <v>2.3366921951766919</v>
      </c>
      <c r="AS130" s="86">
        <v>0.41932354406478528</v>
      </c>
      <c r="AT130" s="86">
        <v>-1.9485645436038031E-2</v>
      </c>
      <c r="AU130" s="86">
        <v>1.313559322033897E-2</v>
      </c>
      <c r="AV130" s="86">
        <v>1.8287373004354009E-2</v>
      </c>
      <c r="AW130" s="86">
        <v>3.1764130965954429E-3</v>
      </c>
      <c r="BF130" s="86">
        <v>2.207786868396178E-2</v>
      </c>
      <c r="BG130" s="86">
        <v>-6.3555913113435558E-3</v>
      </c>
      <c r="BH130" s="86">
        <v>-3.9672900979679238E-3</v>
      </c>
      <c r="BI130" s="86">
        <v>-6.8281580230856731E-3</v>
      </c>
      <c r="BJ130" s="86">
        <v>-6.9978719921427457E-3</v>
      </c>
      <c r="BK130" s="86">
        <v>6.5938594683701002E-3</v>
      </c>
      <c r="BL130" s="86">
        <v>-5.8955987717501657E-3</v>
      </c>
      <c r="BM130" s="86">
        <v>-2.310448498826256E-2</v>
      </c>
      <c r="BN130" s="86">
        <v>1.32879328959401E-3</v>
      </c>
      <c r="BO130" s="86">
        <v>-1.9781040059716259E-2</v>
      </c>
      <c r="BP130" s="86">
        <v>1.527266573592234E-2</v>
      </c>
      <c r="BQ130" s="86">
        <v>2.332070128680197E-3</v>
      </c>
    </row>
    <row r="131" spans="1:69" x14ac:dyDescent="0.25">
      <c r="A131" s="190">
        <v>157675</v>
      </c>
      <c r="B131" s="86" t="s">
        <v>544</v>
      </c>
      <c r="C131" s="86" t="s">
        <v>545</v>
      </c>
      <c r="E131" s="86" t="s">
        <v>546</v>
      </c>
      <c r="F131" s="86" t="s">
        <v>2976</v>
      </c>
      <c r="G131" s="86" t="s">
        <v>180</v>
      </c>
      <c r="H131" s="86" t="s">
        <v>180</v>
      </c>
      <c r="I131" s="86" t="s">
        <v>547</v>
      </c>
      <c r="J131" s="86">
        <v>0</v>
      </c>
      <c r="K131" s="86">
        <v>0</v>
      </c>
      <c r="L131" s="86" t="s">
        <v>2848</v>
      </c>
      <c r="M131" s="86">
        <v>1.430366289745821E-2</v>
      </c>
      <c r="N131" s="86">
        <v>1.049489697669936E-2</v>
      </c>
      <c r="O131" s="86">
        <v>1.325909953979343E-2</v>
      </c>
      <c r="P131" s="86">
        <v>2.861903361756335E-2</v>
      </c>
      <c r="Q131" s="86">
        <v>3.6509086120621648E-2</v>
      </c>
      <c r="R131" s="86">
        <v>-0.12754932387497231</v>
      </c>
      <c r="S131" s="86">
        <v>-0.33835581893834332</v>
      </c>
      <c r="T131" s="86">
        <v>2.861903361756335E-2</v>
      </c>
      <c r="U131" s="86">
        <v>-0.15059940059940061</v>
      </c>
      <c r="V131" s="86">
        <v>-0.23164179104477611</v>
      </c>
      <c r="W131" s="86">
        <v>-6.759146748776923E-2</v>
      </c>
      <c r="X131" s="86">
        <v>1.1459461327410561</v>
      </c>
      <c r="Y131" s="86">
        <v>0.56055059920106531</v>
      </c>
      <c r="Z131" s="86">
        <v>-0.19247311827956989</v>
      </c>
      <c r="AA131" s="86">
        <v>0.59110350727117189</v>
      </c>
      <c r="AC131" s="86">
        <v>-1.010906307800251E-2</v>
      </c>
      <c r="AD131" s="86">
        <v>-0.18261058462541069</v>
      </c>
      <c r="AE131" s="86">
        <v>-0.21065530589340109</v>
      </c>
      <c r="AF131" s="86">
        <v>-0.34035646368493161</v>
      </c>
      <c r="AG131" s="86">
        <v>-0.14325075134119489</v>
      </c>
      <c r="AH131" s="86">
        <v>-8.3659491193737792E-2</v>
      </c>
      <c r="AI131" s="86">
        <v>-0.24704673857216231</v>
      </c>
      <c r="AJ131" s="86">
        <v>-0.108695652173913</v>
      </c>
      <c r="AK131" s="86">
        <v>-0.52339990566795014</v>
      </c>
      <c r="AL131" s="86">
        <v>0.14573294366118339</v>
      </c>
      <c r="AM131" s="86">
        <v>6.2167143615259102E-2</v>
      </c>
      <c r="AN131" s="86">
        <v>0.1060283839241931</v>
      </c>
      <c r="AP131" s="86">
        <v>4.8112560001231333E-2</v>
      </c>
      <c r="AQ131" s="86">
        <v>0.120932093826309</v>
      </c>
      <c r="AR131" s="86">
        <v>3.0228099911754671</v>
      </c>
      <c r="AS131" s="86">
        <v>0.51160386849571871</v>
      </c>
      <c r="AT131" s="86">
        <v>-1.4048155771179129E-3</v>
      </c>
      <c r="AU131" s="86">
        <v>1.03710004580253E-2</v>
      </c>
      <c r="AV131" s="86">
        <v>2.7354938370933719E-3</v>
      </c>
      <c r="AW131" s="86">
        <v>1.049489697669936E-2</v>
      </c>
      <c r="BF131" s="86">
        <v>1.5512265512265481E-2</v>
      </c>
      <c r="BG131" s="86">
        <v>-1.0957781117639009E-2</v>
      </c>
      <c r="BH131" s="86">
        <v>5.5534066419848926E-3</v>
      </c>
      <c r="BI131" s="86">
        <v>-7.6603929111141666E-2</v>
      </c>
      <c r="BJ131" s="86">
        <v>-5.3411491653524552E-2</v>
      </c>
      <c r="BK131" s="86">
        <v>-1.8923676600025141E-2</v>
      </c>
      <c r="BL131" s="86">
        <v>-3.7167574495353679E-3</v>
      </c>
      <c r="BM131" s="86">
        <v>-1.9360648356596118E-2</v>
      </c>
      <c r="BN131" s="86">
        <v>-1.2708421360548731E-2</v>
      </c>
      <c r="BO131" s="86">
        <v>2.7982617856203711E-3</v>
      </c>
      <c r="BP131" s="86">
        <v>4.858671744197629E-3</v>
      </c>
      <c r="BQ131" s="86">
        <v>-3.4186364524321218E-3</v>
      </c>
    </row>
    <row r="132" spans="1:69" x14ac:dyDescent="0.25">
      <c r="A132" s="190">
        <v>342624</v>
      </c>
      <c r="B132" s="86" t="s">
        <v>548</v>
      </c>
      <c r="C132" s="86" t="s">
        <v>549</v>
      </c>
      <c r="D132" s="86" t="s">
        <v>2077</v>
      </c>
      <c r="E132" s="86" t="s">
        <v>15</v>
      </c>
      <c r="F132" s="86" t="s">
        <v>2977</v>
      </c>
      <c r="G132" s="86" t="s">
        <v>180</v>
      </c>
      <c r="H132" s="86" t="s">
        <v>180</v>
      </c>
      <c r="I132" s="86" t="s">
        <v>550</v>
      </c>
      <c r="J132" s="86">
        <v>0</v>
      </c>
      <c r="K132" s="86">
        <v>0</v>
      </c>
      <c r="L132" s="86" t="s">
        <v>2848</v>
      </c>
      <c r="M132" s="86">
        <v>3.2822085889570703E-2</v>
      </c>
      <c r="N132" s="86">
        <v>1.69133192389006E-2</v>
      </c>
      <c r="O132" s="86">
        <v>4.3707377557346661E-2</v>
      </c>
      <c r="P132" s="86">
        <v>3.060912151821249E-2</v>
      </c>
      <c r="Q132" s="86">
        <v>-3.4413535990823092E-2</v>
      </c>
      <c r="R132" s="86">
        <v>-0.14260249554367199</v>
      </c>
      <c r="S132" s="86">
        <v>-7.5177850413381986E-2</v>
      </c>
      <c r="T132" s="86">
        <v>3.060912151821249E-2</v>
      </c>
      <c r="U132" s="86">
        <v>-0.10591133004926109</v>
      </c>
      <c r="V132" s="86">
        <v>-0.14526315789473701</v>
      </c>
      <c r="W132" s="86">
        <v>0.20509064113922931</v>
      </c>
      <c r="X132" s="86">
        <v>0.97128359980528622</v>
      </c>
      <c r="Y132" s="86">
        <v>0.67245724907063176</v>
      </c>
      <c r="AC132" s="86">
        <v>-5.7151780137414072E-2</v>
      </c>
      <c r="AD132" s="86">
        <v>-0.2091358024691358</v>
      </c>
      <c r="AE132" s="86">
        <v>-0.18444383738545209</v>
      </c>
      <c r="AF132" s="86">
        <v>-9.8609589751832288E-2</v>
      </c>
      <c r="AG132" s="86">
        <v>-0.12510740103037341</v>
      </c>
      <c r="AH132" s="86">
        <v>-0.1205357142857143</v>
      </c>
      <c r="AI132" s="86">
        <v>-0.15264026402640271</v>
      </c>
      <c r="AK132" s="86">
        <v>-0.31206562606813248</v>
      </c>
      <c r="AL132" s="86">
        <v>0.24393721387732081</v>
      </c>
      <c r="AM132" s="86">
        <v>9.5287394535436887E-2</v>
      </c>
      <c r="AN132" s="86">
        <v>0.1136897462242998</v>
      </c>
      <c r="AP132" s="86">
        <v>0.13358387267368779</v>
      </c>
      <c r="AQ132" s="86">
        <v>0.12838648269009739</v>
      </c>
      <c r="AR132" s="86">
        <v>1.823868348869021</v>
      </c>
      <c r="AS132" s="86">
        <v>0.73987211080696869</v>
      </c>
      <c r="AT132" s="86">
        <v>-4.1628405264768957E-2</v>
      </c>
      <c r="AU132" s="86">
        <v>2.0121366975407229E-2</v>
      </c>
      <c r="AV132" s="86">
        <v>2.6348419094854188E-2</v>
      </c>
      <c r="AW132" s="86">
        <v>1.69133192389006E-2</v>
      </c>
      <c r="BF132" s="86">
        <v>0.1083743842364531</v>
      </c>
      <c r="BG132" s="86">
        <v>-7.5308641975308621E-2</v>
      </c>
      <c r="BH132" s="86">
        <v>2.5634178905207031E-2</v>
      </c>
      <c r="BI132" s="86">
        <v>-2.1088258266076632E-2</v>
      </c>
      <c r="BJ132" s="86">
        <v>-5.2127659574467973E-2</v>
      </c>
      <c r="BK132" s="86">
        <v>3.9281705948372547E-2</v>
      </c>
      <c r="BL132" s="86">
        <v>-2.6997840172793269E-4</v>
      </c>
      <c r="BM132" s="86">
        <v>-5.4820415879016982E-2</v>
      </c>
      <c r="BN132" s="86">
        <v>-2.1055586749017311E-2</v>
      </c>
      <c r="BO132" s="86">
        <v>-1.8640665328362501E-2</v>
      </c>
      <c r="BP132" s="86">
        <v>1.1689070718878809E-3</v>
      </c>
      <c r="BQ132" s="86">
        <v>-2.535799522673032E-2</v>
      </c>
    </row>
    <row r="133" spans="1:69" x14ac:dyDescent="0.25">
      <c r="A133" s="190">
        <v>94006</v>
      </c>
      <c r="B133" s="86" t="s">
        <v>551</v>
      </c>
      <c r="C133" s="86" t="s">
        <v>552</v>
      </c>
      <c r="E133" s="86" t="s">
        <v>27</v>
      </c>
      <c r="F133" s="86" t="s">
        <v>2978</v>
      </c>
      <c r="G133" s="86" t="s">
        <v>180</v>
      </c>
      <c r="H133" s="86" t="s">
        <v>180</v>
      </c>
      <c r="J133" s="86">
        <v>0</v>
      </c>
      <c r="K133" s="86">
        <v>0</v>
      </c>
      <c r="L133" s="86" t="s">
        <v>2848</v>
      </c>
      <c r="W133" s="86">
        <v>6.8689991509002679E-2</v>
      </c>
      <c r="X133" s="86">
        <v>0.94384019636886873</v>
      </c>
      <c r="Y133" s="86">
        <v>0.59536830733913959</v>
      </c>
      <c r="Z133" s="86">
        <v>-0.16184709410899201</v>
      </c>
      <c r="AA133" s="86">
        <v>0.41401936464751521</v>
      </c>
      <c r="AB133" s="86">
        <v>4.0116521015397533E-2</v>
      </c>
      <c r="AE133" s="86">
        <v>-0.18417517750154591</v>
      </c>
      <c r="AF133" s="86">
        <v>-0.19503835482291509</v>
      </c>
      <c r="AG133" s="86">
        <v>-0.13410724156992801</v>
      </c>
      <c r="AH133" s="86">
        <v>-5.9090909090909013E-2</v>
      </c>
      <c r="AI133" s="86">
        <v>-0.21055189545307271</v>
      </c>
      <c r="AJ133" s="86">
        <v>-5.6745063234967863E-2</v>
      </c>
      <c r="AK133" s="86">
        <v>-0.30611319659793629</v>
      </c>
      <c r="AM133" s="86">
        <v>0.24131014510990381</v>
      </c>
      <c r="AQ133" s="86">
        <v>0.19014980127639111</v>
      </c>
      <c r="AS133" s="86">
        <v>1.267486617938399</v>
      </c>
    </row>
    <row r="134" spans="1:69" x14ac:dyDescent="0.25">
      <c r="A134" s="190">
        <v>426934</v>
      </c>
      <c r="B134" s="86" t="s">
        <v>553</v>
      </c>
      <c r="C134" s="86" t="s">
        <v>1035</v>
      </c>
      <c r="D134" s="86">
        <v>800</v>
      </c>
      <c r="E134" s="86" t="s">
        <v>1991</v>
      </c>
      <c r="F134" s="86" t="s">
        <v>2979</v>
      </c>
      <c r="G134" s="86" t="s">
        <v>180</v>
      </c>
      <c r="H134" s="86" t="s">
        <v>180</v>
      </c>
      <c r="I134" s="86" t="s">
        <v>1992</v>
      </c>
      <c r="J134" s="86">
        <v>0</v>
      </c>
      <c r="K134" s="86">
        <v>0</v>
      </c>
      <c r="L134" s="86" t="s">
        <v>2848</v>
      </c>
      <c r="M134" s="86">
        <v>1.441663540382665E-2</v>
      </c>
      <c r="N134" s="86">
        <v>1.3330478076984949E-2</v>
      </c>
      <c r="O134" s="86">
        <v>5.2549630206305993E-2</v>
      </c>
      <c r="P134" s="86">
        <v>0.16030159995095941</v>
      </c>
      <c r="Q134" s="86">
        <v>3.840245775729656E-2</v>
      </c>
      <c r="R134" s="86">
        <v>1.4851750576376549E-2</v>
      </c>
      <c r="S134" s="86">
        <v>-7.2747758781168903E-2</v>
      </c>
      <c r="T134" s="86">
        <v>0.16030159995095941</v>
      </c>
      <c r="U134" s="86">
        <v>-0.1089135936477488</v>
      </c>
      <c r="V134" s="86">
        <v>-0.31360404058780472</v>
      </c>
      <c r="W134" s="86">
        <v>0.23947392880379209</v>
      </c>
      <c r="X134" s="86">
        <v>0.83397255603852405</v>
      </c>
      <c r="AC134" s="86">
        <v>-6.6685190330652397E-4</v>
      </c>
      <c r="AD134" s="86">
        <v>-0.18729468843179861</v>
      </c>
      <c r="AE134" s="86">
        <v>-0.26750110322140652</v>
      </c>
      <c r="AF134" s="86">
        <v>-0.19903807615230459</v>
      </c>
      <c r="AG134" s="86">
        <v>-9.7787959052187026E-2</v>
      </c>
      <c r="AH134" s="86">
        <v>-1.7894012388162552E-2</v>
      </c>
      <c r="AK134" s="86">
        <v>-0.42855619914004472</v>
      </c>
      <c r="AL134" s="86">
        <v>0.97590417579960076</v>
      </c>
      <c r="AM134" s="86">
        <v>0.1606864613679011</v>
      </c>
      <c r="AN134" s="86">
        <v>0.70063191625162546</v>
      </c>
      <c r="AP134" s="86">
        <v>0.1092583664268673</v>
      </c>
      <c r="AQ134" s="86">
        <v>0.19404484937460559</v>
      </c>
      <c r="AR134" s="86">
        <v>8.9293515097921201</v>
      </c>
      <c r="AS134" s="86">
        <v>0.82655450683896781</v>
      </c>
      <c r="AT134" s="86">
        <v>3.0650401520260222E-3</v>
      </c>
      <c r="AU134" s="86">
        <v>9.9737212002688924E-2</v>
      </c>
      <c r="AV134" s="86">
        <v>3.8703219707501457E-2</v>
      </c>
      <c r="AW134" s="86">
        <v>1.3330478076984949E-2</v>
      </c>
      <c r="BF134" s="86">
        <v>7.2220625898874458E-2</v>
      </c>
      <c r="BG134" s="86">
        <v>-3.0974578429874281E-2</v>
      </c>
      <c r="BH134" s="86">
        <v>-1.798012722780085E-2</v>
      </c>
      <c r="BI134" s="86">
        <v>-4.1651051983510823E-2</v>
      </c>
      <c r="BJ134" s="86">
        <v>1.335120942964085E-2</v>
      </c>
      <c r="BK134" s="86">
        <v>1.6538037486217849E-3</v>
      </c>
      <c r="BL134" s="86">
        <v>3.4617501375894262E-2</v>
      </c>
      <c r="BM134" s="86">
        <v>-1.9149954784828389E-3</v>
      </c>
      <c r="BN134" s="86">
        <v>-4.3099375295291183E-2</v>
      </c>
      <c r="BO134" s="86">
        <v>-4.180381830151414E-2</v>
      </c>
      <c r="BP134" s="86">
        <v>-2.4504752089774429E-2</v>
      </c>
      <c r="BQ134" s="86">
        <v>-4.1820851688693088E-2</v>
      </c>
    </row>
    <row r="135" spans="1:69" x14ac:dyDescent="0.25">
      <c r="A135" s="190">
        <v>6761</v>
      </c>
      <c r="B135" s="86" t="s">
        <v>554</v>
      </c>
      <c r="C135" s="86" t="s">
        <v>1036</v>
      </c>
      <c r="E135" s="86" t="s">
        <v>1445</v>
      </c>
      <c r="F135" s="86" t="s">
        <v>2980</v>
      </c>
      <c r="G135" s="86" t="s">
        <v>180</v>
      </c>
      <c r="H135" s="86" t="s">
        <v>180</v>
      </c>
      <c r="I135" s="86" t="s">
        <v>555</v>
      </c>
      <c r="J135" s="86">
        <v>0</v>
      </c>
      <c r="K135" s="86">
        <v>0</v>
      </c>
      <c r="L135" s="86" t="s">
        <v>2848</v>
      </c>
      <c r="X135" s="86">
        <v>0.76989512646514502</v>
      </c>
      <c r="Y135" s="86">
        <v>0.32552780255724062</v>
      </c>
      <c r="Z135" s="86">
        <v>-0.18949207688136421</v>
      </c>
      <c r="AA135" s="86">
        <v>0.47890398752506141</v>
      </c>
      <c r="AB135" s="86">
        <v>-0.18704045782172479</v>
      </c>
      <c r="AF135" s="86">
        <v>-0.24891854821692341</v>
      </c>
      <c r="AG135" s="86">
        <v>-0.52018813845814649</v>
      </c>
      <c r="AH135" s="86">
        <v>-9.1251265182186223E-2</v>
      </c>
      <c r="AI135" s="86">
        <v>-0.26980285520054392</v>
      </c>
      <c r="AJ135" s="86">
        <v>-8.3655747571146091E-2</v>
      </c>
      <c r="AK135" s="86">
        <v>-0.52018813845814649</v>
      </c>
      <c r="AM135" s="86">
        <v>0.27765796886277722</v>
      </c>
      <c r="AQ135" s="86">
        <v>0.38311041322146872</v>
      </c>
      <c r="AS135" s="86">
        <v>0.72396923367887789</v>
      </c>
    </row>
    <row r="136" spans="1:69" x14ac:dyDescent="0.25">
      <c r="A136" s="190">
        <v>201107</v>
      </c>
      <c r="B136" s="86" t="s">
        <v>556</v>
      </c>
      <c r="C136" s="86" t="s">
        <v>557</v>
      </c>
      <c r="E136" s="86" t="s">
        <v>1547</v>
      </c>
      <c r="F136" s="86" t="s">
        <v>2981</v>
      </c>
      <c r="G136" s="86" t="s">
        <v>180</v>
      </c>
      <c r="H136" s="86" t="s">
        <v>180</v>
      </c>
      <c r="J136" s="86">
        <v>0</v>
      </c>
      <c r="K136" s="86">
        <v>0</v>
      </c>
      <c r="L136" s="86" t="s">
        <v>2848</v>
      </c>
      <c r="M136" s="86">
        <v>-1.8522860492379719E-2</v>
      </c>
      <c r="N136" s="86">
        <v>3.2114269280543169E-3</v>
      </c>
      <c r="O136" s="86">
        <v>-5.8660080271689674E-3</v>
      </c>
      <c r="P136" s="86">
        <v>-5.9917355371900793E-2</v>
      </c>
      <c r="Q136" s="86">
        <v>-5.3968540951003563E-2</v>
      </c>
      <c r="R136" s="86">
        <v>-0.1870739712193891</v>
      </c>
      <c r="S136" s="86">
        <v>0.14281034153266539</v>
      </c>
      <c r="T136" s="86">
        <v>-5.9917355371900793E-2</v>
      </c>
      <c r="U136" s="86">
        <v>2.6558465510881479E-2</v>
      </c>
      <c r="V136" s="86">
        <v>-0.1571584019897404</v>
      </c>
      <c r="W136" s="86">
        <v>0.33343697370125658</v>
      </c>
      <c r="X136" s="86">
        <v>0.81444219829815245</v>
      </c>
      <c r="Y136" s="86">
        <v>0.1947315210065155</v>
      </c>
      <c r="Z136" s="86">
        <v>-7.1934422572910162E-3</v>
      </c>
      <c r="AA136" s="86">
        <v>0.7790674603174601</v>
      </c>
      <c r="AC136" s="86">
        <v>-5.3665702612128822E-2</v>
      </c>
      <c r="AD136" s="86">
        <v>-0.17376368294387079</v>
      </c>
      <c r="AE136" s="86">
        <v>-0.1502071201296751</v>
      </c>
      <c r="AF136" s="86">
        <v>-0.20727870066170001</v>
      </c>
      <c r="AG136" s="86">
        <v>-0.23098610920093521</v>
      </c>
      <c r="AH136" s="86">
        <v>-0.1167833856556387</v>
      </c>
      <c r="AI136" s="86">
        <v>-0.1108072521016914</v>
      </c>
      <c r="AJ136" s="86">
        <v>-7.4823713763384717E-2</v>
      </c>
      <c r="AK136" s="86">
        <v>-0.24586145713292731</v>
      </c>
      <c r="AL136" s="86">
        <v>-0.15036511065012659</v>
      </c>
      <c r="AM136" s="86">
        <v>6.8486796075153622E-2</v>
      </c>
      <c r="AN136" s="86">
        <v>-0.1980183880833126</v>
      </c>
      <c r="AP136" s="86">
        <v>8.3288073950609304E-2</v>
      </c>
      <c r="AQ136" s="86">
        <v>0.118030564560709</v>
      </c>
      <c r="AR136" s="86">
        <v>-1.80893758364377</v>
      </c>
      <c r="AS136" s="86">
        <v>0.57772306470370582</v>
      </c>
      <c r="AT136" s="86">
        <v>-5.4999101688824943E-2</v>
      </c>
      <c r="AU136" s="86">
        <v>-5.5134390075810558E-3</v>
      </c>
      <c r="AV136" s="86">
        <v>-9.0483767544589089E-3</v>
      </c>
      <c r="AW136" s="86">
        <v>3.2114269280543169E-3</v>
      </c>
      <c r="BF136" s="86">
        <v>8.6591663592770152E-2</v>
      </c>
      <c r="BG136" s="86">
        <v>-4.4046507680556617E-2</v>
      </c>
      <c r="BH136" s="86">
        <v>6.7471590909090828E-2</v>
      </c>
      <c r="BI136" s="86">
        <v>2.8318363273453159E-2</v>
      </c>
      <c r="BJ136" s="86">
        <v>-5.1862186097294649E-2</v>
      </c>
      <c r="BK136" s="86">
        <v>6.2717249909368E-2</v>
      </c>
      <c r="BL136" s="86">
        <v>-9.5055584540675087E-2</v>
      </c>
      <c r="BM136" s="86">
        <v>-5.6012595072842841E-2</v>
      </c>
      <c r="BN136" s="86">
        <v>1.932778916814493E-2</v>
      </c>
      <c r="BO136" s="86">
        <v>2.316488880853362E-2</v>
      </c>
      <c r="BP136" s="86">
        <v>3.0901420272568592E-2</v>
      </c>
      <c r="BQ136" s="86">
        <v>-4.5753594925315499E-2</v>
      </c>
    </row>
    <row r="137" spans="1:69" x14ac:dyDescent="0.25">
      <c r="A137" s="190">
        <v>317238</v>
      </c>
      <c r="B137" s="86" t="s">
        <v>559</v>
      </c>
      <c r="C137" s="86" t="s">
        <v>560</v>
      </c>
      <c r="E137" s="86" t="s">
        <v>1531</v>
      </c>
      <c r="F137" s="86" t="s">
        <v>2982</v>
      </c>
      <c r="G137" s="86" t="s">
        <v>180</v>
      </c>
      <c r="H137" s="86" t="s">
        <v>180</v>
      </c>
      <c r="I137" s="86" t="s">
        <v>404</v>
      </c>
      <c r="J137" s="86">
        <v>0</v>
      </c>
      <c r="K137" s="86">
        <v>0</v>
      </c>
      <c r="L137" s="86" t="s">
        <v>2848</v>
      </c>
      <c r="M137" s="86">
        <v>-1.860556208382325E-3</v>
      </c>
      <c r="N137" s="86">
        <v>9.4577865808369577E-3</v>
      </c>
      <c r="O137" s="86">
        <v>-7.9322594773466593E-3</v>
      </c>
      <c r="P137" s="86">
        <v>7.0468388993908837E-2</v>
      </c>
      <c r="Q137" s="86">
        <v>9.8561189847496955E-2</v>
      </c>
      <c r="R137" s="86">
        <v>0.17397063057875051</v>
      </c>
      <c r="S137" s="86">
        <v>-0.111953301968984</v>
      </c>
      <c r="T137" s="86">
        <v>7.0468388993908837E-2</v>
      </c>
      <c r="U137" s="86">
        <v>0.2475597772682607</v>
      </c>
      <c r="V137" s="86">
        <v>-0.23918460925039889</v>
      </c>
      <c r="W137" s="86">
        <v>-0.13747743100335311</v>
      </c>
      <c r="X137" s="86">
        <v>0.73157659669495323</v>
      </c>
      <c r="Y137" s="86">
        <v>0.63014197306152142</v>
      </c>
      <c r="Z137" s="86">
        <v>-0.32234191267165518</v>
      </c>
      <c r="AC137" s="86">
        <v>-2.2960879570442311E-2</v>
      </c>
      <c r="AD137" s="86">
        <v>-8.7556221889055375E-2</v>
      </c>
      <c r="AE137" s="86">
        <v>-0.41672119595308799</v>
      </c>
      <c r="AF137" s="86">
        <v>-0.36664388243335622</v>
      </c>
      <c r="AG137" s="86">
        <v>-0.15737280827824079</v>
      </c>
      <c r="AH137" s="86">
        <v>-0.1080885675553548</v>
      </c>
      <c r="AI137" s="86">
        <v>-0.38413486866862351</v>
      </c>
      <c r="AJ137" s="86">
        <v>-6.6783245898909188E-2</v>
      </c>
      <c r="AK137" s="86">
        <v>-0.60396445659603559</v>
      </c>
      <c r="AL137" s="86">
        <v>0.43948170302049161</v>
      </c>
      <c r="AM137" s="86">
        <v>0.13076917498048601</v>
      </c>
      <c r="AN137" s="86">
        <v>0.27532502709599188</v>
      </c>
      <c r="AP137" s="86">
        <v>0.13028710947673619</v>
      </c>
      <c r="AQ137" s="86">
        <v>0.24198405338463319</v>
      </c>
      <c r="AR137" s="86">
        <v>3.3708928549871549</v>
      </c>
      <c r="AS137" s="86">
        <v>0.53917337348122618</v>
      </c>
      <c r="AT137" s="86">
        <v>2.6832598193656802E-2</v>
      </c>
      <c r="AU137" s="86">
        <v>4.0194323702377847E-2</v>
      </c>
      <c r="AV137" s="86">
        <v>-1.7227115674728791E-2</v>
      </c>
      <c r="AW137" s="86">
        <v>9.4577865808369577E-3</v>
      </c>
      <c r="BF137" s="86">
        <v>0.14497215853259091</v>
      </c>
      <c r="BG137" s="86">
        <v>-5.6928710378761793E-2</v>
      </c>
      <c r="BH137" s="86">
        <v>6.2003276102651217E-2</v>
      </c>
      <c r="BI137" s="86">
        <v>-2.587832047986283E-2</v>
      </c>
      <c r="BJ137" s="86">
        <v>2.246070842129955E-2</v>
      </c>
      <c r="BK137" s="86">
        <v>5.942070547748779E-2</v>
      </c>
      <c r="BL137" s="86">
        <v>8.3319798603215922E-2</v>
      </c>
      <c r="BM137" s="86">
        <v>-5.5572213893053453E-2</v>
      </c>
      <c r="BN137" s="86">
        <v>-5.9309575708419882E-2</v>
      </c>
      <c r="BO137" s="86">
        <v>-6.0354583176159826E-3</v>
      </c>
      <c r="BP137" s="86">
        <v>5.5462184873949598E-2</v>
      </c>
      <c r="BQ137" s="86">
        <v>-3.1036939045486881E-2</v>
      </c>
    </row>
    <row r="138" spans="1:69" x14ac:dyDescent="0.25">
      <c r="A138" s="190">
        <v>157933</v>
      </c>
      <c r="B138" s="86" t="s">
        <v>559</v>
      </c>
      <c r="C138" s="86" t="s">
        <v>561</v>
      </c>
      <c r="E138" s="86" t="s">
        <v>1608</v>
      </c>
      <c r="F138" s="86" t="s">
        <v>2983</v>
      </c>
      <c r="G138" s="86" t="s">
        <v>180</v>
      </c>
      <c r="H138" s="86" t="s">
        <v>180</v>
      </c>
      <c r="I138" s="86" t="s">
        <v>19</v>
      </c>
      <c r="J138" s="86">
        <v>0</v>
      </c>
      <c r="K138" s="86">
        <v>0</v>
      </c>
      <c r="L138" s="86" t="s">
        <v>2848</v>
      </c>
      <c r="U138" s="86">
        <v>8.5981187574748486E-3</v>
      </c>
      <c r="V138" s="86">
        <v>-9.8519727256833112E-2</v>
      </c>
      <c r="W138" s="86">
        <v>-7.8835055697221823E-2</v>
      </c>
      <c r="X138" s="86">
        <v>0.36465201465201469</v>
      </c>
      <c r="Y138" s="86">
        <v>0.53044063235788763</v>
      </c>
      <c r="Z138" s="86">
        <v>-0.16765433250898229</v>
      </c>
      <c r="AA138" s="86">
        <v>0.8068459657701712</v>
      </c>
      <c r="AD138" s="86">
        <v>-0.1043400884092084</v>
      </c>
      <c r="AE138" s="86">
        <v>-0.1008393176377906</v>
      </c>
      <c r="AF138" s="86">
        <v>-0.14895021452689841</v>
      </c>
      <c r="AG138" s="86">
        <v>-9.3370749662888664E-2</v>
      </c>
      <c r="AH138" s="86">
        <v>-5.7212338410341783E-2</v>
      </c>
      <c r="AI138" s="86">
        <v>-0.24023242704132511</v>
      </c>
      <c r="AJ138" s="86">
        <v>-7.9484937604315232E-5</v>
      </c>
      <c r="AK138" s="86">
        <v>-0.24661707583335449</v>
      </c>
      <c r="AM138" s="86">
        <v>0.67513915651900658</v>
      </c>
      <c r="AQ138" s="86">
        <v>0.28610449286108219</v>
      </c>
      <c r="AS138" s="86">
        <v>2.3587233223151198</v>
      </c>
      <c r="BF138" s="86">
        <v>0.12609496719138891</v>
      </c>
      <c r="BG138" s="86">
        <v>-2.7154256845972721E-2</v>
      </c>
      <c r="BH138" s="86">
        <v>-3.62917502655502E-3</v>
      </c>
      <c r="BI138" s="86">
        <v>-2.9583345672066112E-2</v>
      </c>
      <c r="BJ138" s="86">
        <v>-7.7082697589258564E-2</v>
      </c>
      <c r="BK138" s="86">
        <v>5.6936913106731879E-2</v>
      </c>
    </row>
    <row r="139" spans="1:69" x14ac:dyDescent="0.25">
      <c r="A139" s="190">
        <v>231</v>
      </c>
      <c r="B139" s="86" t="s">
        <v>559</v>
      </c>
      <c r="C139" s="86" t="s">
        <v>562</v>
      </c>
      <c r="E139" s="86" t="s">
        <v>1379</v>
      </c>
      <c r="F139" s="86" t="s">
        <v>2984</v>
      </c>
      <c r="G139" s="86" t="s">
        <v>180</v>
      </c>
      <c r="H139" s="86" t="s">
        <v>180</v>
      </c>
      <c r="I139" s="86" t="s">
        <v>19</v>
      </c>
      <c r="J139" s="86">
        <v>0</v>
      </c>
      <c r="K139" s="86">
        <v>0</v>
      </c>
      <c r="L139" s="86" t="s">
        <v>2848</v>
      </c>
      <c r="U139" s="86">
        <v>-0.12808961536766969</v>
      </c>
      <c r="V139" s="86">
        <v>-0.16341386999870999</v>
      </c>
      <c r="W139" s="86">
        <v>4.1527904410000538E-2</v>
      </c>
      <c r="X139" s="86">
        <v>0.39936072200808481</v>
      </c>
      <c r="Y139" s="86">
        <v>0.50867204279288414</v>
      </c>
      <c r="Z139" s="86">
        <v>-0.25188340331357728</v>
      </c>
      <c r="AA139" s="86">
        <v>0.55342846378449639</v>
      </c>
      <c r="AB139" s="86">
        <v>-0.1107854017043908</v>
      </c>
      <c r="AD139" s="86">
        <v>-0.1981462722852512</v>
      </c>
      <c r="AE139" s="86">
        <v>-7.906108620234939E-2</v>
      </c>
      <c r="AF139" s="86">
        <v>-6.3068932609014874E-2</v>
      </c>
      <c r="AG139" s="86">
        <v>-7.5918698761099024E-2</v>
      </c>
      <c r="AH139" s="86">
        <v>-6.8393398949159995E-2</v>
      </c>
      <c r="AI139" s="86">
        <v>-0.28018668416830739</v>
      </c>
      <c r="AJ139" s="86">
        <v>-2.170822068689288E-2</v>
      </c>
      <c r="AK139" s="86">
        <v>-0.28018668416830739</v>
      </c>
      <c r="AM139" s="86">
        <v>1.2727213758170881</v>
      </c>
      <c r="AQ139" s="86">
        <v>0.4112250292372992</v>
      </c>
      <c r="AS139" s="86">
        <v>3.0942269287174118</v>
      </c>
      <c r="BF139" s="86">
        <v>8.7368374675067306E-2</v>
      </c>
      <c r="BG139" s="86">
        <v>-4.1359400324149198E-2</v>
      </c>
      <c r="BH139" s="86">
        <v>4.2340733539736108E-2</v>
      </c>
      <c r="BI139" s="86">
        <v>-3.8775799845910619E-2</v>
      </c>
      <c r="BJ139" s="86">
        <v>-6.5071346460097601E-2</v>
      </c>
      <c r="BK139" s="86">
        <v>4.5787318525871479E-2</v>
      </c>
      <c r="BO139" s="86">
        <v>-4.0519528034391288E-2</v>
      </c>
    </row>
    <row r="140" spans="1:69" x14ac:dyDescent="0.25">
      <c r="A140" s="190">
        <v>112</v>
      </c>
      <c r="B140" s="86" t="s">
        <v>559</v>
      </c>
      <c r="C140" s="86" t="s">
        <v>563</v>
      </c>
      <c r="E140" s="86" t="s">
        <v>564</v>
      </c>
      <c r="F140" s="86" t="s">
        <v>2985</v>
      </c>
      <c r="G140" s="86" t="s">
        <v>180</v>
      </c>
      <c r="H140" s="86" t="s">
        <v>180</v>
      </c>
      <c r="I140" s="86" t="s">
        <v>19</v>
      </c>
      <c r="J140" s="86">
        <v>0</v>
      </c>
      <c r="K140" s="86">
        <v>0</v>
      </c>
      <c r="L140" s="86" t="s">
        <v>2986</v>
      </c>
      <c r="V140" s="86">
        <v>-8.1472484350182284E-2</v>
      </c>
      <c r="W140" s="86">
        <v>-7.5503387911012076E-2</v>
      </c>
      <c r="X140" s="86">
        <v>0.40540613450592122</v>
      </c>
      <c r="Y140" s="86">
        <v>0.47497214706350488</v>
      </c>
      <c r="Z140" s="86">
        <v>-0.23181905016620169</v>
      </c>
      <c r="AA140" s="86">
        <v>0.74221849455494304</v>
      </c>
      <c r="AB140" s="86">
        <v>-1.1852923765046319E-2</v>
      </c>
      <c r="AE140" s="86">
        <v>-7.9791161818389911E-2</v>
      </c>
      <c r="AF140" s="86">
        <v>0</v>
      </c>
      <c r="AG140" s="86">
        <v>-4.6815600151457901E-2</v>
      </c>
      <c r="AH140" s="86">
        <v>-7.0805772699939873E-2</v>
      </c>
      <c r="AI140" s="86">
        <v>-0.29747861575445861</v>
      </c>
      <c r="AJ140" s="86">
        <v>0</v>
      </c>
      <c r="AK140" s="86">
        <v>-0.29747861575445861</v>
      </c>
      <c r="AM140" s="86">
        <v>1.7374891545822639</v>
      </c>
      <c r="AQ140" s="86">
        <v>0.4073202742142758</v>
      </c>
      <c r="AS140" s="86">
        <v>4.2649272525039139</v>
      </c>
      <c r="BF140" s="86">
        <v>8.2025113303721975E-2</v>
      </c>
      <c r="BG140" s="86">
        <v>-1.459735837428788E-2</v>
      </c>
      <c r="BH140" s="86">
        <v>1.712441302112588E-2</v>
      </c>
      <c r="BI140" s="86">
        <v>-1.551256064072026E-2</v>
      </c>
    </row>
    <row r="141" spans="1:69" x14ac:dyDescent="0.25">
      <c r="A141" s="190">
        <v>103409</v>
      </c>
      <c r="B141" s="86" t="s">
        <v>565</v>
      </c>
      <c r="C141" s="86" t="s">
        <v>566</v>
      </c>
      <c r="E141" s="86" t="s">
        <v>1898</v>
      </c>
      <c r="F141" s="86" t="s">
        <v>2987</v>
      </c>
      <c r="G141" s="86" t="s">
        <v>180</v>
      </c>
      <c r="H141" s="86" t="s">
        <v>180</v>
      </c>
      <c r="I141" s="86" t="s">
        <v>567</v>
      </c>
      <c r="J141" s="86">
        <v>0</v>
      </c>
      <c r="K141" s="86">
        <v>0</v>
      </c>
      <c r="L141" s="86" t="s">
        <v>2848</v>
      </c>
      <c r="M141" s="86">
        <v>3.004853199325375E-2</v>
      </c>
      <c r="N141" s="86">
        <v>1.757965248733373E-2</v>
      </c>
      <c r="O141" s="86">
        <v>3.097116477762096E-2</v>
      </c>
      <c r="P141" s="86">
        <v>5.5926043541159487E-2</v>
      </c>
      <c r="Q141" s="86">
        <v>2.011180801745294E-2</v>
      </c>
      <c r="R141" s="86">
        <v>-6.5921717959922632E-2</v>
      </c>
      <c r="S141" s="86">
        <v>7.7112166212074404E-3</v>
      </c>
      <c r="T141" s="86">
        <v>5.5926043541159487E-2</v>
      </c>
      <c r="U141" s="86">
        <v>-8.8684523618122846E-2</v>
      </c>
      <c r="V141" s="86">
        <v>-9.6904402369613174E-2</v>
      </c>
      <c r="W141" s="86">
        <v>0.1748490327863261</v>
      </c>
      <c r="X141" s="86">
        <v>0.69486527119232089</v>
      </c>
      <c r="Y141" s="86">
        <v>0.53833837395481221</v>
      </c>
      <c r="Z141" s="86">
        <v>-0.15499098015634391</v>
      </c>
      <c r="AA141" s="86">
        <v>0.23597175771088821</v>
      </c>
      <c r="AB141" s="86">
        <v>-4.4134623923275051E-2</v>
      </c>
      <c r="AC141" s="86">
        <v>-3.8699360341151463E-2</v>
      </c>
      <c r="AD141" s="86">
        <v>-0.1596225493190008</v>
      </c>
      <c r="AE141" s="86">
        <v>-0.13982900943396229</v>
      </c>
      <c r="AF141" s="86">
        <v>-0.1015399717774097</v>
      </c>
      <c r="AG141" s="86">
        <v>-0.1226869077739742</v>
      </c>
      <c r="AH141" s="86">
        <v>-0.11972679791080761</v>
      </c>
      <c r="AI141" s="86">
        <v>-0.2223852441836093</v>
      </c>
      <c r="AJ141" s="86">
        <v>-6.9150074930421745E-2</v>
      </c>
      <c r="AK141" s="86">
        <v>-0.2223852441836093</v>
      </c>
      <c r="AL141" s="86">
        <v>0.3052301967890847</v>
      </c>
      <c r="AM141" s="86">
        <v>0.14394245374730799</v>
      </c>
      <c r="AN141" s="86">
        <v>0.21452193431658759</v>
      </c>
      <c r="AO141" s="86">
        <v>0.12006353408781981</v>
      </c>
      <c r="AP141" s="86">
        <v>0.14197110794676229</v>
      </c>
      <c r="AQ141" s="86">
        <v>0.14116736593930759</v>
      </c>
      <c r="AR141" s="86">
        <v>2.1478481404469911</v>
      </c>
      <c r="AS141" s="86">
        <v>1.017548469528242</v>
      </c>
      <c r="AT141" s="86">
        <v>-1.8347976429907261E-2</v>
      </c>
      <c r="AU141" s="86">
        <v>4.3456381869810601E-2</v>
      </c>
      <c r="AV141" s="86">
        <v>1.3160161229200501E-2</v>
      </c>
      <c r="AW141" s="86">
        <v>1.757965248733373E-2</v>
      </c>
      <c r="BF141" s="86">
        <v>5.2959902247660562E-2</v>
      </c>
      <c r="BG141" s="86">
        <v>-2.1743113662737509E-2</v>
      </c>
      <c r="BH141" s="86">
        <v>-1.626396953237175E-2</v>
      </c>
      <c r="BI141" s="86">
        <v>6.3783200583886757E-3</v>
      </c>
      <c r="BJ141" s="86">
        <v>-3.7396733303903702E-2</v>
      </c>
      <c r="BK141" s="86">
        <v>-2.2602201257860828E-3</v>
      </c>
      <c r="BL141" s="86">
        <v>1.267277323615335E-2</v>
      </c>
      <c r="BM141" s="86">
        <v>-5.5373642405576178E-2</v>
      </c>
      <c r="BN141" s="86">
        <v>-8.6844861960597708E-3</v>
      </c>
      <c r="BO141" s="86">
        <v>-6.9198254704118112E-3</v>
      </c>
      <c r="BP141" s="86">
        <v>-1.599560635705222E-2</v>
      </c>
      <c r="BQ141" s="86">
        <v>-2.1477360749242451E-3</v>
      </c>
    </row>
    <row r="142" spans="1:69" x14ac:dyDescent="0.25">
      <c r="A142" s="190">
        <v>390480</v>
      </c>
      <c r="B142" s="86" t="s">
        <v>568</v>
      </c>
      <c r="C142" s="86" t="s">
        <v>569</v>
      </c>
      <c r="E142" s="86" t="s">
        <v>1133</v>
      </c>
      <c r="F142" s="86" t="s">
        <v>2988</v>
      </c>
      <c r="G142" s="86" t="s">
        <v>180</v>
      </c>
      <c r="H142" s="86" t="s">
        <v>180</v>
      </c>
      <c r="I142" s="86" t="s">
        <v>570</v>
      </c>
      <c r="J142" s="86">
        <v>0</v>
      </c>
      <c r="K142" s="86">
        <v>0</v>
      </c>
      <c r="L142" s="86" t="s">
        <v>2848</v>
      </c>
      <c r="W142" s="86">
        <v>3.8299793295160312E-2</v>
      </c>
      <c r="X142" s="86">
        <v>0.63808671285124929</v>
      </c>
      <c r="Y142" s="86">
        <v>0.4594717409826754</v>
      </c>
      <c r="Z142" s="86">
        <v>-0.21835457088309729</v>
      </c>
      <c r="AA142" s="86">
        <v>0.2434028927901071</v>
      </c>
      <c r="AB142" s="86">
        <v>-1.5703961310655989E-2</v>
      </c>
      <c r="AE142" s="86">
        <v>-0.1968872316279501</v>
      </c>
      <c r="AF142" s="86">
        <v>-0.18935415188076651</v>
      </c>
      <c r="AG142" s="86">
        <v>-0.15061104663070929</v>
      </c>
      <c r="AH142" s="86">
        <v>-0.18175204348012161</v>
      </c>
      <c r="AI142" s="86">
        <v>-0.2721097046413502</v>
      </c>
      <c r="AJ142" s="86">
        <v>-7.1238841715654339E-2</v>
      </c>
      <c r="AK142" s="86">
        <v>-0.29684680117611267</v>
      </c>
      <c r="AM142" s="86">
        <v>0.14692682890272679</v>
      </c>
      <c r="AQ142" s="86">
        <v>0.20196237768197239</v>
      </c>
      <c r="AS142" s="86">
        <v>0.72602142041122852</v>
      </c>
    </row>
    <row r="143" spans="1:69" x14ac:dyDescent="0.25">
      <c r="A143" s="190">
        <v>62316</v>
      </c>
      <c r="B143" s="86" t="s">
        <v>571</v>
      </c>
      <c r="C143" s="86" t="s">
        <v>572</v>
      </c>
      <c r="D143" s="86" t="s">
        <v>2059</v>
      </c>
      <c r="E143" s="86" t="s">
        <v>37</v>
      </c>
      <c r="F143" s="86" t="s">
        <v>2989</v>
      </c>
      <c r="G143" s="86" t="s">
        <v>180</v>
      </c>
      <c r="H143" s="86" t="s">
        <v>180</v>
      </c>
      <c r="I143" s="86" t="s">
        <v>573</v>
      </c>
      <c r="J143" s="86">
        <v>0</v>
      </c>
      <c r="K143" s="86">
        <v>0</v>
      </c>
      <c r="L143" s="86" t="s">
        <v>2848</v>
      </c>
      <c r="W143" s="86">
        <v>-0.12539165110611761</v>
      </c>
      <c r="X143" s="86">
        <v>0.5523729979365235</v>
      </c>
      <c r="Y143" s="86">
        <v>0.49606762219772138</v>
      </c>
      <c r="Z143" s="86">
        <v>-5.3960086224880022E-2</v>
      </c>
      <c r="AA143" s="86">
        <v>0.48748448489863461</v>
      </c>
      <c r="AB143" s="86">
        <v>-2.1754527977334789E-2</v>
      </c>
      <c r="AF143" s="86">
        <v>-0.23856035375444301</v>
      </c>
      <c r="AG143" s="86">
        <v>-0.12740727122305459</v>
      </c>
      <c r="AH143" s="86">
        <v>-7.7124716024931469E-2</v>
      </c>
      <c r="AI143" s="86">
        <v>-0.18572030582144361</v>
      </c>
      <c r="AJ143" s="86">
        <v>-5.3205171596832058E-2</v>
      </c>
      <c r="AK143" s="86">
        <v>-0.23856035375444301</v>
      </c>
      <c r="AM143" s="86">
        <v>0.17410671951082771</v>
      </c>
      <c r="AQ143" s="86">
        <v>0.16684210254560611</v>
      </c>
      <c r="AS143" s="86">
        <v>1.0417568483643691</v>
      </c>
    </row>
    <row r="144" spans="1:69" x14ac:dyDescent="0.25">
      <c r="A144" s="190">
        <v>16674</v>
      </c>
      <c r="B144" s="86" t="s">
        <v>574</v>
      </c>
      <c r="C144" s="86" t="s">
        <v>575</v>
      </c>
      <c r="E144" s="86" t="s">
        <v>39</v>
      </c>
      <c r="F144" s="86" t="s">
        <v>2990</v>
      </c>
      <c r="G144" s="86" t="s">
        <v>180</v>
      </c>
      <c r="H144" s="86" t="s">
        <v>180</v>
      </c>
      <c r="I144" s="86" t="s">
        <v>19</v>
      </c>
      <c r="J144" s="86">
        <v>0</v>
      </c>
      <c r="K144" s="86">
        <v>0</v>
      </c>
      <c r="L144" s="86" t="s">
        <v>2848</v>
      </c>
      <c r="V144" s="86">
        <v>-0.19953886823955011</v>
      </c>
      <c r="W144" s="86">
        <v>-6.356326545806501E-2</v>
      </c>
      <c r="X144" s="86">
        <v>0.45307513387786019</v>
      </c>
      <c r="Y144" s="86">
        <v>0.5721574963857472</v>
      </c>
      <c r="Z144" s="86">
        <v>-0.1026061739229976</v>
      </c>
      <c r="AA144" s="86">
        <v>0.48498413417951047</v>
      </c>
      <c r="AB144" s="86">
        <v>9.120138502442332E-2</v>
      </c>
      <c r="AD144" s="86">
        <v>-4.3100241770503901E-2</v>
      </c>
      <c r="AE144" s="86">
        <v>-0.22854655165431501</v>
      </c>
      <c r="AF144" s="86">
        <v>-0.2219184635888323</v>
      </c>
      <c r="AG144" s="86">
        <v>-0.1059113300492612</v>
      </c>
      <c r="AH144" s="86">
        <v>-0.1145197275716298</v>
      </c>
      <c r="AI144" s="86">
        <v>-0.22015632795609519</v>
      </c>
      <c r="AJ144" s="86">
        <v>-6.2518058364634588E-2</v>
      </c>
      <c r="AK144" s="86">
        <v>-0.3490243652393808</v>
      </c>
      <c r="AM144" s="86">
        <v>0.15915153113322211</v>
      </c>
      <c r="AQ144" s="86">
        <v>0.2069551503701253</v>
      </c>
      <c r="AS144" s="86">
        <v>0.76757555567324987</v>
      </c>
      <c r="BF144" s="86">
        <v>3.2354986094557107E-2</v>
      </c>
      <c r="BG144" s="86">
        <v>1.7269993986771089E-2</v>
      </c>
      <c r="BH144" s="86">
        <v>2.766415246021614E-3</v>
      </c>
      <c r="BI144" s="86">
        <v>-8.2056118839896053E-3</v>
      </c>
      <c r="BJ144" s="86">
        <v>-1.5786220341400758E-2</v>
      </c>
      <c r="BK144" s="86">
        <v>2.724769312527164E-2</v>
      </c>
      <c r="BL144" s="86">
        <v>-5.5965762121996674E-3</v>
      </c>
      <c r="BM144" s="86">
        <v>-6.8411842603102513E-2</v>
      </c>
      <c r="BN144" s="86">
        <v>-1.7735931683818599E-2</v>
      </c>
      <c r="BO144" s="86">
        <v>-4.9809283202060677E-2</v>
      </c>
      <c r="BP144" s="86">
        <v>1.9550087323723102E-3</v>
      </c>
    </row>
    <row r="145" spans="1:69" x14ac:dyDescent="0.25">
      <c r="A145" s="190">
        <v>37063</v>
      </c>
      <c r="B145" s="86" t="s">
        <v>576</v>
      </c>
      <c r="C145" s="86" t="s">
        <v>577</v>
      </c>
      <c r="E145" s="86" t="s">
        <v>578</v>
      </c>
      <c r="F145" s="86" t="s">
        <v>2991</v>
      </c>
      <c r="G145" s="86" t="s">
        <v>180</v>
      </c>
      <c r="H145" s="86" t="s">
        <v>180</v>
      </c>
      <c r="I145" s="86" t="s">
        <v>19</v>
      </c>
      <c r="J145" s="86">
        <v>0</v>
      </c>
      <c r="K145" s="86">
        <v>0</v>
      </c>
      <c r="L145" s="86" t="s">
        <v>2848</v>
      </c>
      <c r="M145" s="86">
        <v>2.0117762512267049E-2</v>
      </c>
      <c r="N145" s="86">
        <v>2.111984282907664E-2</v>
      </c>
      <c r="O145" s="86">
        <v>3.227408142999022E-2</v>
      </c>
      <c r="P145" s="86">
        <v>-4.1493775933609922E-2</v>
      </c>
      <c r="Q145" s="86">
        <v>-4.1493775933609922E-2</v>
      </c>
      <c r="R145" s="86">
        <v>-0.11757215619694381</v>
      </c>
      <c r="S145" s="86">
        <v>-0.1046511627906976</v>
      </c>
      <c r="T145" s="86">
        <v>-4.1493775933609922E-2</v>
      </c>
      <c r="U145" s="86">
        <v>-3.126395712371588E-2</v>
      </c>
      <c r="V145" s="86">
        <v>-8.872608872608867E-2</v>
      </c>
      <c r="W145" s="86">
        <v>4.2426813746287539E-2</v>
      </c>
      <c r="X145" s="86">
        <v>0.30077262693156742</v>
      </c>
      <c r="Y145" s="86">
        <v>0.29985652797704471</v>
      </c>
      <c r="Z145" s="86">
        <v>-0.1389746757257567</v>
      </c>
      <c r="AA145" s="86">
        <v>0.30354267310789051</v>
      </c>
      <c r="AB145" s="86">
        <v>-1.8957345971563951E-2</v>
      </c>
      <c r="AC145" s="86">
        <v>-0.1261814744801513</v>
      </c>
      <c r="AD145" s="86">
        <v>-0.14731226918342219</v>
      </c>
      <c r="AE145" s="86">
        <v>-0.13640167364016739</v>
      </c>
      <c r="AF145" s="86">
        <v>-0.15025716385011009</v>
      </c>
      <c r="AG145" s="86">
        <v>-0.16414009409304761</v>
      </c>
      <c r="AH145" s="86">
        <v>-0.1003401360544218</v>
      </c>
      <c r="AI145" s="86">
        <v>-0.19500870574579229</v>
      </c>
      <c r="AJ145" s="86">
        <v>-8.1286549707602351E-2</v>
      </c>
      <c r="AK145" s="86">
        <v>-0.32072005878030863</v>
      </c>
      <c r="AL145" s="86">
        <v>-4.7565804009406458E-2</v>
      </c>
      <c r="AM145" s="86">
        <v>3.0987540844191749E-2</v>
      </c>
      <c r="AN145" s="86">
        <v>-0.1404569496496593</v>
      </c>
      <c r="AO145" s="86">
        <v>5.9231311214062783E-2</v>
      </c>
      <c r="AP145" s="86">
        <v>0.22193510026622401</v>
      </c>
      <c r="AQ145" s="86">
        <v>9.1986939345982746E-2</v>
      </c>
      <c r="AR145" s="86">
        <v>-0.2156649423206311</v>
      </c>
      <c r="AS145" s="86">
        <v>0.33363132281561048</v>
      </c>
      <c r="AT145" s="86">
        <v>-9.6357768556938672E-2</v>
      </c>
      <c r="AU145" s="86">
        <v>1.7857142857143019E-2</v>
      </c>
      <c r="AV145" s="86">
        <v>1.0923535253227531E-2</v>
      </c>
      <c r="AW145" s="86">
        <v>2.111984282907664E-2</v>
      </c>
      <c r="BF145" s="86">
        <v>8.7539079946404641E-2</v>
      </c>
      <c r="BG145" s="86">
        <v>-2.1355236139630421E-2</v>
      </c>
      <c r="BH145" s="86">
        <v>-5.0356693243810424E-3</v>
      </c>
      <c r="BI145" s="86">
        <v>-6.9169126950653803E-2</v>
      </c>
      <c r="BJ145" s="86">
        <v>-4.6669687358404932E-2</v>
      </c>
      <c r="BK145" s="86">
        <v>4.75285171102513E-4</v>
      </c>
      <c r="BL145" s="86">
        <v>6.5558194774346656E-2</v>
      </c>
      <c r="BM145" s="86">
        <v>-6.3308069549710133E-2</v>
      </c>
      <c r="BN145" s="86">
        <v>-1.8995929443690551E-2</v>
      </c>
      <c r="BO145" s="86">
        <v>-1.9363762102351471E-2</v>
      </c>
      <c r="BP145" s="86">
        <v>1.9746121297602452E-2</v>
      </c>
      <c r="BQ145" s="86">
        <v>2.7739251040221902E-3</v>
      </c>
    </row>
    <row r="146" spans="1:69" x14ac:dyDescent="0.25">
      <c r="A146" s="190">
        <v>57456</v>
      </c>
      <c r="B146" s="86" t="s">
        <v>579</v>
      </c>
      <c r="C146" s="86" t="s">
        <v>580</v>
      </c>
      <c r="E146" s="86" t="s">
        <v>2060</v>
      </c>
      <c r="F146" s="86" t="s">
        <v>2992</v>
      </c>
      <c r="G146" s="86" t="s">
        <v>180</v>
      </c>
      <c r="H146" s="86" t="s">
        <v>180</v>
      </c>
      <c r="I146" s="86" t="s">
        <v>583</v>
      </c>
      <c r="J146" s="86">
        <v>0</v>
      </c>
      <c r="K146" s="86">
        <v>0</v>
      </c>
      <c r="L146" s="86" t="s">
        <v>2848</v>
      </c>
      <c r="U146" s="86">
        <v>-4.8096529398162891E-2</v>
      </c>
      <c r="V146" s="86">
        <v>-3.755032674449188E-2</v>
      </c>
      <c r="W146" s="86">
        <v>0.1579206297146605</v>
      </c>
      <c r="X146" s="86">
        <v>0.76556231128758756</v>
      </c>
      <c r="Y146" s="86">
        <v>0.37470859157332131</v>
      </c>
      <c r="Z146" s="86">
        <v>-7.8684058882078745E-2</v>
      </c>
      <c r="AA146" s="86">
        <v>0.67403314917127055</v>
      </c>
      <c r="AB146" s="86">
        <v>0.1114035087719298</v>
      </c>
      <c r="AC146" s="86">
        <v>-7.2188843133283873E-2</v>
      </c>
      <c r="AD146" s="86">
        <v>-9.8130490277047844E-2</v>
      </c>
      <c r="AE146" s="86">
        <v>-0.14527643694479381</v>
      </c>
      <c r="AF146" s="86">
        <v>-0.15267248095156671</v>
      </c>
      <c r="AG146" s="86">
        <v>-0.16878134022185079</v>
      </c>
      <c r="AH146" s="86">
        <v>-0.13318910783990981</v>
      </c>
      <c r="AI146" s="86">
        <v>-0.1568114678676934</v>
      </c>
      <c r="AJ146" s="86">
        <v>-3.2378899835796469E-2</v>
      </c>
      <c r="AK146" s="86">
        <v>-0.19924376294438431</v>
      </c>
      <c r="AL146" s="86">
        <v>1.0714756595918129</v>
      </c>
      <c r="AM146" s="86">
        <v>0.2229693549630436</v>
      </c>
      <c r="AP146" s="86">
        <v>0.25141679322779481</v>
      </c>
      <c r="AQ146" s="86">
        <v>0.17452523430583519</v>
      </c>
      <c r="AR146" s="86">
        <v>4.2605660077481229</v>
      </c>
      <c r="AS146" s="86">
        <v>1.275870158606436</v>
      </c>
      <c r="AT146" s="86">
        <v>-4.6728352803480311E-2</v>
      </c>
      <c r="AU146" s="86">
        <v>8.2655732388166925E-2</v>
      </c>
      <c r="AV146" s="86">
        <v>9.7578543736626999E-2</v>
      </c>
      <c r="BF146" s="86">
        <v>0.10306699459754889</v>
      </c>
      <c r="BG146" s="86">
        <v>-2.3116209932537931E-2</v>
      </c>
      <c r="BH146" s="86">
        <v>1.4240845867228289E-2</v>
      </c>
      <c r="BI146" s="86">
        <v>-2.1465253601584799E-2</v>
      </c>
      <c r="BJ146" s="86">
        <v>-5.5567567567567637E-2</v>
      </c>
      <c r="BK146" s="86">
        <v>2.5495337995337989E-2</v>
      </c>
      <c r="BL146" s="86">
        <v>3.4461063868650221E-2</v>
      </c>
      <c r="BM146" s="86">
        <v>-4.4966745796629508E-2</v>
      </c>
      <c r="BN146" s="86">
        <v>-3.3670033670033739E-2</v>
      </c>
      <c r="BO146" s="86">
        <v>-9.0922210997258501E-3</v>
      </c>
      <c r="BP146" s="86">
        <v>-1.7248553951146332E-2</v>
      </c>
      <c r="BQ146" s="86">
        <v>-2.323123382226067E-2</v>
      </c>
    </row>
    <row r="147" spans="1:69" x14ac:dyDescent="0.25">
      <c r="A147" s="190">
        <v>116640</v>
      </c>
      <c r="B147" s="86" t="s">
        <v>579</v>
      </c>
      <c r="C147" s="86" t="s">
        <v>584</v>
      </c>
      <c r="E147" s="86" t="s">
        <v>585</v>
      </c>
      <c r="F147" s="86" t="s">
        <v>2993</v>
      </c>
      <c r="G147" s="86" t="s">
        <v>180</v>
      </c>
      <c r="H147" s="86" t="s">
        <v>180</v>
      </c>
      <c r="I147" s="86" t="s">
        <v>558</v>
      </c>
      <c r="J147" s="86">
        <v>0</v>
      </c>
      <c r="K147" s="86">
        <v>0</v>
      </c>
      <c r="L147" s="86" t="s">
        <v>2848</v>
      </c>
      <c r="U147" s="86">
        <v>-1.3058775767964329E-2</v>
      </c>
      <c r="V147" s="86">
        <v>-0.1514258373205741</v>
      </c>
      <c r="W147" s="86">
        <v>8.5509680159050472E-3</v>
      </c>
      <c r="X147" s="86">
        <v>0.48922042083477058</v>
      </c>
      <c r="Y147" s="86">
        <v>0.41968658178256613</v>
      </c>
      <c r="Z147" s="86">
        <v>1.277123372597644E-2</v>
      </c>
      <c r="AA147" s="86">
        <v>0.6912484272333288</v>
      </c>
      <c r="AB147" s="86">
        <v>0.37004405286343611</v>
      </c>
      <c r="AD147" s="86">
        <v>-1.6065545715141391E-2</v>
      </c>
      <c r="AE147" s="86">
        <v>-0.28896642452668309</v>
      </c>
      <c r="AF147" s="86">
        <v>-0.1513333687246731</v>
      </c>
      <c r="AG147" s="86">
        <v>-9.2853970290677615E-2</v>
      </c>
      <c r="AH147" s="86">
        <v>-0.13287619288377681</v>
      </c>
      <c r="AI147" s="86">
        <v>-0.20177941917072351</v>
      </c>
      <c r="AJ147" s="86">
        <v>-4.733346230734501E-2</v>
      </c>
      <c r="AK147" s="86">
        <v>-0.34007538355364442</v>
      </c>
      <c r="AM147" s="86">
        <v>0.25981573990009149</v>
      </c>
      <c r="AQ147" s="86">
        <v>0.21489973010591429</v>
      </c>
      <c r="AS147" s="86">
        <v>1.2076233096419191</v>
      </c>
      <c r="BF147" s="86">
        <v>3.7372005954260601E-2</v>
      </c>
      <c r="BG147" s="86">
        <v>3.5416893140558958E-2</v>
      </c>
      <c r="BH147" s="86">
        <v>5.0961699983201658E-2</v>
      </c>
      <c r="BI147" s="86">
        <v>-6.9768835787496708E-2</v>
      </c>
      <c r="BO147" s="86">
        <v>3.0035294931832102E-2</v>
      </c>
    </row>
    <row r="148" spans="1:69" x14ac:dyDescent="0.25">
      <c r="A148" s="190">
        <v>111524</v>
      </c>
      <c r="B148" s="86" t="s">
        <v>579</v>
      </c>
      <c r="C148" s="86" t="s">
        <v>587</v>
      </c>
      <c r="E148" s="86" t="s">
        <v>1922</v>
      </c>
      <c r="F148" s="86" t="s">
        <v>2994</v>
      </c>
      <c r="G148" s="86" t="s">
        <v>180</v>
      </c>
      <c r="H148" s="86" t="s">
        <v>180</v>
      </c>
      <c r="I148" s="86" t="s">
        <v>19</v>
      </c>
      <c r="J148" s="86">
        <v>0</v>
      </c>
      <c r="K148" s="86">
        <v>0</v>
      </c>
    </row>
    <row r="149" spans="1:69" x14ac:dyDescent="0.25">
      <c r="A149" s="190">
        <v>336309</v>
      </c>
      <c r="B149" s="86" t="s">
        <v>579</v>
      </c>
      <c r="C149" s="86" t="s">
        <v>588</v>
      </c>
      <c r="E149" s="86" t="s">
        <v>589</v>
      </c>
      <c r="F149" s="86" t="s">
        <v>2995</v>
      </c>
      <c r="G149" s="86" t="s">
        <v>180</v>
      </c>
      <c r="H149" s="86" t="s">
        <v>180</v>
      </c>
      <c r="I149" s="86" t="s">
        <v>590</v>
      </c>
      <c r="J149" s="86">
        <v>0</v>
      </c>
      <c r="K149" s="86">
        <v>0</v>
      </c>
      <c r="L149" s="86" t="s">
        <v>2848</v>
      </c>
      <c r="M149" s="86">
        <v>1.8196856906534279E-2</v>
      </c>
      <c r="N149" s="86">
        <v>1.5676567656765839E-2</v>
      </c>
      <c r="O149" s="86">
        <v>2.973384030418269E-2</v>
      </c>
      <c r="P149" s="86">
        <v>0.1079201440026183</v>
      </c>
      <c r="Q149" s="86">
        <v>0.11192314008868461</v>
      </c>
      <c r="R149" s="86">
        <v>4.701152091548777E-2</v>
      </c>
      <c r="S149" s="86">
        <v>-0.1709930206930329</v>
      </c>
      <c r="T149" s="86">
        <v>0.1079201440026183</v>
      </c>
      <c r="U149" s="86">
        <v>-2.4814489747067792E-2</v>
      </c>
      <c r="V149" s="86">
        <v>-0.19433016199537159</v>
      </c>
      <c r="W149" s="86">
        <v>-3.15029261611256E-2</v>
      </c>
      <c r="X149" s="86">
        <v>0.61248870595321758</v>
      </c>
      <c r="Y149" s="86">
        <v>0.26601423487544479</v>
      </c>
      <c r="Z149" s="86">
        <v>-0.21422151203435541</v>
      </c>
      <c r="AC149" s="86">
        <v>-2.2753408904222162E-2</v>
      </c>
      <c r="AD149" s="86">
        <v>-0.11198703308038011</v>
      </c>
      <c r="AE149" s="86">
        <v>-3.1822692689381427E-2</v>
      </c>
      <c r="AF149" s="86">
        <v>-0.14100850221913269</v>
      </c>
      <c r="AG149" s="86">
        <v>-0.19276251444829731</v>
      </c>
      <c r="AH149" s="86">
        <v>-0.15066258919469919</v>
      </c>
      <c r="AI149" s="86">
        <v>-0.3301650393156485</v>
      </c>
      <c r="AK149" s="86">
        <v>-0.3301650393156485</v>
      </c>
      <c r="AL149" s="86">
        <v>0.583958682773694</v>
      </c>
      <c r="AM149" s="86">
        <v>0.10272248028130269</v>
      </c>
      <c r="AN149" s="86">
        <v>0.44197848678939428</v>
      </c>
      <c r="AP149" s="86">
        <v>0.1126108403653887</v>
      </c>
      <c r="AQ149" s="86">
        <v>0.20439014930348631</v>
      </c>
      <c r="AR149" s="86">
        <v>5.182990059318052</v>
      </c>
      <c r="AS149" s="86">
        <v>0.50112328819128382</v>
      </c>
      <c r="AT149" s="86">
        <v>1.8818523973163079E-3</v>
      </c>
      <c r="AU149" s="86">
        <v>5.7166190281747742E-2</v>
      </c>
      <c r="AV149" s="86">
        <v>1.3840304182509479E-2</v>
      </c>
      <c r="AW149" s="86">
        <v>1.5676567656765839E-2</v>
      </c>
      <c r="BF149" s="86">
        <v>8.2980930343891979E-2</v>
      </c>
      <c r="BG149" s="86">
        <v>-5.245708391659909E-2</v>
      </c>
      <c r="BH149" s="86">
        <v>4.6652670865410251E-4</v>
      </c>
      <c r="BI149" s="86">
        <v>-1.7020284448589381E-2</v>
      </c>
      <c r="BJ149" s="86">
        <v>-4.704301075268813E-2</v>
      </c>
      <c r="BM149" s="86">
        <v>-5.1703969429930607E-2</v>
      </c>
      <c r="BN149" s="86">
        <v>-2.840274453486524E-2</v>
      </c>
      <c r="BO149" s="86">
        <v>-1.0182295943504621E-2</v>
      </c>
      <c r="BP149" s="86">
        <v>2.2399203583872481E-2</v>
      </c>
      <c r="BQ149" s="86">
        <v>-1.3877682749717681E-2</v>
      </c>
    </row>
    <row r="150" spans="1:69" x14ac:dyDescent="0.25">
      <c r="A150" s="190">
        <v>330925</v>
      </c>
      <c r="B150" s="86" t="s">
        <v>579</v>
      </c>
      <c r="C150" s="86" t="s">
        <v>591</v>
      </c>
      <c r="E150" s="86" t="s">
        <v>592</v>
      </c>
      <c r="F150" s="86" t="s">
        <v>2996</v>
      </c>
      <c r="G150" s="86" t="s">
        <v>180</v>
      </c>
      <c r="H150" s="86" t="s">
        <v>180</v>
      </c>
      <c r="I150" s="86" t="s">
        <v>593</v>
      </c>
      <c r="J150" s="86">
        <v>0</v>
      </c>
      <c r="K150" s="86">
        <v>0</v>
      </c>
      <c r="L150" s="86" t="s">
        <v>2848</v>
      </c>
      <c r="U150" s="86">
        <v>-0.1677147178221762</v>
      </c>
      <c r="V150" s="86">
        <v>-0.16380457933972309</v>
      </c>
      <c r="W150" s="86">
        <v>2.0721516407364641E-2</v>
      </c>
      <c r="X150" s="86">
        <v>0.2999205157643734</v>
      </c>
      <c r="Y150" s="86">
        <v>0.30284202048095737</v>
      </c>
      <c r="Z150" s="86">
        <v>-0.14120553359683799</v>
      </c>
      <c r="AC150" s="86">
        <v>-6.7301155676410623E-2</v>
      </c>
      <c r="AD150" s="86">
        <v>-7.0997541533189254E-2</v>
      </c>
      <c r="AE150" s="86">
        <v>-0.21797336262529171</v>
      </c>
      <c r="AF150" s="86">
        <v>-0.15584568336861909</v>
      </c>
      <c r="AG150" s="86">
        <v>-0.15400642416876459</v>
      </c>
      <c r="AH150" s="86">
        <v>-7.7636582877284213E-2</v>
      </c>
      <c r="AI150" s="86">
        <v>-0.18163841807909609</v>
      </c>
      <c r="AJ150" s="86">
        <v>-2.5399999999999982E-2</v>
      </c>
      <c r="AK150" s="86">
        <v>-0.3300988002822865</v>
      </c>
      <c r="AL150" s="86">
        <v>-0.23763576697276609</v>
      </c>
      <c r="AM150" s="86">
        <v>4.4681084621969618E-2</v>
      </c>
      <c r="AP150" s="86">
        <v>0.13553970140381499</v>
      </c>
      <c r="AQ150" s="86">
        <v>0.17267536249842849</v>
      </c>
      <c r="AR150" s="86">
        <v>-1.755453059855282</v>
      </c>
      <c r="AS150" s="86">
        <v>0.25703300917605632</v>
      </c>
      <c r="AT150" s="86">
        <v>-4.676740627390974E-2</v>
      </c>
      <c r="AU150" s="86">
        <v>5.8192033711247149E-2</v>
      </c>
      <c r="AV150" s="86">
        <v>-2.227378190255203E-3</v>
      </c>
      <c r="BF150" s="86">
        <v>5.3649605985831572E-2</v>
      </c>
      <c r="BG150" s="86">
        <v>-9.2165898617511122E-3</v>
      </c>
      <c r="BH150" s="86">
        <v>-3.7666793747617278E-2</v>
      </c>
      <c r="BL150" s="86">
        <v>2.8652555498193118E-2</v>
      </c>
      <c r="BM150" s="86">
        <v>-8.1053952321204492E-2</v>
      </c>
      <c r="BQ150" s="86">
        <v>-1.3305652543172619E-2</v>
      </c>
    </row>
    <row r="151" spans="1:69" x14ac:dyDescent="0.25">
      <c r="A151" s="190">
        <v>284</v>
      </c>
      <c r="B151" s="86" t="s">
        <v>594</v>
      </c>
      <c r="C151" s="86" t="s">
        <v>623</v>
      </c>
      <c r="E151" s="86" t="s">
        <v>595</v>
      </c>
      <c r="F151" s="86" t="s">
        <v>2997</v>
      </c>
      <c r="G151" s="86" t="s">
        <v>180</v>
      </c>
      <c r="H151" s="86" t="s">
        <v>180</v>
      </c>
      <c r="I151" s="86" t="s">
        <v>19</v>
      </c>
      <c r="J151" s="86">
        <v>0</v>
      </c>
      <c r="K151" s="86">
        <v>0</v>
      </c>
      <c r="L151" s="86" t="s">
        <v>2848</v>
      </c>
      <c r="M151" s="86">
        <v>1.2526347485697141E-2</v>
      </c>
      <c r="N151" s="86">
        <v>9.8302234323697224E-3</v>
      </c>
      <c r="O151" s="86">
        <v>2.5016257519102639E-2</v>
      </c>
      <c r="P151" s="86">
        <v>1.5748031496062961E-2</v>
      </c>
      <c r="Q151" s="86">
        <v>-6.5961741449232503E-2</v>
      </c>
      <c r="R151" s="86">
        <v>-0.204080666540428</v>
      </c>
      <c r="S151" s="86">
        <v>-0.4489829360484171</v>
      </c>
      <c r="T151" s="86">
        <v>1.5748031496062961E-2</v>
      </c>
      <c r="U151" s="86">
        <v>-0.18957779119677509</v>
      </c>
      <c r="V151" s="86">
        <v>-0.26931562063989889</v>
      </c>
      <c r="W151" s="86">
        <v>-7.9728276376725637E-2</v>
      </c>
      <c r="X151" s="86">
        <v>0.4461743560443745</v>
      </c>
      <c r="Y151" s="86">
        <v>0.45567748642716888</v>
      </c>
      <c r="Z151" s="86">
        <v>-0.26782029162014948</v>
      </c>
      <c r="AA151" s="86">
        <v>0.25946441125716357</v>
      </c>
      <c r="AB151" s="86">
        <v>-8.2401910034016757E-3</v>
      </c>
      <c r="AC151" s="86">
        <v>-9.8542808897412848E-2</v>
      </c>
      <c r="AD151" s="86">
        <v>-0.27122250763782291</v>
      </c>
      <c r="AE151" s="86">
        <v>-0.38180470496743463</v>
      </c>
      <c r="AF151" s="86">
        <v>-0.21404994331463881</v>
      </c>
      <c r="AG151" s="86">
        <v>-0.14540991654393709</v>
      </c>
      <c r="AH151" s="86">
        <v>-0.19203512817035129</v>
      </c>
      <c r="AI151" s="86">
        <v>-0.30114692863372328</v>
      </c>
      <c r="AJ151" s="86">
        <v>-6.7643291706692324E-2</v>
      </c>
      <c r="AK151" s="86">
        <v>-0.5661613476066738</v>
      </c>
      <c r="AL151" s="86">
        <v>0.27981158375022691</v>
      </c>
      <c r="AM151" s="86">
        <v>0.10221278642598269</v>
      </c>
      <c r="AN151" s="86">
        <v>5.7391162263946249E-2</v>
      </c>
      <c r="AO151" s="86">
        <v>7.4103227005797301E-3</v>
      </c>
      <c r="AP151" s="86">
        <v>0.27775571795140808</v>
      </c>
      <c r="AQ151" s="86">
        <v>0.19284343284472941</v>
      </c>
      <c r="AR151" s="86">
        <v>1.0063294798154041</v>
      </c>
      <c r="AS151" s="86">
        <v>0.52848556123562085</v>
      </c>
      <c r="AT151" s="86">
        <v>-6.5892019252069223E-2</v>
      </c>
      <c r="AU151" s="86">
        <v>5.4306349035248447E-2</v>
      </c>
      <c r="AV151" s="86">
        <v>1.503820516989096E-2</v>
      </c>
      <c r="AW151" s="86">
        <v>9.8302234323697224E-3</v>
      </c>
      <c r="BF151" s="86">
        <v>7.3735576844613515E-2</v>
      </c>
      <c r="BG151" s="86">
        <v>-2.9593713425848489E-2</v>
      </c>
      <c r="BH151" s="86">
        <v>-1.379926069795134E-2</v>
      </c>
      <c r="BI151" s="86">
        <v>-5.339643917856518E-2</v>
      </c>
      <c r="BJ151" s="86">
        <v>-6.4210332041408691E-2</v>
      </c>
      <c r="BK151" s="86">
        <v>7.5483200057375743E-3</v>
      </c>
      <c r="BL151" s="86">
        <v>4.6142895275380402E-2</v>
      </c>
      <c r="BM151" s="86">
        <v>-6.6135946111451238E-2</v>
      </c>
      <c r="BN151" s="86">
        <v>-4.8138616653740307E-2</v>
      </c>
      <c r="BO151" s="86">
        <v>-2.622173663450689E-2</v>
      </c>
      <c r="BP151" s="86">
        <v>-2.1489017780735861E-2</v>
      </c>
      <c r="BQ151" s="86">
        <v>-9.8305084745762272E-3</v>
      </c>
    </row>
    <row r="152" spans="1:69" x14ac:dyDescent="0.25">
      <c r="A152" s="190">
        <v>558</v>
      </c>
      <c r="B152" s="86" t="s">
        <v>596</v>
      </c>
      <c r="C152" s="86" t="s">
        <v>597</v>
      </c>
      <c r="E152" s="86" t="s">
        <v>598</v>
      </c>
      <c r="F152" s="86" t="s">
        <v>2998</v>
      </c>
      <c r="G152" s="86" t="s">
        <v>180</v>
      </c>
      <c r="H152" s="86" t="s">
        <v>180</v>
      </c>
      <c r="I152" s="86" t="s">
        <v>19</v>
      </c>
      <c r="J152" s="86">
        <v>0</v>
      </c>
      <c r="K152" s="86">
        <v>0</v>
      </c>
      <c r="L152" s="86" t="s">
        <v>2848</v>
      </c>
      <c r="X152" s="86">
        <v>7.5180753727045913E-2</v>
      </c>
      <c r="Y152" s="86">
        <v>0.53632163570234925</v>
      </c>
      <c r="Z152" s="86">
        <v>-0.22367216117216121</v>
      </c>
      <c r="AA152" s="86">
        <v>0.10326247105872439</v>
      </c>
      <c r="AB152" s="86">
        <v>-7.5429105203752012E-2</v>
      </c>
      <c r="AF152" s="86">
        <v>-0.17533560971046361</v>
      </c>
      <c r="AG152" s="86">
        <v>-0.13235709134238499</v>
      </c>
      <c r="AH152" s="86">
        <v>-0.17655742545025091</v>
      </c>
      <c r="AI152" s="86">
        <v>-0.25898677932767589</v>
      </c>
      <c r="AJ152" s="86">
        <v>-0.10550649941258949</v>
      </c>
      <c r="AK152" s="86">
        <v>-0.26117201442255161</v>
      </c>
      <c r="AM152" s="86">
        <v>3.2794326732291879E-2</v>
      </c>
      <c r="AQ152" s="86">
        <v>0.13282486674708679</v>
      </c>
      <c r="AS152" s="86">
        <v>0.24465682473249989</v>
      </c>
    </row>
    <row r="153" spans="1:69" x14ac:dyDescent="0.25">
      <c r="A153" s="190">
        <v>37126</v>
      </c>
      <c r="B153" s="86" t="s">
        <v>599</v>
      </c>
      <c r="C153" s="86" t="s">
        <v>600</v>
      </c>
      <c r="E153" s="86" t="s">
        <v>601</v>
      </c>
      <c r="F153" s="86" t="s">
        <v>2999</v>
      </c>
      <c r="G153" s="86" t="s">
        <v>180</v>
      </c>
      <c r="H153" s="86" t="s">
        <v>180</v>
      </c>
      <c r="I153" s="86" t="s">
        <v>602</v>
      </c>
      <c r="J153" s="86">
        <v>0</v>
      </c>
      <c r="K153" s="86">
        <v>0</v>
      </c>
      <c r="L153" s="86" t="s">
        <v>2848</v>
      </c>
      <c r="M153" s="86">
        <v>2.9896278218424222E-3</v>
      </c>
      <c r="N153" s="86">
        <v>1.7327804938424451E-2</v>
      </c>
      <c r="O153" s="86">
        <v>9.0336273794521471E-2</v>
      </c>
      <c r="P153" s="86">
        <v>4.5073108709472232E-2</v>
      </c>
      <c r="Q153" s="86">
        <v>-6.760819011967556E-2</v>
      </c>
      <c r="R153" s="86">
        <v>-0.24650501902186381</v>
      </c>
      <c r="S153" s="86">
        <v>-0.10962465471483521</v>
      </c>
      <c r="T153" s="86">
        <v>4.5073108709472232E-2</v>
      </c>
      <c r="U153" s="86">
        <v>-0.1765691252682825</v>
      </c>
      <c r="V153" s="86">
        <v>-0.1623328217496163</v>
      </c>
      <c r="W153" s="86">
        <v>0.1511862695608277</v>
      </c>
      <c r="X153" s="86">
        <v>0.1394880644233536</v>
      </c>
      <c r="Y153" s="86">
        <v>0.11157289002557549</v>
      </c>
      <c r="Z153" s="86">
        <v>-0.21842986357503369</v>
      </c>
      <c r="AA153" s="86">
        <v>8.6019754694453443E-2</v>
      </c>
      <c r="AB153" s="86">
        <v>-5.4979997948507497E-2</v>
      </c>
      <c r="AC153" s="86">
        <v>-0.13952869125282921</v>
      </c>
      <c r="AD153" s="86">
        <v>-0.28569464179309723</v>
      </c>
      <c r="AE153" s="86">
        <v>-0.21806056730461779</v>
      </c>
      <c r="AF153" s="86">
        <v>-0.1132655116841258</v>
      </c>
      <c r="AG153" s="86">
        <v>-0.19960441733970671</v>
      </c>
      <c r="AH153" s="86">
        <v>-0.1809327492914197</v>
      </c>
      <c r="AI153" s="86">
        <v>-0.25982016090866072</v>
      </c>
      <c r="AJ153" s="86">
        <v>-0.1748280464018068</v>
      </c>
      <c r="AK153" s="86">
        <v>-0.46736443052579529</v>
      </c>
      <c r="AL153" s="86">
        <v>0.53808669474991411</v>
      </c>
      <c r="AM153" s="86">
        <v>5.7219422995371971E-2</v>
      </c>
      <c r="AN153" s="86">
        <v>0.1705257564315481</v>
      </c>
      <c r="AO153" s="86">
        <v>-1.9602917096336211E-2</v>
      </c>
      <c r="AP153" s="86">
        <v>0.30685383373036829</v>
      </c>
      <c r="AQ153" s="86">
        <v>0.18460595893046261</v>
      </c>
      <c r="AR153" s="86">
        <v>1.7525897318070851</v>
      </c>
      <c r="AS153" s="86">
        <v>0.30834111063760949</v>
      </c>
      <c r="AT153" s="86">
        <v>-9.9618563254926906E-2</v>
      </c>
      <c r="AU153" s="86">
        <v>1.094400903763337E-2</v>
      </c>
      <c r="AV153" s="86">
        <v>7.1764939974795938E-2</v>
      </c>
      <c r="AW153" s="86">
        <v>1.7327804938424451E-2</v>
      </c>
      <c r="BF153" s="86">
        <v>8.2029000680521325E-2</v>
      </c>
      <c r="BG153" s="86">
        <v>4.1219158200290318E-2</v>
      </c>
      <c r="BH153" s="86">
        <v>-1.6215965059009348E-2</v>
      </c>
      <c r="BI153" s="86">
        <v>-5.1527889292967588E-2</v>
      </c>
      <c r="BJ153" s="86">
        <v>-7.5839059854596047E-2</v>
      </c>
      <c r="BK153" s="86">
        <v>3.6047200819009577E-2</v>
      </c>
      <c r="BL153" s="86">
        <v>-3.1724568337840871E-3</v>
      </c>
      <c r="BM153" s="86">
        <v>-8.1389888871498006E-2</v>
      </c>
      <c r="BN153" s="86">
        <v>-3.7766741254161462E-2</v>
      </c>
      <c r="BO153" s="86">
        <v>-4.9855368385230532E-2</v>
      </c>
      <c r="BP153" s="86">
        <v>1.778892072588345E-2</v>
      </c>
      <c r="BQ153" s="86">
        <v>-8.0385852090032128E-2</v>
      </c>
    </row>
    <row r="154" spans="1:69" x14ac:dyDescent="0.25">
      <c r="A154" s="190">
        <v>389654</v>
      </c>
      <c r="B154" s="86" t="s">
        <v>599</v>
      </c>
      <c r="C154" s="86" t="s">
        <v>603</v>
      </c>
      <c r="E154" s="86" t="s">
        <v>604</v>
      </c>
      <c r="F154" s="86" t="s">
        <v>3000</v>
      </c>
      <c r="G154" s="86" t="s">
        <v>180</v>
      </c>
      <c r="H154" s="86" t="s">
        <v>180</v>
      </c>
      <c r="I154" s="86" t="s">
        <v>573</v>
      </c>
      <c r="J154" s="86">
        <v>0</v>
      </c>
      <c r="K154" s="86">
        <v>0</v>
      </c>
      <c r="L154" s="86" t="s">
        <v>2848</v>
      </c>
      <c r="M154" s="86">
        <v>1.2528849324101589E-2</v>
      </c>
      <c r="N154" s="86">
        <v>2.0876271524499671E-2</v>
      </c>
      <c r="O154" s="86">
        <v>0.10134844355185769</v>
      </c>
      <c r="P154" s="86">
        <v>3.6799459824442993E-2</v>
      </c>
      <c r="Q154" s="86">
        <v>-6.1372944556513098E-2</v>
      </c>
      <c r="R154" s="86">
        <v>-0.22648733061306739</v>
      </c>
      <c r="S154" s="86">
        <v>-7.0464313820449043E-2</v>
      </c>
      <c r="T154" s="86">
        <v>3.6799459824442993E-2</v>
      </c>
      <c r="U154" s="86">
        <v>-7.6740851567857371E-2</v>
      </c>
      <c r="V154" s="86">
        <v>-0.22195275743318621</v>
      </c>
      <c r="W154" s="86">
        <v>0.21921939680662339</v>
      </c>
      <c r="X154" s="86">
        <v>0.18317940106353209</v>
      </c>
      <c r="Y154" s="86">
        <v>0.41448931116389559</v>
      </c>
      <c r="AC154" s="86">
        <v>-0.1453525986629286</v>
      </c>
      <c r="AD154" s="86">
        <v>-0.26675704172315112</v>
      </c>
      <c r="AE154" s="86">
        <v>-0.27152781248438213</v>
      </c>
      <c r="AF154" s="86">
        <v>-9.7549425831656239E-2</v>
      </c>
      <c r="AG154" s="86">
        <v>-0.21138521734981139</v>
      </c>
      <c r="AH154" s="86">
        <v>-0.19552866524016821</v>
      </c>
      <c r="AI154" s="86">
        <v>-4.616256018125172E-2</v>
      </c>
      <c r="AK154" s="86">
        <v>-0.27251037839385411</v>
      </c>
      <c r="AL154" s="86">
        <v>0.5863279018933496</v>
      </c>
      <c r="AM154" s="86">
        <v>0.1091223801518979</v>
      </c>
      <c r="AN154" s="86">
        <v>0.1377653995382204</v>
      </c>
      <c r="AP154" s="86">
        <v>0.31531833627188027</v>
      </c>
      <c r="AQ154" s="86">
        <v>0.24107801909670759</v>
      </c>
      <c r="AR154" s="86">
        <v>1.8585347500997169</v>
      </c>
      <c r="AS154" s="86">
        <v>0.45140807101045199</v>
      </c>
      <c r="AT154" s="86">
        <v>-0.1172856178257935</v>
      </c>
      <c r="AU154" s="86">
        <v>1.3462862388128331E-2</v>
      </c>
      <c r="AV154" s="86">
        <v>7.882656720700032E-2</v>
      </c>
      <c r="AW154" s="86">
        <v>2.0876271524499671E-2</v>
      </c>
      <c r="BF154" s="86">
        <v>9.4507823701764249E-2</v>
      </c>
      <c r="BG154" s="86">
        <v>4.8527652788061808E-2</v>
      </c>
      <c r="BH154" s="86">
        <v>3.4765603780759553E-2</v>
      </c>
      <c r="BI154" s="86">
        <v>-3.6117381489841997E-2</v>
      </c>
      <c r="BJ154" s="86">
        <v>-6.5246990904634927E-2</v>
      </c>
      <c r="BK154" s="86">
        <v>4.3116005360368297E-2</v>
      </c>
      <c r="BL154" s="86">
        <v>-8.1550578115399119E-3</v>
      </c>
      <c r="BM154" s="86">
        <v>-8.481162358506511E-2</v>
      </c>
      <c r="BN154" s="86">
        <v>-3.4810313292819688E-2</v>
      </c>
      <c r="BO154" s="86">
        <v>-4.4868268231554431E-2</v>
      </c>
      <c r="BP154" s="86">
        <v>1.8303999999999879E-2</v>
      </c>
      <c r="BQ154" s="86">
        <v>-7.3332499061444123E-2</v>
      </c>
    </row>
    <row r="155" spans="1:69" x14ac:dyDescent="0.25">
      <c r="A155" s="190">
        <v>288819</v>
      </c>
      <c r="B155" s="86" t="s">
        <v>605</v>
      </c>
      <c r="C155" s="86" t="s">
        <v>606</v>
      </c>
      <c r="D155" s="86" t="s">
        <v>2048</v>
      </c>
      <c r="E155" s="86" t="s">
        <v>607</v>
      </c>
      <c r="F155" s="86" t="s">
        <v>3001</v>
      </c>
      <c r="G155" s="86" t="s">
        <v>180</v>
      </c>
      <c r="H155" s="86" t="s">
        <v>180</v>
      </c>
      <c r="I155" s="86" t="s">
        <v>19</v>
      </c>
      <c r="J155" s="86">
        <v>0</v>
      </c>
      <c r="K155" s="86">
        <v>0</v>
      </c>
      <c r="L155" s="86" t="s">
        <v>2848</v>
      </c>
      <c r="M155" s="86">
        <v>1.9316592286684919E-2</v>
      </c>
      <c r="N155" s="86">
        <v>1.7351416035101819E-2</v>
      </c>
      <c r="O155" s="86">
        <v>4.067974542352859E-3</v>
      </c>
      <c r="P155" s="86">
        <v>-3.9299391047774468E-2</v>
      </c>
      <c r="Q155" s="86">
        <v>-9.6741825050171149E-2</v>
      </c>
      <c r="R155" s="86">
        <v>-0.192837174956485</v>
      </c>
      <c r="S155" s="86">
        <v>-0.37303343166175018</v>
      </c>
      <c r="T155" s="86">
        <v>-3.9299391047774468E-2</v>
      </c>
      <c r="U155" s="86">
        <v>-0.16207259337190949</v>
      </c>
      <c r="V155" s="86">
        <v>-0.22351115104975081</v>
      </c>
      <c r="W155" s="86">
        <v>-2.3103627149754669E-2</v>
      </c>
      <c r="X155" s="86">
        <v>0.7020510730779681</v>
      </c>
      <c r="Y155" s="86">
        <v>0.44878480763554068</v>
      </c>
      <c r="Z155" s="86">
        <v>-0.18546124869760361</v>
      </c>
      <c r="AC155" s="86">
        <v>-0.1140917905623787</v>
      </c>
      <c r="AD155" s="86">
        <v>-0.26298125329625549</v>
      </c>
      <c r="AE155" s="86">
        <v>-0.31629022917183758</v>
      </c>
      <c r="AF155" s="86">
        <v>-0.18056975396987671</v>
      </c>
      <c r="AG155" s="86">
        <v>-0.13800932010992939</v>
      </c>
      <c r="AH155" s="86">
        <v>-0.1217443518727014</v>
      </c>
      <c r="AI155" s="86">
        <v>-0.23255990294206849</v>
      </c>
      <c r="AJ155" s="86">
        <v>-6.891934467548845E-2</v>
      </c>
      <c r="AK155" s="86">
        <v>-0.23817106460418569</v>
      </c>
      <c r="AL155" s="86">
        <v>-1.526239141935393E-2</v>
      </c>
      <c r="AM155" s="86">
        <v>9.0075119953110017E-2</v>
      </c>
      <c r="AN155" s="86">
        <v>-0.13340830754132249</v>
      </c>
      <c r="AP155" s="86">
        <v>0.2427131356241283</v>
      </c>
      <c r="AQ155" s="86">
        <v>0.21714197365498891</v>
      </c>
      <c r="AR155" s="86">
        <v>-6.4109459785823275E-2</v>
      </c>
      <c r="AS155" s="86">
        <v>0.41344978980122271</v>
      </c>
      <c r="AT155" s="86">
        <v>-7.1504802561366043E-2</v>
      </c>
      <c r="AU155" s="86">
        <v>1.7511832319134338E-2</v>
      </c>
      <c r="AV155" s="86">
        <v>-1.3056886031100331E-2</v>
      </c>
      <c r="AW155" s="86">
        <v>1.7351416035101819E-2</v>
      </c>
      <c r="BF155" s="86">
        <v>9.7159389794844842E-2</v>
      </c>
      <c r="BG155" s="86">
        <v>-8.2370427194706886E-2</v>
      </c>
      <c r="BH155" s="86">
        <v>9.4048800877799543E-4</v>
      </c>
      <c r="BI155" s="86">
        <v>-9.4534634859320343E-2</v>
      </c>
      <c r="BJ155" s="86">
        <v>-5.3672316384180803E-2</v>
      </c>
      <c r="BK155" s="86">
        <v>1.26104173012489E-2</v>
      </c>
      <c r="BL155" s="86">
        <v>7.4660089038623534E-2</v>
      </c>
      <c r="BM155" s="86">
        <v>-4.1034540670659918E-2</v>
      </c>
      <c r="BN155" s="86">
        <v>-5.5524584680566418E-2</v>
      </c>
      <c r="BO155" s="86">
        <v>-1.711722346830258E-3</v>
      </c>
      <c r="BP155" s="86">
        <v>-1.596405132146872E-3</v>
      </c>
      <c r="BQ155" s="86">
        <v>-6.4650616559013607E-2</v>
      </c>
    </row>
    <row r="156" spans="1:69" x14ac:dyDescent="0.25">
      <c r="A156" s="190">
        <v>291543</v>
      </c>
      <c r="B156" s="86" t="s">
        <v>1037</v>
      </c>
      <c r="C156" s="86" t="s">
        <v>1038</v>
      </c>
      <c r="E156" s="86" t="s">
        <v>608</v>
      </c>
      <c r="F156" s="86" t="s">
        <v>3002</v>
      </c>
      <c r="G156" s="86" t="s">
        <v>180</v>
      </c>
      <c r="H156" s="86" t="s">
        <v>180</v>
      </c>
      <c r="I156" s="86" t="s">
        <v>19</v>
      </c>
      <c r="J156" s="86">
        <v>0</v>
      </c>
      <c r="K156" s="86">
        <v>0</v>
      </c>
      <c r="L156" s="86" t="s">
        <v>2848</v>
      </c>
      <c r="M156" s="86">
        <v>7.0245860511790603E-3</v>
      </c>
      <c r="N156" s="86">
        <v>1.4970059880239359E-3</v>
      </c>
      <c r="O156" s="86">
        <v>1.5688259109311709E-2</v>
      </c>
      <c r="P156" s="86">
        <v>-5.463966085727745E-2</v>
      </c>
      <c r="Q156" s="86">
        <v>-0.1364027538726332</v>
      </c>
      <c r="R156" s="86">
        <v>-0.19752099160335859</v>
      </c>
      <c r="S156" s="86">
        <v>-0.25111940298507462</v>
      </c>
      <c r="T156" s="86">
        <v>-5.463966085727745E-2</v>
      </c>
      <c r="U156" s="86">
        <v>-5.2232142857142838E-2</v>
      </c>
      <c r="V156" s="86">
        <v>-0.1737366285503503</v>
      </c>
      <c r="W156" s="86">
        <v>3.276190476190477E-2</v>
      </c>
      <c r="X156" s="86">
        <v>0.55417406749555953</v>
      </c>
      <c r="Y156" s="86">
        <v>0.49204946996466448</v>
      </c>
      <c r="Z156" s="86">
        <v>-0.1363290175171363</v>
      </c>
      <c r="AC156" s="86">
        <v>-6.7994171928120503E-2</v>
      </c>
      <c r="AD156" s="86">
        <v>-0.1726875744342993</v>
      </c>
      <c r="AE156" s="86">
        <v>-0.1875242154203797</v>
      </c>
      <c r="AF156" s="86">
        <v>-0.10689890710382501</v>
      </c>
      <c r="AG156" s="86">
        <v>-8.9611029049729271E-2</v>
      </c>
      <c r="AH156" s="86">
        <v>-7.5053609721229431E-2</v>
      </c>
      <c r="AI156" s="86">
        <v>-0.19051042415528399</v>
      </c>
      <c r="AJ156" s="86">
        <v>-0.12050739957716711</v>
      </c>
      <c r="AK156" s="86">
        <v>-0.34460382513661197</v>
      </c>
      <c r="AL156" s="86">
        <v>-9.7367182626022952E-2</v>
      </c>
      <c r="AM156" s="86">
        <v>4.8129068020333447E-2</v>
      </c>
      <c r="AN156" s="86">
        <v>-0.1818220336265309</v>
      </c>
      <c r="AP156" s="86">
        <v>9.0934253773029092E-2</v>
      </c>
      <c r="AQ156" s="86">
        <v>0.1034378885835025</v>
      </c>
      <c r="AR156" s="86">
        <v>-1.074017712381804</v>
      </c>
      <c r="AS156" s="86">
        <v>0.46241519511768081</v>
      </c>
      <c r="AT156" s="86">
        <v>-7.9133301931229472E-2</v>
      </c>
      <c r="AU156" s="86">
        <v>7.6726342710997653E-3</v>
      </c>
      <c r="AV156" s="86">
        <v>1.4170040485830039E-2</v>
      </c>
      <c r="AW156" s="86">
        <v>1.4970059880239359E-3</v>
      </c>
      <c r="BF156" s="86">
        <v>0.1142857142857141</v>
      </c>
      <c r="BG156" s="86">
        <v>-2.3637820512820599E-2</v>
      </c>
      <c r="BH156" s="86">
        <v>-4.103405826836215E-3</v>
      </c>
      <c r="BI156" s="86">
        <v>-1.7305315203955621E-2</v>
      </c>
      <c r="BJ156" s="86">
        <v>-3.98322851153039E-2</v>
      </c>
      <c r="BK156" s="86">
        <v>1.921397379912659E-2</v>
      </c>
      <c r="BL156" s="86">
        <v>3.041988003427587E-2</v>
      </c>
      <c r="BM156" s="86">
        <v>-2.9937629937629828E-2</v>
      </c>
      <c r="BN156" s="86">
        <v>-2.923976608187151E-2</v>
      </c>
      <c r="BO156" s="86">
        <v>-3.7005163511187537E-2</v>
      </c>
      <c r="BP156" s="86">
        <v>6.2555853440571241E-3</v>
      </c>
      <c r="BQ156" s="86">
        <v>-4.6699595868881727E-2</v>
      </c>
    </row>
    <row r="157" spans="1:69" x14ac:dyDescent="0.25">
      <c r="A157" s="190">
        <v>395248</v>
      </c>
      <c r="B157" s="86" t="s">
        <v>544</v>
      </c>
      <c r="C157" s="86" t="s">
        <v>609</v>
      </c>
      <c r="E157" s="86" t="s">
        <v>610</v>
      </c>
      <c r="F157" s="86" t="s">
        <v>3003</v>
      </c>
      <c r="G157" s="86" t="s">
        <v>180</v>
      </c>
      <c r="H157" s="86" t="s">
        <v>180</v>
      </c>
      <c r="I157" s="86" t="s">
        <v>19</v>
      </c>
      <c r="J157" s="86">
        <v>0</v>
      </c>
      <c r="K157" s="86">
        <v>0</v>
      </c>
      <c r="L157" s="86" t="s">
        <v>2848</v>
      </c>
      <c r="V157" s="86">
        <v>-0.33055673350699699</v>
      </c>
      <c r="W157" s="86">
        <v>-2.0606598549569699E-2</v>
      </c>
      <c r="X157" s="86">
        <v>1.039404283226832</v>
      </c>
      <c r="Y157" s="86">
        <v>0.71994380853277828</v>
      </c>
      <c r="AE157" s="86">
        <v>-0.25294077879935101</v>
      </c>
      <c r="AF157" s="86">
        <v>-0.23782450945331499</v>
      </c>
      <c r="AG157" s="86">
        <v>-0.1335877963248259</v>
      </c>
      <c r="AH157" s="86">
        <v>-5.8049535603715133E-2</v>
      </c>
      <c r="AI157" s="86">
        <v>-6.1946902654867207E-2</v>
      </c>
      <c r="AK157" s="86">
        <v>-0.23782450945331499</v>
      </c>
      <c r="AM157" s="86">
        <v>0.69787922789005008</v>
      </c>
      <c r="AQ157" s="86">
        <v>0.25491790341921911</v>
      </c>
      <c r="AS157" s="86">
        <v>2.736494384838978</v>
      </c>
      <c r="BF157" s="86">
        <v>7.9227184290303621E-2</v>
      </c>
      <c r="BI157" s="86">
        <v>-8.1607473340971182E-2</v>
      </c>
    </row>
    <row r="158" spans="1:69" x14ac:dyDescent="0.25">
      <c r="A158" s="190">
        <v>39371</v>
      </c>
      <c r="B158" s="86" t="s">
        <v>611</v>
      </c>
      <c r="C158" s="86" t="s">
        <v>612</v>
      </c>
      <c r="E158" s="86" t="s">
        <v>613</v>
      </c>
      <c r="F158" s="86" t="s">
        <v>3004</v>
      </c>
      <c r="G158" s="86" t="s">
        <v>180</v>
      </c>
      <c r="H158" s="86" t="s">
        <v>180</v>
      </c>
      <c r="I158" s="86" t="s">
        <v>570</v>
      </c>
      <c r="J158" s="86">
        <v>0</v>
      </c>
      <c r="K158" s="86">
        <v>0</v>
      </c>
      <c r="L158" s="86" t="s">
        <v>2848</v>
      </c>
      <c r="M158" s="86">
        <v>-1.556552474170758E-2</v>
      </c>
      <c r="N158" s="86">
        <v>1.035804302038645E-4</v>
      </c>
      <c r="O158" s="86">
        <v>4.1268243583291397E-2</v>
      </c>
      <c r="P158" s="86">
        <v>8.4340957586193976E-2</v>
      </c>
      <c r="Q158" s="86">
        <v>6.8126520681266456E-3</v>
      </c>
      <c r="R158" s="86">
        <v>-0.15107998007092421</v>
      </c>
      <c r="S158" s="86">
        <v>-0.2018406767518118</v>
      </c>
      <c r="T158" s="86">
        <v>8.4340957586193976E-2</v>
      </c>
      <c r="U158" s="86">
        <v>-0.2118664070336933</v>
      </c>
      <c r="V158" s="86">
        <v>-0.19940476190476189</v>
      </c>
      <c r="W158" s="86">
        <v>0.17629407351837961</v>
      </c>
      <c r="X158" s="86">
        <v>0.65826575746406202</v>
      </c>
      <c r="Y158" s="86">
        <v>0.46273082625690792</v>
      </c>
      <c r="Z158" s="86">
        <v>-0.21191841937539829</v>
      </c>
      <c r="AA158" s="86">
        <v>0.14518581594793509</v>
      </c>
      <c r="AB158" s="86">
        <v>-5.8900973096737357E-2</v>
      </c>
      <c r="AC158" s="86">
        <v>-0.1082637600494743</v>
      </c>
      <c r="AD158" s="86">
        <v>-0.2831393895631405</v>
      </c>
      <c r="AE158" s="86">
        <v>-0.23099045493987849</v>
      </c>
      <c r="AF158" s="86">
        <v>-9.2459033104819177E-2</v>
      </c>
      <c r="AG158" s="86">
        <v>-0.18750971552930201</v>
      </c>
      <c r="AH158" s="86">
        <v>-0.1498975309846784</v>
      </c>
      <c r="AI158" s="86">
        <v>-0.27355638166047092</v>
      </c>
      <c r="AJ158" s="86">
        <v>-7.5939617991373956E-2</v>
      </c>
      <c r="AK158" s="86">
        <v>-0.47333698580103178</v>
      </c>
      <c r="AL158" s="86">
        <v>0.66934520191250968</v>
      </c>
      <c r="AM158" s="86">
        <v>3.9105943442694358E-2</v>
      </c>
      <c r="AN158" s="86">
        <v>0.33534155747968958</v>
      </c>
      <c r="AO158" s="86">
        <v>6.0413211977727421E-2</v>
      </c>
      <c r="AP158" s="86">
        <v>0.29192634120971539</v>
      </c>
      <c r="AQ158" s="86">
        <v>0.1075916446711031</v>
      </c>
      <c r="AR158" s="86">
        <v>2.2918362986759191</v>
      </c>
      <c r="AS158" s="86">
        <v>0.36069833278313318</v>
      </c>
      <c r="AT158" s="86">
        <v>-7.1837682027477201E-2</v>
      </c>
      <c r="AU158" s="86">
        <v>6.9290957489715144E-2</v>
      </c>
      <c r="AV158" s="86">
        <v>4.1160399741174691E-2</v>
      </c>
      <c r="AW158" s="86">
        <v>1.035804302038645E-4</v>
      </c>
      <c r="BF158" s="86">
        <v>6.2341417360004543E-2</v>
      </c>
      <c r="BG158" s="86">
        <v>-3.7437164995695271E-2</v>
      </c>
      <c r="BH158" s="86">
        <v>-8.684612943247072E-3</v>
      </c>
      <c r="BI158" s="86">
        <v>-1.775423482158445E-2</v>
      </c>
      <c r="BJ158" s="86">
        <v>-5.4818063292639607E-2</v>
      </c>
      <c r="BK158" s="86">
        <v>2.2446548372938802E-2</v>
      </c>
      <c r="BL158" s="86">
        <v>-3.8909670693567211E-2</v>
      </c>
      <c r="BM158" s="86">
        <v>-6.7570585420322238E-2</v>
      </c>
      <c r="BN158" s="86">
        <v>-4.6150785756912782E-2</v>
      </c>
      <c r="BO158" s="86">
        <v>-8.0709071949947808E-2</v>
      </c>
      <c r="BP158" s="86">
        <v>1.6220508166969069E-2</v>
      </c>
      <c r="BQ158" s="86">
        <v>-1.4062153982431489E-2</v>
      </c>
    </row>
    <row r="159" spans="1:69" x14ac:dyDescent="0.25">
      <c r="A159" s="190">
        <v>182216</v>
      </c>
      <c r="B159" s="86" t="s">
        <v>614</v>
      </c>
      <c r="C159" s="86" t="s">
        <v>615</v>
      </c>
      <c r="E159" s="86" t="s">
        <v>616</v>
      </c>
      <c r="F159" s="86" t="s">
        <v>3005</v>
      </c>
      <c r="G159" s="86" t="s">
        <v>180</v>
      </c>
      <c r="H159" s="86" t="s">
        <v>180</v>
      </c>
      <c r="I159" s="86" t="s">
        <v>617</v>
      </c>
      <c r="J159" s="86">
        <v>0</v>
      </c>
      <c r="K159" s="86">
        <v>0</v>
      </c>
      <c r="L159" s="86" t="s">
        <v>2848</v>
      </c>
      <c r="M159" s="86">
        <v>4.7905047905048006E-3</v>
      </c>
      <c r="N159" s="86">
        <v>-2.059366567248921E-3</v>
      </c>
      <c r="O159" s="86">
        <v>6.2294142918515316E-3</v>
      </c>
      <c r="P159" s="86">
        <v>-5.6592373791621957E-2</v>
      </c>
      <c r="Q159" s="86">
        <v>-0.12700729927007301</v>
      </c>
      <c r="R159" s="86">
        <v>-0.1689287087140364</v>
      </c>
      <c r="S159" s="86">
        <v>-0.41144197344725048</v>
      </c>
      <c r="T159" s="86">
        <v>-5.6592373791621957E-2</v>
      </c>
      <c r="U159" s="86">
        <v>-0.1233005708904714</v>
      </c>
      <c r="V159" s="86">
        <v>-0.112509793679812</v>
      </c>
      <c r="W159" s="86">
        <v>-0.20640151482178329</v>
      </c>
      <c r="X159" s="86">
        <v>0.99557197464452951</v>
      </c>
      <c r="Y159" s="86">
        <v>0.74956908092305663</v>
      </c>
      <c r="Z159" s="86">
        <v>-5.4118523172874362E-2</v>
      </c>
      <c r="AA159" s="86">
        <v>0.3441018097112245</v>
      </c>
      <c r="AC159" s="86">
        <v>-0.1059896646204003</v>
      </c>
      <c r="AD159" s="86">
        <v>-0.18161036322072641</v>
      </c>
      <c r="AE159" s="86">
        <v>-0.16172594625438139</v>
      </c>
      <c r="AF159" s="86">
        <v>-0.40880625247598779</v>
      </c>
      <c r="AG159" s="86">
        <v>-0.1867985167685815</v>
      </c>
      <c r="AH159" s="86">
        <v>-0.1247376332248581</v>
      </c>
      <c r="AI159" s="86">
        <v>-0.22265891016883521</v>
      </c>
      <c r="AJ159" s="86">
        <v>-7.8164571000285371E-2</v>
      </c>
      <c r="AK159" s="86">
        <v>-0.54914939706143417</v>
      </c>
      <c r="AL159" s="86">
        <v>-7.8585275248790665E-2</v>
      </c>
      <c r="AM159" s="86">
        <v>5.1982245906645692E-2</v>
      </c>
      <c r="AN159" s="86">
        <v>-0.18784176506882119</v>
      </c>
      <c r="AP159" s="86">
        <v>0.2244942562440892</v>
      </c>
      <c r="AQ159" s="86">
        <v>0.1277982667896288</v>
      </c>
      <c r="AR159" s="86">
        <v>-0.35138133668531141</v>
      </c>
      <c r="AS159" s="86">
        <v>0.40442198956651132</v>
      </c>
      <c r="AT159" s="86">
        <v>-9.2004564983888315E-2</v>
      </c>
      <c r="AU159" s="86">
        <v>4.6319914236072617E-2</v>
      </c>
      <c r="AV159" s="86">
        <v>8.3058857224687088E-3</v>
      </c>
      <c r="AW159" s="86">
        <v>-2.059366567248921E-3</v>
      </c>
      <c r="BF159" s="86">
        <v>3.3135189217821097E-2</v>
      </c>
      <c r="BG159" s="86">
        <v>-1.244730545744566E-2</v>
      </c>
      <c r="BH159" s="86">
        <v>-3.5937815465374563E-2</v>
      </c>
      <c r="BI159" s="86">
        <v>-7.5392670157067299E-3</v>
      </c>
      <c r="BJ159" s="86">
        <v>-2.2066138124378191E-2</v>
      </c>
      <c r="BK159" s="86">
        <v>1.365555932307894E-2</v>
      </c>
      <c r="BL159" s="86">
        <v>3.0136236467583011E-2</v>
      </c>
      <c r="BM159" s="86">
        <v>-3.6132841328413323E-2</v>
      </c>
      <c r="BN159" s="86">
        <v>-1.5383203865679819E-2</v>
      </c>
      <c r="BO159" s="86">
        <v>-8.3180618108401827E-2</v>
      </c>
      <c r="BP159" s="86">
        <v>5.1326354304299222E-2</v>
      </c>
      <c r="BQ159" s="86">
        <v>-5.0151442690897441E-2</v>
      </c>
    </row>
    <row r="160" spans="1:69" x14ac:dyDescent="0.25">
      <c r="A160" s="190">
        <v>50173</v>
      </c>
      <c r="B160" s="86" t="s">
        <v>618</v>
      </c>
      <c r="C160" s="86" t="s">
        <v>619</v>
      </c>
      <c r="E160" s="86" t="s">
        <v>163</v>
      </c>
      <c r="F160" s="86" t="s">
        <v>3006</v>
      </c>
      <c r="G160" s="86" t="s">
        <v>180</v>
      </c>
      <c r="H160" s="86" t="s">
        <v>180</v>
      </c>
      <c r="I160" s="86" t="s">
        <v>620</v>
      </c>
      <c r="J160" s="86">
        <v>0</v>
      </c>
      <c r="K160" s="86">
        <v>0</v>
      </c>
      <c r="L160" s="86" t="s">
        <v>2848</v>
      </c>
      <c r="X160" s="86">
        <v>0.39917184265010341</v>
      </c>
      <c r="Y160" s="86">
        <v>0.37167199148029822</v>
      </c>
      <c r="Z160" s="86">
        <v>-0.1002299731697968</v>
      </c>
      <c r="AA160" s="86">
        <v>0.44998147462022969</v>
      </c>
      <c r="AB160" s="86">
        <v>-7.083225750925215E-2</v>
      </c>
      <c r="AF160" s="86">
        <v>-0.15230016542888319</v>
      </c>
      <c r="AG160" s="86">
        <v>-6.8246305781773819E-2</v>
      </c>
      <c r="AH160" s="86">
        <v>-5.9842361564335547E-2</v>
      </c>
      <c r="AI160" s="86">
        <v>-0.14554517133956391</v>
      </c>
      <c r="AJ160" s="86">
        <v>-0.13192461450599649</v>
      </c>
      <c r="AK160" s="86">
        <v>-0.21679040548258141</v>
      </c>
      <c r="AM160" s="86">
        <v>0.35836217111478219</v>
      </c>
      <c r="AQ160" s="86">
        <v>0.34432731633707547</v>
      </c>
      <c r="AS160" s="86">
        <v>1.039895290142554</v>
      </c>
    </row>
    <row r="161" spans="1:69" x14ac:dyDescent="0.25">
      <c r="A161" s="190">
        <v>101936</v>
      </c>
      <c r="B161" s="86" t="s">
        <v>621</v>
      </c>
      <c r="C161" s="86" t="s">
        <v>622</v>
      </c>
      <c r="E161" s="86" t="s">
        <v>35</v>
      </c>
      <c r="F161" s="86" t="s">
        <v>3007</v>
      </c>
      <c r="G161" s="86" t="s">
        <v>180</v>
      </c>
      <c r="H161" s="86" t="s">
        <v>180</v>
      </c>
      <c r="I161" s="86" t="s">
        <v>19</v>
      </c>
      <c r="J161" s="86">
        <v>0</v>
      </c>
      <c r="K161" s="86">
        <v>0</v>
      </c>
      <c r="L161" s="86" t="s">
        <v>2848</v>
      </c>
      <c r="M161" s="86">
        <v>-1.9313725490196051E-2</v>
      </c>
      <c r="N161" s="86">
        <v>-5.9946048556303033E-4</v>
      </c>
      <c r="O161" s="86">
        <v>-2.113709756336235E-2</v>
      </c>
      <c r="P161" s="86">
        <v>-6.3389513108614182E-2</v>
      </c>
      <c r="Q161" s="86">
        <v>-0.1027090060997488</v>
      </c>
      <c r="R161" s="86">
        <v>-0.14621031068624099</v>
      </c>
      <c r="S161" s="86">
        <v>-8.5230909922268006E-2</v>
      </c>
      <c r="T161" s="86">
        <v>-6.3389513108614182E-2</v>
      </c>
      <c r="U161" s="86">
        <v>6.7572970811675459E-2</v>
      </c>
      <c r="V161" s="86">
        <v>-8.8058340929808687E-2</v>
      </c>
      <c r="W161" s="86">
        <v>-3.9949155620118137E-3</v>
      </c>
      <c r="X161" s="86">
        <v>0.81479650683802918</v>
      </c>
      <c r="Y161" s="86">
        <v>0.57024579560155231</v>
      </c>
      <c r="Z161" s="86">
        <v>2.2757343212490119E-2</v>
      </c>
      <c r="AA161" s="86">
        <v>0.88290981564524151</v>
      </c>
      <c r="AB161" s="86">
        <v>0.2388888888888889</v>
      </c>
      <c r="AC161" s="86">
        <v>-0.10921233549400899</v>
      </c>
      <c r="AD161" s="86">
        <v>-0.1182804816008141</v>
      </c>
      <c r="AE161" s="86">
        <v>-0.11542334096109851</v>
      </c>
      <c r="AF161" s="86">
        <v>-0.1229569401808679</v>
      </c>
      <c r="AG161" s="86">
        <v>-0.15432098765432101</v>
      </c>
      <c r="AH161" s="86">
        <v>-0.1133357825128582</v>
      </c>
      <c r="AI161" s="86">
        <v>-0.1508007117437723</v>
      </c>
      <c r="AJ161" s="86">
        <v>-8.219743907476243E-2</v>
      </c>
      <c r="AK161" s="86">
        <v>-0.24749025138969549</v>
      </c>
      <c r="AL161" s="86">
        <v>-4.3461392608904907E-2</v>
      </c>
      <c r="AM161" s="86">
        <v>0.31883106576386999</v>
      </c>
      <c r="AN161" s="86">
        <v>-0.20854713135854269</v>
      </c>
      <c r="AO161" s="86">
        <v>0.23514716813995709</v>
      </c>
      <c r="AP161" s="86">
        <v>0.24246909353498181</v>
      </c>
      <c r="AQ161" s="86">
        <v>0.21193347474674831</v>
      </c>
      <c r="AR161" s="86">
        <v>-0.18047334841470769</v>
      </c>
      <c r="AS161" s="86">
        <v>1.50298696114935</v>
      </c>
      <c r="AT161" s="86">
        <v>-8.2865168539325795E-2</v>
      </c>
      <c r="AU161" s="86">
        <v>2.0929045431342441E-2</v>
      </c>
      <c r="AV161" s="86">
        <v>-2.0549955964380029E-2</v>
      </c>
      <c r="AW161" s="86">
        <v>-5.9946048556303033E-4</v>
      </c>
      <c r="BF161" s="86">
        <v>7.1271491403438691E-2</v>
      </c>
      <c r="BG161" s="86">
        <v>1.772884202668745E-3</v>
      </c>
      <c r="BH161" s="86">
        <v>3.8002980625931437E-2</v>
      </c>
      <c r="BI161" s="86">
        <v>2.413854989231878E-2</v>
      </c>
      <c r="BJ161" s="86">
        <v>-1.1127661438710249E-2</v>
      </c>
      <c r="BK161" s="86">
        <v>5.3163211057949411E-4</v>
      </c>
      <c r="BL161" s="86">
        <v>4.0648246546227451E-2</v>
      </c>
      <c r="BM161" s="86">
        <v>-7.4972342779337953E-2</v>
      </c>
      <c r="BN161" s="86">
        <v>-1.2402551381998641E-2</v>
      </c>
      <c r="BO161" s="86">
        <v>-1.246860423394325E-2</v>
      </c>
      <c r="BP161" s="86">
        <v>1.526024162049233E-2</v>
      </c>
      <c r="BQ161" s="86">
        <v>-2.536959299142183E-2</v>
      </c>
    </row>
    <row r="162" spans="1:69" x14ac:dyDescent="0.25">
      <c r="A162" s="190">
        <v>110854</v>
      </c>
      <c r="B162" s="86" t="s">
        <v>624</v>
      </c>
      <c r="C162" s="86" t="s">
        <v>625</v>
      </c>
      <c r="E162" s="86" t="s">
        <v>626</v>
      </c>
      <c r="F162" s="86" t="s">
        <v>3008</v>
      </c>
      <c r="G162" s="86" t="s">
        <v>180</v>
      </c>
      <c r="H162" s="86" t="s">
        <v>180</v>
      </c>
      <c r="I162" s="86" t="s">
        <v>573</v>
      </c>
      <c r="J162" s="86">
        <v>0</v>
      </c>
      <c r="K162" s="86">
        <v>0</v>
      </c>
      <c r="L162" s="86" t="s">
        <v>2848</v>
      </c>
      <c r="M162" s="86">
        <v>3.1415684102239272E-2</v>
      </c>
      <c r="N162" s="86">
        <v>1.06226254167634E-2</v>
      </c>
      <c r="O162" s="86">
        <v>4.9436392914653737E-2</v>
      </c>
      <c r="P162" s="86">
        <v>4.0389527458492891E-2</v>
      </c>
      <c r="Q162" s="86">
        <v>7.030827474310275E-3</v>
      </c>
      <c r="R162" s="86">
        <v>-0.1126693444073799</v>
      </c>
      <c r="S162" s="86">
        <v>-0.216847924052154</v>
      </c>
      <c r="T162" s="86">
        <v>4.0389527458492891E-2</v>
      </c>
      <c r="U162" s="86">
        <v>-6.0658318962285462E-2</v>
      </c>
      <c r="V162" s="86">
        <v>-0.26461182179091308</v>
      </c>
      <c r="W162" s="86">
        <v>-2.5208277344799801E-2</v>
      </c>
      <c r="X162" s="86">
        <v>0.40266887816646563</v>
      </c>
      <c r="Y162" s="86">
        <v>0.28751698699281691</v>
      </c>
      <c r="Z162" s="86">
        <v>-0.17931968453756081</v>
      </c>
      <c r="AA162" s="86">
        <v>0.34256684491978612</v>
      </c>
      <c r="AB162" s="86">
        <v>-5.0086355785837533E-2</v>
      </c>
      <c r="AC162" s="86">
        <v>-5.5613347203328889E-2</v>
      </c>
      <c r="AD162" s="86">
        <v>-2.1794150731158701E-2</v>
      </c>
      <c r="AE162" s="86">
        <v>-0.2467737226277372</v>
      </c>
      <c r="AF162" s="86">
        <v>-0.2279657865377463</v>
      </c>
      <c r="AG162" s="86">
        <v>-0.15303447371870499</v>
      </c>
      <c r="AH162" s="86">
        <v>-8.7630472036142729E-2</v>
      </c>
      <c r="AI162" s="86">
        <v>-0.23751017689290199</v>
      </c>
      <c r="AJ162" s="86">
        <v>-5.9306923017288168E-2</v>
      </c>
      <c r="AK162" s="86">
        <v>-0.40038118259576039</v>
      </c>
      <c r="AL162" s="86">
        <v>0.20065839385938219</v>
      </c>
      <c r="AM162" s="86">
        <v>5.0457883765218092E-2</v>
      </c>
      <c r="AN162" s="86">
        <v>0.15189842780423701</v>
      </c>
      <c r="AO162" s="86">
        <v>3.3111887182525113E-2</v>
      </c>
      <c r="AP162" s="86">
        <v>0.12331486213869761</v>
      </c>
      <c r="AQ162" s="86">
        <v>0.17828437693128121</v>
      </c>
      <c r="AR162" s="86">
        <v>1.624788559919045</v>
      </c>
      <c r="AS162" s="86">
        <v>0.28134864108771479</v>
      </c>
      <c r="AT162" s="86">
        <v>-2.8017241379310279E-2</v>
      </c>
      <c r="AU162" s="86">
        <v>2.0366264268703249E-2</v>
      </c>
      <c r="AV162" s="86">
        <v>3.8405797101449313E-2</v>
      </c>
      <c r="AW162" s="86">
        <v>1.06226254167634E-2</v>
      </c>
      <c r="BF162" s="86">
        <v>5.3385319037264622E-2</v>
      </c>
      <c r="BG162" s="86">
        <v>2.1353833013024741E-3</v>
      </c>
      <c r="BH162" s="86">
        <v>1.6265359755664569E-2</v>
      </c>
      <c r="BN162" s="86">
        <v>-5.226346937206916E-3</v>
      </c>
      <c r="BO162" s="86">
        <v>-2.178783898632464E-2</v>
      </c>
      <c r="BP162" s="86">
        <v>-2.2904983808544892E-3</v>
      </c>
      <c r="BQ162" s="86">
        <v>-1.23768230193142E-2</v>
      </c>
    </row>
    <row r="163" spans="1:69" x14ac:dyDescent="0.25">
      <c r="A163" s="190">
        <v>5470</v>
      </c>
      <c r="B163" s="86" t="s">
        <v>627</v>
      </c>
      <c r="C163" s="86" t="s">
        <v>1039</v>
      </c>
      <c r="E163" s="86" t="s">
        <v>1446</v>
      </c>
      <c r="F163" s="86" t="s">
        <v>3009</v>
      </c>
      <c r="G163" s="86" t="s">
        <v>180</v>
      </c>
      <c r="H163" s="86" t="s">
        <v>180</v>
      </c>
      <c r="I163" s="86" t="s">
        <v>570</v>
      </c>
      <c r="J163" s="86">
        <v>0</v>
      </c>
      <c r="K163" s="86">
        <v>0</v>
      </c>
      <c r="L163" s="86" t="s">
        <v>2848</v>
      </c>
      <c r="X163" s="86">
        <v>0.10253557687850549</v>
      </c>
      <c r="Y163" s="86">
        <v>0.1768588729474663</v>
      </c>
      <c r="Z163" s="86">
        <v>-9.5480114477449973E-2</v>
      </c>
      <c r="AA163" s="86">
        <v>0.14964828681642861</v>
      </c>
      <c r="AB163" s="86">
        <v>-0.1149713826689427</v>
      </c>
      <c r="AF163" s="86">
        <v>-8.6398283134759057E-2</v>
      </c>
      <c r="AG163" s="86">
        <v>-0.1583501190258195</v>
      </c>
      <c r="AH163" s="86">
        <v>-7.8254815502436792E-2</v>
      </c>
      <c r="AI163" s="86">
        <v>-0.14683713386127281</v>
      </c>
      <c r="AJ163" s="86">
        <v>-1.692942032500603E-2</v>
      </c>
      <c r="AK163" s="86">
        <v>-0.1583501190258195</v>
      </c>
      <c r="AM163" s="86">
        <v>1.09821327870729</v>
      </c>
      <c r="AQ163" s="86">
        <v>0.3931605847840185</v>
      </c>
      <c r="AS163" s="86">
        <v>2.7925369546441039</v>
      </c>
    </row>
    <row r="164" spans="1:69" x14ac:dyDescent="0.25">
      <c r="A164" s="190">
        <v>173701</v>
      </c>
      <c r="B164" s="86" t="s">
        <v>628</v>
      </c>
      <c r="C164" s="86" t="s">
        <v>629</v>
      </c>
      <c r="E164" s="86" t="s">
        <v>630</v>
      </c>
      <c r="F164" s="86" t="s">
        <v>3010</v>
      </c>
      <c r="G164" s="86" t="s">
        <v>180</v>
      </c>
      <c r="H164" s="86" t="s">
        <v>180</v>
      </c>
      <c r="I164" s="86" t="s">
        <v>573</v>
      </c>
      <c r="J164" s="86">
        <v>0</v>
      </c>
      <c r="K164" s="86">
        <v>0</v>
      </c>
      <c r="L164" s="86" t="s">
        <v>2848</v>
      </c>
      <c r="V164" s="86">
        <v>-0.23758784856041701</v>
      </c>
      <c r="W164" s="86">
        <v>4.5547711227509344E-3</v>
      </c>
      <c r="X164" s="86">
        <v>0.98687782805429869</v>
      </c>
      <c r="Y164" s="86">
        <v>0.7265625</v>
      </c>
      <c r="Z164" s="86">
        <v>-0.15595120342894819</v>
      </c>
      <c r="AA164" s="86">
        <v>0.35220686580472588</v>
      </c>
      <c r="AE164" s="86">
        <v>-0.14143477150880771</v>
      </c>
      <c r="AF164" s="86">
        <v>-0.1852528945764777</v>
      </c>
      <c r="AG164" s="86">
        <v>-0.1082098329804753</v>
      </c>
      <c r="AH164" s="86">
        <v>-0.1185308848080133</v>
      </c>
      <c r="AI164" s="86">
        <v>-0.18191187838186029</v>
      </c>
      <c r="AJ164" s="86">
        <v>-9.644116165855296E-2</v>
      </c>
      <c r="AK164" s="86">
        <v>-0.18797953964194369</v>
      </c>
      <c r="AM164" s="86">
        <v>0.11112758391321929</v>
      </c>
      <c r="AQ164" s="86">
        <v>0.14049817477903481</v>
      </c>
      <c r="AS164" s="86">
        <v>0.7888342143881375</v>
      </c>
    </row>
    <row r="165" spans="1:69" x14ac:dyDescent="0.25">
      <c r="A165" s="190">
        <v>221079</v>
      </c>
      <c r="B165" s="86" t="s">
        <v>631</v>
      </c>
      <c r="C165" s="86" t="s">
        <v>632</v>
      </c>
      <c r="E165" s="86" t="s">
        <v>633</v>
      </c>
      <c r="F165" s="86" t="s">
        <v>3011</v>
      </c>
      <c r="G165" s="86" t="s">
        <v>180</v>
      </c>
      <c r="H165" s="86" t="s">
        <v>180</v>
      </c>
      <c r="I165" s="86" t="s">
        <v>634</v>
      </c>
      <c r="J165" s="86">
        <v>0</v>
      </c>
      <c r="K165" s="86">
        <v>0</v>
      </c>
      <c r="L165" s="86" t="s">
        <v>2848</v>
      </c>
      <c r="M165" s="86">
        <v>-0.1005194752693388</v>
      </c>
      <c r="N165" s="86">
        <v>-1.4592882924776901E-2</v>
      </c>
      <c r="O165" s="86">
        <v>2.9234896845221629E-2</v>
      </c>
      <c r="P165" s="86">
        <v>0.10315079699546351</v>
      </c>
      <c r="Q165" s="86">
        <v>0.1520140830485659</v>
      </c>
      <c r="R165" s="86">
        <v>0.1034516960920453</v>
      </c>
      <c r="S165" s="86">
        <v>0.48269083397194562</v>
      </c>
      <c r="T165" s="86">
        <v>0.10315079699546351</v>
      </c>
      <c r="U165" s="86">
        <v>1.140808344198185E-2</v>
      </c>
      <c r="V165" s="86">
        <v>0.1577358490566039</v>
      </c>
      <c r="W165" s="86">
        <v>0.11414973396238851</v>
      </c>
      <c r="X165" s="86">
        <v>0.58965811526399659</v>
      </c>
      <c r="Y165" s="86">
        <v>0.59499794997949973</v>
      </c>
      <c r="Z165" s="86">
        <v>1.102636378709998E-2</v>
      </c>
      <c r="AA165" s="86">
        <v>0.1407225269529033</v>
      </c>
      <c r="AC165" s="86">
        <v>-0.14240742716892549</v>
      </c>
      <c r="AD165" s="86">
        <v>-0.1820576131687244</v>
      </c>
      <c r="AE165" s="86">
        <v>-4.8601626981770667E-2</v>
      </c>
      <c r="AF165" s="86">
        <v>-7.6254917136770281E-2</v>
      </c>
      <c r="AG165" s="86">
        <v>-0.1151801918589577</v>
      </c>
      <c r="AH165" s="86">
        <v>-0.10103142529706249</v>
      </c>
      <c r="AI165" s="86">
        <v>-0.18772440891538511</v>
      </c>
      <c r="AJ165" s="86">
        <v>-8.6185438705662726E-2</v>
      </c>
      <c r="AK165" s="86">
        <v>-0.24406819517930639</v>
      </c>
      <c r="AL165" s="86">
        <v>1.340788281157717</v>
      </c>
      <c r="AM165" s="86">
        <v>9.8436904340962306E-2</v>
      </c>
      <c r="AN165" s="86">
        <v>0.41993164990814669</v>
      </c>
      <c r="AP165" s="86">
        <v>0.53159318017523216</v>
      </c>
      <c r="AQ165" s="86">
        <v>0.12336279866188241</v>
      </c>
      <c r="AR165" s="86">
        <v>2.5216472192653252</v>
      </c>
      <c r="AS165" s="86">
        <v>0.79553227404895033</v>
      </c>
      <c r="AT165" s="86">
        <v>-0.10191130171794049</v>
      </c>
      <c r="AU165" s="86">
        <v>0.1025725957822681</v>
      </c>
      <c r="AV165" s="86">
        <v>4.447682486816551E-2</v>
      </c>
      <c r="AW165" s="86">
        <v>-1.4592882924776901E-2</v>
      </c>
      <c r="BF165" s="86">
        <v>-1.002908434459826E-4</v>
      </c>
      <c r="BG165" s="86">
        <v>-1.7051153460381111E-2</v>
      </c>
      <c r="BH165" s="86">
        <v>2.8010204081632569E-2</v>
      </c>
      <c r="BI165" s="86">
        <v>1.7866891657154489E-3</v>
      </c>
      <c r="BJ165" s="86">
        <v>1.114689125588431E-3</v>
      </c>
      <c r="BK165" s="86">
        <v>1.8557466287270059E-3</v>
      </c>
      <c r="BL165" s="86">
        <v>-2.0498888614473021E-3</v>
      </c>
      <c r="BM165" s="86">
        <v>-0.1056747593238795</v>
      </c>
      <c r="BN165" s="86">
        <v>1.3739468567726121E-3</v>
      </c>
      <c r="BO165" s="86">
        <v>-9.9539194366780603E-2</v>
      </c>
      <c r="BP165" s="86">
        <v>9.5506425552712715E-2</v>
      </c>
      <c r="BQ165" s="86">
        <v>2.5420066600574609E-2</v>
      </c>
    </row>
    <row r="166" spans="1:69" x14ac:dyDescent="0.25">
      <c r="A166" s="190">
        <v>269465</v>
      </c>
      <c r="B166" s="86" t="s">
        <v>551</v>
      </c>
      <c r="C166" s="86" t="s">
        <v>635</v>
      </c>
      <c r="E166" s="86" t="s">
        <v>636</v>
      </c>
      <c r="F166" s="86" t="s">
        <v>3012</v>
      </c>
      <c r="G166" s="86" t="s">
        <v>180</v>
      </c>
      <c r="H166" s="86" t="s">
        <v>180</v>
      </c>
      <c r="I166" s="86" t="s">
        <v>573</v>
      </c>
      <c r="J166" s="86">
        <v>0</v>
      </c>
      <c r="K166" s="86">
        <v>0</v>
      </c>
      <c r="L166" s="86" t="s">
        <v>2848</v>
      </c>
      <c r="X166" s="86">
        <v>1.018663702316873</v>
      </c>
      <c r="Y166" s="86">
        <v>0.48085253855484339</v>
      </c>
      <c r="Z166" s="86">
        <v>-9.2752711837761459E-2</v>
      </c>
      <c r="AF166" s="86">
        <v>-0.38851865955826348</v>
      </c>
      <c r="AG166" s="86">
        <v>-9.0999453307489805E-2</v>
      </c>
      <c r="AH166" s="86">
        <v>-6.7828381005276245E-2</v>
      </c>
      <c r="AI166" s="86">
        <v>-0.1430072028811524</v>
      </c>
      <c r="AJ166" s="86">
        <v>-7.4143448060563638E-2</v>
      </c>
      <c r="AK166" s="86">
        <v>-0.38851865955826348</v>
      </c>
      <c r="AM166" s="86">
        <v>0.1243022165125689</v>
      </c>
      <c r="AQ166" s="86">
        <v>0.17647862063101419</v>
      </c>
      <c r="AS166" s="86">
        <v>0.70265961667622134</v>
      </c>
    </row>
    <row r="167" spans="1:69" x14ac:dyDescent="0.25">
      <c r="A167" s="190">
        <v>42979</v>
      </c>
      <c r="B167" s="86" t="s">
        <v>637</v>
      </c>
      <c r="C167" s="86" t="s">
        <v>638</v>
      </c>
      <c r="E167" s="86" t="s">
        <v>639</v>
      </c>
      <c r="F167" s="86" t="s">
        <v>3013</v>
      </c>
      <c r="G167" s="86" t="s">
        <v>180</v>
      </c>
      <c r="H167" s="86" t="s">
        <v>180</v>
      </c>
      <c r="I167" s="86" t="s">
        <v>570</v>
      </c>
      <c r="J167" s="86">
        <v>0</v>
      </c>
      <c r="K167" s="86">
        <v>0</v>
      </c>
      <c r="L167" s="86" t="s">
        <v>2848</v>
      </c>
      <c r="U167" s="86">
        <v>0.30255920978785489</v>
      </c>
      <c r="V167" s="86">
        <v>-0.28284800064397969</v>
      </c>
      <c r="W167" s="86">
        <v>6.582866801320808E-3</v>
      </c>
      <c r="X167" s="86">
        <v>0.68555445270388171</v>
      </c>
      <c r="Y167" s="86">
        <v>0.50560443254991894</v>
      </c>
      <c r="Z167" s="86">
        <v>-0.13306465450198959</v>
      </c>
      <c r="AA167" s="86">
        <v>0.87653118144860809</v>
      </c>
      <c r="AB167" s="86">
        <v>-2.9442370129870169E-2</v>
      </c>
      <c r="AC167" s="86">
        <v>-2.3907849829351589E-2</v>
      </c>
      <c r="AD167" s="86">
        <v>-0.1225792253521126</v>
      </c>
      <c r="AE167" s="86">
        <v>-0.26338418289305049</v>
      </c>
      <c r="AF167" s="86">
        <v>-0.2158527738057987</v>
      </c>
      <c r="AG167" s="86">
        <v>-0.18903580717181431</v>
      </c>
      <c r="AH167" s="86">
        <v>-0.13508960400272099</v>
      </c>
      <c r="AI167" s="86">
        <v>-0.2231601143762682</v>
      </c>
      <c r="AJ167" s="86">
        <v>-7.4766102763382886E-2</v>
      </c>
      <c r="AK167" s="86">
        <v>-0.39999683439888278</v>
      </c>
      <c r="AL167" s="86">
        <v>2.1252396840868251</v>
      </c>
      <c r="AM167" s="86">
        <v>0.21627482758206101</v>
      </c>
      <c r="AP167" s="86">
        <v>0.1928795451473104</v>
      </c>
      <c r="AQ167" s="86">
        <v>0.19645999518536281</v>
      </c>
      <c r="AR167" s="86">
        <v>11.01693736303392</v>
      </c>
      <c r="AS167" s="86">
        <v>1.0993434606870029</v>
      </c>
      <c r="AT167" s="86">
        <v>8.4191477444095053E-2</v>
      </c>
      <c r="AU167" s="86">
        <v>9.8398442157135335E-2</v>
      </c>
      <c r="AV167" s="86">
        <v>1.7377539041656179E-2</v>
      </c>
      <c r="BF167" s="86">
        <v>1.9194073408912441E-2</v>
      </c>
      <c r="BG167" s="86">
        <v>-2.601872246696035E-2</v>
      </c>
      <c r="BH167" s="86">
        <v>7.3667844522968151E-2</v>
      </c>
      <c r="BI167" s="86">
        <v>-6.0030015007502824E-3</v>
      </c>
      <c r="BJ167" s="86">
        <v>8.0232034540301367E-2</v>
      </c>
      <c r="BK167" s="86">
        <v>7.8294345544603017E-2</v>
      </c>
      <c r="BL167" s="86">
        <v>3.3314383172256878E-2</v>
      </c>
      <c r="BM167" s="86">
        <v>-6.0915492957746453E-2</v>
      </c>
      <c r="BN167" s="86">
        <v>-7.0275979863358651E-2</v>
      </c>
      <c r="BO167" s="86">
        <v>-3.6234861853078337E-2</v>
      </c>
      <c r="BP167" s="86">
        <v>0.13890142964635069</v>
      </c>
      <c r="BQ167" s="86">
        <v>3.4868685067106497E-2</v>
      </c>
    </row>
    <row r="168" spans="1:69" x14ac:dyDescent="0.25">
      <c r="A168" s="190">
        <v>167015</v>
      </c>
      <c r="B168" s="86" t="s">
        <v>640</v>
      </c>
      <c r="C168" s="86" t="s">
        <v>641</v>
      </c>
      <c r="E168" s="86" t="s">
        <v>642</v>
      </c>
      <c r="F168" s="86" t="s">
        <v>3014</v>
      </c>
      <c r="G168" s="86" t="s">
        <v>180</v>
      </c>
      <c r="H168" s="86" t="s">
        <v>180</v>
      </c>
      <c r="I168" s="86" t="s">
        <v>404</v>
      </c>
      <c r="J168" s="86">
        <v>0</v>
      </c>
      <c r="K168" s="86">
        <v>0</v>
      </c>
      <c r="L168" s="86" t="s">
        <v>2848</v>
      </c>
      <c r="V168" s="86">
        <v>-0.3097915588387522</v>
      </c>
      <c r="W168" s="86">
        <v>3.5620309911314818E-2</v>
      </c>
      <c r="X168" s="86">
        <v>0.39349494126434448</v>
      </c>
      <c r="Y168" s="86">
        <v>0.44651802376976701</v>
      </c>
      <c r="Z168" s="86">
        <v>-5.1871856956602791E-2</v>
      </c>
      <c r="AA168" s="86">
        <v>6.3063063063063085E-2</v>
      </c>
      <c r="AD168" s="86">
        <v>-0.20434503299655429</v>
      </c>
      <c r="AE168" s="86">
        <v>-0.28372434017595299</v>
      </c>
      <c r="AF168" s="86">
        <v>-0.14996714848883061</v>
      </c>
      <c r="AG168" s="86">
        <v>-0.1166432443284481</v>
      </c>
      <c r="AH168" s="86">
        <v>-0.11643308178037889</v>
      </c>
      <c r="AI168" s="86">
        <v>-9.6467873624423162E-2</v>
      </c>
      <c r="AJ168" s="86">
        <v>-4.0336284768804347E-2</v>
      </c>
      <c r="AK168" s="86">
        <v>-0.44053876478317999</v>
      </c>
      <c r="AM168" s="86">
        <v>5.0859705741194812E-2</v>
      </c>
      <c r="AQ168" s="86">
        <v>0.14442572986242219</v>
      </c>
      <c r="AS168" s="86">
        <v>0.35008920641029201</v>
      </c>
      <c r="BF168" s="86">
        <v>2.406435339832291E-2</v>
      </c>
      <c r="BG168" s="86">
        <v>6.1909199840235463E-3</v>
      </c>
      <c r="BH168" s="86">
        <v>9.4938802514058951E-2</v>
      </c>
      <c r="BI168" s="86">
        <v>-6.3262839879154042E-2</v>
      </c>
      <c r="BJ168" s="86">
        <v>-4.7861704186286547E-2</v>
      </c>
      <c r="BK168" s="86">
        <v>-1.2194295779418549E-3</v>
      </c>
      <c r="BL168" s="86">
        <v>-3.5474462456759108E-2</v>
      </c>
      <c r="BM168" s="86">
        <v>-3.0028129395217928E-2</v>
      </c>
      <c r="BN168" s="86">
        <v>-1.439884809215264E-2</v>
      </c>
      <c r="BO168" s="86">
        <v>-9.3498904309714526E-3</v>
      </c>
    </row>
    <row r="169" spans="1:69" x14ac:dyDescent="0.25">
      <c r="A169" s="190">
        <v>421478</v>
      </c>
      <c r="B169" s="86" t="s">
        <v>643</v>
      </c>
      <c r="C169" s="86" t="s">
        <v>644</v>
      </c>
      <c r="E169" s="86" t="s">
        <v>645</v>
      </c>
      <c r="F169" s="86" t="s">
        <v>2895</v>
      </c>
      <c r="G169" s="86" t="s">
        <v>180</v>
      </c>
      <c r="H169" s="86" t="s">
        <v>180</v>
      </c>
      <c r="I169" s="86" t="s">
        <v>19</v>
      </c>
      <c r="J169" s="86">
        <v>0</v>
      </c>
      <c r="K169" s="86">
        <v>0</v>
      </c>
      <c r="L169" s="86" t="s">
        <v>2848</v>
      </c>
      <c r="M169" s="86">
        <v>2.5204159567593139E-2</v>
      </c>
      <c r="N169" s="86">
        <v>2.3820699366346121E-2</v>
      </c>
      <c r="O169" s="86">
        <v>0.1243556701030928</v>
      </c>
      <c r="P169" s="86">
        <v>7.5500770416024654E-2</v>
      </c>
      <c r="Q169" s="86">
        <v>0.1001828384086754</v>
      </c>
      <c r="R169" s="86">
        <v>-0.15229536069953839</v>
      </c>
      <c r="S169" s="86">
        <v>-0.43912316790948841</v>
      </c>
      <c r="T169" s="86">
        <v>7.5500770416024654E-2</v>
      </c>
      <c r="U169" s="86">
        <v>-0.207066757892679</v>
      </c>
      <c r="V169" s="86">
        <v>-0.1222169791085755</v>
      </c>
      <c r="W169" s="86">
        <v>-8.6738491674828611E-2</v>
      </c>
      <c r="X169" s="86">
        <v>0.78035851293855085</v>
      </c>
      <c r="AC169" s="86">
        <v>-2.6824864586020031E-2</v>
      </c>
      <c r="AD169" s="86">
        <v>-0.29471321238775883</v>
      </c>
      <c r="AE169" s="86">
        <v>-0.21966518146818359</v>
      </c>
      <c r="AF169" s="86">
        <v>-0.39267452500134559</v>
      </c>
      <c r="AG169" s="86">
        <v>-0.20842861809866059</v>
      </c>
      <c r="AH169" s="86">
        <v>-5.7874957294157842E-2</v>
      </c>
      <c r="AK169" s="86">
        <v>-0.59384251036116042</v>
      </c>
      <c r="AL169" s="86">
        <v>0.65100281152770001</v>
      </c>
      <c r="AM169" s="86">
        <v>0.1128175310207018</v>
      </c>
      <c r="AN169" s="86">
        <v>0.29686702987512059</v>
      </c>
      <c r="AP169" s="86">
        <v>0.14196065349103679</v>
      </c>
      <c r="AQ169" s="86">
        <v>0.20724506070475779</v>
      </c>
      <c r="AR169" s="86">
        <v>4.5836996304074678</v>
      </c>
      <c r="AS169" s="86">
        <v>0.54293074126657082</v>
      </c>
      <c r="AT169" s="86">
        <v>-5.7688751926040172E-2</v>
      </c>
      <c r="AU169" s="86">
        <v>3.8589835829681012E-3</v>
      </c>
      <c r="AV169" s="86">
        <v>9.8195876288659667E-2</v>
      </c>
      <c r="AW169" s="86">
        <v>2.3820699366346121E-2</v>
      </c>
      <c r="BF169" s="86">
        <v>6.6757892679112585E-2</v>
      </c>
      <c r="BG169" s="86">
        <v>-9.39618838189481E-2</v>
      </c>
      <c r="BH169" s="86">
        <v>6.4721646356877827E-3</v>
      </c>
      <c r="BI169" s="86">
        <v>-8.791760864104381E-3</v>
      </c>
      <c r="BJ169" s="86">
        <v>-6.0973137354282891E-2</v>
      </c>
      <c r="BK169" s="86">
        <v>7.3406379878016006E-3</v>
      </c>
      <c r="BL169" s="86">
        <v>2.1647109253603469E-2</v>
      </c>
      <c r="BM169" s="86">
        <v>-0.1191587559658048</v>
      </c>
      <c r="BN169" s="86">
        <v>-8.8500660881558502E-2</v>
      </c>
      <c r="BO169" s="86">
        <v>-1.7148981779206981E-2</v>
      </c>
      <c r="BP169" s="86">
        <v>2.1361216242222088E-2</v>
      </c>
      <c r="BQ169" s="86">
        <v>1.3555722138930641E-2</v>
      </c>
    </row>
    <row r="170" spans="1:69" x14ac:dyDescent="0.25">
      <c r="A170" s="190">
        <v>201137</v>
      </c>
      <c r="B170" s="86" t="s">
        <v>646</v>
      </c>
      <c r="C170" s="86" t="s">
        <v>647</v>
      </c>
      <c r="E170" s="86" t="s">
        <v>648</v>
      </c>
      <c r="F170" s="86" t="s">
        <v>3015</v>
      </c>
      <c r="G170" s="86" t="s">
        <v>180</v>
      </c>
      <c r="H170" s="86" t="s">
        <v>180</v>
      </c>
      <c r="I170" s="86" t="s">
        <v>19</v>
      </c>
      <c r="J170" s="86">
        <v>0</v>
      </c>
      <c r="K170" s="86">
        <v>0</v>
      </c>
      <c r="L170" s="86" t="s">
        <v>2848</v>
      </c>
      <c r="U170" s="86">
        <v>-0.13179148311306901</v>
      </c>
      <c r="V170" s="86">
        <v>-0.310379746835443</v>
      </c>
      <c r="W170" s="86">
        <v>-2.7333169170155051E-2</v>
      </c>
      <c r="X170" s="86">
        <v>1.2473713337022689</v>
      </c>
      <c r="Y170" s="86">
        <v>0.65022831050228302</v>
      </c>
      <c r="Z170" s="86">
        <v>-0.17545180722891571</v>
      </c>
      <c r="AA170" s="86">
        <v>0.32932932932932929</v>
      </c>
      <c r="AD170" s="86">
        <v>-0.1649011299435027</v>
      </c>
      <c r="AE170" s="86">
        <v>-8.9600868856910029E-2</v>
      </c>
      <c r="AF170" s="86">
        <v>-0.18531613976705491</v>
      </c>
      <c r="AG170" s="86">
        <v>-0.10174029451137891</v>
      </c>
      <c r="AH170" s="86">
        <v>-9.9519560741249152E-2</v>
      </c>
      <c r="AI170" s="86">
        <v>-0.2493112947658401</v>
      </c>
      <c r="AJ170" s="86">
        <v>-6.8513119533527747E-2</v>
      </c>
      <c r="AK170" s="86">
        <v>-0.30262063227953412</v>
      </c>
      <c r="AM170" s="86">
        <v>0.24070056860920649</v>
      </c>
      <c r="AQ170" s="86">
        <v>0.19475124502181351</v>
      </c>
      <c r="AS170" s="86">
        <v>1.234409320432573</v>
      </c>
      <c r="BI170" s="86">
        <v>-3.1779661016948508E-3</v>
      </c>
    </row>
    <row r="171" spans="1:69" x14ac:dyDescent="0.25">
      <c r="A171" s="190">
        <v>194474</v>
      </c>
      <c r="B171" s="86" t="s">
        <v>649</v>
      </c>
      <c r="C171" s="86" t="s">
        <v>650</v>
      </c>
      <c r="E171" s="86" t="s">
        <v>651</v>
      </c>
      <c r="F171" s="86" t="s">
        <v>2864</v>
      </c>
      <c r="G171" s="86" t="s">
        <v>180</v>
      </c>
      <c r="H171" s="86" t="s">
        <v>180</v>
      </c>
      <c r="I171" s="86" t="s">
        <v>19</v>
      </c>
      <c r="J171" s="86">
        <v>0</v>
      </c>
      <c r="K171" s="86">
        <v>0</v>
      </c>
      <c r="L171" s="86" t="s">
        <v>2848</v>
      </c>
      <c r="U171" s="86">
        <v>-0.14372298230758951</v>
      </c>
      <c r="V171" s="86">
        <v>-0.26439155520587448</v>
      </c>
      <c r="W171" s="86">
        <v>-0.26530022399383418</v>
      </c>
      <c r="X171" s="86">
        <v>0.42711305124944171</v>
      </c>
      <c r="Y171" s="86">
        <v>0.79155120389186528</v>
      </c>
      <c r="Z171" s="86">
        <v>-0.1650041135335254</v>
      </c>
      <c r="AA171" s="86">
        <v>0.87867078825347789</v>
      </c>
      <c r="AC171" s="86">
        <v>-7.0033744537257317E-2</v>
      </c>
      <c r="AD171" s="86">
        <v>-0.24593412036654841</v>
      </c>
      <c r="AE171" s="86">
        <v>-0.32839962997224798</v>
      </c>
      <c r="AF171" s="86">
        <v>-0.40456763615069302</v>
      </c>
      <c r="AG171" s="86">
        <v>-0.16724611767822251</v>
      </c>
      <c r="AH171" s="86">
        <v>-8.6314185327858436E-2</v>
      </c>
      <c r="AI171" s="86">
        <v>-0.2484123673109907</v>
      </c>
      <c r="AJ171" s="86">
        <v>-0.1143676982988318</v>
      </c>
      <c r="AK171" s="86">
        <v>-0.67185243021666996</v>
      </c>
      <c r="AL171" s="86">
        <v>0.5322061037528798</v>
      </c>
      <c r="AM171" s="86">
        <v>0.1058335765533918</v>
      </c>
      <c r="AP171" s="86">
        <v>0.24754038001483311</v>
      </c>
      <c r="AQ171" s="86">
        <v>0.22676620805270559</v>
      </c>
      <c r="AR171" s="86">
        <v>2.1487738167509272</v>
      </c>
      <c r="AS171" s="86">
        <v>0.46539456152316427</v>
      </c>
      <c r="AT171" s="86">
        <v>-9.0819194337462328E-2</v>
      </c>
      <c r="AU171" s="86">
        <v>7.5905890434484036E-2</v>
      </c>
      <c r="AV171" s="86">
        <v>4.1277381894958998E-2</v>
      </c>
      <c r="BF171" s="86">
        <v>7.7810954142341293E-2</v>
      </c>
      <c r="BG171" s="86">
        <v>-5.1684928674798458E-2</v>
      </c>
      <c r="BH171" s="86">
        <v>-9.8975365162414786E-3</v>
      </c>
      <c r="BI171" s="86">
        <v>-6.0771534261053313E-2</v>
      </c>
      <c r="BJ171" s="86">
        <v>-5.1997374343585867E-2</v>
      </c>
      <c r="BK171" s="86">
        <v>-2.1168208121074231E-2</v>
      </c>
      <c r="BL171" s="86">
        <v>0.11687130513869939</v>
      </c>
      <c r="BM171" s="86">
        <v>-4.2480998914223737E-2</v>
      </c>
      <c r="BN171" s="86">
        <v>-4.9231190400146008E-2</v>
      </c>
      <c r="BO171" s="86">
        <v>-3.2584701026970093E-2</v>
      </c>
      <c r="BP171" s="86">
        <v>1.6865915968054201E-2</v>
      </c>
      <c r="BQ171" s="86">
        <v>-4.1074013075809712E-2</v>
      </c>
    </row>
    <row r="172" spans="1:69" x14ac:dyDescent="0.25">
      <c r="A172" s="190">
        <v>50978</v>
      </c>
      <c r="B172" s="86" t="s">
        <v>652</v>
      </c>
      <c r="C172" s="86" t="s">
        <v>653</v>
      </c>
      <c r="E172" s="86" t="s">
        <v>654</v>
      </c>
      <c r="F172" s="86" t="s">
        <v>3016</v>
      </c>
      <c r="G172" s="86" t="s">
        <v>180</v>
      </c>
      <c r="H172" s="86" t="s">
        <v>180</v>
      </c>
      <c r="I172" s="86" t="s">
        <v>573</v>
      </c>
      <c r="J172" s="86">
        <v>0</v>
      </c>
      <c r="K172" s="86">
        <v>0</v>
      </c>
      <c r="L172" s="86" t="s">
        <v>2848</v>
      </c>
      <c r="M172" s="86">
        <v>-3.4462375125613343E-2</v>
      </c>
      <c r="N172" s="86">
        <v>-1.4061258176927269E-3</v>
      </c>
      <c r="O172" s="86">
        <v>-3.793144068794907E-2</v>
      </c>
      <c r="P172" s="86">
        <v>-0.13315289497426111</v>
      </c>
      <c r="Q172" s="86">
        <v>-0.15638880280962711</v>
      </c>
      <c r="R172" s="86">
        <v>-0.3182235578929794</v>
      </c>
      <c r="S172" s="86">
        <v>-0.1458453171573498</v>
      </c>
      <c r="T172" s="86">
        <v>-0.13315289497426111</v>
      </c>
      <c r="U172" s="86">
        <v>-9.7211575316213161E-2</v>
      </c>
      <c r="V172" s="86">
        <v>-0.20036778790897239</v>
      </c>
      <c r="W172" s="86">
        <v>0.28790644890709038</v>
      </c>
      <c r="X172" s="86">
        <v>0.69939627704175722</v>
      </c>
      <c r="Y172" s="86">
        <v>0.33609679587721281</v>
      </c>
      <c r="Z172" s="86">
        <v>-0.23031818573769081</v>
      </c>
      <c r="AA172" s="86">
        <v>0.1583100279664402</v>
      </c>
      <c r="AB172" s="86">
        <v>-6.4561337942632857E-2</v>
      </c>
      <c r="AC172" s="86">
        <v>-0.20404922588328711</v>
      </c>
      <c r="AD172" s="86">
        <v>-0.28881241997439178</v>
      </c>
      <c r="AE172" s="86">
        <v>-0.15537383177570091</v>
      </c>
      <c r="AF172" s="86">
        <v>-0.14543091471339581</v>
      </c>
      <c r="AG172" s="86">
        <v>-2.4072426605264551E-2</v>
      </c>
      <c r="AH172" s="86">
        <v>-0.18512898330804239</v>
      </c>
      <c r="AI172" s="86">
        <v>-0.28153833591900052</v>
      </c>
      <c r="AJ172" s="86">
        <v>-6.7491032659996134E-2</v>
      </c>
      <c r="AK172" s="86">
        <v>-0.28153833591900052</v>
      </c>
      <c r="AL172" s="86">
        <v>-0.2080902260746185</v>
      </c>
      <c r="AM172" s="86">
        <v>0.1185796035052091</v>
      </c>
      <c r="AN172" s="86">
        <v>-0.39970312489951337</v>
      </c>
      <c r="AO172" s="86">
        <v>5.026235417233571E-2</v>
      </c>
      <c r="AP172" s="86">
        <v>0.40771389330664948</v>
      </c>
      <c r="AQ172" s="86">
        <v>0.31308355289677148</v>
      </c>
      <c r="AR172" s="86">
        <v>-0.51111342067099486</v>
      </c>
      <c r="AS172" s="86">
        <v>0.37779623305787718</v>
      </c>
      <c r="AT172" s="86">
        <v>-0.14084806028763999</v>
      </c>
      <c r="AU172" s="86">
        <v>9.1420100067947097E-3</v>
      </c>
      <c r="AV172" s="86">
        <v>-3.6576746377665281E-2</v>
      </c>
      <c r="AW172" s="86">
        <v>-1.4061258176927269E-3</v>
      </c>
      <c r="BF172" s="86">
        <v>0.15091989267918751</v>
      </c>
      <c r="BG172" s="86">
        <v>-4.9746066106069457E-2</v>
      </c>
      <c r="BH172" s="86">
        <v>5.3883558943355059E-3</v>
      </c>
      <c r="BI172" s="86">
        <v>-1.5206971677559911E-2</v>
      </c>
      <c r="BJ172" s="86">
        <v>-4.813946285562587E-2</v>
      </c>
      <c r="BK172" s="86">
        <v>3.3421652024357318E-2</v>
      </c>
      <c r="BL172" s="86">
        <v>-5.2671824397265143E-2</v>
      </c>
      <c r="BM172" s="86">
        <v>-8.9122073975594684E-2</v>
      </c>
      <c r="BN172" s="86">
        <v>-3.7721783211570159E-2</v>
      </c>
      <c r="BO172" s="86">
        <v>-3.9716971387253393E-2</v>
      </c>
      <c r="BP172" s="86">
        <v>5.2708008390254246E-3</v>
      </c>
      <c r="BQ172" s="86">
        <v>3.5045317220543833E-2</v>
      </c>
    </row>
    <row r="173" spans="1:69" x14ac:dyDescent="0.25">
      <c r="A173" s="190">
        <v>37042</v>
      </c>
      <c r="B173" s="86" t="s">
        <v>655</v>
      </c>
      <c r="C173" s="86" t="s">
        <v>656</v>
      </c>
      <c r="E173" s="86" t="s">
        <v>657</v>
      </c>
      <c r="F173" s="86" t="s">
        <v>3017</v>
      </c>
      <c r="G173" s="86" t="s">
        <v>180</v>
      </c>
      <c r="H173" s="86" t="s">
        <v>180</v>
      </c>
      <c r="I173" s="86" t="s">
        <v>573</v>
      </c>
      <c r="J173" s="86">
        <v>0</v>
      </c>
      <c r="K173" s="86">
        <v>0</v>
      </c>
      <c r="L173" s="86" t="s">
        <v>2848</v>
      </c>
      <c r="M173" s="86">
        <v>5.5423387623851914E-3</v>
      </c>
      <c r="N173" s="86">
        <v>5.6737959525177128E-3</v>
      </c>
      <c r="O173" s="86">
        <v>2.300654290121806E-2</v>
      </c>
      <c r="P173" s="86">
        <v>5.6559718712229312E-2</v>
      </c>
      <c r="Q173" s="86">
        <v>5.4127384345538099E-2</v>
      </c>
      <c r="R173" s="86">
        <v>2.535188739603322E-2</v>
      </c>
      <c r="S173" s="86">
        <v>2.010343455775088E-2</v>
      </c>
      <c r="T173" s="86">
        <v>5.6559718712229312E-2</v>
      </c>
      <c r="U173" s="86">
        <v>3.4645445502344829E-2</v>
      </c>
      <c r="V173" s="86">
        <v>-3.7556759122490353E-2</v>
      </c>
      <c r="W173" s="86">
        <v>6.7191716693286718E-3</v>
      </c>
      <c r="X173" s="86">
        <v>0.50169547597386477</v>
      </c>
      <c r="Y173" s="86">
        <v>0.45010793955384992</v>
      </c>
      <c r="Z173" s="86">
        <v>-0.10622789152106329</v>
      </c>
      <c r="AA173" s="86">
        <v>0.44658086525042617</v>
      </c>
      <c r="AB173" s="86">
        <v>-0.10312217509213541</v>
      </c>
      <c r="AC173" s="86">
        <v>-4.9090246432476392E-2</v>
      </c>
      <c r="AD173" s="86">
        <v>-2.0791143512892719E-3</v>
      </c>
      <c r="AE173" s="86">
        <v>-0.2120235885115212</v>
      </c>
      <c r="AF173" s="86">
        <v>-0.1805072103431129</v>
      </c>
      <c r="AG173" s="86">
        <v>-9.7747078430585055E-2</v>
      </c>
      <c r="AH173" s="86">
        <v>-7.3468814384716349E-2</v>
      </c>
      <c r="AI173" s="86">
        <v>-0.14275433095152421</v>
      </c>
      <c r="AJ173" s="86">
        <v>-4.6010329925160708E-2</v>
      </c>
      <c r="AK173" s="86">
        <v>-0.34763347045793591</v>
      </c>
      <c r="AL173" s="86">
        <v>0.41730383221734663</v>
      </c>
      <c r="AM173" s="86">
        <v>0.177410376761898</v>
      </c>
      <c r="AN173" s="86">
        <v>0.21712698145878989</v>
      </c>
      <c r="AO173" s="86">
        <v>0.1208963041396707</v>
      </c>
      <c r="AP173" s="86">
        <v>0.19967967754526211</v>
      </c>
      <c r="AQ173" s="86">
        <v>0.19451458060960411</v>
      </c>
      <c r="AR173" s="86">
        <v>2.088374844928274</v>
      </c>
      <c r="AS173" s="86">
        <v>0.91053616453018182</v>
      </c>
      <c r="AT173" s="86">
        <v>-4.09845071970113E-2</v>
      </c>
      <c r="AU173" s="86">
        <v>7.4702108157653546E-2</v>
      </c>
      <c r="AV173" s="86">
        <v>1.7234959306346109E-2</v>
      </c>
      <c r="AW173" s="86">
        <v>5.6737959525177128E-3</v>
      </c>
      <c r="BF173" s="86">
        <v>6.6420349580787352E-2</v>
      </c>
      <c r="BG173" s="86">
        <v>-1.5857363679974479E-2</v>
      </c>
      <c r="BH173" s="86">
        <v>9.0448723156499877E-3</v>
      </c>
      <c r="BI173" s="86">
        <v>2.6623010654571729E-2</v>
      </c>
      <c r="BJ173" s="86">
        <v>-2.6220165738634841E-2</v>
      </c>
      <c r="BK173" s="86">
        <v>-1.4550335570469921E-2</v>
      </c>
      <c r="BL173" s="86">
        <v>4.6066252587991803E-2</v>
      </c>
      <c r="BM173" s="86">
        <v>-5.6069168467928858E-2</v>
      </c>
      <c r="BN173" s="86">
        <v>-9.5279459268710065E-3</v>
      </c>
      <c r="BO173" s="86">
        <v>-8.5233501425125979E-3</v>
      </c>
      <c r="BP173" s="86">
        <v>2.3827293584321559E-2</v>
      </c>
      <c r="BQ173" s="86">
        <v>-2.3969113625395441E-2</v>
      </c>
    </row>
    <row r="174" spans="1:69" x14ac:dyDescent="0.25">
      <c r="A174" s="190">
        <v>52345</v>
      </c>
      <c r="B174" s="86" t="s">
        <v>658</v>
      </c>
      <c r="C174" s="86" t="s">
        <v>659</v>
      </c>
      <c r="E174" s="86" t="s">
        <v>1134</v>
      </c>
      <c r="F174" s="86" t="s">
        <v>3018</v>
      </c>
      <c r="G174" s="86" t="s">
        <v>180</v>
      </c>
      <c r="H174" s="86" t="s">
        <v>180</v>
      </c>
      <c r="I174" s="86" t="s">
        <v>660</v>
      </c>
      <c r="J174" s="86">
        <v>0</v>
      </c>
      <c r="K174" s="86">
        <v>0</v>
      </c>
      <c r="L174" s="86" t="s">
        <v>2848</v>
      </c>
      <c r="M174" s="86">
        <v>5.061270107372362E-2</v>
      </c>
      <c r="N174" s="86">
        <v>3.9082547076704437E-2</v>
      </c>
      <c r="O174" s="86">
        <v>0.10205790608579141</v>
      </c>
      <c r="P174" s="86">
        <v>0.1842569992013767</v>
      </c>
      <c r="Q174" s="86">
        <v>0.50375639157882701</v>
      </c>
      <c r="R174" s="86">
        <v>0.11913771844040991</v>
      </c>
      <c r="S174" s="86">
        <v>9.4923964945250461E-3</v>
      </c>
      <c r="T174" s="86">
        <v>0.1842569992013767</v>
      </c>
      <c r="U174" s="86">
        <v>-3.1578832705169813E-2</v>
      </c>
      <c r="V174" s="86">
        <v>-2.8601661287762651E-2</v>
      </c>
      <c r="W174" s="86">
        <v>2.4111400086692662E-2</v>
      </c>
      <c r="X174" s="86">
        <v>0.82975432752364497</v>
      </c>
      <c r="Y174" s="86">
        <v>0.57539124730578228</v>
      </c>
      <c r="Z174" s="86">
        <v>-0.15060097110562759</v>
      </c>
      <c r="AA174" s="86">
        <v>1.374110236220472</v>
      </c>
      <c r="AB174" s="86">
        <v>-1.489295687247905E-2</v>
      </c>
      <c r="AC174" s="86">
        <v>-4.2510757758050598E-2</v>
      </c>
      <c r="AD174" s="86">
        <v>-0.30198197479661831</v>
      </c>
      <c r="AE174" s="86">
        <v>-0.21689125767367601</v>
      </c>
      <c r="AF174" s="86">
        <v>-0.24066420603808791</v>
      </c>
      <c r="AG174" s="86">
        <v>-0.10953907176881</v>
      </c>
      <c r="AH174" s="86">
        <v>-0.13805064169268119</v>
      </c>
      <c r="AI174" s="86">
        <v>-0.29786462237914452</v>
      </c>
      <c r="AJ174" s="86">
        <v>-0.10688168918591701</v>
      </c>
      <c r="AK174" s="86">
        <v>-0.42701180938039618</v>
      </c>
      <c r="AL174" s="86">
        <v>0.95978550322057643</v>
      </c>
      <c r="AM174" s="86">
        <v>0.32940767694893142</v>
      </c>
      <c r="AN174" s="86">
        <v>0.82939294804726282</v>
      </c>
      <c r="AO174" s="86">
        <v>0.2432626441572632</v>
      </c>
      <c r="AP174" s="86">
        <v>0.24492682174189581</v>
      </c>
      <c r="AQ174" s="86">
        <v>0.26697502738786172</v>
      </c>
      <c r="AR174" s="86">
        <v>3.9174463613595321</v>
      </c>
      <c r="AS174" s="86">
        <v>1.232736498168302</v>
      </c>
      <c r="AT174" s="86">
        <v>3.7749007345083907E-2</v>
      </c>
      <c r="AU174" s="86">
        <v>6.0872110038045157E-2</v>
      </c>
      <c r="AV174" s="86">
        <v>6.0606694998639243E-2</v>
      </c>
      <c r="AW174" s="86">
        <v>3.9082547076704437E-2</v>
      </c>
      <c r="BF174" s="86">
        <v>9.2612361386462227E-2</v>
      </c>
      <c r="BG174" s="86">
        <v>-5.0526399744775907E-2</v>
      </c>
      <c r="BH174" s="86">
        <v>-8.5051871141164082E-3</v>
      </c>
      <c r="BI174" s="86">
        <v>-2.725944125558644E-2</v>
      </c>
      <c r="BJ174" s="86">
        <v>-8.3264381831642087E-2</v>
      </c>
      <c r="BK174" s="86">
        <v>-1.7220084556552879E-3</v>
      </c>
      <c r="BL174" s="86">
        <v>9.8835341843229063E-2</v>
      </c>
      <c r="BM174" s="86">
        <v>-6.4416945445884388E-2</v>
      </c>
      <c r="BN174" s="86">
        <v>-0.22887824219395339</v>
      </c>
      <c r="BO174" s="86">
        <v>0.2371811352015312</v>
      </c>
      <c r="BP174" s="86">
        <v>8.0812745324410074E-4</v>
      </c>
      <c r="BQ174" s="86">
        <v>6.8403945684547551E-3</v>
      </c>
    </row>
    <row r="175" spans="1:69" x14ac:dyDescent="0.25">
      <c r="A175" s="190">
        <v>194517</v>
      </c>
      <c r="B175" s="86" t="s">
        <v>661</v>
      </c>
      <c r="C175" s="86" t="s">
        <v>662</v>
      </c>
      <c r="E175" s="86" t="s">
        <v>663</v>
      </c>
      <c r="F175" s="86" t="s">
        <v>3019</v>
      </c>
      <c r="G175" s="86" t="s">
        <v>180</v>
      </c>
      <c r="H175" s="86" t="s">
        <v>180</v>
      </c>
      <c r="J175" s="86">
        <v>0</v>
      </c>
      <c r="K175" s="86">
        <v>0</v>
      </c>
      <c r="L175" s="86" t="s">
        <v>2848</v>
      </c>
      <c r="V175" s="86">
        <v>-0.13023255813953491</v>
      </c>
      <c r="W175" s="86">
        <v>-0.1723278985507247</v>
      </c>
      <c r="X175" s="86">
        <v>0.73926742812130763</v>
      </c>
      <c r="Y175" s="86">
        <v>0.26886556721639199</v>
      </c>
      <c r="Z175" s="86">
        <v>4.2730588848358453E-2</v>
      </c>
      <c r="AA175" s="86">
        <v>0.77029520295202936</v>
      </c>
      <c r="AD175" s="86">
        <v>-0.1138249940716148</v>
      </c>
      <c r="AE175" s="86">
        <v>-0.11448467966573821</v>
      </c>
      <c r="AF175" s="86">
        <v>-0.29792238337906712</v>
      </c>
      <c r="AG175" s="86">
        <v>-0.16433685646096141</v>
      </c>
      <c r="AH175" s="86">
        <v>-9.2034667767230655E-2</v>
      </c>
      <c r="AI175" s="86">
        <v>-0.1547397769516729</v>
      </c>
      <c r="AJ175" s="86">
        <v>-0.10756972111553779</v>
      </c>
      <c r="AK175" s="86">
        <v>-0.39572716581732648</v>
      </c>
      <c r="AM175" s="86">
        <v>7.0490160532565183E-2</v>
      </c>
      <c r="AQ175" s="86">
        <v>0.11635025647701</v>
      </c>
      <c r="AS175" s="86">
        <v>0.60328482351048818</v>
      </c>
      <c r="BF175" s="86">
        <v>4.5611827618748053E-2</v>
      </c>
      <c r="BG175" s="86">
        <v>-1.955475330926593E-2</v>
      </c>
      <c r="BH175" s="86">
        <v>8.9598036207425569E-2</v>
      </c>
      <c r="BI175" s="86">
        <v>6.7586595325260346E-2</v>
      </c>
      <c r="BJ175" s="86">
        <v>-2.2685307306779201E-2</v>
      </c>
      <c r="BK175" s="86">
        <v>-8.0971659919029104E-3</v>
      </c>
      <c r="BL175" s="86">
        <v>8.9795918367348015E-3</v>
      </c>
      <c r="BM175" s="86">
        <v>3.2362459546926292E-3</v>
      </c>
      <c r="BN175" s="86">
        <v>6.7591878694422958E-2</v>
      </c>
      <c r="BO175" s="86">
        <v>-3.6831969186326363E-2</v>
      </c>
      <c r="BP175" s="86">
        <v>-2.2994251437140841E-2</v>
      </c>
    </row>
    <row r="176" spans="1:69" x14ac:dyDescent="0.25">
      <c r="A176" s="190">
        <v>48646</v>
      </c>
      <c r="B176" s="86" t="s">
        <v>664</v>
      </c>
      <c r="C176" s="86" t="s">
        <v>665</v>
      </c>
      <c r="E176" s="86" t="s">
        <v>666</v>
      </c>
      <c r="F176" s="86" t="s">
        <v>3020</v>
      </c>
      <c r="G176" s="86" t="s">
        <v>180</v>
      </c>
      <c r="H176" s="86" t="s">
        <v>180</v>
      </c>
      <c r="J176" s="86">
        <v>0</v>
      </c>
      <c r="K176" s="86">
        <v>0</v>
      </c>
      <c r="L176" s="86" t="s">
        <v>2848</v>
      </c>
      <c r="M176" s="86">
        <v>-4.3395645028759262E-2</v>
      </c>
      <c r="N176" s="86">
        <v>-1.7122655198796851E-2</v>
      </c>
      <c r="O176" s="86">
        <v>-2.0404943465684999E-2</v>
      </c>
      <c r="P176" s="86">
        <v>6.7082951420714965E-2</v>
      </c>
      <c r="Q176" s="86">
        <v>7.6207534088282847E-2</v>
      </c>
      <c r="R176" s="86">
        <v>2.7753255352019449E-2</v>
      </c>
      <c r="S176" s="86">
        <v>0.2442885771543086</v>
      </c>
      <c r="T176" s="86">
        <v>6.7082951420714965E-2</v>
      </c>
      <c r="U176" s="86">
        <v>-7.6743789437780929E-3</v>
      </c>
      <c r="V176" s="86">
        <v>-0.1002046035805626</v>
      </c>
      <c r="W176" s="86">
        <v>0.30159786950732359</v>
      </c>
      <c r="X176" s="86">
        <v>0.45050700144857547</v>
      </c>
      <c r="Y176" s="86">
        <v>0.44119693806541421</v>
      </c>
      <c r="Z176" s="86">
        <v>-2.2448979591836671E-2</v>
      </c>
      <c r="AA176" s="86">
        <v>0.38157894736842102</v>
      </c>
      <c r="AB176" s="86">
        <v>-5.1693404634581157E-2</v>
      </c>
      <c r="AC176" s="86">
        <v>-4.5038578862372142E-2</v>
      </c>
      <c r="AD176" s="86">
        <v>-7.2815004634425626E-2</v>
      </c>
      <c r="AE176" s="86">
        <v>-0.1299644413281914</v>
      </c>
      <c r="AF176" s="86">
        <v>-0.15335463258785939</v>
      </c>
      <c r="AG176" s="86">
        <v>-9.9202834366696274E-2</v>
      </c>
      <c r="AH176" s="86">
        <v>-0.1010471204188481</v>
      </c>
      <c r="AI176" s="86">
        <v>-0.12750455373406189</v>
      </c>
      <c r="AJ176" s="86">
        <v>-5.8214747736093191E-2</v>
      </c>
      <c r="AK176" s="86">
        <v>-0.15755997395702909</v>
      </c>
      <c r="AL176" s="86">
        <v>0.3357249567758982</v>
      </c>
      <c r="AM176" s="86">
        <v>0.16900876356907929</v>
      </c>
      <c r="AN176" s="86">
        <v>0.26097881540033979</v>
      </c>
      <c r="AO176" s="86">
        <v>0.14937493791125411</v>
      </c>
      <c r="AP176" s="86">
        <v>0.14856072997428829</v>
      </c>
      <c r="AQ176" s="86">
        <v>0.1650620638901158</v>
      </c>
      <c r="AR176" s="86">
        <v>2.2578452612983191</v>
      </c>
      <c r="AS176" s="86">
        <v>1.022106127868124</v>
      </c>
      <c r="AT176" s="86">
        <v>-7.7910174152154843E-3</v>
      </c>
      <c r="AU176" s="86">
        <v>8.735565819861435E-2</v>
      </c>
      <c r="AV176" s="86">
        <v>-3.3394688403891588E-3</v>
      </c>
      <c r="AW176" s="86">
        <v>-1.7122655198796851E-2</v>
      </c>
      <c r="BF176" s="86">
        <v>-9.351372861122198E-3</v>
      </c>
      <c r="BG176" s="86">
        <v>-2.220755745559921E-2</v>
      </c>
      <c r="BH176" s="86">
        <v>3.7237008128172773E-2</v>
      </c>
      <c r="BI176" s="86">
        <v>1.589906076722869E-2</v>
      </c>
      <c r="BJ176" s="86">
        <v>-2.5034809245335628E-2</v>
      </c>
      <c r="BK176" s="86">
        <v>4.7727856959241421E-2</v>
      </c>
      <c r="BL176" s="86">
        <v>-4.2200534322010867E-2</v>
      </c>
      <c r="BM176" s="86">
        <v>-3.1963340354072889E-2</v>
      </c>
      <c r="BN176" s="86">
        <v>-8.3080272732483085E-3</v>
      </c>
      <c r="BO176" s="86">
        <v>-5.1710191818811202E-3</v>
      </c>
      <c r="BP176" s="86">
        <v>6.7369399192727109E-3</v>
      </c>
      <c r="BQ176" s="86">
        <v>3.9973542691169586E-3</v>
      </c>
    </row>
    <row r="177" spans="1:69" x14ac:dyDescent="0.25">
      <c r="A177" s="190">
        <v>240446</v>
      </c>
      <c r="B177" s="86" t="s">
        <v>667</v>
      </c>
      <c r="C177" s="86" t="s">
        <v>668</v>
      </c>
      <c r="E177" s="86" t="s">
        <v>669</v>
      </c>
      <c r="F177" s="86" t="s">
        <v>3021</v>
      </c>
      <c r="G177" s="86" t="s">
        <v>180</v>
      </c>
      <c r="H177" s="86" t="s">
        <v>180</v>
      </c>
      <c r="J177" s="86">
        <v>0</v>
      </c>
      <c r="K177" s="86">
        <v>0</v>
      </c>
      <c r="L177" s="86" t="s">
        <v>2848</v>
      </c>
      <c r="M177" s="86">
        <v>3.9476163557565343E-2</v>
      </c>
      <c r="O177" s="86">
        <v>1.8869666933448052E-2</v>
      </c>
      <c r="Q177" s="86">
        <v>9.3422747844471576E-2</v>
      </c>
      <c r="R177" s="86">
        <v>7.4817340477350225E-2</v>
      </c>
      <c r="S177" s="86">
        <v>-6.8630761438460253E-2</v>
      </c>
      <c r="V177" s="86">
        <v>-0.14134885353299009</v>
      </c>
      <c r="W177" s="86">
        <v>-9.2886299325236066E-2</v>
      </c>
      <c r="X177" s="86">
        <v>0.58827230019648402</v>
      </c>
      <c r="Y177" s="86">
        <v>0.45864720344191778</v>
      </c>
      <c r="Z177" s="86">
        <v>8.9022757697456489E-2</v>
      </c>
      <c r="AA177" s="86">
        <v>0.48656716417910473</v>
      </c>
      <c r="AC177" s="86">
        <v>-3.3186579626537038E-2</v>
      </c>
      <c r="AD177" s="86">
        <v>-9.78009075619585E-2</v>
      </c>
      <c r="AE177" s="86">
        <v>-0.26182200543271911</v>
      </c>
      <c r="AF177" s="86">
        <v>-0.25247085364959537</v>
      </c>
      <c r="AG177" s="86">
        <v>-0.12841172344373669</v>
      </c>
      <c r="AH177" s="86">
        <v>-0.11084184365115229</v>
      </c>
      <c r="AI177" s="86">
        <v>-0.12905092592592601</v>
      </c>
      <c r="AJ177" s="86">
        <v>-6.258234519104082E-2</v>
      </c>
      <c r="AK177" s="86">
        <v>-0.42454145246074398</v>
      </c>
      <c r="AL177" s="86">
        <v>0.38526795203488778</v>
      </c>
      <c r="AM177" s="86">
        <v>0.1793956350248154</v>
      </c>
      <c r="AP177" s="86">
        <v>0.1643292698063967</v>
      </c>
      <c r="AQ177" s="86">
        <v>0.20063329943250241</v>
      </c>
      <c r="AR177" s="86">
        <v>2.3426753852189899</v>
      </c>
      <c r="AS177" s="86">
        <v>0.89266247897516016</v>
      </c>
      <c r="AU177" s="86">
        <v>7.8337303318012586E-2</v>
      </c>
      <c r="BF177" s="86">
        <v>7.3367621512994141E-2</v>
      </c>
      <c r="BG177" s="86">
        <v>-1.9452289531304619E-2</v>
      </c>
      <c r="BH177" s="86">
        <v>-1.456310679611605E-3</v>
      </c>
      <c r="BI177" s="86">
        <v>-6.3198833252310349E-3</v>
      </c>
      <c r="BJ177" s="86">
        <v>-2.0971950424005129E-2</v>
      </c>
      <c r="BK177" s="86">
        <v>3.9977346170503303E-3</v>
      </c>
      <c r="BL177" s="86">
        <v>3.1754985565915612E-2</v>
      </c>
      <c r="BM177" s="86">
        <v>-5.2453849617289487E-2</v>
      </c>
      <c r="BN177" s="86">
        <v>7.454987186740647E-3</v>
      </c>
      <c r="BO177" s="86">
        <v>-2.570116613260209E-2</v>
      </c>
      <c r="BP177" s="86">
        <v>8.6461194181670642E-3</v>
      </c>
    </row>
    <row r="178" spans="1:69" x14ac:dyDescent="0.25">
      <c r="A178" s="190">
        <v>244533</v>
      </c>
      <c r="B178" s="86" t="s">
        <v>670</v>
      </c>
      <c r="C178" s="86" t="s">
        <v>671</v>
      </c>
      <c r="E178" s="86" t="s">
        <v>672</v>
      </c>
      <c r="F178" s="86" t="s">
        <v>3022</v>
      </c>
      <c r="G178" s="86" t="s">
        <v>180</v>
      </c>
      <c r="H178" s="86" t="s">
        <v>180</v>
      </c>
      <c r="J178" s="86">
        <v>0</v>
      </c>
      <c r="K178" s="86">
        <v>0</v>
      </c>
      <c r="L178" s="86" t="s">
        <v>2848</v>
      </c>
      <c r="M178" s="86">
        <v>6.2779037021773565E-2</v>
      </c>
      <c r="N178" s="86">
        <v>3.775989268947022E-2</v>
      </c>
      <c r="O178" s="86">
        <v>3.7342451059265258E-2</v>
      </c>
      <c r="P178" s="86">
        <v>0.2103410513141426</v>
      </c>
      <c r="Q178" s="86">
        <v>0.17397572078907439</v>
      </c>
      <c r="R178" s="86">
        <v>0.15083674228337671</v>
      </c>
      <c r="S178" s="86">
        <v>5.6393800778316461E-2</v>
      </c>
      <c r="T178" s="86">
        <v>0.2103410513141426</v>
      </c>
      <c r="U178" s="86">
        <v>6.7200934969530168E-2</v>
      </c>
      <c r="V178" s="86">
        <v>-6.3628546861564939E-2</v>
      </c>
      <c r="W178" s="86">
        <v>-9.0631219789593431E-2</v>
      </c>
      <c r="X178" s="86">
        <v>0.59990901853747314</v>
      </c>
      <c r="Y178" s="86">
        <v>1.2868660598179451</v>
      </c>
      <c r="Z178" s="86">
        <v>0.97889861039629444</v>
      </c>
      <c r="AA178" s="86">
        <v>0.85047619047619039</v>
      </c>
      <c r="AC178" s="86">
        <v>-4.4057780695994822E-2</v>
      </c>
      <c r="AD178" s="86">
        <v>-0.1240235713306838</v>
      </c>
      <c r="AE178" s="86">
        <v>-0.41306857538674668</v>
      </c>
      <c r="AF178" s="86">
        <v>-0.3931491712707183</v>
      </c>
      <c r="AG178" s="86">
        <v>-0.1211776859504132</v>
      </c>
      <c r="AH178" s="86">
        <v>-0.23464606812713701</v>
      </c>
      <c r="AI178" s="86">
        <v>-0.30645743145743137</v>
      </c>
      <c r="AJ178" s="86">
        <v>-9.5770539620806922E-2</v>
      </c>
      <c r="AK178" s="86">
        <v>-0.57867403314917121</v>
      </c>
      <c r="AL178" s="86">
        <v>1.1028540118496</v>
      </c>
      <c r="AM178" s="86">
        <v>0.34195689075302083</v>
      </c>
      <c r="AN178" s="86">
        <v>0.97742106188661459</v>
      </c>
      <c r="AP178" s="86">
        <v>0.16266204722623731</v>
      </c>
      <c r="AQ178" s="86">
        <v>0.30527463315981751</v>
      </c>
      <c r="AR178" s="86">
        <v>6.7782018858258031</v>
      </c>
      <c r="AS178" s="86">
        <v>1.1191859298237961</v>
      </c>
      <c r="AT178" s="86">
        <v>3.3010012515644498E-2</v>
      </c>
      <c r="AU178" s="86">
        <v>6.4440405876116991E-2</v>
      </c>
      <c r="AV178" s="86">
        <v>-4.022526146419958E-4</v>
      </c>
      <c r="AW178" s="86">
        <v>3.775989268947022E-2</v>
      </c>
      <c r="BF178" s="86">
        <v>0.1750563486100678</v>
      </c>
      <c r="BG178" s="86">
        <v>-7.4381926683717015E-2</v>
      </c>
      <c r="BH178" s="86">
        <v>2.5328114206769611E-2</v>
      </c>
      <c r="BI178" s="86">
        <v>2.2381914813982991E-2</v>
      </c>
      <c r="BJ178" s="86">
        <v>-6.0257724410601732E-2</v>
      </c>
      <c r="BK178" s="86">
        <v>0.10821971172574971</v>
      </c>
      <c r="BL178" s="86">
        <v>2.601237345331819E-2</v>
      </c>
      <c r="BM178" s="86">
        <v>-7.318075921611622E-2</v>
      </c>
      <c r="BN178" s="86">
        <v>-5.6211958467597523E-2</v>
      </c>
      <c r="BO178" s="86">
        <v>-2.5493171471927201E-2</v>
      </c>
      <c r="BP178" s="86">
        <v>-3.6592961694175141E-3</v>
      </c>
      <c r="BQ178" s="86">
        <v>2.7157319620761729E-2</v>
      </c>
    </row>
    <row r="179" spans="1:69" x14ac:dyDescent="0.25">
      <c r="A179" s="190">
        <v>114683</v>
      </c>
      <c r="B179" s="86" t="s">
        <v>673</v>
      </c>
      <c r="C179" s="86" t="s">
        <v>674</v>
      </c>
      <c r="D179" s="86">
        <v>170</v>
      </c>
      <c r="E179" s="86" t="s">
        <v>675</v>
      </c>
      <c r="F179" s="86" t="s">
        <v>2956</v>
      </c>
      <c r="G179" s="86" t="s">
        <v>180</v>
      </c>
      <c r="H179" s="86" t="s">
        <v>180</v>
      </c>
      <c r="I179" s="86" t="s">
        <v>1702</v>
      </c>
      <c r="J179" s="86">
        <v>0</v>
      </c>
      <c r="K179" s="86">
        <v>0</v>
      </c>
      <c r="L179" s="86" t="s">
        <v>2848</v>
      </c>
      <c r="M179" s="86">
        <v>1.015452538631334E-2</v>
      </c>
      <c r="N179" s="86">
        <v>1.1941618752764119E-2</v>
      </c>
      <c r="O179" s="86">
        <v>2.3713646532438348E-2</v>
      </c>
      <c r="P179" s="86">
        <v>3.202525935949474E-2</v>
      </c>
      <c r="Q179" s="86">
        <v>2.279839070183276E-2</v>
      </c>
      <c r="R179" s="86">
        <v>-0.18460441910192449</v>
      </c>
      <c r="S179" s="86">
        <v>-0.17608930500540171</v>
      </c>
      <c r="T179" s="86">
        <v>3.202525935949474E-2</v>
      </c>
      <c r="U179" s="86">
        <v>-0.1602272727272728</v>
      </c>
      <c r="V179" s="86">
        <v>-0.16296766011414079</v>
      </c>
      <c r="W179" s="86">
        <v>0.1176470588235294</v>
      </c>
      <c r="X179" s="86">
        <v>0.54799780581459134</v>
      </c>
      <c r="Y179" s="86">
        <v>0.32485465116279078</v>
      </c>
      <c r="Z179" s="86">
        <v>1.250919793966143E-2</v>
      </c>
      <c r="AA179" s="86">
        <v>0.22542831379621281</v>
      </c>
      <c r="AB179" s="86">
        <v>0.114572864321608</v>
      </c>
      <c r="AC179" s="86">
        <v>-3.5321100917431167E-2</v>
      </c>
      <c r="AD179" s="86">
        <v>-0.24590734935562519</v>
      </c>
      <c r="AE179" s="86">
        <v>-0.20030816640986129</v>
      </c>
      <c r="AF179" s="86">
        <v>-0.12491888384166119</v>
      </c>
      <c r="AG179" s="86">
        <v>-0.11336227689339121</v>
      </c>
      <c r="AH179" s="86">
        <v>-0.1072077528770442</v>
      </c>
      <c r="AI179" s="86">
        <v>-0.15773259396179909</v>
      </c>
      <c r="AJ179" s="86">
        <v>-5.4190751445086678E-2</v>
      </c>
      <c r="AK179" s="86">
        <v>-0.37242614145031327</v>
      </c>
      <c r="AL179" s="86">
        <v>0.2289190573876585</v>
      </c>
      <c r="AM179" s="86">
        <v>0.11253572101577849</v>
      </c>
      <c r="AN179" s="86">
        <v>0.1191647555879964</v>
      </c>
      <c r="AO179" s="86">
        <v>0.1014195406839884</v>
      </c>
      <c r="AP179" s="86">
        <v>9.7213349974295996E-2</v>
      </c>
      <c r="AQ179" s="86">
        <v>0.15060319062012389</v>
      </c>
      <c r="AR179" s="86">
        <v>2.3517473768744281</v>
      </c>
      <c r="AS179" s="86">
        <v>0.74525582071133634</v>
      </c>
      <c r="AT179" s="86">
        <v>-3.5633739287325272E-2</v>
      </c>
      <c r="AU179" s="86">
        <v>3.7885874649204787E-2</v>
      </c>
      <c r="AV179" s="86">
        <v>1.1633109619686889E-2</v>
      </c>
      <c r="AW179" s="86">
        <v>1.1941618752764119E-2</v>
      </c>
      <c r="BF179" s="86">
        <v>4.8863636363636331E-2</v>
      </c>
      <c r="BG179" s="86">
        <v>1.733477789815829E-2</v>
      </c>
      <c r="BH179" s="86">
        <v>-2.3429179978700861E-2</v>
      </c>
      <c r="BI179" s="86">
        <v>-5.2708106143220627E-2</v>
      </c>
      <c r="BJ179" s="86">
        <v>-1.6116653875671409E-2</v>
      </c>
      <c r="BK179" s="86">
        <v>-5.0702028081123229E-3</v>
      </c>
      <c r="BL179" s="86">
        <v>-1.1760094080752741E-3</v>
      </c>
      <c r="BM179" s="86">
        <v>-8.8304552590266927E-2</v>
      </c>
      <c r="BN179" s="86">
        <v>-6.0873215785054557E-2</v>
      </c>
      <c r="BO179" s="86">
        <v>-3.0844881537773761E-2</v>
      </c>
      <c r="BP179" s="86">
        <v>1.014760147601468E-2</v>
      </c>
      <c r="BQ179" s="86">
        <v>6.8119891008175948E-3</v>
      </c>
    </row>
    <row r="180" spans="1:69" x14ac:dyDescent="0.25">
      <c r="A180" s="190">
        <v>254035</v>
      </c>
      <c r="B180" s="86" t="s">
        <v>472</v>
      </c>
      <c r="C180" s="86" t="s">
        <v>473</v>
      </c>
      <c r="E180" s="86" t="s">
        <v>1499</v>
      </c>
      <c r="F180" s="86" t="s">
        <v>3023</v>
      </c>
      <c r="G180" s="86" t="s">
        <v>180</v>
      </c>
      <c r="H180" s="86" t="s">
        <v>180</v>
      </c>
      <c r="J180" s="86">
        <v>0</v>
      </c>
      <c r="K180" s="86">
        <v>0</v>
      </c>
      <c r="L180" s="86" t="s">
        <v>2848</v>
      </c>
      <c r="U180" s="86">
        <v>-0.12072417094612239</v>
      </c>
      <c r="V180" s="86">
        <v>-0.1149031239166441</v>
      </c>
      <c r="W180" s="86">
        <v>-2.6547677078255671E-2</v>
      </c>
      <c r="X180" s="86">
        <v>0.43744946908855709</v>
      </c>
      <c r="Y180" s="86">
        <v>0.29118240656969863</v>
      </c>
      <c r="Z180" s="86">
        <v>-9.2121058949895751E-2</v>
      </c>
      <c r="AA180" s="86">
        <v>0.57529610829103217</v>
      </c>
      <c r="AC180" s="86">
        <v>-5.8465595050960877E-2</v>
      </c>
      <c r="AD180" s="86">
        <v>-0.1976089440182798</v>
      </c>
      <c r="AE180" s="86">
        <v>-2.125733181120281E-3</v>
      </c>
      <c r="AF180" s="86">
        <v>-0.2230141611178843</v>
      </c>
      <c r="AG180" s="86">
        <v>-0.1178985320628381</v>
      </c>
      <c r="AH180" s="86">
        <v>-9.5165993719156558E-2</v>
      </c>
      <c r="AI180" s="86">
        <v>-0.18081670319529361</v>
      </c>
      <c r="AJ180" s="86">
        <v>-5.0151400454201307E-2</v>
      </c>
      <c r="AK180" s="86">
        <v>-0.2230141611178843</v>
      </c>
      <c r="AL180" s="86">
        <v>0.25257054054151712</v>
      </c>
      <c r="AM180" s="86">
        <v>0.13812763669599959</v>
      </c>
      <c r="AP180" s="86">
        <v>0.16132007870797291</v>
      </c>
      <c r="AQ180" s="86">
        <v>0.15394348134879951</v>
      </c>
      <c r="AR180" s="86">
        <v>1.5638023857511101</v>
      </c>
      <c r="AS180" s="86">
        <v>0.89532742081671923</v>
      </c>
      <c r="AT180" s="86">
        <v>-4.6970896852108528E-2</v>
      </c>
      <c r="AU180" s="86">
        <v>4.5858218644507787E-2</v>
      </c>
      <c r="AV180" s="86">
        <v>2.0646053541440109E-2</v>
      </c>
      <c r="BF180" s="86">
        <v>6.6541909652711118E-2</v>
      </c>
      <c r="BG180" s="86">
        <v>-3.035867303219475E-2</v>
      </c>
      <c r="BH180" s="86">
        <v>-1.573875352438658E-2</v>
      </c>
      <c r="BI180" s="86">
        <v>-4.1301466501346813E-2</v>
      </c>
      <c r="BJ180" s="86">
        <v>-4.1341479730633852E-2</v>
      </c>
      <c r="BK180" s="86">
        <v>2.419054707852641E-3</v>
      </c>
      <c r="BL180" s="86">
        <v>3.039725264525717E-2</v>
      </c>
      <c r="BM180" s="86">
        <v>-5.3236049182542877E-2</v>
      </c>
      <c r="BN180" s="86">
        <v>-3.09492968171724E-2</v>
      </c>
      <c r="BO180" s="86">
        <v>-2.4251682818542179E-2</v>
      </c>
      <c r="BP180" s="86">
        <v>6.311463378834592E-3</v>
      </c>
      <c r="BQ180" s="86">
        <v>-1.1255750220221289E-2</v>
      </c>
    </row>
    <row r="181" spans="1:69" x14ac:dyDescent="0.25">
      <c r="A181" s="190">
        <v>55802</v>
      </c>
      <c r="B181" s="86" t="s">
        <v>676</v>
      </c>
      <c r="C181" s="86" t="s">
        <v>677</v>
      </c>
      <c r="E181" s="86" t="s">
        <v>678</v>
      </c>
      <c r="F181" s="86" t="s">
        <v>3024</v>
      </c>
      <c r="G181" s="86" t="s">
        <v>180</v>
      </c>
      <c r="H181" s="86" t="s">
        <v>180</v>
      </c>
      <c r="J181" s="86">
        <v>0</v>
      </c>
      <c r="K181" s="86">
        <v>0</v>
      </c>
      <c r="L181" s="86" t="s">
        <v>2848</v>
      </c>
      <c r="N181" s="86">
        <v>6.5537957400327862E-3</v>
      </c>
      <c r="O181" s="86">
        <v>1.7669795692987211E-2</v>
      </c>
      <c r="P181" s="86">
        <v>2.7886224205242671E-2</v>
      </c>
      <c r="Q181" s="86">
        <v>-8.3084577114427738E-2</v>
      </c>
      <c r="S181" s="86">
        <v>-0.20457488131204149</v>
      </c>
      <c r="T181" s="86">
        <v>2.7886224205242671E-2</v>
      </c>
      <c r="W181" s="86">
        <v>0.10430743243243271</v>
      </c>
      <c r="X181" s="86">
        <v>0.3791496796738496</v>
      </c>
      <c r="Y181" s="86">
        <v>0.36703821656050972</v>
      </c>
      <c r="Z181" s="86">
        <v>-0.1111111111111112</v>
      </c>
      <c r="AA181" s="86">
        <v>9.8755832037324964E-2</v>
      </c>
      <c r="AB181" s="86">
        <v>1.499605367008683E-2</v>
      </c>
      <c r="AC181" s="86">
        <v>-5.7979334098737068E-2</v>
      </c>
      <c r="AD181" s="86">
        <v>-0.16990740740740751</v>
      </c>
      <c r="AF181" s="86">
        <v>-0.12334468407113119</v>
      </c>
      <c r="AG181" s="86">
        <v>-0.14859658778205839</v>
      </c>
      <c r="AH181" s="86">
        <v>-0.1096690460739778</v>
      </c>
      <c r="AI181" s="86">
        <v>-0.16430976430976429</v>
      </c>
      <c r="AJ181" s="86">
        <v>-3.5540069686411248E-2</v>
      </c>
      <c r="AK181" s="86">
        <v>-0.16498316498316501</v>
      </c>
      <c r="AL181" s="86">
        <v>0.40449956101617518</v>
      </c>
      <c r="AM181" s="86">
        <v>4.6507272769994001E-2</v>
      </c>
      <c r="AN181" s="86">
        <v>0.10321682694456789</v>
      </c>
      <c r="AO181" s="86">
        <v>4.4432462775924941E-2</v>
      </c>
      <c r="AP181" s="86">
        <v>0.21309310473502671</v>
      </c>
      <c r="AQ181" s="86">
        <v>9.9678673657551065E-2</v>
      </c>
      <c r="AR181" s="86">
        <v>1.8968316451644589</v>
      </c>
      <c r="AS181" s="86">
        <v>0.46358417990507889</v>
      </c>
      <c r="AT181" s="86">
        <v>-3.2905744562186201E-2</v>
      </c>
      <c r="AU181" s="86">
        <v>4.2099192618223702E-2</v>
      </c>
      <c r="AV181" s="86">
        <v>1.104362230811717E-2</v>
      </c>
      <c r="AW181" s="86">
        <v>6.5537957400327862E-3</v>
      </c>
      <c r="BO181" s="86">
        <v>-3.9303482587064509E-2</v>
      </c>
      <c r="BP181" s="86">
        <v>-1.3464526152252691E-2</v>
      </c>
      <c r="BQ181" s="86">
        <v>-2.81842818428184E-2</v>
      </c>
    </row>
    <row r="182" spans="1:69" x14ac:dyDescent="0.25">
      <c r="A182" s="190">
        <v>42472</v>
      </c>
      <c r="B182" s="86" t="s">
        <v>679</v>
      </c>
      <c r="C182" s="86" t="s">
        <v>680</v>
      </c>
      <c r="E182" s="86" t="s">
        <v>681</v>
      </c>
      <c r="F182" s="86" t="s">
        <v>3025</v>
      </c>
      <c r="G182" s="86" t="s">
        <v>180</v>
      </c>
      <c r="H182" s="86" t="s">
        <v>180</v>
      </c>
      <c r="J182" s="86">
        <v>0</v>
      </c>
      <c r="K182" s="86">
        <v>0</v>
      </c>
      <c r="L182" s="86" t="s">
        <v>2848</v>
      </c>
      <c r="M182" s="86">
        <v>2.8303669274080789E-2</v>
      </c>
      <c r="N182" s="86">
        <v>2.8303669274080789E-2</v>
      </c>
      <c r="O182" s="86">
        <v>9.9830248161021595E-2</v>
      </c>
      <c r="P182" s="86">
        <v>-6.5104614010375483E-2</v>
      </c>
      <c r="Q182" s="86">
        <v>-5.9482252099678501E-2</v>
      </c>
      <c r="R182" s="86">
        <v>-0.18213512863669151</v>
      </c>
      <c r="S182" s="86">
        <v>-0.32149803021991719</v>
      </c>
      <c r="T182" s="86">
        <v>-6.5104614010375483E-2</v>
      </c>
      <c r="U182" s="86">
        <v>-0.13299773620874539</v>
      </c>
      <c r="V182" s="86">
        <v>-0.1299209537384993</v>
      </c>
      <c r="W182" s="86">
        <v>-2.3974287660591509E-2</v>
      </c>
      <c r="X182" s="86">
        <v>0.30345402654336212</v>
      </c>
      <c r="Y182" s="86">
        <v>0.57576922637300054</v>
      </c>
      <c r="Z182" s="86">
        <v>-0.13406415226084181</v>
      </c>
      <c r="AA182" s="86">
        <v>0.4613491124260356</v>
      </c>
      <c r="AB182" s="86">
        <v>5.1867219917012493E-2</v>
      </c>
      <c r="AC182" s="86">
        <v>-0.26672856062169042</v>
      </c>
      <c r="AD182" s="86">
        <v>-0.21957000169290669</v>
      </c>
      <c r="AE182" s="86">
        <v>-0.21926224531921609</v>
      </c>
      <c r="AF182" s="86">
        <v>-0.2126688425670448</v>
      </c>
      <c r="AG182" s="86">
        <v>-0.15888612150476381</v>
      </c>
      <c r="AH182" s="86">
        <v>-0.1063671358060909</v>
      </c>
      <c r="AI182" s="86">
        <v>-0.25422474912611681</v>
      </c>
      <c r="AJ182" s="86">
        <v>-6.3755895196506568E-2</v>
      </c>
      <c r="AK182" s="86">
        <v>-0.50721032748502337</v>
      </c>
      <c r="AL182" s="86">
        <v>-0.13750215178401709</v>
      </c>
      <c r="AM182" s="86">
        <v>3.9368991218527112E-2</v>
      </c>
      <c r="AN182" s="86">
        <v>-0.21371099745084859</v>
      </c>
      <c r="AO182" s="86">
        <v>7.6106463802506408E-2</v>
      </c>
      <c r="AP182" s="86">
        <v>0.5034906638962855</v>
      </c>
      <c r="AQ182" s="86">
        <v>0.1166016348892106</v>
      </c>
      <c r="AR182" s="86">
        <v>-0.27368922256885159</v>
      </c>
      <c r="AS182" s="86">
        <v>0.3350825626691985</v>
      </c>
      <c r="AT182" s="86">
        <v>-6.7681313773319207E-2</v>
      </c>
      <c r="AU182" s="86">
        <v>-9.1019641080443692E-2</v>
      </c>
      <c r="AV182" s="86">
        <v>6.9557836876566137E-2</v>
      </c>
      <c r="AW182" s="86">
        <v>2.8303669274080789E-2</v>
      </c>
      <c r="BF182" s="86">
        <v>5.5701179554390468E-2</v>
      </c>
      <c r="BG182" s="86">
        <v>-5.1351503865470383E-2</v>
      </c>
      <c r="BH182" s="86">
        <v>-3.1913627981678627E-2</v>
      </c>
      <c r="BI182" s="86">
        <v>1.609880487879822E-2</v>
      </c>
      <c r="BJ182" s="86">
        <v>-5.9595440389441652E-2</v>
      </c>
      <c r="BK182" s="86">
        <v>5.6266478039996848E-3</v>
      </c>
      <c r="BL182" s="86">
        <v>-1.435559676439546E-2</v>
      </c>
      <c r="BM182" s="86">
        <v>-8.6577137667055992E-2</v>
      </c>
      <c r="BN182" s="86">
        <v>0</v>
      </c>
      <c r="BO182" s="86">
        <v>-1.9838938236615641E-2</v>
      </c>
      <c r="BP182" s="86">
        <v>2.024048802849188E-2</v>
      </c>
      <c r="BQ182" s="86">
        <v>1.7207557559280049E-3</v>
      </c>
    </row>
    <row r="183" spans="1:69" x14ac:dyDescent="0.25">
      <c r="A183" s="190">
        <v>29789</v>
      </c>
      <c r="B183" s="86" t="s">
        <v>682</v>
      </c>
      <c r="C183" s="86" t="s">
        <v>683</v>
      </c>
      <c r="E183" s="86" t="s">
        <v>684</v>
      </c>
      <c r="F183" s="86" t="s">
        <v>3026</v>
      </c>
      <c r="G183" s="86" t="s">
        <v>180</v>
      </c>
      <c r="H183" s="86" t="s">
        <v>180</v>
      </c>
      <c r="J183" s="86">
        <v>0</v>
      </c>
      <c r="K183" s="86">
        <v>0</v>
      </c>
      <c r="L183" s="86" t="s">
        <v>2848</v>
      </c>
      <c r="M183" s="86">
        <v>-1.164611469954979E-2</v>
      </c>
      <c r="N183" s="86">
        <v>1.454401216408385E-3</v>
      </c>
      <c r="O183" s="86">
        <v>-1.283763969893459E-2</v>
      </c>
      <c r="P183" s="86">
        <v>-4.1234177215189849E-2</v>
      </c>
      <c r="Q183" s="86">
        <v>-0.13543361013611849</v>
      </c>
      <c r="R183" s="86">
        <v>-0.28095407618369522</v>
      </c>
      <c r="S183" s="86">
        <v>-0.42425221390293028</v>
      </c>
      <c r="T183" s="86">
        <v>-4.1234177215189849E-2</v>
      </c>
      <c r="U183" s="86">
        <v>-0.25127354578841382</v>
      </c>
      <c r="V183" s="86">
        <v>-0.26955694011768772</v>
      </c>
      <c r="W183" s="86">
        <v>0.1759677616314568</v>
      </c>
      <c r="X183" s="86">
        <v>1.02264119874856</v>
      </c>
      <c r="Y183" s="86">
        <v>0.3358812207863624</v>
      </c>
      <c r="Z183" s="86">
        <v>-0.18148264842237921</v>
      </c>
      <c r="AA183" s="86">
        <v>-9.628672045647213E-3</v>
      </c>
      <c r="AB183" s="86">
        <v>-6.0201089233347327E-2</v>
      </c>
      <c r="AC183" s="86">
        <v>-2.6044684823900509E-2</v>
      </c>
      <c r="AD183" s="86">
        <v>-0.30948228281267243</v>
      </c>
      <c r="AE183" s="86">
        <v>-8.7186932849364698E-2</v>
      </c>
      <c r="AF183" s="86">
        <v>-0.1303636459597825</v>
      </c>
      <c r="AG183" s="86">
        <v>-0.1074615368155265</v>
      </c>
      <c r="AH183" s="86">
        <v>-0.1499754942002941</v>
      </c>
      <c r="AI183" s="86">
        <v>-0.18510380700417031</v>
      </c>
      <c r="AJ183" s="86">
        <v>-7.4523035907689772E-2</v>
      </c>
      <c r="AK183" s="86">
        <v>-0.24298092143630759</v>
      </c>
      <c r="AL183" s="86">
        <v>-9.7333852168609458E-2</v>
      </c>
      <c r="AM183" s="86">
        <v>0.1063234093950378</v>
      </c>
      <c r="AN183" s="86">
        <v>-0.13962524633309031</v>
      </c>
      <c r="AO183" s="86">
        <v>2.8045738375786829E-2</v>
      </c>
      <c r="AP183" s="86">
        <v>5.4638202980276003E-2</v>
      </c>
      <c r="AQ183" s="86">
        <v>0.17470789053400559</v>
      </c>
      <c r="AR183" s="86">
        <v>-1.786875545527842</v>
      </c>
      <c r="AS183" s="86">
        <v>0.60687352175412212</v>
      </c>
      <c r="AT183" s="86">
        <v>-2.7246835443037961E-2</v>
      </c>
      <c r="AU183" s="86">
        <v>-1.2654933472136309E-2</v>
      </c>
      <c r="AV183" s="86">
        <v>-1.427128474145511E-2</v>
      </c>
      <c r="AW183" s="86">
        <v>1.454401216408385E-3</v>
      </c>
      <c r="BF183" s="86">
        <v>7.3214074161829013E-2</v>
      </c>
      <c r="BG183" s="86">
        <v>-4.8415939949221658E-2</v>
      </c>
      <c r="BH183" s="86">
        <v>-1.01387406616863E-2</v>
      </c>
      <c r="BI183" s="86">
        <v>-6.8651119184343079E-2</v>
      </c>
      <c r="BJ183" s="86">
        <v>-2.9796657942419921E-2</v>
      </c>
      <c r="BK183" s="86">
        <v>2.7702842913467581E-2</v>
      </c>
      <c r="BL183" s="86">
        <v>2.2640080767289291E-2</v>
      </c>
      <c r="BM183" s="86">
        <v>-7.776982501172347E-2</v>
      </c>
      <c r="BN183" s="86">
        <v>-4.6397082834439878E-2</v>
      </c>
      <c r="BO183" s="86">
        <v>-2.7366378449333761E-2</v>
      </c>
      <c r="BP183" s="86">
        <v>-5.1637131792042767E-3</v>
      </c>
      <c r="BQ183" s="86">
        <v>-5.2956513920939807E-2</v>
      </c>
    </row>
    <row r="184" spans="1:69" x14ac:dyDescent="0.25">
      <c r="A184" s="190">
        <v>106517</v>
      </c>
      <c r="B184" s="86" t="s">
        <v>685</v>
      </c>
      <c r="C184" s="86" t="s">
        <v>686</v>
      </c>
      <c r="E184" s="86" t="s">
        <v>687</v>
      </c>
      <c r="F184" s="86" t="s">
        <v>3027</v>
      </c>
      <c r="G184" s="86" t="s">
        <v>180</v>
      </c>
      <c r="H184" s="86" t="s">
        <v>180</v>
      </c>
      <c r="I184" s="86" t="s">
        <v>688</v>
      </c>
      <c r="J184" s="86">
        <v>0</v>
      </c>
      <c r="K184" s="86">
        <v>0</v>
      </c>
      <c r="L184" s="86" t="s">
        <v>2848</v>
      </c>
      <c r="V184" s="86">
        <v>-0.17605351706457301</v>
      </c>
      <c r="W184" s="86">
        <v>2.9952966416370911E-2</v>
      </c>
      <c r="X184" s="86">
        <v>0.36976547047188468</v>
      </c>
      <c r="Y184" s="86">
        <v>0.17825276335064591</v>
      </c>
      <c r="Z184" s="86">
        <v>-0.1210862058875168</v>
      </c>
      <c r="AA184" s="86">
        <v>0.3967955530123437</v>
      </c>
      <c r="AB184" s="86">
        <v>-1.291051399983867E-2</v>
      </c>
      <c r="AD184" s="86">
        <v>-0.1380115908171976</v>
      </c>
      <c r="AE184" s="86">
        <v>-0.17097951397528399</v>
      </c>
      <c r="AF184" s="86">
        <v>-0.1295574945465878</v>
      </c>
      <c r="AG184" s="86">
        <v>-0.11002555857861331</v>
      </c>
      <c r="AH184" s="86">
        <v>-0.13284728406055199</v>
      </c>
      <c r="AI184" s="86">
        <v>-0.15654664944110541</v>
      </c>
      <c r="AJ184" s="86">
        <v>-4.7279749617100589E-2</v>
      </c>
      <c r="AK184" s="86">
        <v>-0.15654664944110541</v>
      </c>
      <c r="AM184" s="86">
        <v>5.4716891855317362E-2</v>
      </c>
      <c r="AQ184" s="86">
        <v>0.11686035106838499</v>
      </c>
      <c r="AS184" s="86">
        <v>0.46567612341879661</v>
      </c>
      <c r="BF184" s="86">
        <v>4.8957168554620838E-2</v>
      </c>
      <c r="BG184" s="86">
        <v>-3.2211716722284067E-2</v>
      </c>
      <c r="BH184" s="86">
        <v>3.448110722666486E-3</v>
      </c>
      <c r="BI184" s="86">
        <v>-3.0258196916909341E-2</v>
      </c>
    </row>
    <row r="185" spans="1:69" x14ac:dyDescent="0.25">
      <c r="A185" s="190">
        <v>9257</v>
      </c>
      <c r="B185" s="86" t="s">
        <v>689</v>
      </c>
      <c r="C185" s="86" t="s">
        <v>690</v>
      </c>
      <c r="E185" s="86" t="s">
        <v>691</v>
      </c>
      <c r="F185" s="86" t="s">
        <v>3028</v>
      </c>
      <c r="G185" s="86" t="s">
        <v>180</v>
      </c>
      <c r="H185" s="86" t="s">
        <v>180</v>
      </c>
      <c r="J185" s="86">
        <v>0</v>
      </c>
      <c r="K185" s="86">
        <v>0</v>
      </c>
      <c r="L185" s="86" t="s">
        <v>2848</v>
      </c>
      <c r="U185" s="86">
        <v>-1.0700389105058329E-2</v>
      </c>
      <c r="V185" s="86">
        <v>-0.12816337607707451</v>
      </c>
      <c r="W185" s="86">
        <v>0.1006029831799429</v>
      </c>
      <c r="X185" s="86">
        <v>0.27304054375207948</v>
      </c>
      <c r="Y185" s="86">
        <v>0.22298436319246639</v>
      </c>
      <c r="Z185" s="86">
        <v>-7.8772625040162803E-2</v>
      </c>
      <c r="AA185" s="86">
        <v>0.17321103222969161</v>
      </c>
      <c r="AB185" s="86">
        <v>-2.8088172436954269E-2</v>
      </c>
      <c r="AC185" s="86">
        <v>-1.831406935033876E-2</v>
      </c>
      <c r="AD185" s="86">
        <v>-1.521607964401543E-2</v>
      </c>
      <c r="AE185" s="86">
        <v>-0.1671094352558061</v>
      </c>
      <c r="AF185" s="86">
        <v>-9.2009922318689291E-2</v>
      </c>
      <c r="AG185" s="86">
        <v>-9.3253038920486198E-2</v>
      </c>
      <c r="AH185" s="86">
        <v>-7.0009344415482316E-2</v>
      </c>
      <c r="AI185" s="86">
        <v>-0.1229031764645898</v>
      </c>
      <c r="AJ185" s="86">
        <v>-2.1432570042385309E-2</v>
      </c>
      <c r="AK185" s="86">
        <v>-0.2166140056744906</v>
      </c>
      <c r="AL185" s="86">
        <v>4.8823063732930114E-3</v>
      </c>
      <c r="AM185" s="86">
        <v>0.14959685993051641</v>
      </c>
      <c r="AP185" s="86">
        <v>4.6265559527627453E-2</v>
      </c>
      <c r="AQ185" s="86">
        <v>0.13716292994802021</v>
      </c>
      <c r="AR185" s="86">
        <v>9.909076712069563E-2</v>
      </c>
      <c r="AS185" s="86">
        <v>1.0884795432604359</v>
      </c>
      <c r="AT185" s="86">
        <v>-1.9567354965585041E-2</v>
      </c>
      <c r="AU185" s="86">
        <v>5.4758800521512718E-3</v>
      </c>
      <c r="AV185" s="86">
        <v>3.7775068454819478E-3</v>
      </c>
      <c r="BF185" s="86">
        <v>1.9474708171206331E-2</v>
      </c>
      <c r="BG185" s="86">
        <v>1.4503540008778959E-3</v>
      </c>
      <c r="BH185" s="86">
        <v>9.5470396554679926E-3</v>
      </c>
      <c r="BK185" s="86">
        <v>2.2338772338774682E-3</v>
      </c>
      <c r="BL185" s="86">
        <v>1.6396937687760401E-2</v>
      </c>
      <c r="BM185" s="86">
        <v>-1.9412291909002621E-2</v>
      </c>
      <c r="BN185" s="86">
        <v>-1.371477138828248E-2</v>
      </c>
      <c r="BO185" s="86">
        <v>-1.384672633619943E-2</v>
      </c>
      <c r="BP185" s="86">
        <v>5.6998728948205457E-3</v>
      </c>
      <c r="BQ185" s="86">
        <v>6.0740359693727264E-3</v>
      </c>
    </row>
    <row r="186" spans="1:69" x14ac:dyDescent="0.25">
      <c r="A186" s="190">
        <v>325216</v>
      </c>
      <c r="B186" s="86" t="s">
        <v>692</v>
      </c>
      <c r="C186" s="86" t="s">
        <v>1949</v>
      </c>
      <c r="E186" s="86" t="s">
        <v>693</v>
      </c>
      <c r="F186" s="86" t="s">
        <v>3029</v>
      </c>
      <c r="G186" s="86" t="s">
        <v>180</v>
      </c>
      <c r="H186" s="86" t="s">
        <v>180</v>
      </c>
      <c r="J186" s="86">
        <v>0</v>
      </c>
      <c r="K186" s="86">
        <v>0</v>
      </c>
      <c r="L186" s="86" t="s">
        <v>2848</v>
      </c>
      <c r="M186" s="86">
        <v>-1.232222342850953E-2</v>
      </c>
      <c r="N186" s="86">
        <v>6.6946995684409316E-3</v>
      </c>
      <c r="O186" s="86">
        <v>-3.6026490066225159E-2</v>
      </c>
      <c r="P186" s="86">
        <v>5.4963174672906227E-5</v>
      </c>
      <c r="Q186" s="86">
        <v>-2.664098860536035E-2</v>
      </c>
      <c r="R186" s="86">
        <v>-8.7054691419970021E-2</v>
      </c>
      <c r="S186" s="86">
        <v>-1.876718977511738E-2</v>
      </c>
      <c r="T186" s="86">
        <v>5.4963174672906227E-5</v>
      </c>
      <c r="U186" s="86">
        <v>-6.7452588416196946E-2</v>
      </c>
      <c r="V186" s="86">
        <v>4.9093939882776771E-2</v>
      </c>
      <c r="W186" s="86">
        <v>4.1090522308682598E-2</v>
      </c>
      <c r="X186" s="86">
        <v>0.48697244651627392</v>
      </c>
      <c r="Y186" s="86">
        <v>0.28715311261116461</v>
      </c>
      <c r="Z186" s="86">
        <v>-6.6699999999999982E-2</v>
      </c>
      <c r="AC186" s="86">
        <v>-6.6670392310271692E-2</v>
      </c>
      <c r="AD186" s="86">
        <v>-0.14476012583562731</v>
      </c>
      <c r="AE186" s="86">
        <v>-0.13470283832523131</v>
      </c>
      <c r="AF186" s="86">
        <v>-0.2337908878504672</v>
      </c>
      <c r="AG186" s="86">
        <v>-8.4325637910084947E-2</v>
      </c>
      <c r="AH186" s="86">
        <v>-6.8947460289753848E-2</v>
      </c>
      <c r="AI186" s="86">
        <v>-0.1331436699857752</v>
      </c>
      <c r="AJ186" s="86">
        <v>-2.1681285108899089E-2</v>
      </c>
      <c r="AK186" s="86">
        <v>-0.2337908878504672</v>
      </c>
      <c r="AL186" s="86">
        <v>0.1001904541257701</v>
      </c>
      <c r="AM186" s="86">
        <v>0.1101336073936037</v>
      </c>
      <c r="AN186" s="86">
        <v>1.9631092451444229E-4</v>
      </c>
      <c r="AP186" s="86">
        <v>0.22223797551373031</v>
      </c>
      <c r="AQ186" s="86">
        <v>0.1631814105827154</v>
      </c>
      <c r="AR186" s="86">
        <v>0.44948500501061461</v>
      </c>
      <c r="AS186" s="86">
        <v>0.67309009287854249</v>
      </c>
      <c r="AT186" s="86">
        <v>-4.171704957678346E-2</v>
      </c>
      <c r="AU186" s="86">
        <v>5.8445655291081033E-2</v>
      </c>
      <c r="AV186" s="86">
        <v>-4.2437086092715237E-2</v>
      </c>
      <c r="AW186" s="86">
        <v>6.6946995684409316E-3</v>
      </c>
      <c r="BF186" s="86">
        <v>2.3372629420809869E-2</v>
      </c>
      <c r="BG186" s="86">
        <v>-1.4174095963137351E-2</v>
      </c>
      <c r="BH186" s="86">
        <v>3.8103947568968182E-3</v>
      </c>
      <c r="BI186" s="86">
        <v>2.1813948780240899E-2</v>
      </c>
      <c r="BJ186" s="86">
        <v>-4.4875922532071948E-2</v>
      </c>
      <c r="BK186" s="86">
        <v>2.5410983768086042E-3</v>
      </c>
      <c r="BL186" s="86">
        <v>2.5967308090213189E-2</v>
      </c>
      <c r="BM186" s="86">
        <v>-7.6535242512856816E-2</v>
      </c>
      <c r="BN186" s="86">
        <v>3.0585962652929228E-3</v>
      </c>
      <c r="BO186" s="86">
        <v>-4.3652704220831229E-2</v>
      </c>
      <c r="BP186" s="86">
        <v>8.950047547127582E-3</v>
      </c>
      <c r="BQ186" s="86">
        <v>-1.4249336295172549E-2</v>
      </c>
    </row>
    <row r="187" spans="1:69" x14ac:dyDescent="0.25">
      <c r="A187" s="190">
        <v>50949</v>
      </c>
      <c r="B187" s="86" t="s">
        <v>694</v>
      </c>
      <c r="C187" s="86" t="s">
        <v>695</v>
      </c>
      <c r="E187" s="86" t="s">
        <v>696</v>
      </c>
      <c r="F187" s="86" t="s">
        <v>3030</v>
      </c>
      <c r="G187" s="86" t="s">
        <v>180</v>
      </c>
      <c r="H187" s="86" t="s">
        <v>180</v>
      </c>
      <c r="J187" s="86">
        <v>0</v>
      </c>
      <c r="K187" s="86">
        <v>0</v>
      </c>
      <c r="L187" s="86" t="s">
        <v>2848</v>
      </c>
      <c r="M187" s="86">
        <v>1.2093576526566171E-2</v>
      </c>
      <c r="O187" s="86">
        <v>4.6803711488183852E-2</v>
      </c>
      <c r="P187" s="86">
        <v>-0.13230690783416671</v>
      </c>
      <c r="Q187" s="86">
        <v>-0.14804255615047629</v>
      </c>
      <c r="R187" s="86">
        <v>-0.23483343950237939</v>
      </c>
      <c r="T187" s="86">
        <v>-0.13230690783416671</v>
      </c>
      <c r="U187" s="86">
        <v>-0.10061274665919311</v>
      </c>
      <c r="V187" s="86">
        <v>-0.18367113486756581</v>
      </c>
      <c r="W187" s="86">
        <v>0.41146074833942969</v>
      </c>
      <c r="X187" s="86">
        <v>0.4507656644347211</v>
      </c>
      <c r="Y187" s="86">
        <v>0.19180062431794531</v>
      </c>
      <c r="Z187" s="86">
        <v>0.30546996653745501</v>
      </c>
      <c r="AA187" s="86">
        <v>0.38396992067495073</v>
      </c>
      <c r="AB187" s="86">
        <v>0.122555075149269</v>
      </c>
      <c r="AC187" s="86">
        <v>-0.26123982279693497</v>
      </c>
      <c r="AD187" s="86">
        <v>-0.14797919457417669</v>
      </c>
      <c r="AE187" s="86">
        <v>-6.1275008071941868E-2</v>
      </c>
      <c r="AF187" s="86">
        <v>0</v>
      </c>
      <c r="AG187" s="86">
        <v>-3.3131947326619872E-2</v>
      </c>
      <c r="AH187" s="86">
        <v>-5.6659142212189498E-2</v>
      </c>
      <c r="AI187" s="86">
        <v>-8.7079946621375762E-2</v>
      </c>
      <c r="AJ187" s="86">
        <v>-9.3871316744097225E-2</v>
      </c>
      <c r="AK187" s="86">
        <v>-9.3871316744097225E-2</v>
      </c>
      <c r="AL187" s="86">
        <v>-0.326436315219506</v>
      </c>
      <c r="AM187" s="86">
        <v>1.623028314850032</v>
      </c>
      <c r="AN187" s="86">
        <v>-0.39760817236371049</v>
      </c>
      <c r="AO187" s="86">
        <v>0.14250866069759921</v>
      </c>
      <c r="AP187" s="86">
        <v>0.43563654084163272</v>
      </c>
      <c r="AQ187" s="86">
        <v>0.42024945454530821</v>
      </c>
      <c r="AR187" s="86">
        <v>-0.75001543988183517</v>
      </c>
      <c r="AS187" s="86">
        <v>3.8613506352252709</v>
      </c>
      <c r="AT187" s="86">
        <v>-0.19499723799946181</v>
      </c>
      <c r="AU187" s="86">
        <v>-1.9636133300489189E-2</v>
      </c>
      <c r="BF187" s="86">
        <v>2.495573192015188E-2</v>
      </c>
      <c r="BG187" s="86">
        <v>2.989137189589619E-2</v>
      </c>
      <c r="BH187" s="86">
        <v>-4.4833037664579023E-2</v>
      </c>
      <c r="BI187" s="86">
        <v>-0.1095668873502804</v>
      </c>
      <c r="BJ187" s="86">
        <v>0.1035529825756285</v>
      </c>
      <c r="BK187" s="86">
        <v>1.7396559261449781E-2</v>
      </c>
      <c r="BO187" s="86">
        <v>-1.9873444127668449E-2</v>
      </c>
      <c r="BP187" s="86">
        <v>3.7090640785515612E-2</v>
      </c>
      <c r="BQ187" s="86">
        <v>-4.8209013575636561E-2</v>
      </c>
    </row>
    <row r="188" spans="1:69" x14ac:dyDescent="0.25">
      <c r="A188" s="190">
        <v>305922</v>
      </c>
      <c r="B188" s="86" t="s">
        <v>697</v>
      </c>
      <c r="C188" s="86" t="s">
        <v>698</v>
      </c>
      <c r="E188" s="86" t="s">
        <v>699</v>
      </c>
      <c r="F188" s="86" t="s">
        <v>3031</v>
      </c>
      <c r="G188" s="86" t="s">
        <v>180</v>
      </c>
      <c r="H188" s="86" t="s">
        <v>180</v>
      </c>
      <c r="J188" s="86">
        <v>0</v>
      </c>
      <c r="K188" s="86">
        <v>0</v>
      </c>
      <c r="L188" s="86" t="s">
        <v>2848</v>
      </c>
      <c r="M188" s="86">
        <v>7.3459149546106772E-3</v>
      </c>
      <c r="N188" s="86">
        <v>2.019841977068948E-3</v>
      </c>
      <c r="O188" s="86">
        <v>2.8601048908403651E-2</v>
      </c>
      <c r="P188" s="86">
        <v>-2.9516685845799698E-2</v>
      </c>
      <c r="Q188" s="86">
        <v>-5.9128688570312837E-2</v>
      </c>
      <c r="R188" s="86">
        <v>-0.18982660070128241</v>
      </c>
      <c r="S188" s="86">
        <v>-0.17021695282137059</v>
      </c>
      <c r="T188" s="86">
        <v>-2.9516685845799698E-2</v>
      </c>
      <c r="U188" s="86">
        <v>-0.1118152085036795</v>
      </c>
      <c r="V188" s="86">
        <v>-5.9230769230769198E-2</v>
      </c>
      <c r="W188" s="86">
        <v>-3.4041671813800363E-2</v>
      </c>
      <c r="X188" s="86">
        <v>0.57084632157637438</v>
      </c>
      <c r="Y188" s="86">
        <v>0.3318878867168864</v>
      </c>
      <c r="Z188" s="86">
        <v>-4.61455050973123E-2</v>
      </c>
      <c r="AC188" s="86">
        <v>-0.1137054023467747</v>
      </c>
      <c r="AD188" s="86">
        <v>-0.18560803448765931</v>
      </c>
      <c r="AE188" s="86">
        <v>-0.16661793372319689</v>
      </c>
      <c r="AF188" s="86">
        <v>-0.14017770846244751</v>
      </c>
      <c r="AG188" s="86">
        <v>-0.13462962280522481</v>
      </c>
      <c r="AH188" s="86">
        <v>-0.14540839645810599</v>
      </c>
      <c r="AI188" s="86">
        <v>-0.13182672452188471</v>
      </c>
      <c r="AJ188" s="86">
        <v>-3.6330608537693043E-2</v>
      </c>
      <c r="AK188" s="86">
        <v>-0.23971969971128829</v>
      </c>
      <c r="AL188" s="86">
        <v>4.1763956457194107E-2</v>
      </c>
      <c r="AM188" s="86">
        <v>9.7416254036266636E-2</v>
      </c>
      <c r="AN188" s="86">
        <v>-0.1014777592472403</v>
      </c>
      <c r="AP188" s="86">
        <v>0.20652759341860821</v>
      </c>
      <c r="AQ188" s="86">
        <v>0.17687711552888699</v>
      </c>
      <c r="AR188" s="86">
        <v>0.20077772263929261</v>
      </c>
      <c r="AS188" s="86">
        <v>0.54907293777059218</v>
      </c>
      <c r="AT188" s="86">
        <v>-7.8998849252013836E-2</v>
      </c>
      <c r="AU188" s="86">
        <v>1.4681077028799949E-2</v>
      </c>
      <c r="AV188" s="86">
        <v>2.6527625320160949E-2</v>
      </c>
      <c r="AW188" s="86">
        <v>2.019841977068948E-3</v>
      </c>
      <c r="BF188" s="86">
        <v>1.441128372853639E-2</v>
      </c>
      <c r="BG188" s="86">
        <v>5.5566750629722828E-2</v>
      </c>
      <c r="BH188" s="86">
        <v>-2.7728726196726061E-2</v>
      </c>
      <c r="BI188" s="86">
        <v>-2.2089141959551468E-3</v>
      </c>
      <c r="BJ188" s="86">
        <v>-2.69100211541301E-2</v>
      </c>
      <c r="BK188" s="86">
        <v>-1.3498483316481289E-2</v>
      </c>
      <c r="BL188" s="86">
        <v>-3.033874852662333E-2</v>
      </c>
      <c r="BM188" s="86">
        <v>-6.490143227102152E-2</v>
      </c>
      <c r="BN188" s="86">
        <v>-9.2843326885880817E-3</v>
      </c>
      <c r="BO188" s="86">
        <v>-2.0527695654599221E-2</v>
      </c>
      <c r="BP188" s="86">
        <v>6.3784953585055426E-3</v>
      </c>
      <c r="BQ188" s="86">
        <v>-2.1396396396396459E-2</v>
      </c>
    </row>
    <row r="189" spans="1:69" x14ac:dyDescent="0.25">
      <c r="A189" s="190">
        <v>124282</v>
      </c>
      <c r="B189" s="86" t="s">
        <v>700</v>
      </c>
      <c r="C189" s="86" t="s">
        <v>701</v>
      </c>
      <c r="D189" s="86">
        <v>200</v>
      </c>
      <c r="E189" s="86" t="s">
        <v>702</v>
      </c>
      <c r="F189" s="86" t="s">
        <v>3032</v>
      </c>
      <c r="G189" s="86" t="s">
        <v>180</v>
      </c>
      <c r="H189" s="86" t="s">
        <v>180</v>
      </c>
      <c r="J189" s="86">
        <v>0</v>
      </c>
      <c r="K189" s="86">
        <v>0</v>
      </c>
      <c r="L189" s="86" t="s">
        <v>2848</v>
      </c>
      <c r="M189" s="86">
        <v>3.2799022692777458E-2</v>
      </c>
      <c r="N189" s="86">
        <v>1.895544192841481E-2</v>
      </c>
      <c r="O189" s="86">
        <v>6.4441053033193363E-2</v>
      </c>
      <c r="P189" s="86">
        <v>8.4846599525605582E-2</v>
      </c>
      <c r="Q189" s="86">
        <v>1.22637059613222E-2</v>
      </c>
      <c r="R189" s="86">
        <v>-4.5698648879767489E-2</v>
      </c>
      <c r="S189" s="86">
        <v>-0.11932194829382251</v>
      </c>
      <c r="T189" s="86">
        <v>8.4846599525605582E-2</v>
      </c>
      <c r="U189" s="86">
        <v>-8.6462292636140914E-2</v>
      </c>
      <c r="V189" s="86">
        <v>-0.1043840671926699</v>
      </c>
      <c r="W189" s="86">
        <v>3.9211796601203552E-2</v>
      </c>
      <c r="X189" s="86">
        <v>0.41780340317817449</v>
      </c>
      <c r="Y189" s="86">
        <v>0.32907607002678979</v>
      </c>
      <c r="Z189" s="86">
        <v>-8.4943845846873089E-2</v>
      </c>
      <c r="AA189" s="86">
        <v>0.46762048192771077</v>
      </c>
      <c r="AB189" s="86">
        <v>0.1246824127223112</v>
      </c>
      <c r="AC189" s="86">
        <v>-4.2410003185727962E-2</v>
      </c>
      <c r="AD189" s="86">
        <v>-0.1872938102237465</v>
      </c>
      <c r="AE189" s="86">
        <v>-0.1679000780640125</v>
      </c>
      <c r="AF189" s="86">
        <v>-0.14404628372395059</v>
      </c>
      <c r="AG189" s="86">
        <v>-0.14947011056567411</v>
      </c>
      <c r="AH189" s="86">
        <v>-0.1043519846963176</v>
      </c>
      <c r="AI189" s="86">
        <v>-0.19129805704836711</v>
      </c>
      <c r="AJ189" s="86">
        <v>-2.6291512915129069E-2</v>
      </c>
      <c r="AK189" s="86">
        <v>-0.19129805704836711</v>
      </c>
      <c r="AL189" s="86">
        <v>0.57510336660966233</v>
      </c>
      <c r="AM189" s="86">
        <v>0.14241469374615351</v>
      </c>
      <c r="AN189" s="86">
        <v>0.33756677220104958</v>
      </c>
      <c r="AO189" s="86">
        <v>0.11848079968606109</v>
      </c>
      <c r="AP189" s="86">
        <v>0.1802015173655139</v>
      </c>
      <c r="AQ189" s="86">
        <v>0.16070680930592171</v>
      </c>
      <c r="AR189" s="86">
        <v>3.18979306292586</v>
      </c>
      <c r="AS189" s="86">
        <v>0.88432392984162489</v>
      </c>
      <c r="AT189" s="86">
        <v>-4.6039584710502728E-2</v>
      </c>
      <c r="AU189" s="86">
        <v>7.3492846370195153E-2</v>
      </c>
      <c r="AV189" s="86">
        <v>4.4639450591377423E-2</v>
      </c>
      <c r="AW189" s="86">
        <v>1.895544192841481E-2</v>
      </c>
      <c r="BF189" s="86">
        <v>8.7527974139462117E-2</v>
      </c>
      <c r="BG189" s="86">
        <v>-3.7367303609341929E-2</v>
      </c>
      <c r="BH189" s="86">
        <v>-3.2235078551795531E-3</v>
      </c>
      <c r="BI189" s="86">
        <v>-1.6952614379085022E-2</v>
      </c>
      <c r="BJ189" s="86">
        <v>-5.0245861901793698E-2</v>
      </c>
      <c r="BK189" s="86">
        <v>2.0709519816239471E-2</v>
      </c>
      <c r="BL189" s="86">
        <v>4.0757278085372439E-2</v>
      </c>
      <c r="BM189" s="86">
        <v>-5.8827567270730463E-2</v>
      </c>
      <c r="BN189" s="86">
        <v>-2.276353579406443E-2</v>
      </c>
      <c r="BO189" s="86">
        <v>-2.6196436994303521E-2</v>
      </c>
      <c r="BP189" s="86">
        <v>7.1165095569878378E-3</v>
      </c>
      <c r="BQ189" s="86">
        <v>-1.9781978960207499E-2</v>
      </c>
    </row>
    <row r="190" spans="1:69" x14ac:dyDescent="0.25">
      <c r="A190" s="190">
        <v>383618</v>
      </c>
      <c r="B190" s="86" t="s">
        <v>703</v>
      </c>
      <c r="C190" s="86" t="s">
        <v>704</v>
      </c>
      <c r="E190" s="86" t="s">
        <v>705</v>
      </c>
      <c r="F190" s="86" t="s">
        <v>3033</v>
      </c>
      <c r="G190" s="86" t="s">
        <v>180</v>
      </c>
      <c r="H190" s="86" t="s">
        <v>180</v>
      </c>
      <c r="J190" s="86">
        <v>0</v>
      </c>
      <c r="K190" s="86">
        <v>0</v>
      </c>
      <c r="L190" s="86" t="s">
        <v>2848</v>
      </c>
      <c r="M190" s="86">
        <v>1.1117028358407669E-2</v>
      </c>
      <c r="N190" s="86">
        <v>2.7728263022379629E-3</v>
      </c>
      <c r="O190" s="86">
        <v>4.0128740669725493E-2</v>
      </c>
      <c r="P190" s="86">
        <v>4.5570317340125177E-2</v>
      </c>
      <c r="Q190" s="86">
        <v>1.2532497833477761E-2</v>
      </c>
      <c r="R190" s="86">
        <v>-0.12581294964028791</v>
      </c>
      <c r="S190" s="86">
        <v>-0.23883738411425709</v>
      </c>
      <c r="T190" s="86">
        <v>4.5570317340125177E-2</v>
      </c>
      <c r="U190" s="86">
        <v>-0.13261284929543829</v>
      </c>
      <c r="V190" s="86">
        <v>-0.2221448144535785</v>
      </c>
      <c r="W190" s="86">
        <v>3.6140519730510023E-2</v>
      </c>
      <c r="X190" s="86">
        <v>0.55678753371291578</v>
      </c>
      <c r="Y190" s="86">
        <v>0.47524314765694081</v>
      </c>
      <c r="AC190" s="86">
        <v>-1.8535293707755529E-2</v>
      </c>
      <c r="AD190" s="86">
        <v>-0.1963255475270263</v>
      </c>
      <c r="AE190" s="86">
        <v>-0.19140529730257061</v>
      </c>
      <c r="AF190" s="86">
        <v>-0.1805332344335929</v>
      </c>
      <c r="AG190" s="86">
        <v>-0.12014373855854631</v>
      </c>
      <c r="AH190" s="86">
        <v>-8.2284607938044652E-2</v>
      </c>
      <c r="AI190" s="86">
        <v>-0.10010968192242491</v>
      </c>
      <c r="AK190" s="86">
        <v>-0.41958214859685988</v>
      </c>
      <c r="AL190" s="86">
        <v>0.26971107670622763</v>
      </c>
      <c r="AM190" s="86">
        <v>4.1081269302534862E-2</v>
      </c>
      <c r="AN190" s="86">
        <v>0.17251588241741889</v>
      </c>
      <c r="AP190" s="86">
        <v>6.8511581143352276E-2</v>
      </c>
      <c r="AQ190" s="86">
        <v>0.10791239388844789</v>
      </c>
      <c r="AR190" s="86">
        <v>3.9323754556777848</v>
      </c>
      <c r="AS190" s="86">
        <v>0.37793112769105708</v>
      </c>
      <c r="AT190" s="86">
        <v>-1.9687478488332188E-2</v>
      </c>
      <c r="AU190" s="86">
        <v>2.64026402640265E-2</v>
      </c>
      <c r="AV190" s="86">
        <v>3.7252619324796177E-2</v>
      </c>
      <c r="AW190" s="86">
        <v>2.7728263022379629E-3</v>
      </c>
      <c r="BF190" s="86">
        <v>6.597802722713153E-2</v>
      </c>
      <c r="BG190" s="86">
        <v>-3.9545174480479561E-2</v>
      </c>
      <c r="BH190" s="86">
        <v>-1.1022336268735059E-2</v>
      </c>
      <c r="BI190" s="86">
        <v>2.7715532492038619E-3</v>
      </c>
      <c r="BJ190" s="86">
        <v>-5.027932960893855E-2</v>
      </c>
      <c r="BK190" s="86">
        <v>-4.3343653250771391E-4</v>
      </c>
      <c r="BL190" s="86">
        <v>-2.335377563030416E-2</v>
      </c>
      <c r="BM190" s="86">
        <v>-4.154509704427245E-2</v>
      </c>
      <c r="BN190" s="86">
        <v>-2.7991965269228199E-2</v>
      </c>
      <c r="BO190" s="86">
        <v>-2.6598226784881E-2</v>
      </c>
      <c r="BP190" s="86">
        <v>2.122996849746706E-3</v>
      </c>
      <c r="BQ190" s="86">
        <v>-1.022007222184362E-2</v>
      </c>
    </row>
    <row r="191" spans="1:69" x14ac:dyDescent="0.25">
      <c r="A191" s="190">
        <v>98426</v>
      </c>
      <c r="B191" s="86" t="s">
        <v>706</v>
      </c>
      <c r="C191" s="86" t="s">
        <v>707</v>
      </c>
      <c r="D191" s="86" t="s">
        <v>1621</v>
      </c>
      <c r="E191" s="86" t="s">
        <v>708</v>
      </c>
      <c r="F191" s="86" t="s">
        <v>3034</v>
      </c>
      <c r="G191" s="86" t="s">
        <v>180</v>
      </c>
      <c r="H191" s="86" t="s">
        <v>180</v>
      </c>
      <c r="I191" s="86" t="s">
        <v>1950</v>
      </c>
      <c r="J191" s="86">
        <v>0</v>
      </c>
      <c r="K191" s="86">
        <v>0</v>
      </c>
      <c r="L191" s="86" t="s">
        <v>2848</v>
      </c>
      <c r="M191" s="86">
        <v>1.4958863126402379E-2</v>
      </c>
      <c r="N191" s="86">
        <v>-7.3637702503692726E-4</v>
      </c>
      <c r="O191" s="86">
        <v>5.4390054390054399E-2</v>
      </c>
      <c r="P191" s="86">
        <v>8.8211708099438457E-2</v>
      </c>
      <c r="Q191" s="86">
        <v>4.6260601387818179E-2</v>
      </c>
      <c r="R191" s="86">
        <v>-0.13676844783715009</v>
      </c>
      <c r="S191" s="86">
        <v>-0.31533804238143293</v>
      </c>
      <c r="T191" s="86">
        <v>8.8211708099438457E-2</v>
      </c>
      <c r="U191" s="86">
        <v>-0.23777506112469429</v>
      </c>
      <c r="V191" s="86">
        <v>-0.27610619469026543</v>
      </c>
      <c r="W191" s="86">
        <v>8.857395925596645E-4</v>
      </c>
      <c r="X191" s="86">
        <v>0.60369318181818188</v>
      </c>
      <c r="Y191" s="86">
        <v>0.34223069590085792</v>
      </c>
      <c r="Z191" s="86">
        <v>-0.20409711684370269</v>
      </c>
      <c r="AA191" s="86">
        <v>0.38736842105263181</v>
      </c>
      <c r="AB191" s="86">
        <v>-4.4265593561368277E-2</v>
      </c>
      <c r="AC191" s="86">
        <v>-6.1564059900166453E-2</v>
      </c>
      <c r="AD191" s="86">
        <v>-0.28319623971797891</v>
      </c>
      <c r="AE191" s="86">
        <v>-0.23540856031128399</v>
      </c>
      <c r="AF191" s="86">
        <v>-0.25113464447806361</v>
      </c>
      <c r="AG191" s="86">
        <v>-0.1509916826615483</v>
      </c>
      <c r="AH191" s="86">
        <v>-0.10804597701149431</v>
      </c>
      <c r="AI191" s="86">
        <v>-0.24909747292418771</v>
      </c>
      <c r="AJ191" s="86">
        <v>-7.552650689905599E-2</v>
      </c>
      <c r="AK191" s="86">
        <v>-0.57337367624810898</v>
      </c>
      <c r="AL191" s="86">
        <v>0.69219954766999559</v>
      </c>
      <c r="AM191" s="86">
        <v>5.2144094254501512E-2</v>
      </c>
      <c r="AN191" s="86">
        <v>0.3524439171808027</v>
      </c>
      <c r="AO191" s="86">
        <v>3.6773042509990139E-2</v>
      </c>
      <c r="AP191" s="86">
        <v>0.20626129685537409</v>
      </c>
      <c r="AQ191" s="86">
        <v>0.19325772935113331</v>
      </c>
      <c r="AR191" s="86">
        <v>3.3544913254700899</v>
      </c>
      <c r="AS191" s="86">
        <v>0.2682753121447935</v>
      </c>
      <c r="AT191" s="86">
        <v>-6.1748195669607209E-2</v>
      </c>
      <c r="AU191" s="86">
        <v>8.7179487179487314E-2</v>
      </c>
      <c r="AV191" s="86">
        <v>5.5167055167055327E-2</v>
      </c>
      <c r="AW191" s="86">
        <v>-7.3637702503692726E-4</v>
      </c>
      <c r="BF191" s="86">
        <v>4.034229828850866E-2</v>
      </c>
      <c r="BG191" s="86">
        <v>-7.8143360752056412E-2</v>
      </c>
      <c r="BH191" s="86">
        <v>-2.9955385595920921E-2</v>
      </c>
      <c r="BI191" s="86">
        <v>2.8252299605781909E-2</v>
      </c>
      <c r="BJ191" s="86">
        <v>-0.1073482428115016</v>
      </c>
      <c r="BK191" s="86">
        <v>0.12240515390121701</v>
      </c>
      <c r="BL191" s="86">
        <v>-0.114795918367347</v>
      </c>
      <c r="BM191" s="86">
        <v>-5.6195965417867311E-2</v>
      </c>
      <c r="BN191" s="86">
        <v>-2.8464419475655482E-2</v>
      </c>
      <c r="BO191" s="86">
        <v>-3.4695451040863468E-2</v>
      </c>
      <c r="BP191" s="86">
        <v>3.1948881789136681E-3</v>
      </c>
      <c r="BQ191" s="86">
        <v>-1.0317460317460281E-2</v>
      </c>
    </row>
    <row r="192" spans="1:69" x14ac:dyDescent="0.25">
      <c r="A192" s="190">
        <v>49429</v>
      </c>
      <c r="B192" s="86" t="s">
        <v>709</v>
      </c>
      <c r="C192" s="86" t="s">
        <v>710</v>
      </c>
      <c r="E192" s="86" t="s">
        <v>711</v>
      </c>
      <c r="F192" s="86" t="s">
        <v>3035</v>
      </c>
      <c r="G192" s="86" t="s">
        <v>180</v>
      </c>
      <c r="H192" s="86" t="s">
        <v>180</v>
      </c>
      <c r="J192" s="86">
        <v>0</v>
      </c>
      <c r="K192" s="86">
        <v>0</v>
      </c>
      <c r="L192" s="86" t="s">
        <v>2848</v>
      </c>
      <c r="M192" s="86">
        <v>9.5217168387895512E-4</v>
      </c>
      <c r="N192" s="86">
        <v>-5.1195787318070174E-4</v>
      </c>
      <c r="O192" s="86">
        <v>1.802741358760418E-2</v>
      </c>
      <c r="P192" s="86">
        <v>1.63617432693739E-2</v>
      </c>
      <c r="Q192" s="86">
        <v>-2.2810153736145922E-2</v>
      </c>
      <c r="R192" s="86">
        <v>-0.1093587069864442</v>
      </c>
      <c r="S192" s="86">
        <v>-0.21355815157967431</v>
      </c>
      <c r="T192" s="86">
        <v>1.63617432693739E-2</v>
      </c>
      <c r="U192" s="86">
        <v>-4.77337110481586E-2</v>
      </c>
      <c r="V192" s="86">
        <v>-0.2076763369058976</v>
      </c>
      <c r="W192" s="86">
        <v>-3.6025315086276821E-2</v>
      </c>
      <c r="X192" s="86">
        <v>0.3185222166749877</v>
      </c>
      <c r="Y192" s="86">
        <v>0.30355150613610998</v>
      </c>
      <c r="Z192" s="86">
        <v>-0.14830944651199621</v>
      </c>
      <c r="AA192" s="86">
        <v>0.25796812749003978</v>
      </c>
      <c r="AB192" s="86">
        <v>-5.0770539850619301E-2</v>
      </c>
      <c r="AC192" s="86">
        <v>-7.0076489221973265E-2</v>
      </c>
      <c r="AD192" s="86">
        <v>-0.14696298227320129</v>
      </c>
      <c r="AE192" s="86">
        <v>-0.18931343283582089</v>
      </c>
      <c r="AF192" s="86">
        <v>-0.15923166247338891</v>
      </c>
      <c r="AG192" s="86">
        <v>-8.8271436373566478E-2</v>
      </c>
      <c r="AH192" s="86">
        <v>-8.1500260979792669E-2</v>
      </c>
      <c r="AI192" s="86">
        <v>-0.19200721153846159</v>
      </c>
      <c r="AJ192" s="86">
        <v>-4.9131822782838848E-2</v>
      </c>
      <c r="AK192" s="86">
        <v>-0.41765047416295731</v>
      </c>
      <c r="AL192" s="86">
        <v>0.27500112745231631</v>
      </c>
      <c r="AM192" s="86">
        <v>2.1778738310070041E-2</v>
      </c>
      <c r="AN192" s="86">
        <v>5.9674622517890352E-2</v>
      </c>
      <c r="AO192" s="86">
        <v>3.0171157763520199E-2</v>
      </c>
      <c r="AP192" s="86">
        <v>0.18288061752220289</v>
      </c>
      <c r="AQ192" s="86">
        <v>0.1124360302248797</v>
      </c>
      <c r="AR192" s="86">
        <v>1.502090897251773</v>
      </c>
      <c r="AS192" s="86">
        <v>0.1910501613999937</v>
      </c>
      <c r="AT192" s="86">
        <v>-6.9686152015469349E-2</v>
      </c>
      <c r="AU192" s="86">
        <v>5.460068750499647E-2</v>
      </c>
      <c r="AV192" s="86">
        <v>1.8548867699642368E-2</v>
      </c>
      <c r="AW192" s="86">
        <v>-5.1195787318070174E-4</v>
      </c>
      <c r="BF192" s="86">
        <v>5.7932011331444773E-2</v>
      </c>
      <c r="BG192" s="86">
        <v>-1.439282367117423E-2</v>
      </c>
      <c r="BH192" s="86">
        <v>1.5961420906065449E-2</v>
      </c>
      <c r="BI192" s="86">
        <v>3.0084235860408088E-3</v>
      </c>
      <c r="BJ192" s="86">
        <v>-4.81903619276145E-2</v>
      </c>
      <c r="BK192" s="86">
        <v>-4.4817927170868188E-3</v>
      </c>
      <c r="BL192" s="86">
        <v>3.2498593134496323E-2</v>
      </c>
      <c r="BM192" s="86">
        <v>-5.5525275923150257E-2</v>
      </c>
      <c r="BN192" s="86">
        <v>-1.319503245836862E-2</v>
      </c>
      <c r="BO192" s="86">
        <v>-2.5670361101179821E-2</v>
      </c>
      <c r="BP192" s="86">
        <v>2.4952297079114949E-3</v>
      </c>
      <c r="BQ192" s="86">
        <v>-1.0304725452671909E-2</v>
      </c>
    </row>
    <row r="193" spans="1:69" x14ac:dyDescent="0.25">
      <c r="A193" s="190">
        <v>190054</v>
      </c>
      <c r="B193" s="86" t="s">
        <v>712</v>
      </c>
      <c r="C193" s="86" t="s">
        <v>713</v>
      </c>
      <c r="E193" s="86" t="s">
        <v>714</v>
      </c>
      <c r="F193" s="86" t="s">
        <v>3036</v>
      </c>
      <c r="G193" s="86" t="s">
        <v>180</v>
      </c>
      <c r="H193" s="86" t="s">
        <v>180</v>
      </c>
      <c r="J193" s="86">
        <v>0</v>
      </c>
      <c r="K193" s="86">
        <v>0</v>
      </c>
      <c r="L193" s="86" t="s">
        <v>2848</v>
      </c>
      <c r="M193" s="86">
        <v>3.1111111111111089E-2</v>
      </c>
      <c r="N193" s="86">
        <v>1.1746500668214029E-2</v>
      </c>
      <c r="O193" s="86">
        <v>3.5788867285950772E-2</v>
      </c>
      <c r="P193" s="86">
        <v>2.7428571428571361E-2</v>
      </c>
      <c r="Q193" s="86">
        <v>-1.1804735782237059E-3</v>
      </c>
      <c r="R193" s="86">
        <v>-0.10575069940938769</v>
      </c>
      <c r="S193" s="86">
        <v>-0.1556703451514441</v>
      </c>
      <c r="T193" s="86">
        <v>2.7428571428571361E-2</v>
      </c>
      <c r="U193" s="86">
        <v>-6.9210823748421024E-2</v>
      </c>
      <c r="V193" s="86">
        <v>-0.1220010507267527</v>
      </c>
      <c r="W193" s="86">
        <v>-6.3367960634226339E-2</v>
      </c>
      <c r="X193" s="86">
        <v>0.23048977395048431</v>
      </c>
      <c r="Y193" s="86">
        <v>0.24208239324809891</v>
      </c>
      <c r="Z193" s="86">
        <v>-0.17412008281573499</v>
      </c>
      <c r="AA193" s="86">
        <v>0.4343694317956841</v>
      </c>
      <c r="AC193" s="86">
        <v>-1.9741077176167549E-2</v>
      </c>
      <c r="AD193" s="86">
        <v>-0.16210616125297089</v>
      </c>
      <c r="AE193" s="86">
        <v>-0.12014027450269051</v>
      </c>
      <c r="AF193" s="86">
        <v>-0.27521654093322162</v>
      </c>
      <c r="AG193" s="86">
        <v>-0.16358631537554069</v>
      </c>
      <c r="AH193" s="86">
        <v>-0.1102802479116141</v>
      </c>
      <c r="AI193" s="86">
        <v>-0.24312187717411921</v>
      </c>
      <c r="AJ193" s="86">
        <v>-6.6410463861920191E-2</v>
      </c>
      <c r="AK193" s="86">
        <v>-0.3617863462792214</v>
      </c>
      <c r="AL193" s="86">
        <v>0.1294871310290058</v>
      </c>
      <c r="AM193" s="86">
        <v>5.5909107829621003E-2</v>
      </c>
      <c r="AN193" s="86">
        <v>0.1014635711694285</v>
      </c>
      <c r="AP193" s="86">
        <v>8.2101348328653512E-2</v>
      </c>
      <c r="AQ193" s="86">
        <v>0.15491965467823671</v>
      </c>
      <c r="AR193" s="86">
        <v>1.5735346260505481</v>
      </c>
      <c r="AS193" s="86">
        <v>0.35896859799159592</v>
      </c>
      <c r="AT193" s="86">
        <v>-8.7142857142856744E-3</v>
      </c>
      <c r="AU193" s="86">
        <v>1.5636258826920321E-2</v>
      </c>
      <c r="AV193" s="86">
        <v>2.3763231799524661E-2</v>
      </c>
      <c r="AW193" s="86">
        <v>1.1746500668214029E-2</v>
      </c>
      <c r="BF193" s="86">
        <v>7.426367927664379E-2</v>
      </c>
      <c r="BG193" s="86">
        <v>5.6318851342989076E-3</v>
      </c>
      <c r="BH193" s="86">
        <v>-1.8708843621145891E-2</v>
      </c>
      <c r="BI193" s="86">
        <v>-1.5302602696770079E-2</v>
      </c>
      <c r="BJ193" s="86">
        <v>-4.3691484618814107E-2</v>
      </c>
      <c r="BK193" s="86">
        <v>8.6580086580085869E-3</v>
      </c>
      <c r="BL193" s="86">
        <v>-1.7827665896335001E-3</v>
      </c>
      <c r="BM193" s="86">
        <v>-6.2905146183357519E-2</v>
      </c>
      <c r="BN193" s="86">
        <v>8.1909829179502847E-3</v>
      </c>
      <c r="BO193" s="86">
        <v>-1.8679258384834311E-2</v>
      </c>
      <c r="BP193" s="86">
        <v>6.6515709029153491E-3</v>
      </c>
      <c r="BQ193" s="86">
        <v>-1.199717713479187E-2</v>
      </c>
    </row>
    <row r="194" spans="1:69" x14ac:dyDescent="0.25">
      <c r="A194" s="190">
        <v>101986</v>
      </c>
      <c r="B194" s="86" t="s">
        <v>715</v>
      </c>
      <c r="C194" s="86" t="s">
        <v>716</v>
      </c>
      <c r="E194" s="86" t="s">
        <v>717</v>
      </c>
      <c r="F194" s="86" t="s">
        <v>3007</v>
      </c>
      <c r="G194" s="86" t="s">
        <v>180</v>
      </c>
      <c r="H194" s="86" t="s">
        <v>180</v>
      </c>
      <c r="J194" s="86">
        <v>0</v>
      </c>
      <c r="K194" s="86">
        <v>0</v>
      </c>
      <c r="L194" s="86" t="s">
        <v>2848</v>
      </c>
      <c r="M194" s="86">
        <v>3.2181732134405998E-2</v>
      </c>
      <c r="N194" s="86">
        <v>6.4605445316106014E-3</v>
      </c>
      <c r="O194" s="86">
        <v>3.7089871611982739E-2</v>
      </c>
      <c r="P194" s="86">
        <v>7.8101828966880893E-2</v>
      </c>
      <c r="Q194" s="86">
        <v>-9.0867787369377506E-3</v>
      </c>
      <c r="R194" s="86">
        <v>-3.4955752212389217E-2</v>
      </c>
      <c r="S194" s="86">
        <v>-2.7207850133809108E-2</v>
      </c>
      <c r="T194" s="86">
        <v>7.8101828966880893E-2</v>
      </c>
      <c r="U194" s="86">
        <v>-3.4482758620687499E-3</v>
      </c>
      <c r="V194" s="86">
        <v>-0.1365376435559337</v>
      </c>
      <c r="W194" s="86">
        <v>0.17081673306772899</v>
      </c>
      <c r="X194" s="86">
        <v>0.3175853018372703</v>
      </c>
      <c r="Y194" s="86">
        <v>0.16424751718869371</v>
      </c>
      <c r="Z194" s="86">
        <v>-9.9105299380591982E-2</v>
      </c>
      <c r="AA194" s="86">
        <v>0.29385574354407851</v>
      </c>
      <c r="AB194" s="86">
        <v>7.7735124760076824E-2</v>
      </c>
      <c r="AC194" s="86">
        <v>-4.2418332520721691E-2</v>
      </c>
      <c r="AD194" s="86">
        <v>-0.17582417582417589</v>
      </c>
      <c r="AE194" s="86">
        <v>-0.16904859126173941</v>
      </c>
      <c r="AF194" s="86">
        <v>-0.20368282600526111</v>
      </c>
      <c r="AG194" s="86">
        <v>-0.1209715086408221</v>
      </c>
      <c r="AH194" s="86">
        <v>-0.18115501519756841</v>
      </c>
      <c r="AI194" s="86">
        <v>-0.18164435946462709</v>
      </c>
      <c r="AJ194" s="86">
        <v>-5.103806228373698E-2</v>
      </c>
      <c r="AK194" s="86">
        <v>-0.235249906050357</v>
      </c>
      <c r="AL194" s="86">
        <v>0.39174660811798662</v>
      </c>
      <c r="AM194" s="86">
        <v>0.1073622773451417</v>
      </c>
      <c r="AN194" s="86">
        <v>0.30810342103407379</v>
      </c>
      <c r="AO194" s="86">
        <v>8.9467750003092039E-2</v>
      </c>
      <c r="AP194" s="86">
        <v>0.17490226027827779</v>
      </c>
      <c r="AQ194" s="86">
        <v>0.16724118992701911</v>
      </c>
      <c r="AR194" s="86">
        <v>2.2381002447123359</v>
      </c>
      <c r="AS194" s="86">
        <v>0.64017997482217393</v>
      </c>
      <c r="AT194" s="86">
        <v>1.384083044982698E-2</v>
      </c>
      <c r="AU194" s="86">
        <v>3.1691857630424147E-2</v>
      </c>
      <c r="AV194" s="86">
        <v>3.043271516880619E-2</v>
      </c>
      <c r="AW194" s="86">
        <v>6.4605445316106014E-3</v>
      </c>
      <c r="BF194" s="86">
        <v>4.384236453201984E-2</v>
      </c>
      <c r="BG194" s="86">
        <v>2.2652194431335371E-2</v>
      </c>
      <c r="BH194" s="86">
        <v>3.4610059990770832E-2</v>
      </c>
      <c r="BI194" s="86">
        <v>4.5049063336306761E-2</v>
      </c>
      <c r="BJ194" s="86">
        <v>-6.5727699530516381E-2</v>
      </c>
      <c r="BK194" s="86">
        <v>1.050708085883967E-2</v>
      </c>
      <c r="BL194" s="86">
        <v>3.7974683544303563E-2</v>
      </c>
      <c r="BM194" s="86">
        <v>-5.8362369337979003E-2</v>
      </c>
      <c r="BN194" s="86">
        <v>-7.6645626690712287E-3</v>
      </c>
      <c r="BO194" s="86">
        <v>-6.3153112221717489E-2</v>
      </c>
      <c r="BP194" s="86">
        <v>-1.357904946653732E-2</v>
      </c>
      <c r="BQ194" s="86">
        <v>5.9671805072103457E-3</v>
      </c>
    </row>
    <row r="195" spans="1:69" x14ac:dyDescent="0.25">
      <c r="A195" s="190">
        <v>1300</v>
      </c>
      <c r="B195" s="86" t="s">
        <v>718</v>
      </c>
      <c r="C195" s="86" t="s">
        <v>719</v>
      </c>
      <c r="E195" s="86" t="s">
        <v>720</v>
      </c>
      <c r="F195" s="86" t="s">
        <v>3037</v>
      </c>
      <c r="G195" s="86" t="s">
        <v>180</v>
      </c>
      <c r="H195" s="86" t="s">
        <v>180</v>
      </c>
      <c r="J195" s="86">
        <v>0</v>
      </c>
      <c r="K195" s="86">
        <v>0</v>
      </c>
      <c r="L195" s="86" t="s">
        <v>2848</v>
      </c>
      <c r="X195" s="86">
        <v>0.40758307462343318</v>
      </c>
      <c r="Y195" s="86">
        <v>0.29390760990850251</v>
      </c>
      <c r="Z195" s="86">
        <v>-0.25517356012965059</v>
      </c>
      <c r="AA195" s="86">
        <v>0.57080069625761531</v>
      </c>
      <c r="AB195" s="86">
        <v>-0.14562962412164929</v>
      </c>
      <c r="AG195" s="86">
        <v>-0.15091759088874521</v>
      </c>
      <c r="AH195" s="86">
        <v>-0.10968625498007981</v>
      </c>
      <c r="AI195" s="86">
        <v>-0.31674714104193141</v>
      </c>
      <c r="AJ195" s="86">
        <v>-8.2029372496662187E-2</v>
      </c>
      <c r="AK195" s="86">
        <v>-0.31712833545107999</v>
      </c>
      <c r="AM195" s="86">
        <v>0.19594167496230969</v>
      </c>
      <c r="AQ195" s="86">
        <v>0.19674268062196229</v>
      </c>
      <c r="AS195" s="86">
        <v>0.9944149269258149</v>
      </c>
    </row>
    <row r="196" spans="1:69" x14ac:dyDescent="0.25">
      <c r="A196" s="190">
        <v>322517</v>
      </c>
      <c r="B196" s="86" t="s">
        <v>721</v>
      </c>
      <c r="C196" s="86" t="s">
        <v>577</v>
      </c>
      <c r="E196" s="86" t="s">
        <v>722</v>
      </c>
      <c r="F196" s="86" t="s">
        <v>3038</v>
      </c>
      <c r="G196" s="86" t="s">
        <v>180</v>
      </c>
      <c r="H196" s="86" t="s">
        <v>180</v>
      </c>
      <c r="J196" s="86">
        <v>0</v>
      </c>
      <c r="K196" s="86">
        <v>0</v>
      </c>
      <c r="L196" s="86" t="s">
        <v>2848</v>
      </c>
      <c r="X196" s="86">
        <v>0.24533582089552231</v>
      </c>
      <c r="Y196" s="86">
        <v>0.23787528868360289</v>
      </c>
      <c r="Z196" s="86">
        <v>-0.1408730158730159</v>
      </c>
      <c r="AF196" s="86">
        <v>-0.1778783958602847</v>
      </c>
      <c r="AG196" s="86">
        <v>-0.124551971326165</v>
      </c>
      <c r="AH196" s="86">
        <v>-8.9792060491493464E-2</v>
      </c>
      <c r="AI196" s="86">
        <v>-0.18070009460737929</v>
      </c>
      <c r="AJ196" s="86">
        <v>-2.6418786692759318E-2</v>
      </c>
      <c r="AK196" s="86">
        <v>-0.18164616840113529</v>
      </c>
      <c r="AM196" s="86">
        <v>6.7810594743252794E-2</v>
      </c>
      <c r="AQ196" s="86">
        <v>0.14724620067283681</v>
      </c>
      <c r="AS196" s="86">
        <v>0.45850268357569229</v>
      </c>
    </row>
    <row r="197" spans="1:69" x14ac:dyDescent="0.25">
      <c r="A197" s="190">
        <v>538</v>
      </c>
      <c r="B197" s="86" t="s">
        <v>723</v>
      </c>
      <c r="C197" s="86" t="s">
        <v>724</v>
      </c>
      <c r="E197" s="86" t="s">
        <v>725</v>
      </c>
      <c r="F197" s="86" t="s">
        <v>3039</v>
      </c>
      <c r="G197" s="86" t="s">
        <v>180</v>
      </c>
      <c r="H197" s="86" t="s">
        <v>180</v>
      </c>
      <c r="J197" s="86">
        <v>0</v>
      </c>
      <c r="K197" s="86">
        <v>0</v>
      </c>
      <c r="L197" s="86" t="s">
        <v>2848</v>
      </c>
      <c r="U197" s="86">
        <v>-0.1869814773040579</v>
      </c>
      <c r="V197" s="86">
        <v>-0.32801657346897528</v>
      </c>
      <c r="W197" s="86">
        <v>-9.657785419741638E-2</v>
      </c>
      <c r="X197" s="86">
        <v>0.84443321826499407</v>
      </c>
      <c r="Y197" s="86">
        <v>0.25531989853438558</v>
      </c>
      <c r="Z197" s="86">
        <v>-0.25458269867114869</v>
      </c>
      <c r="AA197" s="86">
        <v>3.5122057304409322E-2</v>
      </c>
      <c r="AB197" s="86">
        <v>-0.14538611653192091</v>
      </c>
      <c r="AC197" s="86">
        <v>-4.1407132483459702E-2</v>
      </c>
      <c r="AD197" s="86">
        <v>-0.21582733812949631</v>
      </c>
      <c r="AE197" s="86">
        <v>-0.2948520455685319</v>
      </c>
      <c r="AF197" s="86">
        <v>-0.21280356802915329</v>
      </c>
      <c r="AG197" s="86">
        <v>-0.15300356630077341</v>
      </c>
      <c r="AH197" s="86">
        <v>-0.17324381856885551</v>
      </c>
      <c r="AI197" s="86">
        <v>-0.26880165289256203</v>
      </c>
      <c r="AJ197" s="86">
        <v>-0.118273167100856</v>
      </c>
      <c r="AK197" s="86">
        <v>-0.30037119524870087</v>
      </c>
      <c r="AL197" s="86">
        <v>2.8762447010895361E-2</v>
      </c>
      <c r="AM197" s="86">
        <v>5.3893846758836787E-2</v>
      </c>
      <c r="AP197" s="86">
        <v>8.6977802648101385E-2</v>
      </c>
      <c r="AQ197" s="86">
        <v>0.18753199343772251</v>
      </c>
      <c r="AR197" s="86">
        <v>0.32726315859721838</v>
      </c>
      <c r="AS197" s="86">
        <v>0.28579672826974611</v>
      </c>
      <c r="AT197" s="86">
        <v>-6.9272744088540783E-2</v>
      </c>
      <c r="AU197" s="86">
        <v>1.623053991387868E-2</v>
      </c>
      <c r="AV197" s="86">
        <v>5.5517898066557159E-3</v>
      </c>
      <c r="BF197" s="86">
        <v>6.7849713011003177E-2</v>
      </c>
      <c r="BG197" s="86">
        <v>4.4596751478742652E-4</v>
      </c>
      <c r="BH197" s="86">
        <v>-2.756727588391239E-2</v>
      </c>
      <c r="BI197" s="86">
        <v>-5.271665701602013E-2</v>
      </c>
      <c r="BJ197" s="86">
        <v>-4.4902325344471923E-2</v>
      </c>
      <c r="BK197" s="86">
        <v>-2.2400000000000202E-3</v>
      </c>
      <c r="BL197" s="86">
        <v>-2.0632884327560389E-2</v>
      </c>
      <c r="BM197" s="86">
        <v>-4.5682785722082841E-2</v>
      </c>
      <c r="BN197" s="86">
        <v>-5.0146140179951892E-3</v>
      </c>
      <c r="BO197" s="86">
        <v>-3.2946461999251331E-2</v>
      </c>
      <c r="BP197" s="86">
        <v>1.283540307930542E-2</v>
      </c>
      <c r="BQ197" s="86">
        <v>-4.1997696328893268E-2</v>
      </c>
    </row>
    <row r="198" spans="1:69" x14ac:dyDescent="0.25">
      <c r="A198" s="190">
        <v>20867</v>
      </c>
      <c r="B198" s="86" t="s">
        <v>726</v>
      </c>
      <c r="C198" s="86" t="s">
        <v>612</v>
      </c>
      <c r="E198" s="86" t="s">
        <v>727</v>
      </c>
      <c r="F198" s="86" t="s">
        <v>3040</v>
      </c>
      <c r="G198" s="86" t="s">
        <v>180</v>
      </c>
      <c r="H198" s="86" t="s">
        <v>180</v>
      </c>
      <c r="J198" s="86">
        <v>0</v>
      </c>
      <c r="K198" s="86">
        <v>0</v>
      </c>
      <c r="L198" s="86" t="s">
        <v>2848</v>
      </c>
      <c r="M198" s="86">
        <v>-1.6576438461169851E-2</v>
      </c>
      <c r="N198" s="86">
        <v>2.9238341211468288E-4</v>
      </c>
      <c r="O198" s="86">
        <v>3.5462066182405223E-2</v>
      </c>
      <c r="P198" s="86">
        <v>7.2410009926336283E-2</v>
      </c>
      <c r="Q198" s="86">
        <v>-3.4469365957859881E-3</v>
      </c>
      <c r="R198" s="86">
        <v>-0.15651709401709399</v>
      </c>
      <c r="S198" s="86">
        <v>-0.26249416160672578</v>
      </c>
      <c r="T198" s="86">
        <v>7.2410009926336283E-2</v>
      </c>
      <c r="U198" s="86">
        <v>-0.21266093537904651</v>
      </c>
      <c r="V198" s="86">
        <v>-0.217490665636668</v>
      </c>
      <c r="W198" s="86">
        <v>8.5800160766085209E-2</v>
      </c>
      <c r="X198" s="86">
        <v>0.48623519634323698</v>
      </c>
      <c r="Y198" s="86">
        <v>0.36859316129949532</v>
      </c>
      <c r="Z198" s="86">
        <v>-0.23055464391204461</v>
      </c>
      <c r="AA198" s="86">
        <v>0.11638983878847101</v>
      </c>
      <c r="AB198" s="86">
        <v>-9.997251992305578E-2</v>
      </c>
      <c r="AC198" s="86">
        <v>-0.10253648554041681</v>
      </c>
      <c r="AD198" s="86">
        <v>-0.28194412197198371</v>
      </c>
      <c r="AE198" s="86">
        <v>-0.27182212654310611</v>
      </c>
      <c r="AF198" s="86">
        <v>-0.1014247057672871</v>
      </c>
      <c r="AG198" s="86">
        <v>-0.17852306581204291</v>
      </c>
      <c r="AH198" s="86">
        <v>-0.1455926570659915</v>
      </c>
      <c r="AI198" s="86">
        <v>-0.27155507223862052</v>
      </c>
      <c r="AJ198" s="86">
        <v>-6.2686408180656114E-2</v>
      </c>
      <c r="AK198" s="86">
        <v>-0.47354288422050228</v>
      </c>
      <c r="AL198" s="86">
        <v>0.57470322187084344</v>
      </c>
      <c r="AM198" s="86">
        <v>8.1518337088957615E-2</v>
      </c>
      <c r="AN198" s="86">
        <v>0.28360570744872932</v>
      </c>
      <c r="AO198" s="86">
        <v>1.408837231726401E-2</v>
      </c>
      <c r="AP198" s="86">
        <v>0.27220954017788013</v>
      </c>
      <c r="AQ198" s="86">
        <v>0.18108698341148999</v>
      </c>
      <c r="AR198" s="86">
        <v>2.1101589786568682</v>
      </c>
      <c r="AS198" s="86">
        <v>0.44851661323423392</v>
      </c>
      <c r="AT198" s="86">
        <v>-6.9536596834021247E-2</v>
      </c>
      <c r="AU198" s="86">
        <v>6.4289724873666465E-2</v>
      </c>
      <c r="AV198" s="86">
        <v>3.5159402744148423E-2</v>
      </c>
      <c r="AW198" s="86">
        <v>2.9238341211468288E-4</v>
      </c>
      <c r="BF198" s="86">
        <v>6.2975607749578444E-2</v>
      </c>
      <c r="BG198" s="86">
        <v>-3.9934989551892341E-2</v>
      </c>
      <c r="BH198" s="86">
        <v>-1.060056428859335E-2</v>
      </c>
      <c r="BI198" s="86">
        <v>-2.2202305780747111E-2</v>
      </c>
      <c r="BJ198" s="86">
        <v>-5.2995583701358151E-2</v>
      </c>
      <c r="BK198" s="86">
        <v>2.4813022437307541E-2</v>
      </c>
      <c r="BL198" s="86">
        <v>-4.0396668670043767E-2</v>
      </c>
      <c r="BM198" s="86">
        <v>-6.5315617590479991E-2</v>
      </c>
      <c r="BN198" s="86">
        <v>-4.3910137393241677E-2</v>
      </c>
      <c r="BO198" s="86">
        <v>-7.8017283231381684E-2</v>
      </c>
      <c r="BP198" s="86">
        <v>1.5481017323995649E-2</v>
      </c>
      <c r="BQ198" s="86">
        <v>-1.436663233779611E-2</v>
      </c>
    </row>
    <row r="199" spans="1:69" x14ac:dyDescent="0.25">
      <c r="A199" s="190">
        <v>190786</v>
      </c>
      <c r="B199" s="86" t="s">
        <v>728</v>
      </c>
      <c r="C199" s="86" t="s">
        <v>729</v>
      </c>
      <c r="E199" s="86" t="s">
        <v>730</v>
      </c>
      <c r="F199" s="86" t="s">
        <v>3041</v>
      </c>
      <c r="G199" s="86" t="s">
        <v>180</v>
      </c>
      <c r="H199" s="86" t="s">
        <v>180</v>
      </c>
      <c r="J199" s="86">
        <v>0</v>
      </c>
      <c r="K199" s="86">
        <v>0</v>
      </c>
      <c r="L199" s="86" t="s">
        <v>2848</v>
      </c>
      <c r="Q199" s="86">
        <v>-6.6613912668153197E-2</v>
      </c>
      <c r="S199" s="86">
        <v>-0.33163344150826762</v>
      </c>
      <c r="W199" s="86">
        <v>0.19182763744427911</v>
      </c>
      <c r="X199" s="86">
        <v>0.33012714935107712</v>
      </c>
      <c r="Y199" s="86">
        <v>9.9369884841022715E-2</v>
      </c>
      <c r="Z199" s="86">
        <v>-1.1526345933562389E-2</v>
      </c>
      <c r="AA199" s="86">
        <v>0.35322611896919209</v>
      </c>
      <c r="AC199" s="86">
        <v>-8.7096034838412828E-3</v>
      </c>
      <c r="AE199" s="86">
        <v>-1.753552455405346E-2</v>
      </c>
      <c r="AF199" s="86">
        <v>-7.9022577879394179E-2</v>
      </c>
      <c r="AG199" s="86">
        <v>-0.18653198653198649</v>
      </c>
      <c r="AH199" s="86">
        <v>-0.15343403046733789</v>
      </c>
      <c r="AI199" s="86">
        <v>-0.14627607402079379</v>
      </c>
      <c r="AJ199" s="86">
        <v>-5.4611025244719301E-2</v>
      </c>
      <c r="AK199" s="86">
        <v>-0.18653198653198649</v>
      </c>
      <c r="AM199" s="86">
        <v>9.889529494294691E-2</v>
      </c>
      <c r="AQ199" s="86">
        <v>0.1294864057201221</v>
      </c>
      <c r="AS199" s="86">
        <v>0.76145042258434337</v>
      </c>
    </row>
    <row r="200" spans="1:69" x14ac:dyDescent="0.25">
      <c r="A200" s="190">
        <v>2110</v>
      </c>
      <c r="B200" s="86" t="s">
        <v>731</v>
      </c>
      <c r="C200" s="86" t="s">
        <v>732</v>
      </c>
      <c r="E200" s="86" t="s">
        <v>733</v>
      </c>
      <c r="F200" s="86" t="s">
        <v>3042</v>
      </c>
      <c r="G200" s="86" t="s">
        <v>180</v>
      </c>
      <c r="H200" s="86" t="s">
        <v>180</v>
      </c>
      <c r="J200" s="86">
        <v>0</v>
      </c>
      <c r="K200" s="86">
        <v>0</v>
      </c>
      <c r="L200" s="86" t="s">
        <v>2848</v>
      </c>
      <c r="U200" s="86">
        <v>-0.25477942411719262</v>
      </c>
      <c r="V200" s="86">
        <v>-0.27814023428973339</v>
      </c>
      <c r="W200" s="86">
        <v>6.2722702201394309E-3</v>
      </c>
      <c r="X200" s="86">
        <v>0.78996112009086561</v>
      </c>
      <c r="Y200" s="86">
        <v>0.28471208889886612</v>
      </c>
      <c r="Z200" s="86">
        <v>-0.27625005077379261</v>
      </c>
      <c r="AA200" s="86">
        <v>0.35328715919085307</v>
      </c>
      <c r="AB200" s="86">
        <v>-9.3360426162891752E-4</v>
      </c>
      <c r="AC200" s="86">
        <v>-0.17251624883936861</v>
      </c>
      <c r="AD200" s="86">
        <v>-0.31921998550861608</v>
      </c>
      <c r="AE200" s="86">
        <v>0</v>
      </c>
      <c r="AF200" s="86">
        <v>-0.1401694951990809</v>
      </c>
      <c r="AG200" s="86">
        <v>-0.1435970058668824</v>
      </c>
      <c r="AH200" s="86">
        <v>-0.15335367163666061</v>
      </c>
      <c r="AI200" s="86">
        <v>-0.35934129152883648</v>
      </c>
      <c r="AJ200" s="86">
        <v>-6.3961114111565451E-2</v>
      </c>
      <c r="AK200" s="86">
        <v>-0.35934129152883648</v>
      </c>
      <c r="AL200" s="86">
        <v>-0.4569602713437334</v>
      </c>
      <c r="AM200" s="86">
        <v>0.10543619237952551</v>
      </c>
      <c r="AP200" s="86">
        <v>0.28929937992139199</v>
      </c>
      <c r="AQ200" s="86">
        <v>0.22378690361060971</v>
      </c>
      <c r="AR200" s="86">
        <v>-1.5805705772905949</v>
      </c>
      <c r="AS200" s="86">
        <v>0.46981469467058101</v>
      </c>
      <c r="AT200" s="86">
        <v>-0.1127141568981064</v>
      </c>
      <c r="AU200" s="86">
        <v>-4.9796747967479904E-3</v>
      </c>
      <c r="AV200" s="86">
        <v>-2.5035279360267611E-2</v>
      </c>
      <c r="BF200" s="86">
        <v>3.6589053522830373E-2</v>
      </c>
      <c r="BG200" s="86">
        <v>-1.0825878387138549E-2</v>
      </c>
      <c r="BH200" s="86">
        <v>1.5236909364964911E-2</v>
      </c>
      <c r="BI200" s="86">
        <v>-4.292676629119252E-3</v>
      </c>
      <c r="BJ200" s="86">
        <v>-5.1118314424635443E-2</v>
      </c>
      <c r="BK200" s="86">
        <v>-1.1614798619887789E-3</v>
      </c>
      <c r="BL200" s="86">
        <v>5.5405451622831947E-3</v>
      </c>
      <c r="BM200" s="86">
        <v>-8.1459814292030863E-2</v>
      </c>
      <c r="BN200" s="86">
        <v>-5.0425956135580867E-2</v>
      </c>
      <c r="BO200" s="86">
        <v>-3.4206306787814111E-2</v>
      </c>
      <c r="BP200" s="86">
        <v>-6.2455530081430011E-3</v>
      </c>
      <c r="BQ200" s="86">
        <v>-5.3229180005975978E-2</v>
      </c>
    </row>
    <row r="201" spans="1:69" x14ac:dyDescent="0.25">
      <c r="A201" s="190">
        <v>93907</v>
      </c>
      <c r="B201" s="86" t="s">
        <v>734</v>
      </c>
      <c r="C201" s="86" t="s">
        <v>2061</v>
      </c>
      <c r="D201" s="86">
        <v>400</v>
      </c>
      <c r="E201" s="86" t="s">
        <v>735</v>
      </c>
      <c r="F201" s="86" t="s">
        <v>3043</v>
      </c>
      <c r="G201" s="86" t="s">
        <v>180</v>
      </c>
      <c r="H201" s="86" t="s">
        <v>180</v>
      </c>
      <c r="J201" s="86">
        <v>0</v>
      </c>
      <c r="K201" s="86">
        <v>0</v>
      </c>
      <c r="L201" s="86" t="s">
        <v>2848</v>
      </c>
      <c r="M201" s="86">
        <v>6.9897483690588569E-3</v>
      </c>
      <c r="N201" s="86">
        <v>1.5984955336154408E-2</v>
      </c>
      <c r="O201" s="86">
        <v>2.7579648121730749E-2</v>
      </c>
      <c r="P201" s="86">
        <v>-7.8053259871441183E-3</v>
      </c>
      <c r="Q201" s="86">
        <v>-5.2192982456140243E-2</v>
      </c>
      <c r="R201" s="86">
        <v>-0.1261625556004852</v>
      </c>
      <c r="S201" s="86">
        <v>3.844305622296984E-2</v>
      </c>
      <c r="T201" s="86">
        <v>-7.8053259871441183E-3</v>
      </c>
      <c r="U201" s="86">
        <v>4.5934772622868708E-4</v>
      </c>
      <c r="V201" s="86">
        <v>-7.3222647935291651E-2</v>
      </c>
      <c r="W201" s="86">
        <v>0.1309581126624941</v>
      </c>
      <c r="X201" s="86">
        <v>0.5385185185185184</v>
      </c>
      <c r="Y201" s="86">
        <v>0.51685393258426982</v>
      </c>
      <c r="Z201" s="86">
        <v>-0.15157292659675881</v>
      </c>
      <c r="AA201" s="86">
        <v>2.2417153996101339E-2</v>
      </c>
      <c r="AB201" s="86">
        <v>2.9325513196483128E-3</v>
      </c>
      <c r="AC201" s="86">
        <v>-9.7164109716410915E-2</v>
      </c>
      <c r="AD201" s="86">
        <v>-0.12419871794871799</v>
      </c>
      <c r="AE201" s="86">
        <v>-0.21527486361728909</v>
      </c>
      <c r="AF201" s="86">
        <v>-6.4847942754919508E-2</v>
      </c>
      <c r="AG201" s="86">
        <v>-8.2711864406779731E-2</v>
      </c>
      <c r="AH201" s="86">
        <v>-3.8430089942763819E-2</v>
      </c>
      <c r="AI201" s="86">
        <v>-0.18809073724007569</v>
      </c>
      <c r="AJ201" s="86">
        <v>-6.1739943872778362E-2</v>
      </c>
      <c r="AK201" s="86">
        <v>-0.21527486361728909</v>
      </c>
      <c r="AL201" s="86">
        <v>4.0749654827961113E-2</v>
      </c>
      <c r="AM201" s="86">
        <v>0.1050976757389894</v>
      </c>
      <c r="AN201" s="86">
        <v>-2.759755772672157E-2</v>
      </c>
      <c r="AO201" s="86">
        <v>9.0629884405701189E-2</v>
      </c>
      <c r="AP201" s="86">
        <v>0.20192717415716721</v>
      </c>
      <c r="AQ201" s="86">
        <v>0.14892146066167561</v>
      </c>
      <c r="AR201" s="86">
        <v>0.2003288483007433</v>
      </c>
      <c r="AS201" s="86">
        <v>0.70372570000938139</v>
      </c>
      <c r="AT201" s="86">
        <v>-4.6372819100091833E-2</v>
      </c>
      <c r="AU201" s="86">
        <v>6.7404910929225181E-3</v>
      </c>
      <c r="AV201" s="86">
        <v>1.141226818830221E-2</v>
      </c>
      <c r="AW201" s="86">
        <v>1.5984955336154408E-2</v>
      </c>
      <c r="BF201" s="86">
        <v>7.4873679375287105E-2</v>
      </c>
      <c r="BG201" s="86">
        <v>1.7094017094017029E-3</v>
      </c>
      <c r="BH201" s="86">
        <v>3.1996587030716839E-2</v>
      </c>
      <c r="BI201" s="86">
        <v>2.0669698222405941E-2</v>
      </c>
      <c r="BJ201" s="86">
        <v>-4.0502227622518649E-3</v>
      </c>
      <c r="BK201" s="86">
        <v>-2.114680764538435E-2</v>
      </c>
      <c r="BL201" s="86">
        <v>-2.9081844619859298E-3</v>
      </c>
      <c r="BM201" s="86">
        <v>-4.3749999999999963E-2</v>
      </c>
      <c r="BN201" s="86">
        <v>-1.6393442622950949E-2</v>
      </c>
      <c r="BO201" s="86">
        <v>-2.631578947368407E-2</v>
      </c>
      <c r="BP201" s="86">
        <v>-1.801801801801783E-3</v>
      </c>
      <c r="BQ201" s="86">
        <v>-7.2926162260711358E-3</v>
      </c>
    </row>
    <row r="202" spans="1:69" x14ac:dyDescent="0.25">
      <c r="A202" s="190">
        <v>65122</v>
      </c>
      <c r="B202" s="86" t="s">
        <v>618</v>
      </c>
      <c r="C202" s="86" t="s">
        <v>736</v>
      </c>
      <c r="E202" s="86" t="s">
        <v>737</v>
      </c>
      <c r="F202" s="86" t="s">
        <v>3044</v>
      </c>
      <c r="G202" s="86" t="s">
        <v>180</v>
      </c>
      <c r="H202" s="86" t="s">
        <v>180</v>
      </c>
      <c r="J202" s="86">
        <v>0</v>
      </c>
      <c r="K202" s="86">
        <v>0</v>
      </c>
      <c r="L202" s="86" t="s">
        <v>2848</v>
      </c>
      <c r="X202" s="86">
        <v>0.14882809665481461</v>
      </c>
      <c r="Y202" s="86">
        <v>0.34540661915454463</v>
      </c>
      <c r="Z202" s="86">
        <v>-0.33702265372168277</v>
      </c>
      <c r="AA202" s="86">
        <v>0.39101467542990909</v>
      </c>
      <c r="AB202" s="86">
        <v>0.13163525216505351</v>
      </c>
      <c r="AD202" s="86">
        <v>-2.5275013095861689E-2</v>
      </c>
      <c r="AE202" s="86">
        <v>-0.10924263497281581</v>
      </c>
      <c r="AF202" s="86">
        <v>-6.1498874236088713E-2</v>
      </c>
      <c r="AG202" s="86">
        <v>-0.15735302343793711</v>
      </c>
      <c r="AH202" s="86">
        <v>-0.17281356423447591</v>
      </c>
      <c r="AI202" s="86">
        <v>-0.41226761533165018</v>
      </c>
      <c r="AJ202" s="86">
        <v>-0.1161757830762039</v>
      </c>
      <c r="AK202" s="86">
        <v>-0.41249713105347707</v>
      </c>
      <c r="AM202" s="86">
        <v>6.949220633586739E-2</v>
      </c>
      <c r="AQ202" s="86">
        <v>0.2152082262797867</v>
      </c>
      <c r="AS202" s="86">
        <v>0.32152297773913779</v>
      </c>
      <c r="BF202" s="86">
        <v>7.5798438608942531E-2</v>
      </c>
      <c r="BG202" s="86">
        <v>-9.3020187359810214E-3</v>
      </c>
    </row>
    <row r="203" spans="1:69" x14ac:dyDescent="0.25">
      <c r="A203" s="190">
        <v>313836</v>
      </c>
      <c r="B203" s="86" t="s">
        <v>621</v>
      </c>
      <c r="C203" s="86" t="s">
        <v>738</v>
      </c>
      <c r="E203" s="86" t="s">
        <v>739</v>
      </c>
      <c r="F203" s="86" t="s">
        <v>3045</v>
      </c>
      <c r="G203" s="86" t="s">
        <v>180</v>
      </c>
      <c r="H203" s="86" t="s">
        <v>180</v>
      </c>
      <c r="J203" s="86">
        <v>0</v>
      </c>
      <c r="K203" s="86">
        <v>0</v>
      </c>
      <c r="L203" s="86" t="s">
        <v>2848</v>
      </c>
      <c r="X203" s="86">
        <v>0.21690307328605221</v>
      </c>
      <c r="Y203" s="86">
        <v>0.61142857142857121</v>
      </c>
      <c r="Z203" s="86">
        <v>4.3737574552684011E-2</v>
      </c>
      <c r="AF203" s="86">
        <v>-6.0187067913786141E-2</v>
      </c>
      <c r="AG203" s="86">
        <v>-0.26613545816733059</v>
      </c>
      <c r="AH203" s="86">
        <v>-0.1213418986438258</v>
      </c>
      <c r="AI203" s="86">
        <v>-0.1123499142367067</v>
      </c>
      <c r="AJ203" s="86">
        <v>-2.8182701652089331E-2</v>
      </c>
      <c r="AK203" s="86">
        <v>-0.26613545816733059</v>
      </c>
      <c r="AM203" s="86">
        <v>0.32099050064484241</v>
      </c>
      <c r="AQ203" s="86">
        <v>0.22053180999765559</v>
      </c>
      <c r="AS203" s="86">
        <v>1.454178805587363</v>
      </c>
    </row>
    <row r="204" spans="1:69" x14ac:dyDescent="0.25">
      <c r="A204" s="190">
        <v>55186</v>
      </c>
      <c r="B204" s="86" t="s">
        <v>740</v>
      </c>
      <c r="C204" s="86" t="s">
        <v>741</v>
      </c>
      <c r="E204" s="86" t="s">
        <v>742</v>
      </c>
      <c r="F204" s="86" t="s">
        <v>3046</v>
      </c>
      <c r="G204" s="86" t="s">
        <v>180</v>
      </c>
      <c r="H204" s="86" t="s">
        <v>180</v>
      </c>
      <c r="J204" s="86">
        <v>0</v>
      </c>
      <c r="K204" s="86">
        <v>0</v>
      </c>
      <c r="L204" s="86" t="s">
        <v>2848</v>
      </c>
      <c r="M204" s="86">
        <v>-1.2784017390404251E-2</v>
      </c>
      <c r="O204" s="86">
        <v>-1.8726206399835351E-2</v>
      </c>
      <c r="R204" s="86">
        <v>-0.18546355212025439</v>
      </c>
      <c r="S204" s="86">
        <v>-0.31361330022670841</v>
      </c>
      <c r="W204" s="86">
        <v>3.6380140473710298E-2</v>
      </c>
      <c r="X204" s="86">
        <v>0.2476414507665021</v>
      </c>
      <c r="Y204" s="86">
        <v>0.48641532784946762</v>
      </c>
      <c r="Z204" s="86">
        <v>-0.19574604414311</v>
      </c>
      <c r="AA204" s="86">
        <v>0.30406189979696002</v>
      </c>
      <c r="AB204" s="86">
        <v>0.1285920726672172</v>
      </c>
      <c r="AC204" s="86">
        <v>-0.19317703214937521</v>
      </c>
      <c r="AD204" s="86">
        <v>-5.5958501652588907E-2</v>
      </c>
      <c r="AE204" s="86">
        <v>-0.23741313288895191</v>
      </c>
      <c r="AF204" s="86">
        <v>-0.1376491730326723</v>
      </c>
      <c r="AG204" s="86">
        <v>-0.1057046225432736</v>
      </c>
      <c r="AH204" s="86">
        <v>-0.1176470588235293</v>
      </c>
      <c r="AI204" s="86">
        <v>-0.26709503313730132</v>
      </c>
      <c r="AJ204" s="86">
        <v>-5.6179790688490112E-2</v>
      </c>
      <c r="AK204" s="86">
        <v>-0.26709503313730132</v>
      </c>
      <c r="AL204" s="86">
        <v>-0.35422236505214588</v>
      </c>
      <c r="AM204" s="86">
        <v>9.4056203861926146E-2</v>
      </c>
      <c r="AO204" s="86">
        <v>5.4115882000591593E-2</v>
      </c>
      <c r="AP204" s="86">
        <v>0.35615845797307699</v>
      </c>
      <c r="AQ204" s="86">
        <v>0.1875108621830143</v>
      </c>
      <c r="AR204" s="86">
        <v>-0.99540014761456874</v>
      </c>
      <c r="AS204" s="86">
        <v>0.50001576539061465</v>
      </c>
      <c r="AU204" s="86">
        <v>1.504401173646297E-2</v>
      </c>
      <c r="BG204" s="86">
        <v>-1.945434089630604E-2</v>
      </c>
      <c r="BH204" s="86">
        <v>8.3472773342257556E-2</v>
      </c>
      <c r="BK204" s="86">
        <v>0.12599385616190831</v>
      </c>
      <c r="BL204" s="86">
        <v>4.0120361083249012E-3</v>
      </c>
      <c r="BM204" s="86">
        <v>-7.2287712287712247E-2</v>
      </c>
      <c r="BP204" s="86">
        <v>4.8605861164228381E-2</v>
      </c>
    </row>
    <row r="205" spans="1:69" x14ac:dyDescent="0.25">
      <c r="A205" s="190">
        <v>407529</v>
      </c>
      <c r="B205" s="86" t="s">
        <v>743</v>
      </c>
      <c r="C205" s="86" t="s">
        <v>1040</v>
      </c>
      <c r="E205" s="86" t="s">
        <v>744</v>
      </c>
      <c r="F205" s="86" t="s">
        <v>3047</v>
      </c>
      <c r="G205" s="86" t="s">
        <v>180</v>
      </c>
      <c r="H205" s="86" t="s">
        <v>180</v>
      </c>
      <c r="J205" s="86">
        <v>0</v>
      </c>
      <c r="K205" s="86">
        <v>0</v>
      </c>
      <c r="L205" s="86" t="s">
        <v>2848</v>
      </c>
      <c r="X205" s="86">
        <v>0.54311867696579386</v>
      </c>
      <c r="AF205" s="86">
        <v>-0.10417711388707571</v>
      </c>
      <c r="AG205" s="86">
        <v>-0.1218200897054348</v>
      </c>
      <c r="AH205" s="86">
        <v>-4.7678683245370702E-2</v>
      </c>
      <c r="AK205" s="86">
        <v>-0.1218200897054348</v>
      </c>
      <c r="AM205" s="86">
        <v>0.35400513192400118</v>
      </c>
      <c r="AQ205" s="86">
        <v>0.18426554737360409</v>
      </c>
      <c r="AS205" s="86">
        <v>1.919552083268266</v>
      </c>
    </row>
    <row r="206" spans="1:69" x14ac:dyDescent="0.25">
      <c r="A206" s="190">
        <v>37101</v>
      </c>
      <c r="B206" s="86" t="s">
        <v>745</v>
      </c>
      <c r="C206" s="86" t="s">
        <v>746</v>
      </c>
      <c r="E206" s="86" t="s">
        <v>747</v>
      </c>
      <c r="F206" s="86" t="s">
        <v>3048</v>
      </c>
      <c r="G206" s="86" t="s">
        <v>180</v>
      </c>
      <c r="H206" s="86" t="s">
        <v>180</v>
      </c>
      <c r="J206" s="86">
        <v>0</v>
      </c>
      <c r="K206" s="86">
        <v>0</v>
      </c>
      <c r="L206" s="86" t="s">
        <v>2848</v>
      </c>
      <c r="M206" s="86">
        <v>9.0586845214650769E-3</v>
      </c>
      <c r="N206" s="86">
        <v>2.3474178403755101E-3</v>
      </c>
      <c r="O206" s="86">
        <v>4.1040227549776542E-2</v>
      </c>
      <c r="P206" s="86">
        <v>7.0175438596491002E-2</v>
      </c>
      <c r="Q206" s="86">
        <v>5.3887289181406839E-2</v>
      </c>
      <c r="R206" s="86">
        <v>0.1187772925764192</v>
      </c>
      <c r="S206" s="86">
        <v>-0.21747098350641431</v>
      </c>
      <c r="T206" s="86">
        <v>7.0175438596491002E-2</v>
      </c>
      <c r="U206" s="86">
        <v>1.0979729729729829E-2</v>
      </c>
      <c r="V206" s="86">
        <v>-0.22563767168083709</v>
      </c>
      <c r="W206" s="86">
        <v>-2.1753039027511249E-2</v>
      </c>
      <c r="X206" s="86">
        <v>0.4372413793103449</v>
      </c>
      <c r="Y206" s="86">
        <v>0.23509369676320269</v>
      </c>
      <c r="Z206" s="86">
        <v>3.649205414949952E-2</v>
      </c>
      <c r="AA206" s="86">
        <v>0.1296542553191489</v>
      </c>
      <c r="AB206" s="86">
        <v>9.143686502177073E-2</v>
      </c>
      <c r="AC206" s="86">
        <v>-5.0061050061049973E-2</v>
      </c>
      <c r="AD206" s="86">
        <v>-2.1034917963819871E-2</v>
      </c>
      <c r="AE206" s="86">
        <v>-0.20689655172413801</v>
      </c>
      <c r="AF206" s="86">
        <v>-0.1359080188679245</v>
      </c>
      <c r="AG206" s="86">
        <v>-4.7639123102866783E-2</v>
      </c>
      <c r="AH206" s="86">
        <v>-4.3248438250840883E-2</v>
      </c>
      <c r="AI206" s="86">
        <v>-0.1253854059609455</v>
      </c>
      <c r="AJ206" s="86">
        <v>-7.0910106085985483E-2</v>
      </c>
      <c r="AK206" s="86">
        <v>-0.31397405660377359</v>
      </c>
      <c r="AL206" s="86">
        <v>0.20591632566504631</v>
      </c>
      <c r="AM206" s="86">
        <v>0.1076848627055422</v>
      </c>
      <c r="AN206" s="86">
        <v>0.27407899198107177</v>
      </c>
      <c r="AO206" s="86">
        <v>7.4594884667920303E-2</v>
      </c>
      <c r="AP206" s="86">
        <v>0.15169642206203801</v>
      </c>
      <c r="AQ206" s="86">
        <v>0.1739529861807258</v>
      </c>
      <c r="AR206" s="86">
        <v>1.3554605064615439</v>
      </c>
      <c r="AS206" s="86">
        <v>0.61733373180234985</v>
      </c>
      <c r="AT206" s="86">
        <v>1.545530492898917E-2</v>
      </c>
      <c r="AU206" s="86">
        <v>2.0979020979021049E-2</v>
      </c>
      <c r="AV206" s="86">
        <v>3.8602194229987903E-2</v>
      </c>
      <c r="AW206" s="86">
        <v>2.3474178403755101E-3</v>
      </c>
      <c r="BF206" s="86">
        <v>-9.2905405405404595E-3</v>
      </c>
      <c r="BG206" s="86">
        <v>1.023017902813295E-2</v>
      </c>
      <c r="BJ206" s="86">
        <v>2.1321961620468951E-2</v>
      </c>
      <c r="BK206" s="86">
        <v>2.7557411273486428E-2</v>
      </c>
      <c r="BL206" s="86">
        <v>-1.6659894351889411E-2</v>
      </c>
      <c r="BM206" s="86">
        <v>8.2644628099193262E-4</v>
      </c>
      <c r="BN206" s="86">
        <v>-1.138674257828387E-2</v>
      </c>
      <c r="BO206" s="86">
        <v>-8.6384204031262346E-3</v>
      </c>
      <c r="BP206" s="86">
        <v>2.863070539419077E-2</v>
      </c>
      <c r="BQ206" s="86">
        <v>-3.5066505441354152E-2</v>
      </c>
    </row>
    <row r="207" spans="1:69" x14ac:dyDescent="0.25">
      <c r="A207" s="190">
        <v>348903</v>
      </c>
      <c r="B207" s="86" t="s">
        <v>748</v>
      </c>
      <c r="C207" s="86" t="s">
        <v>749</v>
      </c>
      <c r="E207" s="86" t="s">
        <v>750</v>
      </c>
      <c r="F207" s="86" t="s">
        <v>3049</v>
      </c>
      <c r="G207" s="86" t="s">
        <v>180</v>
      </c>
      <c r="H207" s="86" t="s">
        <v>180</v>
      </c>
      <c r="I207" s="86" t="s">
        <v>751</v>
      </c>
      <c r="J207" s="86">
        <v>0</v>
      </c>
      <c r="K207" s="86">
        <v>0</v>
      </c>
      <c r="L207" s="86" t="s">
        <v>2848</v>
      </c>
      <c r="P207" s="86">
        <v>9.9753620575686597E-3</v>
      </c>
      <c r="T207" s="86">
        <v>9.9753620575686597E-3</v>
      </c>
      <c r="U207" s="86">
        <v>-0.1178435114503817</v>
      </c>
      <c r="V207" s="86">
        <v>-8.723068838675796E-3</v>
      </c>
      <c r="W207" s="86">
        <v>0.1132059688431024</v>
      </c>
      <c r="X207" s="86">
        <v>0.42575229357798161</v>
      </c>
      <c r="Y207" s="86">
        <v>0.21973550356052909</v>
      </c>
      <c r="AC207" s="86">
        <v>0</v>
      </c>
      <c r="AD207" s="86">
        <v>-0.1365641052249261</v>
      </c>
      <c r="AE207" s="86">
        <v>-3.7256302949882587E-2</v>
      </c>
      <c r="AF207" s="86">
        <v>-0.12867240922159881</v>
      </c>
      <c r="AG207" s="86">
        <v>-8.8854440789473688E-2</v>
      </c>
      <c r="AH207" s="86">
        <v>-5.7547169811320797E-2</v>
      </c>
      <c r="AI207" s="86">
        <v>-2.9880478087649431E-2</v>
      </c>
      <c r="AK207" s="86">
        <v>-0.12867240922159881</v>
      </c>
      <c r="AM207" s="86">
        <v>7.0134744194667142E-2</v>
      </c>
      <c r="AN207" s="86">
        <v>3.6085607768306487E-2</v>
      </c>
      <c r="AQ207" s="86">
        <v>9.0440574551842776E-2</v>
      </c>
      <c r="AS207" s="86">
        <v>0.77218580213909072</v>
      </c>
    </row>
    <row r="208" spans="1:69" x14ac:dyDescent="0.25">
      <c r="A208" s="190">
        <v>303</v>
      </c>
      <c r="B208" s="86" t="s">
        <v>752</v>
      </c>
      <c r="C208" s="86" t="s">
        <v>753</v>
      </c>
      <c r="E208" s="86" t="s">
        <v>754</v>
      </c>
      <c r="F208" s="86" t="s">
        <v>3050</v>
      </c>
      <c r="G208" s="86" t="s">
        <v>180</v>
      </c>
      <c r="H208" s="86" t="s">
        <v>180</v>
      </c>
      <c r="J208" s="86">
        <v>0</v>
      </c>
      <c r="K208" s="86">
        <v>0</v>
      </c>
      <c r="L208" s="86" t="s">
        <v>2848</v>
      </c>
      <c r="U208" s="86">
        <v>3.3166513666380348E-2</v>
      </c>
      <c r="V208" s="86">
        <v>-7.0861511320199364E-3</v>
      </c>
      <c r="W208" s="86">
        <v>3.8029227802091281E-2</v>
      </c>
      <c r="X208" s="86">
        <v>7.7571012809225071E-2</v>
      </c>
      <c r="Y208" s="86">
        <v>8.3653054874730293E-2</v>
      </c>
      <c r="Z208" s="86">
        <v>-0.15352824904094811</v>
      </c>
      <c r="AA208" s="86">
        <v>0.25809458599838159</v>
      </c>
      <c r="AB208" s="86">
        <v>-8.3829832512808733E-2</v>
      </c>
      <c r="AC208" s="86">
        <v>-3.53528153955808E-3</v>
      </c>
      <c r="AD208" s="86">
        <v>-1.2295434352698391E-2</v>
      </c>
      <c r="AE208" s="86">
        <v>-2.972417840375579E-2</v>
      </c>
      <c r="AF208" s="86">
        <v>-7.4849425569610065E-2</v>
      </c>
      <c r="AG208" s="86">
        <v>-0.1052408481084008</v>
      </c>
      <c r="AH208" s="86">
        <v>-6.44604468242128E-2</v>
      </c>
      <c r="AI208" s="86">
        <v>-0.1735908473140621</v>
      </c>
      <c r="AJ208" s="86">
        <v>-5.4957606202441743E-2</v>
      </c>
      <c r="AK208" s="86">
        <v>-0.18557845120383781</v>
      </c>
      <c r="AL208" s="86">
        <v>-1.715141721787439E-3</v>
      </c>
      <c r="AM208" s="86">
        <v>7.5117793719193582E-2</v>
      </c>
      <c r="AP208" s="86">
        <v>4.1773877455876983E-2</v>
      </c>
      <c r="AQ208" s="86">
        <v>0.12919574492222319</v>
      </c>
      <c r="AR208" s="86">
        <v>-4.8187011424682652E-2</v>
      </c>
      <c r="AS208" s="86">
        <v>0.57912106297156762</v>
      </c>
      <c r="AT208" s="86">
        <v>1.1550918627647681E-2</v>
      </c>
      <c r="AU208" s="86">
        <v>1.433752691828172E-2</v>
      </c>
      <c r="AV208" s="86">
        <v>-1.4340747406010881E-3</v>
      </c>
      <c r="BF208" s="86">
        <v>4.9749770499569754E-3</v>
      </c>
      <c r="BG208" s="86">
        <v>7.6612546777865553E-4</v>
      </c>
      <c r="BH208" s="86">
        <v>5.8004298795748532E-3</v>
      </c>
      <c r="BI208" s="86">
        <v>1.6627634660421501E-2</v>
      </c>
      <c r="BJ208" s="86">
        <v>-4.4056668970282598E-3</v>
      </c>
      <c r="BK208" s="86">
        <v>-9.5444685466372636E-4</v>
      </c>
      <c r="BL208" s="86">
        <v>5.8479532163742132E-3</v>
      </c>
      <c r="BM208" s="86">
        <v>-2.302555836979026E-3</v>
      </c>
      <c r="BN208" s="86">
        <v>3.7098815138618679E-3</v>
      </c>
      <c r="BO208" s="86">
        <v>-2.750637517549559E-3</v>
      </c>
      <c r="BP208" s="86">
        <v>-1.3791121965236459E-3</v>
      </c>
      <c r="BQ208" s="86">
        <v>3.2782171099927648E-3</v>
      </c>
    </row>
    <row r="209" spans="1:69" x14ac:dyDescent="0.25">
      <c r="A209" s="190">
        <v>16106</v>
      </c>
      <c r="B209" s="86" t="s">
        <v>755</v>
      </c>
      <c r="C209" s="86" t="s">
        <v>756</v>
      </c>
      <c r="E209" s="86" t="s">
        <v>757</v>
      </c>
      <c r="F209" s="86" t="s">
        <v>3051</v>
      </c>
      <c r="G209" s="86" t="s">
        <v>180</v>
      </c>
      <c r="H209" s="86" t="s">
        <v>180</v>
      </c>
      <c r="J209" s="86">
        <v>0</v>
      </c>
      <c r="K209" s="86">
        <v>0</v>
      </c>
      <c r="L209" s="86" t="s">
        <v>2848</v>
      </c>
      <c r="X209" s="86">
        <v>0.35967058944868913</v>
      </c>
      <c r="Y209" s="86">
        <v>0.42312487646789498</v>
      </c>
      <c r="Z209" s="86">
        <v>-0.30422352470826058</v>
      </c>
      <c r="AA209" s="86">
        <v>0.48585935398431518</v>
      </c>
      <c r="AB209" s="86">
        <v>3.4175048148940679E-2</v>
      </c>
      <c r="AF209" s="86">
        <v>-7.0728001709957633E-2</v>
      </c>
      <c r="AG209" s="86">
        <v>-0.14086175333352879</v>
      </c>
      <c r="AH209" s="86">
        <v>-0.1521148986906104</v>
      </c>
      <c r="AI209" s="86">
        <v>-0.3467562751521131</v>
      </c>
      <c r="AJ209" s="86">
        <v>-7.7241173799523222E-2</v>
      </c>
      <c r="AK209" s="86">
        <v>-0.36132476755883908</v>
      </c>
      <c r="AM209" s="86">
        <v>4.8475824355627577E-2</v>
      </c>
      <c r="AQ209" s="86">
        <v>0.1047219348005148</v>
      </c>
      <c r="AS209" s="86">
        <v>0.46005650925920971</v>
      </c>
    </row>
    <row r="210" spans="1:69" x14ac:dyDescent="0.25">
      <c r="A210" s="190">
        <v>394808</v>
      </c>
      <c r="B210" s="86" t="s">
        <v>758</v>
      </c>
      <c r="C210" s="86" t="s">
        <v>1041</v>
      </c>
      <c r="E210" s="86" t="s">
        <v>759</v>
      </c>
      <c r="F210" s="86" t="s">
        <v>3052</v>
      </c>
      <c r="G210" s="86" t="s">
        <v>180</v>
      </c>
      <c r="H210" s="86" t="s">
        <v>180</v>
      </c>
      <c r="J210" s="86">
        <v>0</v>
      </c>
      <c r="K210" s="86">
        <v>0</v>
      </c>
      <c r="L210" s="86" t="s">
        <v>2848</v>
      </c>
      <c r="V210" s="86">
        <v>-0.2310931504058138</v>
      </c>
      <c r="W210" s="86">
        <v>3.4862062906343423E-2</v>
      </c>
      <c r="X210" s="86">
        <v>1.5579827400215751</v>
      </c>
      <c r="Y210" s="86">
        <v>0.11641910879165</v>
      </c>
      <c r="AE210" s="86">
        <v>-0.18767808742789641</v>
      </c>
      <c r="AF210" s="86">
        <v>-0.23759738191085761</v>
      </c>
      <c r="AG210" s="86">
        <v>-8.2436311445999361E-2</v>
      </c>
      <c r="AH210" s="86">
        <v>-0.11146752205292711</v>
      </c>
      <c r="AI210" s="86">
        <v>-4.2991401719655771E-3</v>
      </c>
      <c r="AK210" s="86">
        <v>-0.23759738191085761</v>
      </c>
      <c r="AM210" s="86">
        <v>0.26327545266175578</v>
      </c>
      <c r="AQ210" s="86">
        <v>0.24184359893756349</v>
      </c>
      <c r="AS210" s="86">
        <v>1.0873872090417249</v>
      </c>
    </row>
    <row r="211" spans="1:69" x14ac:dyDescent="0.25">
      <c r="A211" s="190">
        <v>2201</v>
      </c>
      <c r="B211" s="86" t="s">
        <v>760</v>
      </c>
      <c r="C211" s="86" t="s">
        <v>761</v>
      </c>
      <c r="E211" s="86" t="s">
        <v>762</v>
      </c>
      <c r="F211" s="86" t="s">
        <v>3053</v>
      </c>
      <c r="G211" s="86" t="s">
        <v>180</v>
      </c>
      <c r="H211" s="86" t="s">
        <v>180</v>
      </c>
      <c r="J211" s="86">
        <v>0</v>
      </c>
      <c r="K211" s="86">
        <v>0</v>
      </c>
      <c r="L211" s="86" t="s">
        <v>2848</v>
      </c>
      <c r="V211" s="86">
        <v>-0.36742473467619668</v>
      </c>
      <c r="W211" s="86">
        <v>0.14655148008695609</v>
      </c>
      <c r="X211" s="86">
        <v>6.2271288382399481E-2</v>
      </c>
      <c r="Y211" s="86">
        <v>0.19052803483941211</v>
      </c>
      <c r="Z211" s="86">
        <v>-0.13774552281917959</v>
      </c>
      <c r="AA211" s="86">
        <v>0.3723459604092858</v>
      </c>
      <c r="AB211" s="86">
        <v>1.7212701612903111E-2</v>
      </c>
      <c r="AD211" s="86">
        <v>-0.14635757215507561</v>
      </c>
      <c r="AE211" s="86">
        <v>-0.45061446758407542</v>
      </c>
      <c r="AF211" s="86">
        <v>-0.2193758039401531</v>
      </c>
      <c r="AG211" s="86">
        <v>-0.13781026343840419</v>
      </c>
      <c r="AH211" s="86">
        <v>-0.1012498466177011</v>
      </c>
      <c r="AI211" s="86">
        <v>-0.16631031287862591</v>
      </c>
      <c r="AJ211" s="86">
        <v>-5.118880096492992E-2</v>
      </c>
      <c r="AK211" s="86">
        <v>-0.53581954064439108</v>
      </c>
      <c r="AM211" s="86">
        <v>0.13092524514120091</v>
      </c>
      <c r="AQ211" s="86">
        <v>0.23193319281770011</v>
      </c>
      <c r="AS211" s="86">
        <v>0.56321144449316518</v>
      </c>
      <c r="BF211" s="86">
        <v>3.6841744846949347E-2</v>
      </c>
      <c r="BG211" s="86">
        <v>-5.9573343900667042E-2</v>
      </c>
      <c r="BH211" s="86">
        <v>-1.018329938900198E-2</v>
      </c>
      <c r="BI211" s="86">
        <v>-6.9060120145689741E-3</v>
      </c>
      <c r="BJ211" s="86">
        <v>-3.3555608478209147E-2</v>
      </c>
      <c r="BK211" s="86">
        <v>-4.4503585421749037E-2</v>
      </c>
      <c r="BL211" s="86">
        <v>3.1540941328175309E-2</v>
      </c>
      <c r="BM211" s="86">
        <v>-3.5076753837691821E-2</v>
      </c>
      <c r="BN211" s="86">
        <v>-3.7025609379821023E-2</v>
      </c>
      <c r="BO211" s="86">
        <v>2.8356296058955399E-2</v>
      </c>
    </row>
    <row r="212" spans="1:69" x14ac:dyDescent="0.25">
      <c r="A212" s="190">
        <v>110215</v>
      </c>
      <c r="B212" s="86" t="s">
        <v>763</v>
      </c>
      <c r="C212" s="86" t="s">
        <v>764</v>
      </c>
      <c r="E212" s="86" t="s">
        <v>765</v>
      </c>
      <c r="F212" s="86" t="s">
        <v>3054</v>
      </c>
      <c r="G212" s="86" t="s">
        <v>180</v>
      </c>
      <c r="H212" s="86" t="s">
        <v>180</v>
      </c>
      <c r="J212" s="86">
        <v>0</v>
      </c>
      <c r="K212" s="86">
        <v>0</v>
      </c>
      <c r="L212" s="86" t="s">
        <v>2848</v>
      </c>
      <c r="M212" s="86">
        <v>1.5750670241286849E-2</v>
      </c>
      <c r="N212" s="86">
        <v>1.1682242990654229E-2</v>
      </c>
      <c r="O212" s="86">
        <v>-4.0822784810126578E-2</v>
      </c>
      <c r="P212" s="86">
        <v>-3.5941475826972047E-2</v>
      </c>
      <c r="Q212" s="86">
        <v>-0.1095769682726204</v>
      </c>
      <c r="R212" s="86">
        <v>-3.1319910514541298E-2</v>
      </c>
      <c r="S212" s="86">
        <v>-0.27833333333333332</v>
      </c>
      <c r="T212" s="86">
        <v>-3.5941475826972047E-2</v>
      </c>
      <c r="U212" s="86">
        <v>0.12526843235504659</v>
      </c>
      <c r="V212" s="86">
        <v>-0.1548699334543254</v>
      </c>
      <c r="W212" s="86">
        <v>-5.8119658119658017E-2</v>
      </c>
      <c r="X212" s="86">
        <v>0.60493827160493829</v>
      </c>
      <c r="Y212" s="86">
        <v>0.63820224719101115</v>
      </c>
      <c r="Z212" s="86">
        <v>-0.18992718446601939</v>
      </c>
      <c r="AA212" s="86">
        <v>0.64307078763708891</v>
      </c>
      <c r="AB212" s="86">
        <v>-1.5701668302257169E-2</v>
      </c>
      <c r="AC212" s="86">
        <v>-7.5546719681908472E-2</v>
      </c>
      <c r="AD212" s="86">
        <v>-0.1640211640211641</v>
      </c>
      <c r="AE212" s="86">
        <v>-0.30523076923076919</v>
      </c>
      <c r="AF212" s="86">
        <v>-0.34043433298862458</v>
      </c>
      <c r="AG212" s="86">
        <v>-0.1232423490488007</v>
      </c>
      <c r="AH212" s="86">
        <v>-0.1033776867963152</v>
      </c>
      <c r="AI212" s="86">
        <v>-0.26982378854625549</v>
      </c>
      <c r="AJ212" s="86">
        <v>-3.1277150304083443E-2</v>
      </c>
      <c r="AK212" s="86">
        <v>-0.53298862461220264</v>
      </c>
      <c r="AL212" s="86">
        <v>4.7671516560446443E-2</v>
      </c>
      <c r="AM212" s="86">
        <v>8.6324117945979939E-2</v>
      </c>
      <c r="AN212" s="86">
        <v>-0.1225418240112551</v>
      </c>
      <c r="AO212" s="86">
        <v>0.13480216814990029</v>
      </c>
      <c r="AP212" s="86">
        <v>0.2407518715515346</v>
      </c>
      <c r="AQ212" s="86">
        <v>0.16758790627133671</v>
      </c>
      <c r="AR212" s="86">
        <v>0.19677396344507159</v>
      </c>
      <c r="AS212" s="86">
        <v>0.51332046131219655</v>
      </c>
      <c r="AT212" s="86">
        <v>-8.6513994910941583E-2</v>
      </c>
      <c r="AU212" s="86">
        <v>9.1922005571030807E-2</v>
      </c>
      <c r="AV212" s="86">
        <v>-5.1898734177215237E-2</v>
      </c>
      <c r="AW212" s="86">
        <v>1.1682242990654229E-2</v>
      </c>
      <c r="BF212" s="86">
        <v>0.1127415891195418</v>
      </c>
      <c r="BG212" s="86">
        <v>-5.4679961402379629E-3</v>
      </c>
      <c r="BH212" s="86">
        <v>1.3906856403622211E-2</v>
      </c>
      <c r="BI212" s="86">
        <v>-2.0733652312599719E-2</v>
      </c>
      <c r="BJ212" s="86">
        <v>-1.628664495114007E-3</v>
      </c>
      <c r="BK212" s="86">
        <v>3.5236541598695048E-2</v>
      </c>
      <c r="BL212" s="86">
        <v>0.1213362748187834</v>
      </c>
      <c r="BM212" s="86">
        <v>-4.243957279370425E-2</v>
      </c>
      <c r="BN212" s="86">
        <v>-3.2679738562091609E-2</v>
      </c>
      <c r="BO212" s="86">
        <v>-1.6451233842538219E-2</v>
      </c>
      <c r="BP212" s="86">
        <v>1.284348864994023E-2</v>
      </c>
      <c r="BQ212" s="86">
        <v>-3.1423290203327132E-2</v>
      </c>
    </row>
    <row r="213" spans="1:69" x14ac:dyDescent="0.25">
      <c r="A213" s="190">
        <v>332931</v>
      </c>
      <c r="B213" s="86" t="s">
        <v>766</v>
      </c>
      <c r="C213" s="86" t="s">
        <v>767</v>
      </c>
      <c r="E213" s="86" t="s">
        <v>768</v>
      </c>
      <c r="F213" s="86" t="s">
        <v>3055</v>
      </c>
      <c r="G213" s="86" t="s">
        <v>180</v>
      </c>
      <c r="H213" s="86" t="s">
        <v>180</v>
      </c>
      <c r="J213" s="86">
        <v>0</v>
      </c>
      <c r="K213" s="86">
        <v>0</v>
      </c>
      <c r="L213" s="86" t="s">
        <v>2848</v>
      </c>
      <c r="M213" s="86">
        <v>-2.914156626506037E-2</v>
      </c>
      <c r="N213" s="86">
        <v>-1.8125047597288949E-2</v>
      </c>
      <c r="O213" s="86">
        <v>-1.8125047597288949E-2</v>
      </c>
      <c r="P213" s="86">
        <v>-7.6763336913712954E-2</v>
      </c>
      <c r="Q213" s="86">
        <v>-0.13055499359363421</v>
      </c>
      <c r="R213" s="86">
        <v>-0.29018938559788598</v>
      </c>
      <c r="S213" s="86">
        <v>-0.47140338649501867</v>
      </c>
      <c r="T213" s="86">
        <v>-7.6763336913712954E-2</v>
      </c>
      <c r="U213" s="86">
        <v>-0.21965802413947261</v>
      </c>
      <c r="V213" s="86">
        <v>-0.2787360954376914</v>
      </c>
      <c r="W213" s="86">
        <v>-1.6896837959541999E-2</v>
      </c>
      <c r="X213" s="86">
        <v>0.5787154322030188</v>
      </c>
      <c r="Y213" s="86">
        <v>0.6063983826187791</v>
      </c>
      <c r="Z213" s="86">
        <v>-1.172889771598795E-2</v>
      </c>
      <c r="AC213" s="86">
        <v>-0.148891708336443</v>
      </c>
      <c r="AD213" s="86">
        <v>-0.31914459245648952</v>
      </c>
      <c r="AE213" s="86">
        <v>-0.31877208668625201</v>
      </c>
      <c r="AF213" s="86">
        <v>-0.25976214123992508</v>
      </c>
      <c r="AG213" s="86">
        <v>-0.19174314599068171</v>
      </c>
      <c r="AH213" s="86">
        <v>-0.1463653838609705</v>
      </c>
      <c r="AI213" s="86">
        <v>-0.26879703299602742</v>
      </c>
      <c r="AK213" s="86">
        <v>-0.63265043164540646</v>
      </c>
      <c r="AL213" s="86">
        <v>-5.6075754778973197E-2</v>
      </c>
      <c r="AM213" s="86">
        <v>3.896331812925502E-2</v>
      </c>
      <c r="AN213" s="86">
        <v>-0.24817284226457609</v>
      </c>
      <c r="AP213" s="86">
        <v>0.39116329452838777</v>
      </c>
      <c r="AQ213" s="86">
        <v>0.19846786649453249</v>
      </c>
      <c r="AR213" s="86">
        <v>-0.14411774355099721</v>
      </c>
      <c r="AS213" s="86">
        <v>0.19481995863490581</v>
      </c>
      <c r="AT213" s="86">
        <v>-0.1129967776584319</v>
      </c>
      <c r="AU213" s="86">
        <v>5.5299911197223002E-2</v>
      </c>
      <c r="AV213" s="86">
        <v>0</v>
      </c>
      <c r="AW213" s="86">
        <v>-1.8125047597288949E-2</v>
      </c>
      <c r="BF213" s="86">
        <v>9.4825659365221249E-2</v>
      </c>
      <c r="BG213" s="86">
        <v>-8.6612565712244183E-2</v>
      </c>
      <c r="BH213" s="86">
        <v>-1.676352257487745E-3</v>
      </c>
      <c r="BI213" s="86">
        <v>-2.5019590283219539E-2</v>
      </c>
      <c r="BJ213" s="86">
        <v>-6.6651357712842363E-2</v>
      </c>
      <c r="BK213" s="86">
        <v>-4.5823594538073609E-2</v>
      </c>
      <c r="BL213" s="86">
        <v>3.4551666344356358E-2</v>
      </c>
      <c r="BM213" s="86">
        <v>-0.1205682597046545</v>
      </c>
      <c r="BN213" s="86">
        <v>2.0507879705457421E-2</v>
      </c>
      <c r="BO213" s="86">
        <v>-3.4189763301638809E-2</v>
      </c>
      <c r="BP213" s="86">
        <v>3.9519620164781388E-2</v>
      </c>
      <c r="BQ213" s="86">
        <v>-7.6755255850852744E-2</v>
      </c>
    </row>
    <row r="214" spans="1:69" x14ac:dyDescent="0.25">
      <c r="A214" s="190">
        <v>307966</v>
      </c>
      <c r="B214" s="86" t="s">
        <v>769</v>
      </c>
      <c r="C214" s="86" t="s">
        <v>770</v>
      </c>
      <c r="E214" s="86" t="s">
        <v>771</v>
      </c>
      <c r="F214" s="86" t="s">
        <v>2974</v>
      </c>
      <c r="G214" s="86" t="s">
        <v>180</v>
      </c>
      <c r="H214" s="86" t="s">
        <v>180</v>
      </c>
      <c r="J214" s="86">
        <v>0</v>
      </c>
      <c r="K214" s="86">
        <v>0</v>
      </c>
      <c r="L214" s="86" t="s">
        <v>2848</v>
      </c>
      <c r="M214" s="86">
        <v>1.453154875717E-2</v>
      </c>
      <c r="N214" s="86">
        <v>1.3756209400076489E-2</v>
      </c>
      <c r="O214" s="86">
        <v>-7.1107784431138077E-3</v>
      </c>
      <c r="P214" s="86">
        <v>-1.9586104951958561E-2</v>
      </c>
      <c r="Q214" s="86">
        <v>-9.6389645776566724E-2</v>
      </c>
      <c r="R214" s="86">
        <v>-0.12586490939044481</v>
      </c>
      <c r="S214" s="86">
        <v>0.28040540540540548</v>
      </c>
      <c r="T214" s="86">
        <v>-1.9586104951958561E-2</v>
      </c>
      <c r="U214" s="86">
        <v>-1.564205165514743E-2</v>
      </c>
      <c r="V214" s="86">
        <v>1.476559616094497E-2</v>
      </c>
      <c r="W214" s="86">
        <v>0.38426162493612681</v>
      </c>
      <c r="X214" s="86">
        <v>0.46591760299625479</v>
      </c>
      <c r="Y214" s="86">
        <v>0.29485935984481099</v>
      </c>
      <c r="Z214" s="86">
        <v>1.8774703557312259E-2</v>
      </c>
      <c r="AC214" s="86">
        <v>-8.0663399924613632E-2</v>
      </c>
      <c r="AD214" s="86">
        <v>-0.1728898650768747</v>
      </c>
      <c r="AE214" s="86">
        <v>-0.12868439971243709</v>
      </c>
      <c r="AF214" s="86">
        <v>-5.3619302949061698E-2</v>
      </c>
      <c r="AG214" s="86">
        <v>-7.4446680080483038E-2</v>
      </c>
      <c r="AH214" s="86">
        <v>-6.0833333333333288E-2</v>
      </c>
      <c r="AI214" s="86">
        <v>-7.7209302325581361E-2</v>
      </c>
      <c r="AJ214" s="86">
        <v>-1.07632093933465E-2</v>
      </c>
      <c r="AK214" s="86">
        <v>-0.23470348289927831</v>
      </c>
      <c r="AL214" s="86">
        <v>2.543289224546719E-2</v>
      </c>
      <c r="AM214" s="86">
        <v>0.1703918682221284</v>
      </c>
      <c r="AN214" s="86">
        <v>-6.8206896309976339E-2</v>
      </c>
      <c r="AP214" s="86">
        <v>0.22356281323217489</v>
      </c>
      <c r="AQ214" s="86">
        <v>0.1415320546371682</v>
      </c>
      <c r="AR214" s="86">
        <v>0.11242959101132639</v>
      </c>
      <c r="AS214" s="86">
        <v>1.2018058528843489</v>
      </c>
      <c r="AT214" s="86">
        <v>-3.6215816703621513E-2</v>
      </c>
      <c r="AU214" s="86">
        <v>2.4156441717791299E-2</v>
      </c>
      <c r="AV214" s="86">
        <v>-2.0583832335329452E-2</v>
      </c>
      <c r="AW214" s="86">
        <v>1.3756209400076489E-2</v>
      </c>
      <c r="BF214" s="86">
        <v>6.1476900691160408E-2</v>
      </c>
      <c r="BG214" s="86">
        <v>-7.5394105551748192E-3</v>
      </c>
      <c r="BH214" s="86">
        <v>1.6919889502762461E-2</v>
      </c>
      <c r="BI214" s="86">
        <v>5.534804753820044E-2</v>
      </c>
      <c r="BJ214" s="86">
        <v>-5.0193050193050197E-2</v>
      </c>
      <c r="BK214" s="86">
        <v>1.6598915989159971E-2</v>
      </c>
      <c r="BL214" s="86">
        <v>5.1982672442519202E-2</v>
      </c>
      <c r="BM214" s="86">
        <v>-5.9550205891669372E-2</v>
      </c>
      <c r="BN214" s="86">
        <v>-3.0383091149273511E-2</v>
      </c>
      <c r="BO214" s="86">
        <v>-3.4400544959128032E-2</v>
      </c>
      <c r="BP214" s="86">
        <v>-1.058201058201091E-3</v>
      </c>
      <c r="BQ214" s="86">
        <v>-3.010752688172047E-2</v>
      </c>
    </row>
    <row r="215" spans="1:69" x14ac:dyDescent="0.25">
      <c r="A215" s="190">
        <v>501691</v>
      </c>
      <c r="B215" s="86" t="s">
        <v>1068</v>
      </c>
      <c r="C215" s="86" t="s">
        <v>1069</v>
      </c>
      <c r="E215" s="86" t="s">
        <v>1070</v>
      </c>
      <c r="F215" s="86" t="s">
        <v>3056</v>
      </c>
      <c r="G215" s="86" t="s">
        <v>180</v>
      </c>
      <c r="H215" s="86" t="s">
        <v>180</v>
      </c>
      <c r="J215" s="86">
        <v>0</v>
      </c>
      <c r="K215" s="86">
        <v>0</v>
      </c>
      <c r="L215" s="86" t="s">
        <v>2848</v>
      </c>
      <c r="AF215" s="86">
        <v>-9.5766446333018507E-2</v>
      </c>
      <c r="AG215" s="86">
        <v>-2.9999999999996701E-4</v>
      </c>
      <c r="AK215" s="86">
        <v>-2.9999999999996701E-4</v>
      </c>
      <c r="AM215" s="86">
        <v>0.42114350285171648</v>
      </c>
      <c r="AQ215" s="86">
        <v>0.14714665884252201</v>
      </c>
      <c r="AS215" s="86">
        <v>2.8600424200842909</v>
      </c>
    </row>
    <row r="216" spans="1:69" x14ac:dyDescent="0.25">
      <c r="A216" s="190">
        <v>405751</v>
      </c>
      <c r="B216" s="86" t="s">
        <v>1114</v>
      </c>
      <c r="E216" s="86" t="s">
        <v>1115</v>
      </c>
      <c r="F216" s="86" t="s">
        <v>3057</v>
      </c>
      <c r="G216" s="86" t="s">
        <v>180</v>
      </c>
      <c r="H216" s="86" t="s">
        <v>180</v>
      </c>
      <c r="I216" s="86" t="s">
        <v>1116</v>
      </c>
      <c r="J216" s="86">
        <v>0</v>
      </c>
      <c r="K216" s="86">
        <v>0</v>
      </c>
      <c r="L216" s="86" t="s">
        <v>2848</v>
      </c>
      <c r="M216" s="86">
        <v>6.6061106523533919E-3</v>
      </c>
      <c r="N216" s="86">
        <v>7.6462078941930134E-3</v>
      </c>
      <c r="O216" s="86">
        <v>-1.055194805194792E-2</v>
      </c>
      <c r="P216" s="86">
        <v>-5.0129870129870142E-2</v>
      </c>
      <c r="Q216" s="86">
        <v>-0.10564930300807029</v>
      </c>
      <c r="R216" s="86">
        <v>-0.24309220738900961</v>
      </c>
      <c r="S216" s="86">
        <v>-0.21053483728209829</v>
      </c>
      <c r="T216" s="86">
        <v>-5.0129870129870142E-2</v>
      </c>
      <c r="U216" s="86">
        <v>-0.10719461997796979</v>
      </c>
      <c r="V216" s="86">
        <v>4.8826462361668543E-2</v>
      </c>
      <c r="W216" s="86">
        <v>-4.0210096294134752E-2</v>
      </c>
      <c r="X216" s="86">
        <v>0.46440475173062129</v>
      </c>
      <c r="Y216" s="86">
        <v>0.1702170217021701</v>
      </c>
      <c r="AC216" s="86">
        <v>-0.1054674429498762</v>
      </c>
      <c r="AD216" s="86">
        <v>-0.24269971052765221</v>
      </c>
      <c r="AE216" s="86">
        <v>-0.15550821667681081</v>
      </c>
      <c r="AF216" s="86">
        <v>-0.20914935707220569</v>
      </c>
      <c r="AG216" s="86">
        <v>-0.11320649132624511</v>
      </c>
      <c r="AH216" s="86">
        <v>-0.1042480883602379</v>
      </c>
      <c r="AK216" s="86">
        <v>-0.33892185954500492</v>
      </c>
      <c r="AL216" s="86">
        <v>-5.8335494730243131E-2</v>
      </c>
      <c r="AM216" s="86">
        <v>8.9139318425462966E-2</v>
      </c>
      <c r="AN216" s="86">
        <v>-0.16779677239855131</v>
      </c>
      <c r="AP216" s="86">
        <v>0.2397968784073051</v>
      </c>
      <c r="AQ216" s="86">
        <v>0.17024765101495151</v>
      </c>
      <c r="AR216" s="86">
        <v>-0.24451240444875261</v>
      </c>
      <c r="AS216" s="86">
        <v>0.52183687297529024</v>
      </c>
      <c r="AT216" s="86">
        <v>-8.1493506493506507E-2</v>
      </c>
      <c r="AU216" s="86">
        <v>5.4365500176740911E-2</v>
      </c>
      <c r="AV216" s="86">
        <v>-1.8060064935064849E-2</v>
      </c>
      <c r="AW216" s="86">
        <v>7.6462078941930134E-3</v>
      </c>
      <c r="BF216" s="86">
        <v>6.5974839121108353E-2</v>
      </c>
      <c r="BG216" s="86">
        <v>1.5935171588622451E-2</v>
      </c>
      <c r="BH216" s="86">
        <v>1.09743040685224E-2</v>
      </c>
      <c r="BI216" s="86">
        <v>3.7701879798782027E-2</v>
      </c>
      <c r="BJ216" s="86">
        <v>-4.000612338623255E-2</v>
      </c>
      <c r="BK216" s="86">
        <v>-2.7374687715941089E-2</v>
      </c>
      <c r="BL216" s="86">
        <v>2.022078915728498E-2</v>
      </c>
      <c r="BM216" s="86">
        <v>-0.1177951574887508</v>
      </c>
      <c r="BN216" s="86">
        <v>-3.3333333333333333E-2</v>
      </c>
      <c r="BO216" s="86">
        <v>-4.4509660063585248E-2</v>
      </c>
      <c r="BP216" s="86">
        <v>7.8704888661376149E-3</v>
      </c>
      <c r="BQ216" s="86">
        <v>1.0963040766756251E-2</v>
      </c>
    </row>
    <row r="217" spans="1:69" x14ac:dyDescent="0.25">
      <c r="A217" s="190">
        <v>298219</v>
      </c>
      <c r="B217" s="86" t="s">
        <v>1151</v>
      </c>
      <c r="C217" s="86" t="s">
        <v>1152</v>
      </c>
      <c r="E217" s="86" t="s">
        <v>1153</v>
      </c>
      <c r="F217" s="86" t="s">
        <v>3058</v>
      </c>
      <c r="G217" s="86" t="s">
        <v>420</v>
      </c>
      <c r="H217" s="86" t="s">
        <v>420</v>
      </c>
      <c r="I217" s="86" t="s">
        <v>1154</v>
      </c>
      <c r="J217" s="86">
        <v>0</v>
      </c>
      <c r="K217" s="86">
        <v>0</v>
      </c>
      <c r="L217" s="86" t="s">
        <v>2848</v>
      </c>
      <c r="X217" s="86">
        <v>0.16450063605959489</v>
      </c>
      <c r="Y217" s="86">
        <v>0.1278636947914</v>
      </c>
      <c r="AF217" s="86">
        <v>-2.6907974373119242E-2</v>
      </c>
      <c r="AG217" s="86">
        <v>-2.8979527990479832E-2</v>
      </c>
      <c r="AH217" s="86">
        <v>-1.9582258116308909E-2</v>
      </c>
      <c r="AK217" s="86">
        <v>-2.8979527990479832E-2</v>
      </c>
      <c r="AM217" s="86">
        <v>0.1105557945517739</v>
      </c>
      <c r="AQ217" s="86">
        <v>3.9665553992999703E-2</v>
      </c>
      <c r="AS217" s="86">
        <v>2.7796908618193101</v>
      </c>
    </row>
    <row r="218" spans="1:69" x14ac:dyDescent="0.25">
      <c r="A218" s="190">
        <v>417771</v>
      </c>
      <c r="B218" s="86" t="s">
        <v>1155</v>
      </c>
      <c r="C218" s="86" t="s">
        <v>1156</v>
      </c>
      <c r="E218" s="86" t="s">
        <v>1157</v>
      </c>
      <c r="F218" s="86" t="s">
        <v>3059</v>
      </c>
      <c r="G218" s="86" t="s">
        <v>420</v>
      </c>
      <c r="H218" s="86" t="s">
        <v>420</v>
      </c>
      <c r="I218" s="86" t="s">
        <v>1158</v>
      </c>
      <c r="J218" s="86">
        <v>0</v>
      </c>
      <c r="K218" s="86">
        <v>0</v>
      </c>
      <c r="L218" s="86" t="s">
        <v>2848</v>
      </c>
      <c r="V218" s="86">
        <v>2.563988028766695E-2</v>
      </c>
      <c r="W218" s="86">
        <v>0.25473601614168828</v>
      </c>
      <c r="X218" s="86">
        <v>0.86729461015175291</v>
      </c>
      <c r="AD218" s="86">
        <v>-6.1406698177997251E-3</v>
      </c>
      <c r="AE218" s="86">
        <v>-3.3097546065845813E-2</v>
      </c>
      <c r="AF218" s="86">
        <v>-5.8012611437268963E-2</v>
      </c>
      <c r="AG218" s="86">
        <v>-3.1826691628777611E-2</v>
      </c>
      <c r="AH218" s="86">
        <v>-9.5099999999999962E-2</v>
      </c>
      <c r="AK218" s="86">
        <v>-9.5099999999999962E-2</v>
      </c>
      <c r="AM218" s="86">
        <v>0.27915098421183288</v>
      </c>
      <c r="AQ218" s="86">
        <v>9.7833662563980003E-2</v>
      </c>
      <c r="AS218" s="86">
        <v>2.8502783225665289</v>
      </c>
      <c r="BF218" s="86">
        <v>2.595705761944167E-2</v>
      </c>
      <c r="BG218" s="86">
        <v>2.929065670501219E-3</v>
      </c>
      <c r="BH218" s="86">
        <v>4.7701684584779303E-2</v>
      </c>
      <c r="BI218" s="86">
        <v>3.6238031753726967E-2</v>
      </c>
      <c r="BJ218" s="86">
        <v>3.2943469785575052E-2</v>
      </c>
      <c r="BK218" s="86">
        <v>1.781468201547454E-2</v>
      </c>
      <c r="BL218" s="86">
        <v>4.253346682982917E-2</v>
      </c>
    </row>
    <row r="219" spans="1:69" x14ac:dyDescent="0.25">
      <c r="A219" s="190">
        <v>445074</v>
      </c>
      <c r="B219" s="86" t="s">
        <v>1159</v>
      </c>
      <c r="C219" s="86" t="s">
        <v>1160</v>
      </c>
      <c r="E219" s="86" t="s">
        <v>1161</v>
      </c>
      <c r="F219" s="86" t="s">
        <v>3060</v>
      </c>
      <c r="G219" s="86" t="s">
        <v>180</v>
      </c>
      <c r="H219" s="86" t="s">
        <v>180</v>
      </c>
      <c r="I219" s="86" t="s">
        <v>1162</v>
      </c>
      <c r="J219" s="86">
        <v>0</v>
      </c>
      <c r="K219" s="86">
        <v>0</v>
      </c>
      <c r="L219" s="86" t="s">
        <v>2848</v>
      </c>
      <c r="M219" s="86">
        <v>3.2384142936906717E-2</v>
      </c>
      <c r="N219" s="86">
        <v>3.008356545961011E-2</v>
      </c>
      <c r="O219" s="86">
        <v>2.8937117417918708E-2</v>
      </c>
      <c r="P219" s="86">
        <v>2.0982882385422341E-2</v>
      </c>
      <c r="Q219" s="86">
        <v>-6.7574382249117604E-2</v>
      </c>
      <c r="R219" s="86">
        <v>-7.6884672990514269E-2</v>
      </c>
      <c r="S219" s="86">
        <v>4.7592067988668552E-2</v>
      </c>
      <c r="T219" s="86">
        <v>2.0982882385422341E-2</v>
      </c>
      <c r="U219" s="86">
        <v>2.2136137244050951E-3</v>
      </c>
      <c r="V219" s="86">
        <v>-0.17488584474885849</v>
      </c>
      <c r="W219" s="86">
        <v>0.31452581032412968</v>
      </c>
      <c r="X219" s="86">
        <v>0.75184016824395372</v>
      </c>
      <c r="AC219" s="86">
        <v>-8.4916201117318513E-2</v>
      </c>
      <c r="AD219" s="86">
        <v>-0.1985624438454627</v>
      </c>
      <c r="AE219" s="86">
        <v>-0.23897911832946631</v>
      </c>
      <c r="AF219" s="86">
        <v>-0.13227291753871909</v>
      </c>
      <c r="AG219" s="86">
        <v>-0.14879999999999999</v>
      </c>
      <c r="AH219" s="86">
        <v>-4.9000000000000037E-2</v>
      </c>
      <c r="AK219" s="86">
        <v>-0.31435747174550022</v>
      </c>
      <c r="AL219" s="86">
        <v>0.17413153373866599</v>
      </c>
      <c r="AM219" s="86">
        <v>0.17555075814925589</v>
      </c>
      <c r="AN219" s="86">
        <v>7.6982852815324687E-2</v>
      </c>
      <c r="AP219" s="86">
        <v>0.2252070080656024</v>
      </c>
      <c r="AQ219" s="86">
        <v>0.23159712712579619</v>
      </c>
      <c r="AR219" s="86">
        <v>0.77188413736927897</v>
      </c>
      <c r="AS219" s="86">
        <v>0.75671466108313101</v>
      </c>
      <c r="AT219" s="86">
        <v>-3.2026504693539508E-2</v>
      </c>
      <c r="AU219" s="86">
        <v>1.483171705647468E-2</v>
      </c>
      <c r="AV219" s="86">
        <v>-1.112966054535369E-3</v>
      </c>
      <c r="AW219" s="86">
        <v>3.008356545961011E-2</v>
      </c>
      <c r="BF219" s="86">
        <v>0.1123408965135584</v>
      </c>
      <c r="BG219" s="86">
        <v>-2.985074626865591E-3</v>
      </c>
      <c r="BH219" s="86">
        <v>-4.99001996007985E-2</v>
      </c>
      <c r="BI219" s="86">
        <v>6.0924369747899172E-2</v>
      </c>
      <c r="BJ219" s="86">
        <v>-4.2079207920792117E-2</v>
      </c>
      <c r="BK219" s="86">
        <v>-1.291989664082693E-2</v>
      </c>
      <c r="BL219" s="86">
        <v>0.124607329842932</v>
      </c>
      <c r="BM219" s="86">
        <v>-5.7262569832402299E-2</v>
      </c>
      <c r="BN219" s="86">
        <v>-9.4905094905093357E-3</v>
      </c>
      <c r="BO219" s="86">
        <v>-1.6641452344931969E-2</v>
      </c>
      <c r="BP219" s="86">
        <v>-1.538461538461489E-3</v>
      </c>
      <c r="BQ219" s="86">
        <v>-4.0783898305084783E-2</v>
      </c>
    </row>
    <row r="220" spans="1:69" x14ac:dyDescent="0.25">
      <c r="A220" s="190">
        <v>241417</v>
      </c>
      <c r="B220" s="86" t="s">
        <v>1176</v>
      </c>
      <c r="C220" s="86" t="s">
        <v>1177</v>
      </c>
      <c r="E220" s="86" t="s">
        <v>1178</v>
      </c>
      <c r="F220" s="86" t="s">
        <v>3061</v>
      </c>
      <c r="G220" s="86" t="s">
        <v>180</v>
      </c>
      <c r="H220" s="86" t="s">
        <v>180</v>
      </c>
      <c r="I220" s="86" t="s">
        <v>1179</v>
      </c>
      <c r="J220" s="86">
        <v>0</v>
      </c>
      <c r="K220" s="86">
        <v>0</v>
      </c>
      <c r="L220" s="86" t="s">
        <v>2848</v>
      </c>
      <c r="M220" s="86">
        <v>-9.4928206812143756E-3</v>
      </c>
      <c r="N220" s="86">
        <v>5.7591464338757614E-3</v>
      </c>
      <c r="O220" s="86">
        <v>-7.2278271344683453E-4</v>
      </c>
      <c r="P220" s="86">
        <v>7.8670797642914625E-3</v>
      </c>
      <c r="Q220" s="86">
        <v>1.7135675311139579E-2</v>
      </c>
      <c r="R220" s="86">
        <v>-6.828966950270976E-2</v>
      </c>
      <c r="S220" s="86">
        <v>-0.15107711200941509</v>
      </c>
      <c r="T220" s="86">
        <v>7.8670797642914625E-3</v>
      </c>
      <c r="U220" s="86">
        <v>0.111441207251612</v>
      </c>
      <c r="V220" s="86">
        <v>-0.2170384859378304</v>
      </c>
      <c r="W220" s="86">
        <v>0.13893488274076529</v>
      </c>
      <c r="X220" s="86">
        <v>0.93685131195335258</v>
      </c>
      <c r="Y220" s="86">
        <v>0.41187124392854207</v>
      </c>
      <c r="Z220" s="86">
        <v>-4.7592912027599299E-2</v>
      </c>
      <c r="AA220" s="86">
        <v>0.29272248124873301</v>
      </c>
      <c r="AC220" s="86">
        <v>-1.516463178005306E-2</v>
      </c>
      <c r="AD220" s="86">
        <v>-0.12149995870157761</v>
      </c>
      <c r="AE220" s="86">
        <v>-0.24171060986720411</v>
      </c>
      <c r="AF220" s="86">
        <v>-0.20380405449167729</v>
      </c>
      <c r="AG220" s="86">
        <v>-0.12885506954243101</v>
      </c>
      <c r="AH220" s="86">
        <v>-0.1042794210195091</v>
      </c>
      <c r="AI220" s="86">
        <v>-0.16022482825619319</v>
      </c>
      <c r="AJ220" s="86">
        <v>-4.6728971962616772E-2</v>
      </c>
      <c r="AK220" s="86">
        <v>-0.40702519484444832</v>
      </c>
      <c r="AL220" s="86">
        <v>0.15639079493949359</v>
      </c>
      <c r="AM220" s="86">
        <v>0.17915216496639161</v>
      </c>
      <c r="AN220" s="86">
        <v>2.8382078987029269E-2</v>
      </c>
      <c r="AP220" s="86">
        <v>6.9022230759907627E-2</v>
      </c>
      <c r="AQ220" s="86">
        <v>0.183059226566681</v>
      </c>
      <c r="AR220" s="86">
        <v>2.2614884600590139</v>
      </c>
      <c r="AS220" s="86">
        <v>0.97702995763947509</v>
      </c>
      <c r="AT220" s="86">
        <v>-2.174837494684401E-2</v>
      </c>
      <c r="AU220" s="86">
        <v>7.4520275725020726E-3</v>
      </c>
      <c r="AV220" s="86">
        <v>-6.444812528233701E-3</v>
      </c>
      <c r="AW220" s="86">
        <v>5.7591464338757614E-3</v>
      </c>
      <c r="BF220" s="86">
        <v>0.1082002633266939</v>
      </c>
      <c r="BG220" s="86">
        <v>1.684640224212508E-2</v>
      </c>
      <c r="BH220" s="86">
        <v>4.5807244075616538E-2</v>
      </c>
      <c r="BI220" s="86">
        <v>-7.0442305488713219E-2</v>
      </c>
      <c r="BJ220" s="86">
        <v>2.6595580757496459E-2</v>
      </c>
      <c r="BK220" s="86">
        <v>5.4124639769452372E-2</v>
      </c>
      <c r="BL220" s="86">
        <v>2.1842517442688392E-2</v>
      </c>
      <c r="BM220" s="86">
        <v>-8.240900730171119E-2</v>
      </c>
      <c r="BN220" s="86">
        <v>-3.5365781536459862E-2</v>
      </c>
      <c r="BO220" s="86">
        <v>-1.7902029305376651E-2</v>
      </c>
      <c r="BP220" s="86">
        <v>4.017104688182771E-2</v>
      </c>
      <c r="BQ220" s="86">
        <v>-1.7400388001790779E-2</v>
      </c>
    </row>
    <row r="221" spans="1:69" x14ac:dyDescent="0.25">
      <c r="A221" s="190">
        <v>441451</v>
      </c>
      <c r="B221" s="86" t="s">
        <v>1180</v>
      </c>
      <c r="C221" s="86" t="s">
        <v>1181</v>
      </c>
      <c r="E221" s="86" t="s">
        <v>1182</v>
      </c>
      <c r="F221" s="86" t="s">
        <v>3062</v>
      </c>
      <c r="G221" s="86" t="s">
        <v>1861</v>
      </c>
      <c r="H221" s="86" t="s">
        <v>420</v>
      </c>
      <c r="I221" s="86" t="s">
        <v>1183</v>
      </c>
      <c r="J221" s="86">
        <v>0</v>
      </c>
      <c r="K221" s="86">
        <v>0</v>
      </c>
      <c r="L221" s="86" t="s">
        <v>2848</v>
      </c>
      <c r="M221" s="86">
        <v>2.0165187593357281E-2</v>
      </c>
      <c r="N221" s="86">
        <v>1.5969548477423819E-2</v>
      </c>
      <c r="O221" s="86">
        <v>2.4757281553398069E-2</v>
      </c>
      <c r="P221" s="86">
        <v>4.2890505703763633E-2</v>
      </c>
      <c r="Q221" s="86">
        <v>-3.2498645889754707E-2</v>
      </c>
      <c r="R221" s="86">
        <v>-1.8471552963057029E-2</v>
      </c>
      <c r="S221" s="86">
        <v>0.1077135906120308</v>
      </c>
      <c r="T221" s="86">
        <v>4.2890505703763633E-2</v>
      </c>
      <c r="U221" s="86">
        <v>-6.0189093364849011E-2</v>
      </c>
      <c r="V221" s="86">
        <v>9.3207825765965424E-2</v>
      </c>
      <c r="W221" s="86">
        <v>0.17279073542940629</v>
      </c>
      <c r="X221" s="86">
        <v>0.93072824156305534</v>
      </c>
      <c r="AC221" s="86">
        <v>-2.3125817067123629E-2</v>
      </c>
      <c r="AD221" s="86">
        <v>-9.8725462071226719E-2</v>
      </c>
      <c r="AE221" s="86">
        <v>-6.4227259094219849E-2</v>
      </c>
      <c r="AF221" s="86">
        <v>-0.103548946264027</v>
      </c>
      <c r="AG221" s="86">
        <v>-4.486004928287101E-2</v>
      </c>
      <c r="AH221" s="86">
        <v>-5.6820451368084737E-2</v>
      </c>
      <c r="AK221" s="86">
        <v>-0.1119216425556331</v>
      </c>
      <c r="AL221" s="86">
        <v>0.22106884012642761</v>
      </c>
      <c r="AM221" s="86">
        <v>0.19865786665573859</v>
      </c>
      <c r="AN221" s="86">
        <v>0.1618184350769529</v>
      </c>
      <c r="AP221" s="86">
        <v>9.2903486865312745E-2</v>
      </c>
      <c r="AQ221" s="86">
        <v>0.1536842041617151</v>
      </c>
      <c r="AR221" s="86">
        <v>2.376348089690747</v>
      </c>
      <c r="AS221" s="86">
        <v>1.290699009369765</v>
      </c>
      <c r="AT221" s="86">
        <v>-1.1901553938740711E-2</v>
      </c>
      <c r="AU221" s="86">
        <v>2.6226080632698601E-2</v>
      </c>
      <c r="AV221" s="86">
        <v>8.6496028243601142E-3</v>
      </c>
      <c r="AW221" s="86">
        <v>1.5969548477423819E-2</v>
      </c>
      <c r="BF221" s="86">
        <v>1.5195002532500281E-2</v>
      </c>
      <c r="BG221" s="86">
        <v>-1.4136038583069889E-2</v>
      </c>
      <c r="BH221" s="86">
        <v>-5.524628879892135E-3</v>
      </c>
      <c r="BI221" s="86">
        <v>1.8659089945294971E-2</v>
      </c>
      <c r="BJ221" s="86">
        <v>-1.4071021189792201E-2</v>
      </c>
      <c r="BK221" s="86">
        <v>-8.8671198750157609E-3</v>
      </c>
      <c r="BL221" s="86">
        <v>-3.109956119797364E-3</v>
      </c>
      <c r="BM221" s="86">
        <v>8.9743589743591645E-3</v>
      </c>
      <c r="BN221" s="86">
        <v>7.3449173172164262E-3</v>
      </c>
      <c r="BO221" s="86">
        <v>-3.5123536519311771E-2</v>
      </c>
      <c r="BP221" s="86">
        <v>-2.0813541756628421E-2</v>
      </c>
      <c r="BQ221" s="86">
        <v>-2.03273495248153E-2</v>
      </c>
    </row>
    <row r="222" spans="1:69" x14ac:dyDescent="0.25">
      <c r="A222" s="190">
        <v>460036</v>
      </c>
      <c r="B222" s="86" t="s">
        <v>1184</v>
      </c>
      <c r="E222" s="86" t="s">
        <v>1185</v>
      </c>
      <c r="F222" s="86" t="s">
        <v>3063</v>
      </c>
      <c r="G222" s="86" t="s">
        <v>420</v>
      </c>
      <c r="H222" s="86" t="s">
        <v>420</v>
      </c>
      <c r="I222" s="86" t="s">
        <v>1186</v>
      </c>
      <c r="J222" s="86">
        <v>0</v>
      </c>
      <c r="K222" s="86">
        <v>0</v>
      </c>
      <c r="L222" s="86" t="s">
        <v>2848</v>
      </c>
      <c r="M222" s="86">
        <v>-2.3282887077997749E-3</v>
      </c>
      <c r="N222" s="86">
        <v>8.2352941176471184E-3</v>
      </c>
      <c r="O222" s="86">
        <v>2.2673031026253069E-2</v>
      </c>
      <c r="P222" s="86">
        <v>6.6583696328562425E-2</v>
      </c>
      <c r="Q222" s="86">
        <v>0.10083493898522811</v>
      </c>
      <c r="R222" s="86">
        <v>-4.6457607433216808E-3</v>
      </c>
      <c r="S222" s="86">
        <v>-0.1378269617706237</v>
      </c>
      <c r="T222" s="86">
        <v>6.6583696328562425E-2</v>
      </c>
      <c r="U222" s="86">
        <v>5.632040050062459E-3</v>
      </c>
      <c r="V222" s="86">
        <v>-0.2415757000474609</v>
      </c>
      <c r="W222" s="86">
        <v>9.2842323651452396E-2</v>
      </c>
      <c r="AC222" s="86">
        <v>-4.8549810844892932E-2</v>
      </c>
      <c r="AD222" s="86">
        <v>-0.1100811123986095</v>
      </c>
      <c r="AE222" s="86">
        <v>-0.28011472275334609</v>
      </c>
      <c r="AF222" s="86">
        <v>-0.1166591012256014</v>
      </c>
      <c r="AG222" s="86">
        <v>-6.899999999999995E-2</v>
      </c>
      <c r="AK222" s="86">
        <v>-0.3163867453472537</v>
      </c>
      <c r="AL222" s="86">
        <v>0.40260389174411793</v>
      </c>
      <c r="AM222" s="86">
        <v>0.16059736004219821</v>
      </c>
      <c r="AN222" s="86">
        <v>0.25887303626481439</v>
      </c>
      <c r="AP222" s="86">
        <v>0.17502750250110319</v>
      </c>
      <c r="AQ222" s="86">
        <v>0.2070654133197927</v>
      </c>
      <c r="AR222" s="86">
        <v>2.29853062751181</v>
      </c>
      <c r="AS222" s="86">
        <v>0.77414929361572649</v>
      </c>
      <c r="AT222" s="86">
        <v>-2.426882389545737E-2</v>
      </c>
      <c r="AU222" s="86">
        <v>6.5688775510204023E-2</v>
      </c>
      <c r="AV222" s="86">
        <v>1.4319809069212489E-2</v>
      </c>
      <c r="AW222" s="86">
        <v>8.2352941176471184E-3</v>
      </c>
      <c r="BF222" s="86">
        <v>8.010012515644549E-2</v>
      </c>
      <c r="BG222" s="86">
        <v>-2.3174971031286181E-2</v>
      </c>
      <c r="BH222" s="86">
        <v>2.3724792408066349E-3</v>
      </c>
      <c r="BI222" s="86">
        <v>-1.242603550295851E-2</v>
      </c>
      <c r="BJ222" s="86">
        <v>-2.636309167165973E-2</v>
      </c>
      <c r="BK222" s="86">
        <v>8.0000000000000071E-3</v>
      </c>
      <c r="BL222" s="86">
        <v>7.9365079365079083E-3</v>
      </c>
      <c r="BM222" s="86">
        <v>-5.9963658388855201E-2</v>
      </c>
      <c r="BN222" s="86">
        <v>9.0732339598185163E-3</v>
      </c>
      <c r="BO222" s="86">
        <v>3.2113037893386491E-3</v>
      </c>
      <c r="BP222" s="86">
        <v>1.984635083226638E-2</v>
      </c>
      <c r="BQ222" s="86">
        <v>-6.7985166872682754E-3</v>
      </c>
    </row>
    <row r="223" spans="1:69" x14ac:dyDescent="0.25">
      <c r="A223" s="190">
        <v>418073</v>
      </c>
      <c r="B223" s="86" t="s">
        <v>1206</v>
      </c>
      <c r="C223" s="86" t="s">
        <v>1207</v>
      </c>
      <c r="E223" s="86" t="s">
        <v>1208</v>
      </c>
      <c r="F223" s="86" t="s">
        <v>3064</v>
      </c>
      <c r="G223" s="86" t="s">
        <v>180</v>
      </c>
      <c r="H223" s="86" t="s">
        <v>180</v>
      </c>
      <c r="I223" s="86" t="s">
        <v>1706</v>
      </c>
      <c r="J223" s="86">
        <v>0</v>
      </c>
      <c r="K223" s="86">
        <v>0</v>
      </c>
      <c r="L223" s="86" t="s">
        <v>2848</v>
      </c>
      <c r="M223" s="86">
        <v>4.6511627906976827E-2</v>
      </c>
      <c r="N223" s="86">
        <v>3.2504780114722687E-2</v>
      </c>
      <c r="O223" s="86">
        <v>1.694915254237284E-2</v>
      </c>
      <c r="P223" s="86">
        <v>1.8867924528301879E-2</v>
      </c>
      <c r="Q223" s="86">
        <v>-3.9145907473309587E-2</v>
      </c>
      <c r="R223" s="86">
        <v>-0.17745620715917729</v>
      </c>
      <c r="S223" s="86">
        <v>-0.56574185765983109</v>
      </c>
      <c r="T223" s="86">
        <v>1.8867924528301879E-2</v>
      </c>
      <c r="U223" s="86">
        <v>-0.23188405797101441</v>
      </c>
      <c r="V223" s="86">
        <v>-0.35150375939849632</v>
      </c>
      <c r="W223" s="86">
        <v>-0.10813076278290019</v>
      </c>
      <c r="X223" s="86">
        <v>1.1379928315412191</v>
      </c>
      <c r="AC223" s="86">
        <v>-2.9162746942615159E-2</v>
      </c>
      <c r="AD223" s="86">
        <v>-0.30693717277486909</v>
      </c>
      <c r="AE223" s="86">
        <v>-0.32150101419878291</v>
      </c>
      <c r="AF223" s="86">
        <v>-0.29034436191762331</v>
      </c>
      <c r="AG223" s="86">
        <v>-0.14238134887593679</v>
      </c>
      <c r="AH223" s="86">
        <v>-0.1015689512799339</v>
      </c>
      <c r="AK223" s="86">
        <v>-0.6515867656988521</v>
      </c>
      <c r="AL223" s="86">
        <v>9.3436270211066041E-2</v>
      </c>
      <c r="AM223" s="86">
        <v>5.0883782381247127E-2</v>
      </c>
      <c r="AN223" s="86">
        <v>6.9036331499188641E-2</v>
      </c>
      <c r="AP223" s="86">
        <v>8.5035808794887285E-2</v>
      </c>
      <c r="AQ223" s="86">
        <v>0.26226829860697248</v>
      </c>
      <c r="AR223" s="86">
        <v>1.095285091569961</v>
      </c>
      <c r="AS223" s="86">
        <v>0.1928786897291829</v>
      </c>
      <c r="AT223" s="86">
        <v>-4.7169811320755262E-3</v>
      </c>
      <c r="AU223" s="86">
        <v>7.5829383886256707E-3</v>
      </c>
      <c r="AV223" s="86">
        <v>-1.5065913370998159E-2</v>
      </c>
      <c r="AW223" s="86">
        <v>3.2504780114722687E-2</v>
      </c>
      <c r="BF223" s="86">
        <v>0.1072463768115943</v>
      </c>
      <c r="BG223" s="86">
        <v>-0.12172774869109949</v>
      </c>
      <c r="BH223" s="86">
        <v>-5.9612518628912148E-2</v>
      </c>
      <c r="BI223" s="86">
        <v>3.8034865293185449E-2</v>
      </c>
      <c r="BJ223" s="86">
        <v>0.13282442748091611</v>
      </c>
      <c r="BK223" s="86">
        <v>-0.1246630727762804</v>
      </c>
      <c r="BL223" s="86">
        <v>-8.7759815242494099E-2</v>
      </c>
      <c r="BM223" s="86">
        <v>-3.6286919831223792E-2</v>
      </c>
      <c r="BN223" s="86">
        <v>-1.6622922134733039E-2</v>
      </c>
      <c r="BO223" s="86">
        <v>-2.1352313167259829E-2</v>
      </c>
      <c r="BP223" s="86">
        <v>-1.454545454545453E-2</v>
      </c>
      <c r="BQ223" s="86">
        <v>-2.1237303785780148E-2</v>
      </c>
    </row>
    <row r="224" spans="1:69" x14ac:dyDescent="0.25">
      <c r="A224" s="190">
        <v>332847</v>
      </c>
      <c r="B224" s="86" t="s">
        <v>1209</v>
      </c>
      <c r="C224" s="86" t="s">
        <v>1210</v>
      </c>
      <c r="E224" s="86" t="s">
        <v>1211</v>
      </c>
      <c r="F224" s="86" t="s">
        <v>3065</v>
      </c>
      <c r="G224" s="86" t="s">
        <v>197</v>
      </c>
      <c r="H224" s="86" t="s">
        <v>197</v>
      </c>
      <c r="I224" s="86" t="s">
        <v>1212</v>
      </c>
      <c r="J224" s="86">
        <v>0</v>
      </c>
      <c r="K224" s="86">
        <v>0</v>
      </c>
      <c r="L224" s="86" t="s">
        <v>2848</v>
      </c>
      <c r="X224" s="86">
        <v>0.87811285846438469</v>
      </c>
      <c r="Y224" s="86">
        <v>1.786082474226804</v>
      </c>
      <c r="Z224" s="86">
        <v>-3.096903096903092E-2</v>
      </c>
      <c r="AF224" s="86">
        <v>-0.30380680700373791</v>
      </c>
      <c r="AG224" s="86">
        <v>-0.180738971621242</v>
      </c>
      <c r="AH224" s="86">
        <v>-0.1809084717346886</v>
      </c>
      <c r="AI224" s="86">
        <v>-0.30325791855203621</v>
      </c>
      <c r="AK224" s="86">
        <v>-0.30380680700373791</v>
      </c>
      <c r="AM224" s="86">
        <v>0.54571590157938465</v>
      </c>
      <c r="AQ224" s="86">
        <v>0.35759896871198421</v>
      </c>
      <c r="AS224" s="86">
        <v>1.5252227570886561</v>
      </c>
    </row>
    <row r="225" spans="1:69" x14ac:dyDescent="0.25">
      <c r="A225" s="190">
        <v>445927</v>
      </c>
      <c r="B225" s="86" t="s">
        <v>1213</v>
      </c>
      <c r="E225" s="86" t="s">
        <v>1214</v>
      </c>
      <c r="F225" s="86" t="s">
        <v>2859</v>
      </c>
      <c r="G225" s="86" t="s">
        <v>180</v>
      </c>
      <c r="H225" s="86" t="s">
        <v>180</v>
      </c>
      <c r="I225" s="86" t="s">
        <v>1215</v>
      </c>
      <c r="J225" s="86">
        <v>0</v>
      </c>
      <c r="K225" s="86">
        <v>0</v>
      </c>
      <c r="L225" s="86" t="s">
        <v>2848</v>
      </c>
      <c r="M225" s="86">
        <v>-1.7709563164107771E-3</v>
      </c>
      <c r="N225" s="86">
        <v>1.777251184834183E-3</v>
      </c>
      <c r="O225" s="86">
        <v>-5.9101654846327456E-4</v>
      </c>
      <c r="P225" s="86">
        <v>-4.0839478162223442E-2</v>
      </c>
      <c r="Q225" s="86">
        <v>-2.254335260115603E-2</v>
      </c>
      <c r="R225" s="86">
        <v>-6.6777041942604809E-2</v>
      </c>
      <c r="S225" s="86">
        <v>5.3507728894173212E-3</v>
      </c>
      <c r="T225" s="86">
        <v>-4.0839478162223442E-2</v>
      </c>
      <c r="U225" s="86">
        <v>-3.3442982456140413E-2</v>
      </c>
      <c r="V225" s="86">
        <v>8.2918739635158278E-3</v>
      </c>
      <c r="W225" s="86">
        <v>0.12081784386617089</v>
      </c>
      <c r="X225" s="86">
        <v>0.576171875</v>
      </c>
      <c r="AC225" s="86">
        <v>-1.9174898314933259E-2</v>
      </c>
      <c r="AD225" s="86">
        <v>-6.3794983642311884E-2</v>
      </c>
      <c r="AE225" s="86">
        <v>-4.2654028436018933E-2</v>
      </c>
      <c r="AF225" s="86">
        <v>-3.2102728731942247E-2</v>
      </c>
      <c r="AG225" s="86">
        <v>-2.345844504021442E-2</v>
      </c>
      <c r="AH225" s="86">
        <v>0</v>
      </c>
      <c r="AK225" s="86">
        <v>-0.1111111111111111</v>
      </c>
      <c r="AL225" s="86">
        <v>-7.0386118064894143E-2</v>
      </c>
      <c r="AM225" s="86">
        <v>0.12846871883100269</v>
      </c>
      <c r="AN225" s="86">
        <v>-0.13835959807519821</v>
      </c>
      <c r="AP225" s="86">
        <v>2.3896146793164801E-2</v>
      </c>
      <c r="AQ225" s="86">
        <v>7.9514228133558199E-2</v>
      </c>
      <c r="AR225" s="86">
        <v>-2.9579636945293881</v>
      </c>
      <c r="AS225" s="86">
        <v>1.6119241203886789</v>
      </c>
      <c r="AT225" s="86">
        <v>-3.8570618264322072E-2</v>
      </c>
      <c r="AU225" s="86">
        <v>-2.3598820058997601E-3</v>
      </c>
      <c r="AV225" s="86">
        <v>-2.3640661938534309E-3</v>
      </c>
      <c r="AW225" s="86">
        <v>1.777251184834183E-3</v>
      </c>
      <c r="BF225" s="86">
        <v>3.2894736842106198E-3</v>
      </c>
      <c r="BG225" s="86">
        <v>-5.464480874316946E-3</v>
      </c>
      <c r="BH225" s="86">
        <v>-8.79120879120876E-3</v>
      </c>
      <c r="BI225" s="86">
        <v>-1.1086474501108671E-2</v>
      </c>
      <c r="BJ225" s="86">
        <v>-1.7937219730941759E-2</v>
      </c>
      <c r="BK225" s="86">
        <v>-4.5662100456621557E-3</v>
      </c>
      <c r="BL225" s="86">
        <v>5.7339449541293774E-4</v>
      </c>
      <c r="BM225" s="86">
        <v>4.5845272206301857E-3</v>
      </c>
      <c r="BN225" s="86">
        <v>-2.4802705749718209E-2</v>
      </c>
      <c r="BO225" s="86">
        <v>-5.2023121387282378E-3</v>
      </c>
      <c r="BP225" s="86">
        <v>1.6850668216153331E-2</v>
      </c>
      <c r="BQ225" s="86">
        <v>6.2785388127852837E-3</v>
      </c>
    </row>
    <row r="226" spans="1:69" x14ac:dyDescent="0.25">
      <c r="A226" s="190">
        <v>433028</v>
      </c>
      <c r="B226" s="86" t="s">
        <v>1216</v>
      </c>
      <c r="E226" s="86" t="s">
        <v>1217</v>
      </c>
      <c r="F226" s="86" t="s">
        <v>3066</v>
      </c>
      <c r="G226" s="86" t="s">
        <v>113</v>
      </c>
      <c r="H226" s="86" t="s">
        <v>113</v>
      </c>
      <c r="I226" s="86" t="s">
        <v>1218</v>
      </c>
      <c r="J226" s="86">
        <v>0</v>
      </c>
      <c r="K226" s="86">
        <v>0</v>
      </c>
      <c r="L226" s="86" t="s">
        <v>2848</v>
      </c>
      <c r="M226" s="86">
        <v>5.1805576717964819E-3</v>
      </c>
      <c r="N226" s="86">
        <v>1.95502665945444E-2</v>
      </c>
      <c r="O226" s="86">
        <v>3.4417875343002668E-2</v>
      </c>
      <c r="P226" s="86">
        <v>-2.4184601730641301E-2</v>
      </c>
      <c r="Q226" s="86">
        <v>-6.152642435450606E-2</v>
      </c>
      <c r="R226" s="86">
        <v>-0.10098119378577269</v>
      </c>
      <c r="S226" s="86">
        <v>-0.1078504293731829</v>
      </c>
      <c r="T226" s="86">
        <v>-2.4184601730641301E-2</v>
      </c>
      <c r="U226" s="86">
        <v>1.554754393871116E-2</v>
      </c>
      <c r="V226" s="86">
        <v>-0.20318391286133231</v>
      </c>
      <c r="W226" s="86">
        <v>0.1484638119458381</v>
      </c>
      <c r="X226" s="86">
        <v>0.47555780933062902</v>
      </c>
      <c r="AC226" s="86">
        <v>-0.15132816615245701</v>
      </c>
      <c r="AD226" s="86">
        <v>-0.1140297703239712</v>
      </c>
      <c r="AE226" s="86">
        <v>-0.22002724795640319</v>
      </c>
      <c r="AF226" s="86">
        <v>-6.3350289837927481E-2</v>
      </c>
      <c r="AG226" s="86">
        <v>-8.9270609668813838E-2</v>
      </c>
      <c r="AH226" s="86">
        <v>-8.1338304552590335E-2</v>
      </c>
      <c r="AK226" s="86">
        <v>-0.33289956228557921</v>
      </c>
      <c r="AL226" s="86">
        <v>1.9952625327145809E-2</v>
      </c>
      <c r="AM226" s="86">
        <v>8.0863746600812858E-2</v>
      </c>
      <c r="AN226" s="86">
        <v>-8.372174096519136E-2</v>
      </c>
      <c r="AP226" s="86">
        <v>0.30964746270157711</v>
      </c>
      <c r="AQ226" s="86">
        <v>0.19255060999653509</v>
      </c>
      <c r="AR226" s="86">
        <v>6.3474793454567871E-2</v>
      </c>
      <c r="AS226" s="86">
        <v>0.41841430683512482</v>
      </c>
      <c r="AT226" s="86">
        <v>-5.9241180386066183E-2</v>
      </c>
      <c r="AU226" s="86">
        <v>-2.2798742138364751E-2</v>
      </c>
      <c r="AV226" s="86">
        <v>1.4582516660133219E-2</v>
      </c>
      <c r="AW226" s="86">
        <v>1.95502665945444E-2</v>
      </c>
      <c r="BF226" s="86">
        <v>6.9550848730659531E-2</v>
      </c>
      <c r="BG226" s="86">
        <v>2.9002808988764169E-2</v>
      </c>
      <c r="BH226" s="86">
        <v>2.5250801883573981E-3</v>
      </c>
      <c r="BI226" s="86">
        <v>-9.5302927161334816E-3</v>
      </c>
      <c r="BJ226" s="86">
        <v>-2.1305841924399438E-3</v>
      </c>
      <c r="BK226" s="86">
        <v>-1.556581031751492E-2</v>
      </c>
      <c r="BL226" s="86">
        <v>1.931015182257045E-2</v>
      </c>
      <c r="BM226" s="86">
        <v>-6.8364335232342754E-2</v>
      </c>
      <c r="BN226" s="86">
        <v>-3.89684001700441E-3</v>
      </c>
      <c r="BO226" s="86">
        <v>-4.0614552955402172E-2</v>
      </c>
      <c r="BP226" s="86">
        <v>1.8164294187425819E-2</v>
      </c>
      <c r="BQ226" s="86">
        <v>-1.5293860607384691E-2</v>
      </c>
    </row>
    <row r="227" spans="1:69" x14ac:dyDescent="0.25">
      <c r="A227" s="190">
        <v>162369</v>
      </c>
      <c r="B227" s="86" t="s">
        <v>1222</v>
      </c>
      <c r="C227" s="86" t="s">
        <v>1223</v>
      </c>
      <c r="E227" s="86" t="s">
        <v>1224</v>
      </c>
      <c r="F227" s="86" t="s">
        <v>3067</v>
      </c>
      <c r="G227" s="86" t="s">
        <v>111</v>
      </c>
      <c r="H227" s="86" t="s">
        <v>111</v>
      </c>
      <c r="I227" s="86" t="s">
        <v>1225</v>
      </c>
      <c r="J227" s="86">
        <v>0</v>
      </c>
      <c r="K227" s="86">
        <v>0</v>
      </c>
      <c r="L227" s="86" t="s">
        <v>2848</v>
      </c>
      <c r="M227" s="86">
        <v>2.3233669777185111E-3</v>
      </c>
      <c r="O227" s="86">
        <v>6.5404475043029384E-3</v>
      </c>
      <c r="P227" s="86">
        <v>1.394775371811674E-2</v>
      </c>
      <c r="Q227" s="86">
        <v>2.2536524712465141E-2</v>
      </c>
      <c r="R227" s="86">
        <v>4.811215548829062E-2</v>
      </c>
      <c r="S227" s="86">
        <v>0.20378756689995889</v>
      </c>
      <c r="T227" s="86">
        <v>1.394775371811674E-2</v>
      </c>
      <c r="U227" s="86">
        <v>4.7968989744003883E-2</v>
      </c>
      <c r="V227" s="86">
        <v>7.1935595567866883E-2</v>
      </c>
      <c r="W227" s="86">
        <v>9.2801059502412242E-2</v>
      </c>
      <c r="X227" s="86">
        <v>0.12932001495646589</v>
      </c>
      <c r="Y227" s="86">
        <v>0.12209302325581391</v>
      </c>
      <c r="Z227" s="86">
        <v>0.15764640577296701</v>
      </c>
      <c r="AA227" s="86">
        <v>0.2468206592265767</v>
      </c>
      <c r="AC227" s="86">
        <v>-6.9066073210030004E-4</v>
      </c>
      <c r="AD227" s="86">
        <v>-1.5039974669516451E-3</v>
      </c>
      <c r="AE227" s="86">
        <v>-3.3222591362125462E-3</v>
      </c>
      <c r="AF227" s="86">
        <v>-3.3289251675862391E-3</v>
      </c>
      <c r="AG227" s="86">
        <v>-4.7174701918092834E-3</v>
      </c>
      <c r="AH227" s="86">
        <v>-2.0959853818455498E-3</v>
      </c>
      <c r="AI227" s="86">
        <v>-4.9603774726271763E-3</v>
      </c>
      <c r="AJ227" s="86">
        <v>-1.476101218369253E-2</v>
      </c>
      <c r="AK227" s="86">
        <v>-3.3592943605142207E-2</v>
      </c>
      <c r="AL227" s="86">
        <v>4.98328234549692E-2</v>
      </c>
      <c r="AM227" s="86">
        <v>0.12572266478129701</v>
      </c>
      <c r="AN227" s="86">
        <v>5.0713240664050703E-2</v>
      </c>
      <c r="AP227" s="86">
        <v>6.8902789011948363E-3</v>
      </c>
      <c r="AQ227" s="86">
        <v>3.7613046668824791E-2</v>
      </c>
      <c r="AR227" s="86">
        <v>7.1891149221763992</v>
      </c>
      <c r="AS227" s="86">
        <v>3.3346101765487131</v>
      </c>
      <c r="AT227" s="86">
        <v>4.1612082915927218E-3</v>
      </c>
      <c r="AU227" s="86">
        <v>1.4580615455452859E-3</v>
      </c>
      <c r="BF227" s="86">
        <v>5.087620124363923E-3</v>
      </c>
      <c r="BG227" s="86">
        <v>2.289892334886634E-3</v>
      </c>
      <c r="BH227" s="86">
        <v>4.6494849492966228E-3</v>
      </c>
      <c r="BI227" s="86">
        <v>4.0295232395770597E-3</v>
      </c>
      <c r="BJ227" s="86">
        <v>3.9736151951046414E-3</v>
      </c>
      <c r="BK227" s="86">
        <v>7.1241985276655484E-3</v>
      </c>
      <c r="BL227" s="86">
        <v>4.4407765464120619E-3</v>
      </c>
      <c r="BM227" s="86">
        <v>1.330255487303811E-3</v>
      </c>
      <c r="BN227" s="86">
        <v>3.1572792827907481E-3</v>
      </c>
      <c r="BO227" s="86">
        <v>2.33136462542749E-3</v>
      </c>
      <c r="BP227" s="86">
        <v>1.007908202822039E-3</v>
      </c>
      <c r="BQ227" s="86">
        <v>4.5672704753056959E-3</v>
      </c>
    </row>
    <row r="228" spans="1:69" x14ac:dyDescent="0.25">
      <c r="A228" s="190">
        <v>114136</v>
      </c>
      <c r="B228" s="86" t="s">
        <v>1226</v>
      </c>
      <c r="C228" s="86" t="s">
        <v>1227</v>
      </c>
      <c r="E228" s="86" t="s">
        <v>1228</v>
      </c>
      <c r="F228" s="86" t="s">
        <v>3068</v>
      </c>
      <c r="G228" s="86" t="s">
        <v>111</v>
      </c>
      <c r="H228" s="86" t="s">
        <v>111</v>
      </c>
      <c r="I228" s="86" t="s">
        <v>1229</v>
      </c>
      <c r="J228" s="86">
        <v>0</v>
      </c>
      <c r="K228" s="86">
        <v>0</v>
      </c>
      <c r="L228" s="86" t="s">
        <v>2848</v>
      </c>
      <c r="M228" s="86">
        <v>-2.8544243577545152E-3</v>
      </c>
      <c r="N228" s="86">
        <v>-1.795069055207432E-3</v>
      </c>
      <c r="O228" s="86">
        <v>3.387833259684836E-3</v>
      </c>
      <c r="P228" s="86">
        <v>-2.4383257545919971E-2</v>
      </c>
      <c r="Q228" s="86">
        <v>3.7204847681142632E-3</v>
      </c>
      <c r="R228" s="86">
        <v>5.0707592642578847E-2</v>
      </c>
      <c r="S228" s="86">
        <v>0.2504818724185407</v>
      </c>
      <c r="T228" s="86">
        <v>-2.4383257545919971E-2</v>
      </c>
      <c r="U228" s="86">
        <v>9.7191121587114404E-2</v>
      </c>
      <c r="V228" s="86">
        <v>4.2169907881269182E-2</v>
      </c>
      <c r="W228" s="86">
        <v>0.14434970014992499</v>
      </c>
      <c r="X228" s="86">
        <v>0.28787787364991241</v>
      </c>
      <c r="Y228" s="86">
        <v>0.23596092176896111</v>
      </c>
      <c r="Z228" s="86">
        <v>0.17447665761583611</v>
      </c>
      <c r="AA228" s="86">
        <v>4.4078646547782263E-2</v>
      </c>
      <c r="AB228" s="86">
        <v>8.331682187438072E-2</v>
      </c>
      <c r="AC228" s="86">
        <v>-4.9472366302986973E-2</v>
      </c>
      <c r="AD228" s="86">
        <v>-1.3044473262643901E-2</v>
      </c>
      <c r="AE228" s="86">
        <v>-2.8264993998528651E-2</v>
      </c>
      <c r="AF228" s="86">
        <v>-2.508810203054207E-2</v>
      </c>
      <c r="AG228" s="86">
        <v>-1.8257775027077261E-2</v>
      </c>
      <c r="AH228" s="86">
        <v>-1.680616885256711E-2</v>
      </c>
      <c r="AI228" s="86">
        <v>-1.9963702359346719E-2</v>
      </c>
      <c r="AJ228" s="86">
        <v>-1.632794858433206E-2</v>
      </c>
      <c r="AK228" s="86">
        <v>-4.9472366302986973E-2</v>
      </c>
      <c r="AL228" s="86">
        <v>-9.086848616476928E-2</v>
      </c>
      <c r="AM228" s="86">
        <v>0.1023182431267582</v>
      </c>
      <c r="AN228" s="86">
        <v>-8.4387764060684822E-2</v>
      </c>
      <c r="AO228" s="86">
        <v>0.12209977897571631</v>
      </c>
      <c r="AP228" s="86">
        <v>8.9114016437591204E-2</v>
      </c>
      <c r="AQ228" s="86">
        <v>4.5551983121477103E-2</v>
      </c>
      <c r="AR228" s="86">
        <v>-1.0230298935863531</v>
      </c>
      <c r="AS228" s="86">
        <v>2.2396484092966928</v>
      </c>
      <c r="AT228" s="86">
        <v>-8.7006337498656272E-3</v>
      </c>
      <c r="AU228" s="86">
        <v>-1.643429892364379E-2</v>
      </c>
      <c r="AV228" s="86">
        <v>5.1922227132126242E-3</v>
      </c>
      <c r="AW228" s="86">
        <v>-1.795069055207432E-3</v>
      </c>
      <c r="BF228" s="86">
        <v>4.5177764682773347E-3</v>
      </c>
      <c r="BG228" s="86">
        <v>2.076652326945649E-2</v>
      </c>
      <c r="BH228" s="86">
        <v>-4.6741504156928571E-3</v>
      </c>
      <c r="BI228" s="86">
        <v>4.6191154393933056E-3</v>
      </c>
      <c r="BJ228" s="86">
        <v>1.1877849726042999E-2</v>
      </c>
      <c r="BK228" s="86">
        <v>1.295013063728279E-2</v>
      </c>
      <c r="BL228" s="86">
        <v>-7.2146835632311834E-3</v>
      </c>
      <c r="BM228" s="86">
        <v>1.6944046991489441E-3</v>
      </c>
      <c r="BN228" s="86">
        <v>9.8954651984672903E-3</v>
      </c>
      <c r="BO228" s="86">
        <v>1.4734593141052521E-4</v>
      </c>
      <c r="BP228" s="86">
        <v>2.169349195241432E-2</v>
      </c>
      <c r="BQ228" s="86">
        <v>2.0810161099349411E-3</v>
      </c>
    </row>
    <row r="229" spans="1:69" x14ac:dyDescent="0.25">
      <c r="A229" s="190">
        <v>124173</v>
      </c>
      <c r="B229" s="86" t="s">
        <v>1226</v>
      </c>
      <c r="C229" s="86" t="s">
        <v>1230</v>
      </c>
      <c r="E229" s="86" t="s">
        <v>1231</v>
      </c>
      <c r="F229" s="86" t="s">
        <v>3069</v>
      </c>
      <c r="G229" s="86" t="s">
        <v>113</v>
      </c>
      <c r="H229" s="86" t="s">
        <v>113</v>
      </c>
      <c r="I229" s="86" t="s">
        <v>1232</v>
      </c>
      <c r="J229" s="86">
        <v>0</v>
      </c>
      <c r="K229" s="86">
        <v>0</v>
      </c>
      <c r="L229" s="86" t="s">
        <v>2848</v>
      </c>
      <c r="M229" s="86">
        <v>-6.7089755213055602E-3</v>
      </c>
      <c r="N229" s="86">
        <v>1.1385316019447259E-2</v>
      </c>
      <c r="O229" s="86">
        <v>1.920438957476067E-3</v>
      </c>
      <c r="Q229" s="86">
        <v>-4.6502857474398751E-2</v>
      </c>
      <c r="S229" s="86">
        <v>0.33794675567858018</v>
      </c>
      <c r="W229" s="86">
        <v>0.45650216524460818</v>
      </c>
      <c r="X229" s="86">
        <v>0.60075497597803706</v>
      </c>
      <c r="Y229" s="86">
        <v>0.26872169975618249</v>
      </c>
      <c r="Z229" s="86">
        <v>-7.5213399903366063E-2</v>
      </c>
      <c r="AA229" s="86">
        <v>0.18809797168006129</v>
      </c>
      <c r="AB229" s="86">
        <v>5.1086082059533362E-2</v>
      </c>
      <c r="AC229" s="86">
        <v>-1.0298102981029881E-2</v>
      </c>
      <c r="AE229" s="86">
        <v>-6.4770554493307875E-2</v>
      </c>
      <c r="AF229" s="86">
        <v>-6.5481939347112134E-2</v>
      </c>
      <c r="AG229" s="86">
        <v>-0.10064991085293599</v>
      </c>
      <c r="AH229" s="86">
        <v>-0.1043452556902158</v>
      </c>
      <c r="AI229" s="86">
        <v>-0.18944099378881979</v>
      </c>
      <c r="AJ229" s="86">
        <v>-5.356050677151606E-2</v>
      </c>
      <c r="AK229" s="86">
        <v>-0.18944099378881979</v>
      </c>
      <c r="AL229" s="86">
        <v>4.3983638202079289E-2</v>
      </c>
      <c r="AM229" s="86">
        <v>0.19083811740945331</v>
      </c>
      <c r="AO229" s="86">
        <v>0.14877091005924711</v>
      </c>
      <c r="AP229" s="86">
        <v>0.25973953951521872</v>
      </c>
      <c r="AQ229" s="86">
        <v>0.17229765144364059</v>
      </c>
      <c r="AR229" s="86">
        <v>0.16819087958338139</v>
      </c>
      <c r="AS229" s="86">
        <v>1.105878688563249</v>
      </c>
      <c r="AU229" s="86">
        <v>1.381119433646227E-2</v>
      </c>
      <c r="AV229" s="86">
        <v>-9.3583295229385799E-3</v>
      </c>
      <c r="AW229" s="86">
        <v>1.1385316019447259E-2</v>
      </c>
      <c r="BN229" s="86">
        <v>-8.4057971014506183E-4</v>
      </c>
      <c r="BO229" s="86">
        <v>-2.329494357575923E-2</v>
      </c>
      <c r="BP229" s="86">
        <v>1.7642865629084129E-2</v>
      </c>
    </row>
    <row r="230" spans="1:69" x14ac:dyDescent="0.25">
      <c r="A230" s="190">
        <v>96901</v>
      </c>
      <c r="B230" s="86" t="s">
        <v>343</v>
      </c>
      <c r="C230" s="86" t="s">
        <v>479</v>
      </c>
      <c r="E230" s="86" t="s">
        <v>1233</v>
      </c>
      <c r="F230" s="86" t="s">
        <v>3070</v>
      </c>
      <c r="G230" s="86" t="s">
        <v>111</v>
      </c>
      <c r="H230" s="86" t="s">
        <v>111</v>
      </c>
      <c r="I230" s="86" t="s">
        <v>1234</v>
      </c>
      <c r="J230" s="86">
        <v>0</v>
      </c>
      <c r="K230" s="86">
        <v>0</v>
      </c>
      <c r="L230" s="86" t="s">
        <v>2848</v>
      </c>
      <c r="U230" s="86">
        <v>5.7831325301204828E-2</v>
      </c>
      <c r="V230" s="86">
        <v>2.216748768472887E-2</v>
      </c>
      <c r="W230" s="86">
        <v>3.7037037037036979E-2</v>
      </c>
      <c r="X230" s="86">
        <v>0.1122159090909092</v>
      </c>
      <c r="Y230" s="86">
        <v>4.3658735453265152E-2</v>
      </c>
      <c r="Z230" s="86">
        <v>9.1681501861142545E-2</v>
      </c>
      <c r="AA230" s="86">
        <v>-4.2757552285050293E-2</v>
      </c>
      <c r="AB230" s="86">
        <v>3.9619906587212039E-2</v>
      </c>
      <c r="AC230" s="86">
        <v>-5.5959709009506986E-4</v>
      </c>
      <c r="AD230" s="86">
        <v>6.303724928366704E-3</v>
      </c>
      <c r="AE230" s="86">
        <v>-2.4449877750611269E-3</v>
      </c>
      <c r="AF230" s="86">
        <v>-3.4111310592459573E-2</v>
      </c>
      <c r="AG230" s="86">
        <v>-1.065814015454304E-2</v>
      </c>
      <c r="AH230" s="86">
        <v>-1.439606741573031E-2</v>
      </c>
      <c r="AI230" s="86">
        <v>-5.9003831417624832E-3</v>
      </c>
      <c r="AJ230" s="86">
        <v>-4.6691403834260979E-2</v>
      </c>
      <c r="AK230" s="86">
        <v>-4.7427776919511742E-2</v>
      </c>
      <c r="AL230" s="86">
        <v>0.2108283693413873</v>
      </c>
      <c r="AM230" s="86">
        <v>6.2080645697901497E-2</v>
      </c>
      <c r="AP230" s="86">
        <v>4.2493889969529547E-2</v>
      </c>
      <c r="AQ230" s="86">
        <v>4.6221579665162403E-2</v>
      </c>
      <c r="AR230" s="86">
        <v>4.9543723322086306</v>
      </c>
      <c r="AS230" s="86">
        <v>1.3366663267901151</v>
      </c>
      <c r="AT230" s="86">
        <v>1.765375854214124E-2</v>
      </c>
      <c r="BF230" s="86">
        <v>6.6265060240964244E-3</v>
      </c>
      <c r="BG230" s="86">
        <v>6.1041292639139044E-3</v>
      </c>
      <c r="BH230" s="86">
        <v>-9.0411610754224103E-3</v>
      </c>
      <c r="BI230" s="86">
        <v>-1.200480192076858E-3</v>
      </c>
      <c r="BJ230" s="86">
        <v>4.2067307692308384E-3</v>
      </c>
      <c r="BK230" s="86">
        <v>2.0945541591861131E-2</v>
      </c>
      <c r="BL230" s="86">
        <v>2.3446658851113971E-3</v>
      </c>
      <c r="BM230" s="86">
        <v>5.8479532163757675E-4</v>
      </c>
      <c r="BN230" s="86">
        <v>3.486345148169701E-3</v>
      </c>
      <c r="BO230" s="86">
        <v>-1.737116386797966E-3</v>
      </c>
      <c r="BP230" s="86">
        <v>8.7006960556845758E-3</v>
      </c>
      <c r="BQ230" s="86">
        <v>8.036739380022917E-3</v>
      </c>
    </row>
    <row r="231" spans="1:69" x14ac:dyDescent="0.25">
      <c r="A231" s="190">
        <v>336107</v>
      </c>
      <c r="B231" s="86" t="s">
        <v>386</v>
      </c>
      <c r="C231" s="86" t="s">
        <v>387</v>
      </c>
      <c r="D231" s="86">
        <v>100</v>
      </c>
      <c r="E231" s="86" t="s">
        <v>1235</v>
      </c>
      <c r="F231" s="86" t="s">
        <v>3071</v>
      </c>
      <c r="G231" s="86" t="s">
        <v>113</v>
      </c>
      <c r="H231" s="86" t="s">
        <v>113</v>
      </c>
      <c r="I231" s="86" t="s">
        <v>1232</v>
      </c>
      <c r="J231" s="86">
        <v>0</v>
      </c>
      <c r="K231" s="86">
        <v>0</v>
      </c>
      <c r="L231" s="86" t="s">
        <v>2848</v>
      </c>
      <c r="M231" s="86">
        <v>9.4033634059254023E-3</v>
      </c>
      <c r="N231" s="86">
        <v>1.474134151687845E-2</v>
      </c>
      <c r="O231" s="86">
        <v>5.407867023396129E-2</v>
      </c>
      <c r="P231" s="86">
        <v>-3.2600177629172999E-2</v>
      </c>
      <c r="Q231" s="86">
        <v>-3.6801997451169077E-2</v>
      </c>
      <c r="R231" s="86">
        <v>-8.645995214484814E-2</v>
      </c>
      <c r="S231" s="86">
        <v>0.36722412965629259</v>
      </c>
      <c r="T231" s="86">
        <v>-3.2600177629172999E-2</v>
      </c>
      <c r="U231" s="86">
        <v>4.072422792518493E-2</v>
      </c>
      <c r="V231" s="86">
        <v>-2.571844788769706E-2</v>
      </c>
      <c r="W231" s="86">
        <v>0.44638547293414538</v>
      </c>
      <c r="X231" s="86">
        <v>0.51155249290636395</v>
      </c>
      <c r="Y231" s="86">
        <v>0.56464619008788652</v>
      </c>
      <c r="Z231" s="86">
        <v>0.1029279504346956</v>
      </c>
      <c r="AC231" s="86">
        <v>-0.20165760579895539</v>
      </c>
      <c r="AD231" s="86">
        <v>-0.1065563740486038</v>
      </c>
      <c r="AE231" s="86">
        <v>-0.1731447818648417</v>
      </c>
      <c r="AF231" s="86">
        <v>-8.575475670916112E-2</v>
      </c>
      <c r="AG231" s="86">
        <v>-9.042002896751504E-2</v>
      </c>
      <c r="AH231" s="86">
        <v>-0.1773522539465435</v>
      </c>
      <c r="AI231" s="86">
        <v>-0.17307853490906039</v>
      </c>
      <c r="AK231" s="86">
        <v>-0.26685592618878651</v>
      </c>
      <c r="AL231" s="86">
        <v>2.6455484388797631E-2</v>
      </c>
      <c r="AM231" s="86">
        <v>0.25338489366417288</v>
      </c>
      <c r="AN231" s="86">
        <v>-0.1116320765591599</v>
      </c>
      <c r="AP231" s="86">
        <v>0.39273911675298401</v>
      </c>
      <c r="AQ231" s="86">
        <v>0.21296649634741499</v>
      </c>
      <c r="AR231" s="86">
        <v>6.6603163995038184E-2</v>
      </c>
      <c r="AS231" s="86">
        <v>1.1883891664484001</v>
      </c>
      <c r="AT231" s="86">
        <v>-8.251919962384402E-2</v>
      </c>
      <c r="AU231" s="86">
        <v>-3.9318964780912791E-2</v>
      </c>
      <c r="AV231" s="86">
        <v>3.8765867820345079E-2</v>
      </c>
      <c r="AW231" s="86">
        <v>1.474134151687845E-2</v>
      </c>
      <c r="BF231" s="86">
        <v>5.3610265332753482E-2</v>
      </c>
      <c r="BG231" s="86">
        <v>4.6005779750232227E-2</v>
      </c>
      <c r="BH231" s="86">
        <v>-3.6508053972715841E-3</v>
      </c>
      <c r="BI231" s="86">
        <v>-2.9387734891436309E-2</v>
      </c>
      <c r="BJ231" s="86">
        <v>-1.104479134782166E-2</v>
      </c>
      <c r="BK231" s="86">
        <v>1.516597456862101E-2</v>
      </c>
      <c r="BL231" s="86">
        <v>9.5530882390304495E-3</v>
      </c>
      <c r="BM231" s="86">
        <v>-6.1582987290801583E-2</v>
      </c>
      <c r="BN231" s="86">
        <v>-2.0802454689650141E-4</v>
      </c>
      <c r="BO231" s="86">
        <v>-2.811516554396731E-2</v>
      </c>
      <c r="BP231" s="86">
        <v>3.8482123742239249E-2</v>
      </c>
      <c r="BQ231" s="86">
        <v>-1.5709767824544248E-2</v>
      </c>
    </row>
    <row r="232" spans="1:69" x14ac:dyDescent="0.25">
      <c r="A232" s="190">
        <v>539056</v>
      </c>
      <c r="B232" s="86" t="s">
        <v>1236</v>
      </c>
      <c r="C232" s="86" t="s">
        <v>1237</v>
      </c>
      <c r="D232" s="86">
        <v>30</v>
      </c>
      <c r="E232" s="86" t="s">
        <v>1238</v>
      </c>
      <c r="F232" s="86" t="s">
        <v>3072</v>
      </c>
      <c r="G232" s="86" t="s">
        <v>113</v>
      </c>
      <c r="H232" s="86" t="s">
        <v>113</v>
      </c>
      <c r="J232" s="86">
        <v>0</v>
      </c>
      <c r="K232" s="86">
        <v>0</v>
      </c>
      <c r="L232" s="86" t="s">
        <v>2848</v>
      </c>
      <c r="M232" s="86">
        <v>1.074425535252144E-2</v>
      </c>
      <c r="N232" s="86">
        <v>1.7768301350390869E-2</v>
      </c>
      <c r="O232" s="86">
        <v>5.6393442622951102E-2</v>
      </c>
      <c r="P232" s="86">
        <v>3.809907370116794E-2</v>
      </c>
      <c r="Q232" s="86">
        <v>5.2941176470588269E-2</v>
      </c>
      <c r="R232" s="86">
        <v>-2.7980994041783221E-2</v>
      </c>
      <c r="S232" s="86">
        <v>0.29164161154540258</v>
      </c>
      <c r="T232" s="86">
        <v>3.809907370116794E-2</v>
      </c>
      <c r="U232" s="86">
        <v>3.5100883775220908E-2</v>
      </c>
      <c r="V232" s="86">
        <v>-0.16662034463590869</v>
      </c>
      <c r="W232" s="86">
        <v>0.50298389319166903</v>
      </c>
      <c r="X232" s="86">
        <v>0.57761351636747627</v>
      </c>
      <c r="AC232" s="86">
        <v>-0.1813949689643907</v>
      </c>
      <c r="AD232" s="86">
        <v>-0.12875826819001829</v>
      </c>
      <c r="AE232" s="86">
        <v>-0.2307580703663403</v>
      </c>
      <c r="AF232" s="86">
        <v>-7.0970820834469789E-2</v>
      </c>
      <c r="AG232" s="86">
        <v>-9.5360824742268036E-2</v>
      </c>
      <c r="AH232" s="86">
        <v>-3.0612244897959211E-2</v>
      </c>
      <c r="AK232" s="86">
        <v>-0.31667575674938658</v>
      </c>
      <c r="AL232" s="86">
        <v>0.34134887463095831</v>
      </c>
      <c r="AM232" s="86">
        <v>0.2243748867401911</v>
      </c>
      <c r="AN232" s="86">
        <v>0.14286708975625359</v>
      </c>
      <c r="AP232" s="86">
        <v>0.39851658679681862</v>
      </c>
      <c r="AQ232" s="86">
        <v>0.20549917867400111</v>
      </c>
      <c r="AR232" s="86">
        <v>0.85580141289428702</v>
      </c>
      <c r="AS232" s="86">
        <v>1.090403726173667</v>
      </c>
      <c r="AT232" s="86">
        <v>-7.7164720096657313E-2</v>
      </c>
      <c r="AU232" s="86">
        <v>5.0013092432574117E-2</v>
      </c>
      <c r="AV232" s="86">
        <v>3.7950819672131209E-2</v>
      </c>
      <c r="AW232" s="86">
        <v>1.7768301350390869E-2</v>
      </c>
      <c r="BF232" s="86">
        <v>5.7612139403034668E-2</v>
      </c>
      <c r="BG232" s="86">
        <v>3.9810800157666908E-2</v>
      </c>
      <c r="BH232" s="86">
        <v>-7.3540561031084639E-3</v>
      </c>
      <c r="BI232" s="86">
        <v>-1.1914763614145009E-2</v>
      </c>
      <c r="BJ232" s="86">
        <v>-1.600061838138667E-2</v>
      </c>
      <c r="BK232" s="86">
        <v>2.498036135113901E-2</v>
      </c>
      <c r="BL232" s="86">
        <v>-1.226241569589503E-3</v>
      </c>
      <c r="BM232" s="86">
        <v>-6.7909760589318413E-2</v>
      </c>
      <c r="BN232" s="86">
        <v>-2.3845601722625401E-2</v>
      </c>
      <c r="BO232" s="86">
        <v>-2.7450980392157098E-2</v>
      </c>
      <c r="BP232" s="86">
        <v>5.241935483870952E-2</v>
      </c>
      <c r="BQ232" s="86">
        <v>-1.7256391989234451E-2</v>
      </c>
    </row>
    <row r="233" spans="1:69" x14ac:dyDescent="0.25">
      <c r="A233" s="190">
        <v>539058</v>
      </c>
      <c r="B233" s="86" t="s">
        <v>1236</v>
      </c>
      <c r="C233" s="86" t="s">
        <v>1237</v>
      </c>
      <c r="D233" s="86">
        <v>30</v>
      </c>
      <c r="E233" s="86" t="s">
        <v>1239</v>
      </c>
      <c r="F233" s="86" t="s">
        <v>3072</v>
      </c>
      <c r="G233" s="86" t="s">
        <v>110</v>
      </c>
      <c r="H233" s="86" t="s">
        <v>110</v>
      </c>
      <c r="J233" s="86">
        <v>0</v>
      </c>
      <c r="K233" s="86">
        <v>0</v>
      </c>
      <c r="L233" s="86" t="s">
        <v>2848</v>
      </c>
      <c r="M233" s="86">
        <v>1.013024602026036E-2</v>
      </c>
      <c r="N233" s="86">
        <v>-9.5419847328248597E-4</v>
      </c>
      <c r="O233" s="86">
        <v>4.0410732030473628E-2</v>
      </c>
      <c r="P233" s="86">
        <v>3.2120266162819273E-2</v>
      </c>
      <c r="Q233" s="86">
        <v>7.975249226538339E-2</v>
      </c>
      <c r="R233" s="86">
        <v>0.1161055343341921</v>
      </c>
      <c r="S233" s="86">
        <v>0.25414254342184073</v>
      </c>
      <c r="T233" s="86">
        <v>3.2120266162819273E-2</v>
      </c>
      <c r="U233" s="86">
        <v>8.3585543884636015E-2</v>
      </c>
      <c r="V233" s="86">
        <v>-2.820069204152242E-2</v>
      </c>
      <c r="AC233" s="86">
        <v>-4.5513338722716262E-2</v>
      </c>
      <c r="AD233" s="86">
        <v>-1.647100052567017E-2</v>
      </c>
      <c r="AE233" s="86">
        <v>-4.0128271797538577E-2</v>
      </c>
      <c r="AF233" s="86">
        <v>-3.6999999999999998E-2</v>
      </c>
      <c r="AK233" s="86">
        <v>-7.8916666666666677E-2</v>
      </c>
      <c r="AL233" s="86">
        <v>7.2908063209286444E-2</v>
      </c>
      <c r="AM233" s="86">
        <v>7.5931348748363048E-2</v>
      </c>
      <c r="AN233" s="86">
        <v>0.1195327589407338</v>
      </c>
      <c r="AP233" s="86">
        <v>0.1058986840620183</v>
      </c>
      <c r="AQ233" s="86">
        <v>6.1116465764987048E-2</v>
      </c>
      <c r="AR233" s="86">
        <v>0.68565768558871709</v>
      </c>
      <c r="AS233" s="86">
        <v>1.237531182689239</v>
      </c>
      <c r="AT233" s="86">
        <v>-7.2291136120924424E-3</v>
      </c>
      <c r="AU233" s="86">
        <v>1.4067025237898269E-2</v>
      </c>
      <c r="AV233" s="86">
        <v>4.1404438555813217E-2</v>
      </c>
      <c r="AW233" s="86">
        <v>-9.5419847328248597E-4</v>
      </c>
      <c r="BF233" s="86">
        <v>-7.5663165390777998E-3</v>
      </c>
      <c r="BG233" s="86">
        <v>2.3051394743923259E-2</v>
      </c>
      <c r="BH233" s="86">
        <v>-6.2247939680870612E-3</v>
      </c>
      <c r="BI233" s="86">
        <v>-4.3228936921040351E-3</v>
      </c>
      <c r="BJ233" s="86">
        <v>1.036682615629991E-2</v>
      </c>
      <c r="BK233" s="86">
        <v>1.8416206261510078E-2</v>
      </c>
      <c r="BL233" s="86">
        <v>-1.033324722293982E-2</v>
      </c>
      <c r="BM233" s="86">
        <v>1.583572609414419E-2</v>
      </c>
      <c r="BN233" s="86">
        <v>-4.7044735266444926E-3</v>
      </c>
      <c r="BO233" s="86">
        <v>4.4688896528017894E-3</v>
      </c>
      <c r="BP233" s="86">
        <v>3.191307323750836E-2</v>
      </c>
      <c r="BQ233" s="86">
        <v>1.893004115226304E-3</v>
      </c>
    </row>
    <row r="234" spans="1:69" x14ac:dyDescent="0.25">
      <c r="A234" s="190">
        <v>452661</v>
      </c>
      <c r="B234" s="86" t="s">
        <v>1246</v>
      </c>
      <c r="C234" s="86" t="s">
        <v>1247</v>
      </c>
      <c r="E234" s="86" t="s">
        <v>1248</v>
      </c>
      <c r="F234" s="86" t="s">
        <v>3073</v>
      </c>
      <c r="G234" s="86" t="s">
        <v>474</v>
      </c>
      <c r="H234" s="86" t="s">
        <v>367</v>
      </c>
      <c r="J234" s="86">
        <v>0</v>
      </c>
      <c r="K234" s="86">
        <v>1</v>
      </c>
      <c r="L234" s="86" t="s">
        <v>2848</v>
      </c>
      <c r="M234" s="86">
        <v>-5.8362210468722031E-3</v>
      </c>
      <c r="N234" s="86">
        <v>3.7441689172599268E-3</v>
      </c>
      <c r="O234" s="86">
        <v>1.1504917424383089E-2</v>
      </c>
      <c r="P234" s="86">
        <v>8.93285371702639E-2</v>
      </c>
      <c r="Q234" s="86">
        <v>0.1620949403069929</v>
      </c>
      <c r="R234" s="86">
        <v>0.48017740767559758</v>
      </c>
      <c r="S234" s="86">
        <v>3.2125193199381772</v>
      </c>
      <c r="T234" s="86">
        <v>8.93285371702639E-2</v>
      </c>
      <c r="U234" s="86">
        <v>0.4245587397988233</v>
      </c>
      <c r="V234" s="86">
        <v>0.50306660961346461</v>
      </c>
      <c r="W234" s="86">
        <v>1.075488454706927</v>
      </c>
      <c r="X234" s="86">
        <v>2.3746253746253752</v>
      </c>
      <c r="AC234" s="86">
        <v>-9.5446531704054972E-3</v>
      </c>
      <c r="AD234" s="86">
        <v>-5.1074589127686462E-2</v>
      </c>
      <c r="AE234" s="86">
        <v>-2.353834472285497E-2</v>
      </c>
      <c r="AF234" s="86">
        <v>-7.553130384836311E-2</v>
      </c>
      <c r="AG234" s="86">
        <v>-5.2631578947368363E-2</v>
      </c>
      <c r="AK234" s="86">
        <v>-7.553130384836311E-2</v>
      </c>
      <c r="AL234" s="86">
        <v>0.36160287391368068</v>
      </c>
      <c r="AM234" s="86">
        <v>0.92311622886410327</v>
      </c>
      <c r="AN234" s="86">
        <v>0.35740764022968619</v>
      </c>
      <c r="AP234" s="86">
        <v>7.7013771705791073E-2</v>
      </c>
      <c r="AQ234" s="86">
        <v>0.182739930625372</v>
      </c>
      <c r="AR234" s="86">
        <v>4.6914343931304963</v>
      </c>
      <c r="AS234" s="86">
        <v>5.0499002003426661</v>
      </c>
      <c r="AT234" s="86">
        <v>1.085798028244067E-2</v>
      </c>
      <c r="AU234" s="86">
        <v>5.5551894563426567E-2</v>
      </c>
      <c r="AV234" s="86">
        <v>7.7317993443433153E-3</v>
      </c>
      <c r="AW234" s="86">
        <v>3.7441689172599268E-3</v>
      </c>
      <c r="BF234" s="86">
        <v>-1.233630669956298E-3</v>
      </c>
      <c r="BG234" s="86">
        <v>2.774346793349158E-2</v>
      </c>
      <c r="BH234" s="86">
        <v>1.8027179439770839E-2</v>
      </c>
      <c r="BI234" s="86">
        <v>4.1863421721758172E-2</v>
      </c>
      <c r="BJ234" s="86">
        <v>2.8153054998692362E-2</v>
      </c>
      <c r="BK234" s="86">
        <v>5.4594777890810457E-2</v>
      </c>
      <c r="BL234" s="86">
        <v>-3.7620578778135072E-2</v>
      </c>
      <c r="BM234" s="86">
        <v>5.4710992315402773E-2</v>
      </c>
      <c r="BN234" s="86">
        <v>5.6377148862697853E-2</v>
      </c>
      <c r="BO234" s="86">
        <v>-3.9084707220010673E-3</v>
      </c>
      <c r="BP234" s="86">
        <v>5.850039238068061E-2</v>
      </c>
      <c r="BQ234" s="86">
        <v>1.569688768606237E-2</v>
      </c>
    </row>
    <row r="235" spans="1:69" x14ac:dyDescent="0.25">
      <c r="A235" s="190">
        <v>449911</v>
      </c>
      <c r="B235" s="86" t="s">
        <v>1246</v>
      </c>
      <c r="C235" s="86" t="s">
        <v>1247</v>
      </c>
      <c r="E235" s="86" t="s">
        <v>1249</v>
      </c>
      <c r="F235" s="86" t="s">
        <v>3074</v>
      </c>
      <c r="G235" s="86" t="s">
        <v>474</v>
      </c>
      <c r="H235" s="86" t="s">
        <v>367</v>
      </c>
      <c r="J235" s="86">
        <v>0</v>
      </c>
      <c r="K235" s="86">
        <v>0</v>
      </c>
      <c r="L235" s="86" t="s">
        <v>2848</v>
      </c>
      <c r="M235" s="86">
        <v>4.1095890410958853E-2</v>
      </c>
      <c r="N235" s="86">
        <v>4.2472864558753542E-3</v>
      </c>
      <c r="O235" s="86">
        <v>7.3662966700302812E-2</v>
      </c>
      <c r="P235" s="86">
        <v>8.0203045685279362E-2</v>
      </c>
      <c r="Q235" s="86">
        <v>-1.390176088971262E-2</v>
      </c>
      <c r="R235" s="86">
        <v>-2.5194686211635231E-2</v>
      </c>
      <c r="S235" s="86">
        <v>0.1968503937007875</v>
      </c>
      <c r="T235" s="86">
        <v>8.0203045685279362E-2</v>
      </c>
      <c r="U235" s="86">
        <v>-0.1008671839342765</v>
      </c>
      <c r="V235" s="86">
        <v>0.1722846441947565</v>
      </c>
      <c r="W235" s="86">
        <v>0.13479052823315121</v>
      </c>
      <c r="X235" s="86">
        <v>0.77669902912621347</v>
      </c>
      <c r="AC235" s="86">
        <v>-2.72277227722772E-2</v>
      </c>
      <c r="AD235" s="86">
        <v>-0.1256102973812695</v>
      </c>
      <c r="AE235" s="86">
        <v>-9.6006796941376371E-2</v>
      </c>
      <c r="AF235" s="86">
        <v>-9.974937343358399E-2</v>
      </c>
      <c r="AG235" s="86">
        <v>-0.1145299145299144</v>
      </c>
      <c r="AK235" s="86">
        <v>-0.165250637213254</v>
      </c>
      <c r="AL235" s="86">
        <v>0.37123745238295852</v>
      </c>
      <c r="AM235" s="86">
        <v>0.2096760154075106</v>
      </c>
      <c r="AN235" s="86">
        <v>0.31723157885550379</v>
      </c>
      <c r="AP235" s="86">
        <v>0.1356720342190858</v>
      </c>
      <c r="AQ235" s="86">
        <v>0.20137274983649031</v>
      </c>
      <c r="AR235" s="86">
        <v>2.7340906173451032</v>
      </c>
      <c r="AS235" s="86">
        <v>1.0397543808141281</v>
      </c>
      <c r="AT235" s="86">
        <v>9.6446700507615279E-3</v>
      </c>
      <c r="AU235" s="86">
        <v>5.5304172951231578E-3</v>
      </c>
      <c r="AV235" s="86">
        <v>6.9122098890010308E-2</v>
      </c>
      <c r="AW235" s="86">
        <v>4.2472864558753542E-3</v>
      </c>
      <c r="BF235" s="86">
        <v>1.962574167047015E-2</v>
      </c>
      <c r="BG235" s="86">
        <v>-1.7905102954342E-2</v>
      </c>
      <c r="BH235" s="86">
        <v>-7.748404740200554E-3</v>
      </c>
      <c r="BI235" s="86">
        <v>-3.2154340836013651E-3</v>
      </c>
      <c r="BJ235" s="86">
        <v>1.1059907834101381E-2</v>
      </c>
      <c r="BK235" s="86">
        <v>-5.3783044667274349E-2</v>
      </c>
      <c r="BL235" s="86">
        <v>4.8651252408477903E-2</v>
      </c>
      <c r="BM235" s="86">
        <v>3.445107946715642E-2</v>
      </c>
      <c r="BN235" s="86">
        <v>-4.216600088770539E-2</v>
      </c>
      <c r="BO235" s="86">
        <v>-4.6802594995366098E-2</v>
      </c>
      <c r="BP235" s="86">
        <v>-2.4307243558580049E-3</v>
      </c>
      <c r="BQ235" s="86">
        <v>-4.1362530413625358E-2</v>
      </c>
    </row>
    <row r="236" spans="1:69" x14ac:dyDescent="0.25">
      <c r="A236" s="190">
        <v>346729</v>
      </c>
      <c r="B236" s="86" t="s">
        <v>1251</v>
      </c>
      <c r="C236" s="86" t="s">
        <v>1252</v>
      </c>
      <c r="D236" s="86">
        <v>38</v>
      </c>
      <c r="E236" s="86" t="s">
        <v>1253</v>
      </c>
      <c r="F236" s="86" t="s">
        <v>3075</v>
      </c>
      <c r="G236" s="86" t="s">
        <v>180</v>
      </c>
      <c r="H236" s="86" t="s">
        <v>180</v>
      </c>
      <c r="I236" s="86" t="s">
        <v>1783</v>
      </c>
      <c r="J236" s="86">
        <v>0</v>
      </c>
      <c r="K236" s="86">
        <v>0</v>
      </c>
      <c r="L236" s="86" t="s">
        <v>2848</v>
      </c>
      <c r="M236" s="86">
        <v>1.387321883749104E-2</v>
      </c>
      <c r="N236" s="86">
        <v>1.671974522292996E-2</v>
      </c>
      <c r="O236" s="86">
        <v>4.2001288383079149E-2</v>
      </c>
      <c r="P236" s="86">
        <v>4.1419864366039949E-2</v>
      </c>
      <c r="Q236" s="86">
        <v>1.646418098030988E-2</v>
      </c>
      <c r="R236" s="86">
        <v>-0.1151994748741887</v>
      </c>
      <c r="S236" s="86">
        <v>-0.27434501734657257</v>
      </c>
      <c r="T236" s="86">
        <v>4.1419864366039949E-2</v>
      </c>
      <c r="U236" s="86">
        <v>-0.17741764643575891</v>
      </c>
      <c r="V236" s="86">
        <v>-0.1618926436645558</v>
      </c>
      <c r="W236" s="86">
        <v>2.6736343197423681E-2</v>
      </c>
      <c r="X236" s="86">
        <v>0.98074261298670029</v>
      </c>
      <c r="Y236" s="86">
        <v>0.70308496464077064</v>
      </c>
      <c r="AC236" s="86">
        <v>-5.8410399581224973E-2</v>
      </c>
      <c r="AD236" s="86">
        <v>-0.23303167420814469</v>
      </c>
      <c r="AE236" s="86">
        <v>-0.25350896134744111</v>
      </c>
      <c r="AF236" s="86">
        <v>-0.16785296929777971</v>
      </c>
      <c r="AG236" s="86">
        <v>-0.10501882704905351</v>
      </c>
      <c r="AH236" s="86">
        <v>-8.107497741644093E-2</v>
      </c>
      <c r="AI236" s="86">
        <v>-5.6333917104495097E-2</v>
      </c>
      <c r="AK236" s="86">
        <v>-0.42672368001699779</v>
      </c>
      <c r="AL236" s="86">
        <v>0.27980547530021621</v>
      </c>
      <c r="AM236" s="86">
        <v>0.16767533873442919</v>
      </c>
      <c r="AN236" s="86">
        <v>0.15597779084906399</v>
      </c>
      <c r="AP236" s="86">
        <v>0.14309610184913321</v>
      </c>
      <c r="AQ236" s="86">
        <v>0.18951849558380501</v>
      </c>
      <c r="AR236" s="86">
        <v>1.953286323665685</v>
      </c>
      <c r="AS236" s="86">
        <v>0.8831724926392881</v>
      </c>
      <c r="AT236" s="86">
        <v>-4.244999570778607E-2</v>
      </c>
      <c r="AU236" s="86">
        <v>2.4026177775785529E-2</v>
      </c>
      <c r="AV236" s="86">
        <v>2.4865793429246219E-2</v>
      </c>
      <c r="AW236" s="86">
        <v>1.671974522292996E-2</v>
      </c>
      <c r="BF236" s="86">
        <v>6.0198425308053638E-2</v>
      </c>
      <c r="BG236" s="86">
        <v>-7.3564672971892953E-2</v>
      </c>
      <c r="BH236" s="86">
        <v>-2.3401272511592741E-2</v>
      </c>
      <c r="BI236" s="86">
        <v>-5.212014134275611E-2</v>
      </c>
      <c r="BJ236" s="86">
        <v>-3.4055607331469513E-2</v>
      </c>
      <c r="BK236" s="86">
        <v>2.3718592964823149E-3</v>
      </c>
      <c r="BL236" s="86">
        <v>1.9090398652442438E-2</v>
      </c>
      <c r="BM236" s="86">
        <v>-4.8445493900039382E-2</v>
      </c>
      <c r="BN236" s="86">
        <v>-2.623097948027564E-2</v>
      </c>
      <c r="BO236" s="86">
        <v>-1.260997067448677E-2</v>
      </c>
      <c r="BP236" s="86">
        <v>3.0633459204887799E-2</v>
      </c>
      <c r="BQ236" s="86">
        <v>-3.2796413151776727E-2</v>
      </c>
    </row>
    <row r="237" spans="1:69" x14ac:dyDescent="0.25">
      <c r="A237" s="190">
        <v>314817</v>
      </c>
      <c r="B237" s="86" t="s">
        <v>1254</v>
      </c>
      <c r="C237" s="86" t="s">
        <v>1255</v>
      </c>
      <c r="E237" s="86" t="s">
        <v>1256</v>
      </c>
      <c r="F237" s="86" t="s">
        <v>3076</v>
      </c>
      <c r="G237" s="86" t="s">
        <v>197</v>
      </c>
      <c r="H237" s="86" t="s">
        <v>197</v>
      </c>
      <c r="I237" s="86" t="s">
        <v>1257</v>
      </c>
      <c r="J237" s="86">
        <v>0</v>
      </c>
      <c r="K237" s="86">
        <v>0</v>
      </c>
      <c r="L237" s="86" t="s">
        <v>2848</v>
      </c>
      <c r="V237" s="86">
        <v>-0.24767561983471079</v>
      </c>
      <c r="W237" s="86">
        <v>0.2159531037370459</v>
      </c>
      <c r="X237" s="86">
        <v>0.45403348554033501</v>
      </c>
      <c r="Y237" s="86">
        <v>0.33401015228426401</v>
      </c>
      <c r="Z237" s="86">
        <v>-3.0511811023622101E-2</v>
      </c>
      <c r="AD237" s="86">
        <v>-7.3922651933701733E-2</v>
      </c>
      <c r="AE237" s="86">
        <v>-0.18576097105508871</v>
      </c>
      <c r="AF237" s="86">
        <v>-0.1307926008537475</v>
      </c>
      <c r="AG237" s="86">
        <v>-0.1094895707268457</v>
      </c>
      <c r="AH237" s="86">
        <v>-3.9376538146021357E-2</v>
      </c>
      <c r="AI237" s="86">
        <v>-6.5071770334928183E-2</v>
      </c>
      <c r="AJ237" s="86">
        <v>-4.0078201368523879E-2</v>
      </c>
      <c r="AK237" s="86">
        <v>-0.35538207129946542</v>
      </c>
      <c r="AM237" s="86">
        <v>9.9910432451938425E-2</v>
      </c>
      <c r="AQ237" s="86">
        <v>0.12707068728933429</v>
      </c>
      <c r="AS237" s="86">
        <v>0.78391498455259545</v>
      </c>
      <c r="BF237" s="86">
        <v>2.2199336308502019E-2</v>
      </c>
      <c r="BG237" s="86">
        <v>1.679167133102011E-3</v>
      </c>
      <c r="BH237" s="86">
        <v>8.8287885561018076E-3</v>
      </c>
      <c r="BI237" s="86">
        <v>-1.0690151766921341E-2</v>
      </c>
      <c r="BJ237" s="86">
        <v>-1.259727898773866E-2</v>
      </c>
      <c r="BK237" s="86">
        <v>1.0263098208210589E-2</v>
      </c>
      <c r="BL237" s="86">
        <v>-2.3741370601111259E-2</v>
      </c>
      <c r="BM237" s="86">
        <v>-3.070024146257333E-2</v>
      </c>
      <c r="BN237" s="86">
        <v>2.488446498400299E-3</v>
      </c>
      <c r="BO237" s="86">
        <v>-3.014184397163056E-3</v>
      </c>
    </row>
    <row r="238" spans="1:69" x14ac:dyDescent="0.25">
      <c r="A238" s="190">
        <v>452499</v>
      </c>
      <c r="B238" s="86" t="s">
        <v>1272</v>
      </c>
      <c r="C238" s="86" t="s">
        <v>1273</v>
      </c>
      <c r="D238" s="86">
        <v>100</v>
      </c>
      <c r="E238" s="86" t="s">
        <v>1274</v>
      </c>
      <c r="F238" s="86" t="s">
        <v>3077</v>
      </c>
      <c r="G238" s="86" t="s">
        <v>113</v>
      </c>
      <c r="H238" s="86" t="s">
        <v>2670</v>
      </c>
      <c r="J238" s="86">
        <v>0</v>
      </c>
      <c r="K238" s="86">
        <v>0</v>
      </c>
      <c r="L238" s="86" t="s">
        <v>2848</v>
      </c>
      <c r="V238" s="86">
        <v>-0.1109383100051841</v>
      </c>
      <c r="W238" s="86">
        <v>0.38577586206896569</v>
      </c>
      <c r="X238" s="86">
        <v>0.3933933933933933</v>
      </c>
      <c r="AD238" s="86">
        <v>-4.7101449275362313E-2</v>
      </c>
      <c r="AE238" s="86">
        <v>-0.18482905982905989</v>
      </c>
      <c r="AF238" s="86">
        <v>-0.1096743295019157</v>
      </c>
      <c r="AG238" s="86">
        <v>-0.100925925925926</v>
      </c>
      <c r="AK238" s="86">
        <v>-0.26915708812260541</v>
      </c>
      <c r="AM238" s="86">
        <v>0.20097650554296351</v>
      </c>
      <c r="AQ238" s="86">
        <v>0.18460867821034729</v>
      </c>
      <c r="AS238" s="86">
        <v>1.0870490537063131</v>
      </c>
      <c r="BF238" s="86">
        <v>5.5393586005830768E-2</v>
      </c>
      <c r="BG238" s="86">
        <v>2.5966850828729179E-2</v>
      </c>
      <c r="BH238" s="86">
        <v>1.184706515885847E-2</v>
      </c>
      <c r="BI238" s="86">
        <v>1.325172964342736E-2</v>
      </c>
      <c r="BJ238" s="86">
        <v>-3.3037449445874278E-2</v>
      </c>
      <c r="BK238" s="86">
        <v>2.8680065181966311E-2</v>
      </c>
      <c r="BL238" s="86">
        <v>-1.467948040975808E-2</v>
      </c>
    </row>
    <row r="239" spans="1:69" x14ac:dyDescent="0.25">
      <c r="A239" s="190">
        <v>553512</v>
      </c>
      <c r="B239" s="86" t="s">
        <v>1236</v>
      </c>
      <c r="C239" s="86" t="s">
        <v>1237</v>
      </c>
      <c r="D239" s="86">
        <v>30</v>
      </c>
      <c r="E239" s="86" t="s">
        <v>1276</v>
      </c>
      <c r="F239" s="86" t="s">
        <v>3078</v>
      </c>
      <c r="G239" s="86" t="s">
        <v>113</v>
      </c>
      <c r="H239" s="86" t="s">
        <v>2674</v>
      </c>
      <c r="J239" s="86">
        <v>0</v>
      </c>
      <c r="K239" s="86">
        <v>0</v>
      </c>
      <c r="L239" s="86" t="s">
        <v>2848</v>
      </c>
      <c r="M239" s="86">
        <v>-2.3661172016720131E-4</v>
      </c>
      <c r="N239" s="86">
        <v>1.9052978535252011E-2</v>
      </c>
      <c r="O239" s="86">
        <v>5.8980785296574689E-2</v>
      </c>
      <c r="P239" s="86">
        <v>-5.7546468401486917E-2</v>
      </c>
      <c r="Q239" s="86">
        <v>-2.6869338246583659E-2</v>
      </c>
      <c r="R239" s="86">
        <v>-9.9588009660463106E-2</v>
      </c>
      <c r="S239" s="86">
        <v>0.26925002503254231</v>
      </c>
      <c r="T239" s="86">
        <v>-5.7546468401486917E-2</v>
      </c>
      <c r="U239" s="86">
        <v>6.2737041719342468E-2</v>
      </c>
      <c r="V239" s="86">
        <v>-0.12638917650307169</v>
      </c>
      <c r="AC239" s="86">
        <v>-0.2299372210876636</v>
      </c>
      <c r="AD239" s="86">
        <v>-0.12645307626878369</v>
      </c>
      <c r="AE239" s="86">
        <v>-0.25424463550321508</v>
      </c>
      <c r="AF239" s="86">
        <v>-5.7335701598579043E-2</v>
      </c>
      <c r="AK239" s="86">
        <v>-0.30310082825655421</v>
      </c>
      <c r="AL239" s="86">
        <v>-7.8439278149582847E-2</v>
      </c>
      <c r="AM239" s="86">
        <v>0.1056207152909627</v>
      </c>
      <c r="AN239" s="86">
        <v>-0.1907713757383814</v>
      </c>
      <c r="AP239" s="86">
        <v>0.42141461590487639</v>
      </c>
      <c r="AQ239" s="86">
        <v>0.21261259471068769</v>
      </c>
      <c r="AR239" s="86">
        <v>-0.18683997129275631</v>
      </c>
      <c r="AS239" s="86">
        <v>0.49537469238757248</v>
      </c>
      <c r="AT239" s="86">
        <v>-0.103271375464684</v>
      </c>
      <c r="AU239" s="86">
        <v>-2.3215322112594361E-2</v>
      </c>
      <c r="AV239" s="86">
        <v>3.918128654970765E-2</v>
      </c>
      <c r="AW239" s="86">
        <v>1.9052978535252011E-2</v>
      </c>
      <c r="BF239" s="86">
        <v>6.2737041719342468E-2</v>
      </c>
      <c r="BG239" s="86">
        <v>4.1933085501858702E-2</v>
      </c>
      <c r="BH239" s="86">
        <v>-7.0643642072213408E-3</v>
      </c>
      <c r="BI239" s="86">
        <v>-2.6590010779734E-2</v>
      </c>
      <c r="BJ239" s="86">
        <v>-1.6537467700258431E-2</v>
      </c>
      <c r="BK239" s="86">
        <v>1.6890623827039871E-2</v>
      </c>
      <c r="BL239" s="86">
        <v>-1.1073379595452629E-2</v>
      </c>
      <c r="BM239" s="86">
        <v>-5.9420722603762188E-2</v>
      </c>
      <c r="BN239" s="86">
        <v>-9.2038656235626792E-4</v>
      </c>
      <c r="BO239" s="86">
        <v>-2.2186396437893441E-2</v>
      </c>
      <c r="BP239" s="86">
        <v>6.8226426945120489E-2</v>
      </c>
      <c r="BQ239" s="86">
        <v>-2.0179208858454149E-2</v>
      </c>
    </row>
    <row r="240" spans="1:69" x14ac:dyDescent="0.25">
      <c r="A240" s="190">
        <v>556757</v>
      </c>
      <c r="B240" s="86" t="s">
        <v>391</v>
      </c>
      <c r="C240" s="86" t="s">
        <v>392</v>
      </c>
      <c r="D240" s="86">
        <v>530</v>
      </c>
      <c r="E240" s="86" t="s">
        <v>1282</v>
      </c>
      <c r="F240" s="86" t="s">
        <v>3079</v>
      </c>
      <c r="G240" s="86" t="s">
        <v>1232</v>
      </c>
      <c r="H240" s="86" t="s">
        <v>1232</v>
      </c>
      <c r="J240" s="86">
        <v>0</v>
      </c>
      <c r="K240" s="86">
        <v>0</v>
      </c>
      <c r="L240" s="86" t="s">
        <v>2848</v>
      </c>
      <c r="U240" s="86">
        <v>2.8191400368077661E-2</v>
      </c>
      <c r="V240" s="86">
        <v>-7.6411960132890311E-2</v>
      </c>
      <c r="AC240" s="86">
        <v>-0.28377595764044022</v>
      </c>
      <c r="AD240" s="86">
        <v>-0.13780598368087041</v>
      </c>
      <c r="AE240" s="86">
        <v>-0.22894308943089431</v>
      </c>
      <c r="AF240" s="86">
        <v>-0.28823629264980483</v>
      </c>
      <c r="AK240" s="86">
        <v>-0.51015673626435809</v>
      </c>
      <c r="AL240" s="86">
        <v>-0.53415010891796211</v>
      </c>
      <c r="AM240" s="86">
        <v>4.5677765494358979E-2</v>
      </c>
      <c r="AP240" s="86">
        <v>0.44656886573338439</v>
      </c>
      <c r="AQ240" s="86">
        <v>0.30100316965424517</v>
      </c>
      <c r="AR240" s="86">
        <v>-1.19678725167884</v>
      </c>
      <c r="AS240" s="86">
        <v>0.15076236226367179</v>
      </c>
      <c r="AT240" s="86">
        <v>-8.9252298429745469E-2</v>
      </c>
      <c r="AU240" s="86">
        <v>-0.157763087368233</v>
      </c>
      <c r="AV240" s="86">
        <v>3.1957803288861442E-2</v>
      </c>
      <c r="BF240" s="86">
        <v>5.8055880876693999E-2</v>
      </c>
      <c r="BG240" s="86">
        <v>3.328589500316248E-2</v>
      </c>
      <c r="BH240" s="86">
        <v>-1.4614737164281849E-2</v>
      </c>
      <c r="BI240" s="86">
        <v>-1.7859916136046091E-2</v>
      </c>
      <c r="BJ240" s="86">
        <v>-5.3763440860213896E-3</v>
      </c>
      <c r="BK240" s="86">
        <v>1.9713831478537221E-2</v>
      </c>
      <c r="BL240" s="86">
        <v>-1.2940442781415601E-2</v>
      </c>
      <c r="BM240" s="86">
        <v>-8.9164429000157974E-2</v>
      </c>
      <c r="BN240" s="86">
        <v>-5.9543499834602276E-3</v>
      </c>
      <c r="BO240" s="86">
        <v>-2.1880199667221319E-2</v>
      </c>
      <c r="BP240" s="86">
        <v>5.7752828102407117E-2</v>
      </c>
      <c r="BQ240" s="86">
        <v>-1.727032861597488E-2</v>
      </c>
    </row>
    <row r="241" spans="1:69" x14ac:dyDescent="0.25">
      <c r="A241" s="190">
        <v>572436</v>
      </c>
      <c r="B241" s="86" t="s">
        <v>391</v>
      </c>
      <c r="C241" s="86" t="s">
        <v>392</v>
      </c>
      <c r="D241" s="86">
        <v>530</v>
      </c>
      <c r="E241" s="86" t="s">
        <v>1283</v>
      </c>
      <c r="F241" s="86" t="s">
        <v>3080</v>
      </c>
      <c r="G241" s="86" t="s">
        <v>420</v>
      </c>
      <c r="H241" s="86" t="s">
        <v>420</v>
      </c>
      <c r="J241" s="86">
        <v>0</v>
      </c>
      <c r="K241" s="86">
        <v>0</v>
      </c>
      <c r="L241" s="86" t="s">
        <v>2848</v>
      </c>
      <c r="M241" s="86">
        <v>5.6559831429523477E-3</v>
      </c>
      <c r="N241" s="86">
        <v>6.9961132704055018E-3</v>
      </c>
      <c r="O241" s="86">
        <v>2.1976783500507139E-2</v>
      </c>
      <c r="P241" s="86">
        <v>-0.1422625804010593</v>
      </c>
      <c r="Q241" s="86">
        <v>-0.13199961711496111</v>
      </c>
      <c r="R241" s="86">
        <v>-0.1171258884237172</v>
      </c>
      <c r="T241" s="86">
        <v>-0.1422625804010593</v>
      </c>
      <c r="U241" s="86">
        <v>3.6978911230995497E-2</v>
      </c>
      <c r="V241" s="86">
        <v>-3.7844469611174048E-2</v>
      </c>
      <c r="AC241" s="86">
        <v>-0.18072748047990861</v>
      </c>
      <c r="AD241" s="86">
        <v>-3.8268447475608591E-2</v>
      </c>
      <c r="AE241" s="86">
        <v>-9.4113052816557685E-2</v>
      </c>
      <c r="AF241" s="86">
        <v>-2.9637470230219509E-2</v>
      </c>
      <c r="AK241" s="86">
        <v>-2.9637470230219509E-2</v>
      </c>
      <c r="AL241" s="86">
        <v>-0.44291140667051798</v>
      </c>
      <c r="AM241" s="86">
        <v>-1.5643111755507592E-2</v>
      </c>
      <c r="AN241" s="86">
        <v>-0.42193077872463208</v>
      </c>
      <c r="AP241" s="86">
        <v>0.22533308115202499</v>
      </c>
      <c r="AQ241" s="86">
        <v>0.1168766287089516</v>
      </c>
      <c r="AR241" s="86">
        <v>-1.9669070382077241</v>
      </c>
      <c r="AS241" s="86">
        <v>-0.13639106911302329</v>
      </c>
      <c r="AT241" s="86">
        <v>-4.4362466893681403E-2</v>
      </c>
      <c r="AU241" s="86">
        <v>-0.1209541720281104</v>
      </c>
      <c r="AV241" s="86">
        <v>1.4876591908035589E-2</v>
      </c>
      <c r="AW241" s="86">
        <v>6.9961132704055018E-3</v>
      </c>
      <c r="BF241" s="86">
        <v>8.3374203040704753E-3</v>
      </c>
      <c r="BG241" s="86">
        <v>1.9357976653696429E-2</v>
      </c>
      <c r="BH241" s="86">
        <v>-1.6890924706556069E-2</v>
      </c>
      <c r="BI241" s="86">
        <v>-1.4366142496602509E-2</v>
      </c>
      <c r="BJ241" s="86">
        <v>1.181800275753409E-2</v>
      </c>
      <c r="BK241" s="86">
        <v>1.4989293361884259E-2</v>
      </c>
      <c r="BN241" s="86">
        <v>7.1339053311481049E-3</v>
      </c>
      <c r="BO241" s="86">
        <v>-1.521968029099263E-2</v>
      </c>
      <c r="BP241" s="86">
        <v>4.5878693623639277E-2</v>
      </c>
      <c r="BQ241" s="86">
        <v>-2.0748425342719479E-2</v>
      </c>
    </row>
    <row r="242" spans="1:69" x14ac:dyDescent="0.25">
      <c r="A242" s="190">
        <v>464308</v>
      </c>
      <c r="B242" s="86" t="s">
        <v>395</v>
      </c>
      <c r="C242" s="86" t="s">
        <v>1016</v>
      </c>
      <c r="D242" s="86">
        <v>440</v>
      </c>
      <c r="E242" s="86" t="s">
        <v>1284</v>
      </c>
      <c r="F242" s="86" t="s">
        <v>3081</v>
      </c>
      <c r="G242" s="86" t="s">
        <v>1232</v>
      </c>
      <c r="H242" s="86" t="s">
        <v>1232</v>
      </c>
      <c r="I242" s="86" t="s">
        <v>1315</v>
      </c>
      <c r="J242" s="86">
        <v>0</v>
      </c>
      <c r="K242" s="86">
        <v>0</v>
      </c>
      <c r="L242" s="86" t="s">
        <v>2848</v>
      </c>
      <c r="M242" s="86">
        <v>8.7851676188421823E-3</v>
      </c>
      <c r="N242" s="86">
        <v>1.3208466410436831E-2</v>
      </c>
      <c r="O242" s="86">
        <v>3.5805201992252338E-2</v>
      </c>
      <c r="P242" s="86">
        <v>9.4380325746952209E-3</v>
      </c>
      <c r="Q242" s="86">
        <v>-2.0872567482737029E-2</v>
      </c>
      <c r="R242" s="86">
        <v>-9.7018525665766187E-2</v>
      </c>
      <c r="S242" s="86">
        <v>0.1937623572931946</v>
      </c>
      <c r="T242" s="86">
        <v>9.4380325746952209E-3</v>
      </c>
      <c r="U242" s="86">
        <v>-1.6913207147022939E-2</v>
      </c>
      <c r="V242" s="86">
        <v>-9.5091877368900679E-2</v>
      </c>
      <c r="W242" s="86">
        <v>0.38722129783693832</v>
      </c>
      <c r="AC242" s="86">
        <v>-0.1194826637314253</v>
      </c>
      <c r="AD242" s="86">
        <v>-0.12692975685063679</v>
      </c>
      <c r="AE242" s="86">
        <v>-0.1714469389773515</v>
      </c>
      <c r="AF242" s="86">
        <v>-7.4588446572882397E-2</v>
      </c>
      <c r="AG242" s="86">
        <v>-5.715918833952547E-2</v>
      </c>
      <c r="AK242" s="86">
        <v>-0.24433213678443219</v>
      </c>
      <c r="AL242" s="86">
        <v>0.17005895977066879</v>
      </c>
      <c r="AM242" s="86">
        <v>0.18143908960417859</v>
      </c>
      <c r="AN242" s="86">
        <v>3.4118308583134027E-2</v>
      </c>
      <c r="AP242" s="86">
        <v>0.25620631140686528</v>
      </c>
      <c r="AQ242" s="86">
        <v>0.17550972784529781</v>
      </c>
      <c r="AR242" s="86">
        <v>0.66259547725445933</v>
      </c>
      <c r="AS242" s="86">
        <v>1.03208679792047</v>
      </c>
      <c r="AT242" s="86">
        <v>-5.2044008197605462E-2</v>
      </c>
      <c r="AU242" s="86">
        <v>9.8424076918699477E-3</v>
      </c>
      <c r="AV242" s="86">
        <v>2.230215827338133E-2</v>
      </c>
      <c r="AW242" s="86">
        <v>1.3208466410436831E-2</v>
      </c>
      <c r="BF242" s="86">
        <v>6.0124065532050297E-2</v>
      </c>
      <c r="BG242" s="86">
        <v>1.5003750937734541E-2</v>
      </c>
      <c r="BH242" s="86">
        <v>-1.9709288001967809E-4</v>
      </c>
      <c r="BI242" s="86">
        <v>-2.8584101325712652E-3</v>
      </c>
      <c r="BJ242" s="86">
        <v>-3.3311916176543277E-2</v>
      </c>
      <c r="BK242" s="86">
        <v>1.4366787668081299E-2</v>
      </c>
      <c r="BL242" s="86">
        <v>1.3407258064516149E-2</v>
      </c>
      <c r="BM242" s="86">
        <v>-6.8984382771312136E-2</v>
      </c>
      <c r="BN242" s="86">
        <v>-1.091736948310662E-2</v>
      </c>
      <c r="BO242" s="86">
        <v>-2.8196275371416672E-2</v>
      </c>
      <c r="BP242" s="86">
        <v>2.6753512407816201E-2</v>
      </c>
      <c r="BQ242" s="86">
        <v>-2.5848481664390022E-2</v>
      </c>
    </row>
    <row r="243" spans="1:69" x14ac:dyDescent="0.25">
      <c r="A243" s="190">
        <v>406152</v>
      </c>
      <c r="B243" s="86" t="s">
        <v>1285</v>
      </c>
      <c r="C243" s="86" t="s">
        <v>1286</v>
      </c>
      <c r="E243" s="86" t="s">
        <v>1287</v>
      </c>
      <c r="F243" s="86" t="s">
        <v>3082</v>
      </c>
      <c r="G243" s="86" t="s">
        <v>180</v>
      </c>
      <c r="H243" s="86" t="s">
        <v>180</v>
      </c>
      <c r="J243" s="86">
        <v>0</v>
      </c>
      <c r="K243" s="86">
        <v>0</v>
      </c>
      <c r="L243" s="86" t="s">
        <v>2848</v>
      </c>
      <c r="M243" s="86">
        <v>-1.395572666025024E-2</v>
      </c>
      <c r="N243" s="86">
        <v>-1.695186310570929E-2</v>
      </c>
      <c r="O243" s="86">
        <v>6.5114764772911116E-4</v>
      </c>
      <c r="P243" s="86">
        <v>1.4356435643564369E-2</v>
      </c>
      <c r="Q243" s="86">
        <v>0.1791674659505085</v>
      </c>
      <c r="R243" s="86">
        <v>7.0445609436435852E-3</v>
      </c>
      <c r="S243" s="86">
        <v>-0.20116959064327489</v>
      </c>
      <c r="T243" s="86">
        <v>1.4356435643564369E-2</v>
      </c>
      <c r="U243" s="86">
        <v>-4.5518979366829471E-2</v>
      </c>
      <c r="V243" s="86">
        <v>-0.13276874743887451</v>
      </c>
      <c r="W243" s="86">
        <v>0.14497966843916149</v>
      </c>
      <c r="X243" s="86">
        <v>1.3884945834889799</v>
      </c>
      <c r="Y243" s="86">
        <v>1.677</v>
      </c>
      <c r="AC243" s="86">
        <v>-0.120617346082872</v>
      </c>
      <c r="AD243" s="86">
        <v>-0.33055677334502398</v>
      </c>
      <c r="AE243" s="86">
        <v>-0.27796136248093539</v>
      </c>
      <c r="AF243" s="86">
        <v>-0.17636429345861951</v>
      </c>
      <c r="AG243" s="86">
        <v>-0.10914080641756389</v>
      </c>
      <c r="AH243" s="86">
        <v>-0.26677018633540373</v>
      </c>
      <c r="AK243" s="86">
        <v>-0.44813877846042638</v>
      </c>
      <c r="AL243" s="86">
        <v>0.44877871513788642</v>
      </c>
      <c r="AM243" s="86">
        <v>0.51351721103174675</v>
      </c>
      <c r="AN243" s="86">
        <v>5.2226526880986279E-2</v>
      </c>
      <c r="AP243" s="86">
        <v>0.37535961747968538</v>
      </c>
      <c r="AQ243" s="86">
        <v>0.40951177016321377</v>
      </c>
      <c r="AR243" s="86">
        <v>1.1948032704229989</v>
      </c>
      <c r="AS243" s="86">
        <v>1.2532469927268941</v>
      </c>
      <c r="AT243" s="86">
        <v>-9.3564356435643425E-2</v>
      </c>
      <c r="AU243" s="86">
        <v>8.9386491898780118E-2</v>
      </c>
      <c r="AV243" s="86">
        <v>1.7906560312551001E-2</v>
      </c>
      <c r="AW243" s="86">
        <v>-1.695186310570929E-2</v>
      </c>
      <c r="BF243" s="86">
        <v>5.0559143172153043E-2</v>
      </c>
      <c r="BG243" s="86">
        <v>-7.3913043478260887E-2</v>
      </c>
      <c r="BH243" s="86">
        <v>-6.5565808644973189E-2</v>
      </c>
      <c r="BI243" s="86">
        <v>1.48995148995148E-2</v>
      </c>
      <c r="BJ243" s="86">
        <v>-9.0303857972004131E-2</v>
      </c>
      <c r="BK243" s="86">
        <v>5.8172264965286047E-3</v>
      </c>
      <c r="BL243" s="86">
        <v>8.2462686567164045E-2</v>
      </c>
      <c r="BM243" s="86">
        <v>-0.20820406756290921</v>
      </c>
      <c r="BN243" s="86">
        <v>9.7242685750368318E-2</v>
      </c>
      <c r="BO243" s="86">
        <v>8.6130826779205805E-2</v>
      </c>
      <c r="BP243" s="86">
        <v>8.2832921229247569E-2</v>
      </c>
      <c r="BQ243" s="86">
        <v>-4.1897233201581119E-2</v>
      </c>
    </row>
    <row r="244" spans="1:69" x14ac:dyDescent="0.25">
      <c r="A244" s="190">
        <v>404148</v>
      </c>
      <c r="B244" s="86" t="s">
        <v>1288</v>
      </c>
      <c r="E244" s="86" t="s">
        <v>2729</v>
      </c>
      <c r="F244" s="86" t="s">
        <v>3083</v>
      </c>
      <c r="G244" s="86" t="s">
        <v>110</v>
      </c>
      <c r="H244" s="86" t="s">
        <v>110</v>
      </c>
      <c r="I244" s="86" t="s">
        <v>98</v>
      </c>
      <c r="J244" s="86">
        <v>0</v>
      </c>
      <c r="K244" s="86">
        <v>0</v>
      </c>
      <c r="L244" s="86" t="s">
        <v>2848</v>
      </c>
      <c r="M244" s="86">
        <v>5.7607373743828738E-4</v>
      </c>
      <c r="N244" s="86">
        <v>-8.3093640140630143E-4</v>
      </c>
      <c r="O244" s="86">
        <v>8.3209701348125886E-3</v>
      </c>
      <c r="P244" s="86">
        <v>1.5460569052877741E-2</v>
      </c>
      <c r="Q244" s="86">
        <v>5.4435075885328921E-2</v>
      </c>
      <c r="R244" s="86">
        <v>0.1081023605302331</v>
      </c>
      <c r="S244" s="86">
        <v>0.19492432349793609</v>
      </c>
      <c r="T244" s="86">
        <v>1.5460569052877741E-2</v>
      </c>
      <c r="U244" s="86">
        <v>0.1053349608673799</v>
      </c>
      <c r="V244" s="86">
        <v>2.8202288667404929E-2</v>
      </c>
      <c r="W244" s="86">
        <v>6.586402266288971E-2</v>
      </c>
      <c r="X244" s="86">
        <v>0.1132720105124836</v>
      </c>
      <c r="Y244" s="86">
        <v>0.1418425527658296</v>
      </c>
      <c r="AC244" s="86">
        <v>-2.0065831117863059E-2</v>
      </c>
      <c r="AD244" s="86">
        <v>-2.0737913486005059E-2</v>
      </c>
      <c r="AE244" s="86">
        <v>-7.548526240114992E-3</v>
      </c>
      <c r="AF244" s="86">
        <v>-1.013922518159812E-2</v>
      </c>
      <c r="AG244" s="86">
        <v>-1.293556471824724E-2</v>
      </c>
      <c r="AH244" s="86">
        <v>-5.9435364041604041E-3</v>
      </c>
      <c r="AK244" s="86">
        <v>-2.0737913486005059E-2</v>
      </c>
      <c r="AL244" s="86">
        <v>2.930658874362679E-2</v>
      </c>
      <c r="AM244" s="86">
        <v>8.64253041675902E-2</v>
      </c>
      <c r="AN244" s="86">
        <v>5.632280935146694E-2</v>
      </c>
      <c r="AP244" s="86">
        <v>5.6619247874991133E-2</v>
      </c>
      <c r="AQ244" s="86">
        <v>3.068867996669106E-2</v>
      </c>
      <c r="AR244" s="86">
        <v>0.51234824276088353</v>
      </c>
      <c r="AS244" s="86">
        <v>2.80649046073794</v>
      </c>
      <c r="AT244" s="86">
        <v>1.026373911913714E-2</v>
      </c>
      <c r="AU244" s="86">
        <v>-1.221707818930051E-3</v>
      </c>
      <c r="AV244" s="86">
        <v>9.1595175127394679E-3</v>
      </c>
      <c r="AW244" s="86">
        <v>-8.3093640140630143E-4</v>
      </c>
      <c r="BF244" s="86">
        <v>7.8983269907362263E-4</v>
      </c>
      <c r="BG244" s="86">
        <v>6.0266896254843596E-3</v>
      </c>
      <c r="BH244" s="86">
        <v>3.9224076451291889E-3</v>
      </c>
      <c r="BI244" s="86">
        <v>1.008737657171266E-2</v>
      </c>
      <c r="BJ244" s="86">
        <v>4.5010197622898929E-3</v>
      </c>
      <c r="BK244" s="86">
        <v>1.7433312329342639E-2</v>
      </c>
      <c r="BL244" s="86">
        <v>-4.0600055050922226E-3</v>
      </c>
      <c r="BM244" s="86">
        <v>4.5602155738271311E-3</v>
      </c>
      <c r="BN244" s="86">
        <v>6.7911714770798604E-3</v>
      </c>
      <c r="BO244" s="86">
        <v>2.097807757166947E-2</v>
      </c>
      <c r="BP244" s="86">
        <v>2.8276955602537068E-2</v>
      </c>
      <c r="BQ244" s="86">
        <v>-2.073791348600507E-2</v>
      </c>
    </row>
    <row r="245" spans="1:69" x14ac:dyDescent="0.25">
      <c r="A245" s="190">
        <v>476010</v>
      </c>
      <c r="B245" s="86" t="s">
        <v>417</v>
      </c>
      <c r="C245" s="86" t="s">
        <v>2017</v>
      </c>
      <c r="D245" s="86" t="s">
        <v>2018</v>
      </c>
      <c r="E245" s="86" t="s">
        <v>1290</v>
      </c>
      <c r="F245" s="86" t="s">
        <v>3084</v>
      </c>
      <c r="G245" s="86" t="s">
        <v>110</v>
      </c>
      <c r="H245" s="86" t="s">
        <v>110</v>
      </c>
      <c r="I245" s="86" t="s">
        <v>61</v>
      </c>
      <c r="J245" s="86">
        <v>0</v>
      </c>
      <c r="K245" s="86">
        <v>0</v>
      </c>
      <c r="L245" s="86" t="s">
        <v>2848</v>
      </c>
      <c r="M245" s="86">
        <v>8.1094422114096343E-3</v>
      </c>
      <c r="N245" s="86">
        <v>1.1905595629946311E-3</v>
      </c>
      <c r="O245" s="86">
        <v>1.0389426814615851E-2</v>
      </c>
      <c r="P245" s="86">
        <v>2.774982027318473E-2</v>
      </c>
      <c r="Q245" s="86">
        <v>5.3189921909532867E-2</v>
      </c>
      <c r="R245" s="86">
        <v>7.8943396226415219E-2</v>
      </c>
      <c r="S245" s="86">
        <v>0.29928201399618271</v>
      </c>
      <c r="T245" s="86">
        <v>2.774982027318473E-2</v>
      </c>
      <c r="U245" s="86">
        <v>8.9271730618637468E-2</v>
      </c>
      <c r="V245" s="86">
        <v>4.9560286019561188E-2</v>
      </c>
      <c r="W245" s="86">
        <v>0.13234062354583509</v>
      </c>
      <c r="AC245" s="86">
        <v>-1.9073184515399301E-3</v>
      </c>
      <c r="AD245" s="86">
        <v>-1.6155695822061979E-2</v>
      </c>
      <c r="AE245" s="86">
        <v>-1.9356361633488049E-2</v>
      </c>
      <c r="AF245" s="86">
        <v>-9.4160253508374508E-3</v>
      </c>
      <c r="AG245" s="86">
        <v>-8.402585410895556E-3</v>
      </c>
      <c r="AK245" s="86">
        <v>-1.9356361633488049E-2</v>
      </c>
      <c r="AL245" s="86">
        <v>8.6706239153175879E-2</v>
      </c>
      <c r="AM245" s="86">
        <v>9.5919696636071805E-2</v>
      </c>
      <c r="AN245" s="86">
        <v>0.1026940570249055</v>
      </c>
      <c r="AP245" s="86">
        <v>1.6716189203427611E-2</v>
      </c>
      <c r="AQ245" s="86">
        <v>2.9113495672983349E-2</v>
      </c>
      <c r="AR245" s="86">
        <v>5.1691460005146306</v>
      </c>
      <c r="AS245" s="86">
        <v>3.2844520328891491</v>
      </c>
      <c r="AT245" s="86">
        <v>1.7685118619698011E-2</v>
      </c>
      <c r="AU245" s="86">
        <v>-3.5320712065556309E-4</v>
      </c>
      <c r="AV245" s="86">
        <v>9.1879284755105317E-3</v>
      </c>
      <c r="AW245" s="86">
        <v>1.1905595629946311E-3</v>
      </c>
      <c r="BF245" s="86">
        <v>1.002349256068924E-2</v>
      </c>
      <c r="BG245" s="86">
        <v>2.504264227011932E-2</v>
      </c>
      <c r="BH245" s="86">
        <v>5.5215187958550524E-3</v>
      </c>
      <c r="BI245" s="86">
        <v>-1.098239807431922E-2</v>
      </c>
      <c r="BJ245" s="86">
        <v>-1.6732582902342359E-3</v>
      </c>
      <c r="BK245" s="86">
        <v>6.1709584031692799E-3</v>
      </c>
      <c r="BL245" s="86">
        <v>6.2845460740517112E-3</v>
      </c>
      <c r="BM245" s="86">
        <v>8.4273890142965158E-3</v>
      </c>
      <c r="BN245" s="86">
        <v>3.3261881883361881E-3</v>
      </c>
      <c r="BO245" s="86">
        <v>3.2414910858995501E-3</v>
      </c>
      <c r="BP245" s="86">
        <v>1.130856219709209E-2</v>
      </c>
      <c r="BQ245" s="86">
        <v>6.4394761594674943E-3</v>
      </c>
    </row>
    <row r="246" spans="1:69" x14ac:dyDescent="0.25">
      <c r="A246" s="190">
        <v>460890</v>
      </c>
      <c r="B246" s="86" t="s">
        <v>1297</v>
      </c>
      <c r="C246" s="86" t="s">
        <v>1298</v>
      </c>
      <c r="E246" s="86" t="s">
        <v>1299</v>
      </c>
      <c r="F246" s="86" t="s">
        <v>3085</v>
      </c>
      <c r="G246" s="86" t="s">
        <v>113</v>
      </c>
      <c r="H246" s="86" t="s">
        <v>2670</v>
      </c>
      <c r="I246" s="86" t="s">
        <v>1300</v>
      </c>
      <c r="J246" s="86">
        <v>0</v>
      </c>
      <c r="K246" s="86">
        <v>0</v>
      </c>
      <c r="L246" s="86" t="s">
        <v>2848</v>
      </c>
      <c r="U246" s="86">
        <v>3.9882266372332609E-2</v>
      </c>
      <c r="V246" s="86">
        <v>-0.1432354053713277</v>
      </c>
      <c r="W246" s="86">
        <v>0.28624716185533572</v>
      </c>
      <c r="AC246" s="86">
        <v>0</v>
      </c>
      <c r="AD246" s="86">
        <v>-2.0934197067848589E-2</v>
      </c>
      <c r="AE246" s="86">
        <v>-9.4824256469679416E-2</v>
      </c>
      <c r="AF246" s="86">
        <v>-0.1053233770926172</v>
      </c>
      <c r="AG246" s="86">
        <v>-6.9300000000000028E-2</v>
      </c>
      <c r="AK246" s="86">
        <v>-0.15325785860532351</v>
      </c>
      <c r="AL246" s="86">
        <v>2.2144921487960101E-2</v>
      </c>
      <c r="AM246" s="86">
        <v>0.1191451841579776</v>
      </c>
      <c r="AP246" s="86">
        <v>2.0566738929345108E-3</v>
      </c>
      <c r="AQ246" s="86">
        <v>0.1568528114790112</v>
      </c>
      <c r="AR246" s="86">
        <v>10.62254204450271</v>
      </c>
      <c r="AS246" s="86">
        <v>0.75769995098524956</v>
      </c>
      <c r="AT246" s="86">
        <v>1.3444664591000239E-3</v>
      </c>
      <c r="BF246" s="86">
        <v>6.8947755702722713E-2</v>
      </c>
      <c r="BG246" s="86">
        <v>7.9851311351275545E-3</v>
      </c>
      <c r="BH246" s="86">
        <v>-4.4253226797787322E-2</v>
      </c>
      <c r="BI246" s="86">
        <v>-7.1454090746714272E-5</v>
      </c>
      <c r="BJ246" s="86">
        <v>-7.1459196798628888E-5</v>
      </c>
      <c r="BK246" s="86">
        <v>3.0729650539556008E-3</v>
      </c>
      <c r="BL246" s="86">
        <v>0</v>
      </c>
      <c r="BM246" s="86">
        <v>2.8498147620403808E-4</v>
      </c>
      <c r="BN246" s="86">
        <v>2.1353833013024741E-3</v>
      </c>
      <c r="BO246" s="86">
        <v>7.1027771858811484E-4</v>
      </c>
      <c r="BP246" s="86">
        <v>1.419547164454471E-3</v>
      </c>
      <c r="BQ246" s="86">
        <v>1.417233560090603E-3</v>
      </c>
    </row>
    <row r="247" spans="1:69" x14ac:dyDescent="0.25">
      <c r="A247" s="190">
        <v>321965</v>
      </c>
      <c r="B247" s="86" t="s">
        <v>1301</v>
      </c>
      <c r="C247" s="86" t="s">
        <v>1302</v>
      </c>
      <c r="E247" s="86" t="s">
        <v>1303</v>
      </c>
      <c r="F247" s="86" t="s">
        <v>3086</v>
      </c>
      <c r="G247" s="86" t="s">
        <v>113</v>
      </c>
      <c r="H247" s="86" t="s">
        <v>2670</v>
      </c>
      <c r="I247" s="86" t="s">
        <v>1304</v>
      </c>
      <c r="J247" s="86">
        <v>0</v>
      </c>
      <c r="K247" s="86">
        <v>0</v>
      </c>
      <c r="L247" s="86" t="s">
        <v>2848</v>
      </c>
      <c r="M247" s="86">
        <v>1.082806177694207E-2</v>
      </c>
      <c r="N247" s="86">
        <v>2.048213566538171E-2</v>
      </c>
      <c r="O247" s="86">
        <v>4.556708323508607E-2</v>
      </c>
      <c r="P247" s="86">
        <v>-4.3783328655627729E-3</v>
      </c>
      <c r="Q247" s="86">
        <v>-2.7896525265811659E-2</v>
      </c>
      <c r="R247" s="86">
        <v>-5.8445694872067078E-2</v>
      </c>
      <c r="S247" s="86">
        <v>7.0557701593433109E-2</v>
      </c>
      <c r="T247" s="86">
        <v>-4.3783328655627729E-3</v>
      </c>
      <c r="U247" s="86">
        <v>4.0960617038681812E-2</v>
      </c>
      <c r="V247" s="86">
        <v>-0.1247826531655927</v>
      </c>
      <c r="W247" s="86">
        <v>0.24002790284735889</v>
      </c>
      <c r="X247" s="86">
        <v>0.366464471403813</v>
      </c>
      <c r="Y247" s="86">
        <v>0.45504980456436761</v>
      </c>
      <c r="Z247" s="86">
        <v>-0.18152734778121771</v>
      </c>
      <c r="AC247" s="86">
        <v>-0.15839378534300561</v>
      </c>
      <c r="AD247" s="86">
        <v>-9.587537247111716E-2</v>
      </c>
      <c r="AE247" s="86">
        <v>-0.17423651214817129</v>
      </c>
      <c r="AF247" s="86">
        <v>-9.3429055738358663E-2</v>
      </c>
      <c r="AG247" s="86">
        <v>-8.1760634206945446E-2</v>
      </c>
      <c r="AH247" s="86">
        <v>-0.14328905176362791</v>
      </c>
      <c r="AI247" s="86">
        <v>-0.2503142221792517</v>
      </c>
      <c r="AJ247" s="86">
        <v>-4.6845410146516532E-2</v>
      </c>
      <c r="AK247" s="86">
        <v>-0.26543025226842148</v>
      </c>
      <c r="AL247" s="86">
        <v>0.11117981879067269</v>
      </c>
      <c r="AM247" s="86">
        <v>0.1120231476632589</v>
      </c>
      <c r="AN247" s="86">
        <v>-1.5549080255877199E-2</v>
      </c>
      <c r="AP247" s="86">
        <v>0.31424472350554461</v>
      </c>
      <c r="AQ247" s="86">
        <v>0.19247232850986201</v>
      </c>
      <c r="AR247" s="86">
        <v>0.35285239149062148</v>
      </c>
      <c r="AS247" s="86">
        <v>0.58047477234683154</v>
      </c>
      <c r="AT247" s="86">
        <v>-6.6067920291888904E-2</v>
      </c>
      <c r="AU247" s="86">
        <v>-3.425892535160457E-3</v>
      </c>
      <c r="AV247" s="86">
        <v>2.458146663522753E-2</v>
      </c>
      <c r="AW247" s="86">
        <v>2.048213566538171E-2</v>
      </c>
      <c r="BF247" s="86">
        <v>7.1052939114175429E-2</v>
      </c>
      <c r="BG247" s="86">
        <v>2.918712493180586E-2</v>
      </c>
      <c r="BH247" s="86">
        <v>-3.710575139146632E-3</v>
      </c>
      <c r="BI247" s="86">
        <v>-1.612130885873897E-2</v>
      </c>
      <c r="BJ247" s="86">
        <v>1.7845554834523549E-3</v>
      </c>
      <c r="BK247" s="86">
        <v>1.93792172739542E-2</v>
      </c>
      <c r="BL247" s="86">
        <v>1.1014615547553451E-2</v>
      </c>
      <c r="BM247" s="86">
        <v>-7.1862560234653206E-2</v>
      </c>
      <c r="BN247" s="86">
        <v>-7.5065274151435712E-3</v>
      </c>
      <c r="BO247" s="86">
        <v>-3.1020497643319041E-2</v>
      </c>
      <c r="BP247" s="86">
        <v>1.5723981900452429E-2</v>
      </c>
      <c r="BQ247" s="86">
        <v>-7.9077796959402535E-3</v>
      </c>
    </row>
    <row r="248" spans="1:69" x14ac:dyDescent="0.25">
      <c r="A248" s="190">
        <v>458845</v>
      </c>
      <c r="B248" s="86" t="s">
        <v>1305</v>
      </c>
      <c r="C248" s="86" t="s">
        <v>1306</v>
      </c>
      <c r="D248" s="86">
        <v>170</v>
      </c>
      <c r="E248" s="86" t="s">
        <v>1307</v>
      </c>
      <c r="F248" s="86" t="s">
        <v>3087</v>
      </c>
      <c r="G248" s="86" t="s">
        <v>113</v>
      </c>
      <c r="H248" s="86" t="s">
        <v>2670</v>
      </c>
      <c r="I248" s="86" t="s">
        <v>61</v>
      </c>
      <c r="J248" s="86">
        <v>0</v>
      </c>
      <c r="K248" s="86">
        <v>0</v>
      </c>
      <c r="L248" s="86" t="s">
        <v>2848</v>
      </c>
      <c r="U248" s="86">
        <v>3.6646406864497827E-2</v>
      </c>
      <c r="V248" s="86">
        <v>-0.16561427932183159</v>
      </c>
      <c r="W248" s="86">
        <v>0.5646052119797742</v>
      </c>
      <c r="AC248" s="86">
        <v>-0.1479014383400141</v>
      </c>
      <c r="AD248" s="86">
        <v>-0.10464317785642591</v>
      </c>
      <c r="AE248" s="86">
        <v>-0.2093262119967132</v>
      </c>
      <c r="AF248" s="86">
        <v>-7.8247657634844203E-2</v>
      </c>
      <c r="AG248" s="86">
        <v>-6.9076368198212376E-2</v>
      </c>
      <c r="AK248" s="86">
        <v>-0.28131059513747331</v>
      </c>
      <c r="AL248" s="86">
        <v>-0.1061281731529985</v>
      </c>
      <c r="AM248" s="86">
        <v>0.1513278381365446</v>
      </c>
      <c r="AP248" s="86">
        <v>0.296465240916652</v>
      </c>
      <c r="AQ248" s="86">
        <v>0.1784737968348562</v>
      </c>
      <c r="AR248" s="86">
        <v>-0.35898302752919092</v>
      </c>
      <c r="AS248" s="86">
        <v>0.84623078696455467</v>
      </c>
      <c r="AT248" s="86">
        <v>-6.2309593608093412E-2</v>
      </c>
      <c r="AU248" s="86">
        <v>-4.5423895053025243E-2</v>
      </c>
      <c r="AV248" s="86">
        <v>2.106575257089438E-2</v>
      </c>
      <c r="BF248" s="86">
        <v>5.3271362173757719E-2</v>
      </c>
      <c r="BG248" s="86">
        <v>3.8470242136229738E-2</v>
      </c>
      <c r="BH248" s="86">
        <v>2.7239049901939261E-3</v>
      </c>
      <c r="BI248" s="86">
        <v>-8.8014777789851006E-3</v>
      </c>
      <c r="BJ248" s="86">
        <v>-1.1236570927428141E-2</v>
      </c>
      <c r="BK248" s="86">
        <v>3.2928654581739547E-2</v>
      </c>
      <c r="BL248" s="86">
        <v>5.6351634197391309E-3</v>
      </c>
      <c r="BM248" s="86">
        <v>-7.0658554808410656E-2</v>
      </c>
      <c r="BN248" s="86">
        <v>-2.7904900100461649E-4</v>
      </c>
      <c r="BO248" s="86">
        <v>-3.2992798526209947E-2</v>
      </c>
      <c r="BP248" s="86">
        <v>2.909594735019061E-2</v>
      </c>
      <c r="BQ248" s="86">
        <v>-2.505043712172161E-2</v>
      </c>
    </row>
    <row r="249" spans="1:69" x14ac:dyDescent="0.25">
      <c r="A249" s="190">
        <v>428264</v>
      </c>
      <c r="B249" s="86" t="s">
        <v>1308</v>
      </c>
      <c r="C249" s="86" t="s">
        <v>1309</v>
      </c>
      <c r="E249" s="86" t="s">
        <v>1310</v>
      </c>
      <c r="F249" s="86" t="s">
        <v>3088</v>
      </c>
      <c r="G249" s="86" t="s">
        <v>113</v>
      </c>
      <c r="H249" s="86" t="s">
        <v>2670</v>
      </c>
      <c r="I249" s="86" t="s">
        <v>1311</v>
      </c>
      <c r="J249" s="86">
        <v>0</v>
      </c>
      <c r="K249" s="86">
        <v>0</v>
      </c>
      <c r="L249" s="86" t="s">
        <v>2848</v>
      </c>
      <c r="M249" s="86">
        <v>1.164919287734989E-3</v>
      </c>
      <c r="N249" s="86">
        <v>1.3989549974717569E-2</v>
      </c>
      <c r="O249" s="86">
        <v>4.3176694988728892E-2</v>
      </c>
      <c r="P249" s="86">
        <v>9.2830779554859966E-3</v>
      </c>
      <c r="Q249" s="86">
        <v>-2.1364277193362979E-2</v>
      </c>
      <c r="R249" s="86">
        <v>-9.0872456175700278E-2</v>
      </c>
      <c r="S249" s="86">
        <v>0.10055491188487101</v>
      </c>
      <c r="T249" s="86">
        <v>9.2830779554859966E-3</v>
      </c>
      <c r="U249" s="86">
        <v>-1.7094486890562251E-2</v>
      </c>
      <c r="V249" s="86">
        <v>-0.14017675693558301</v>
      </c>
      <c r="W249" s="86">
        <v>0.30353622474125191</v>
      </c>
      <c r="X249" s="86">
        <v>0.47429609445958221</v>
      </c>
      <c r="AC249" s="86">
        <v>-0.15505733356152651</v>
      </c>
      <c r="AD249" s="86">
        <v>-0.1180737457183156</v>
      </c>
      <c r="AE249" s="86">
        <v>-0.20239082703098321</v>
      </c>
      <c r="AF249" s="86">
        <v>-9.2382647802866966E-2</v>
      </c>
      <c r="AG249" s="86">
        <v>-0.11048513302034429</v>
      </c>
      <c r="AH249" s="86">
        <v>-6.1187214611872098E-2</v>
      </c>
      <c r="AK249" s="86">
        <v>-0.3061463506043286</v>
      </c>
      <c r="AL249" s="86">
        <v>0.19003996165212581</v>
      </c>
      <c r="AM249" s="86">
        <v>0.1535974365958859</v>
      </c>
      <c r="AN249" s="86">
        <v>3.3551480520284997E-2</v>
      </c>
      <c r="AP249" s="86">
        <v>0.31963893758776651</v>
      </c>
      <c r="AQ249" s="86">
        <v>0.19910118271164981</v>
      </c>
      <c r="AR249" s="86">
        <v>0.59361398988380187</v>
      </c>
      <c r="AS249" s="86">
        <v>0.76995835946123581</v>
      </c>
      <c r="AT249" s="86">
        <v>-6.8448719382619427E-2</v>
      </c>
      <c r="AU249" s="86">
        <v>2.46127986553013E-3</v>
      </c>
      <c r="AV249" s="86">
        <v>2.8784463325819409E-2</v>
      </c>
      <c r="AW249" s="86">
        <v>1.3989549974717569E-2</v>
      </c>
      <c r="BF249" s="86">
        <v>7.0686527785412068E-2</v>
      </c>
      <c r="BG249" s="86">
        <v>1.5965912007803281E-2</v>
      </c>
      <c r="BH249" s="86">
        <v>-1.152097018696319E-2</v>
      </c>
      <c r="BI249" s="86">
        <v>-1.3802269706573941E-2</v>
      </c>
      <c r="BJ249" s="86">
        <v>-2.6850507982583479E-2</v>
      </c>
      <c r="BK249" s="86">
        <v>2.7591349739000789E-2</v>
      </c>
      <c r="BL249" s="86">
        <v>6.4793696869167583E-3</v>
      </c>
      <c r="BM249" s="86">
        <v>-7.6942885100684921E-2</v>
      </c>
      <c r="BN249" s="86">
        <v>-6.6788753635678164E-3</v>
      </c>
      <c r="BO249" s="86">
        <v>-2.9280989046741149E-2</v>
      </c>
      <c r="BP249" s="86">
        <v>2.4354820690425601E-2</v>
      </c>
      <c r="BQ249" s="86">
        <v>-2.815217391304348E-2</v>
      </c>
    </row>
    <row r="250" spans="1:69" x14ac:dyDescent="0.25">
      <c r="A250" s="190">
        <v>526139</v>
      </c>
      <c r="B250" s="86" t="s">
        <v>1312</v>
      </c>
      <c r="D250" s="86">
        <v>20</v>
      </c>
      <c r="E250" s="86" t="s">
        <v>1313</v>
      </c>
      <c r="F250" s="86" t="s">
        <v>3089</v>
      </c>
      <c r="G250" s="86" t="s">
        <v>110</v>
      </c>
      <c r="H250" s="86" t="s">
        <v>110</v>
      </c>
      <c r="I250" s="86" t="s">
        <v>61</v>
      </c>
      <c r="J250" s="86">
        <v>0</v>
      </c>
      <c r="K250" s="86">
        <v>1</v>
      </c>
      <c r="L250" s="86" t="s">
        <v>2848</v>
      </c>
      <c r="M250" s="86">
        <v>4.3116999775432152E-3</v>
      </c>
      <c r="N250" s="86">
        <v>6.0739674255376741E-3</v>
      </c>
      <c r="O250" s="86">
        <v>7.297626019190151E-3</v>
      </c>
      <c r="P250" s="86">
        <v>-2.2170718908518409E-2</v>
      </c>
      <c r="Q250" s="86">
        <v>3.6355475763014682E-3</v>
      </c>
      <c r="R250" s="86">
        <v>7.8678244090689908E-2</v>
      </c>
      <c r="S250" s="86">
        <v>0.91070665641288584</v>
      </c>
      <c r="T250" s="86">
        <v>-2.2170718908518409E-2</v>
      </c>
      <c r="U250" s="86">
        <v>0.16548595892156359</v>
      </c>
      <c r="V250" s="86">
        <v>0.2447503647782783</v>
      </c>
      <c r="W250" s="86">
        <v>0.54842829076620836</v>
      </c>
      <c r="AC250" s="86">
        <v>-4.7509345388159679E-2</v>
      </c>
      <c r="AD250" s="86">
        <v>-1.0642900406679919E-2</v>
      </c>
      <c r="AE250" s="86">
        <v>-5.0294275013376541E-3</v>
      </c>
      <c r="AF250" s="86">
        <v>-1.4136447449293181E-2</v>
      </c>
      <c r="AK250" s="86">
        <v>-5.1959851172449542E-2</v>
      </c>
      <c r="AL250" s="86">
        <v>-8.7281924909500819E-2</v>
      </c>
      <c r="AM250" s="86">
        <v>0.27457686691535049</v>
      </c>
      <c r="AN250" s="86">
        <v>-7.695019272411574E-2</v>
      </c>
      <c r="AP250" s="86">
        <v>8.1581701306706417E-2</v>
      </c>
      <c r="AQ250" s="86">
        <v>5.8314362492873403E-2</v>
      </c>
      <c r="AR250" s="86">
        <v>-1.0735218816861509</v>
      </c>
      <c r="AS250" s="86">
        <v>4.7034562087588281</v>
      </c>
      <c r="AT250" s="86">
        <v>6.0346335490644174E-3</v>
      </c>
      <c r="AU250" s="86">
        <v>-3.1991654351039012E-2</v>
      </c>
      <c r="AV250" s="86">
        <v>1.21627100319821E-3</v>
      </c>
      <c r="AW250" s="86">
        <v>6.0739674255376741E-3</v>
      </c>
      <c r="BF250" s="86">
        <v>1.6410988226899681E-2</v>
      </c>
      <c r="BG250" s="86">
        <v>2.4670310384595991E-2</v>
      </c>
      <c r="BH250" s="86">
        <v>1.384878884267193E-2</v>
      </c>
      <c r="BI250" s="86">
        <v>1.028091514624974E-2</v>
      </c>
      <c r="BJ250" s="86">
        <v>3.1341073049543589E-2</v>
      </c>
      <c r="BK250" s="86">
        <v>1.5101681567610161E-2</v>
      </c>
      <c r="BL250" s="86">
        <v>6.4345365764615359E-3</v>
      </c>
      <c r="BM250" s="86">
        <v>6.93751700371803E-3</v>
      </c>
      <c r="BN250" s="86">
        <v>1.3466804327344481E-4</v>
      </c>
      <c r="BO250" s="86">
        <v>1.925493716337523E-2</v>
      </c>
      <c r="BP250" s="86">
        <v>6.7374168831739736E-3</v>
      </c>
      <c r="BQ250" s="86">
        <v>-6.2144191908217739E-3</v>
      </c>
    </row>
    <row r="251" spans="1:69" x14ac:dyDescent="0.25">
      <c r="A251" s="190">
        <v>371408</v>
      </c>
      <c r="B251" s="86" t="s">
        <v>1305</v>
      </c>
      <c r="C251" s="86" t="s">
        <v>1306</v>
      </c>
      <c r="D251" s="86">
        <v>170</v>
      </c>
      <c r="E251" s="86" t="s">
        <v>1314</v>
      </c>
      <c r="F251" s="86" t="s">
        <v>3090</v>
      </c>
      <c r="G251" s="86" t="s">
        <v>110</v>
      </c>
      <c r="H251" s="86" t="s">
        <v>110</v>
      </c>
      <c r="I251" s="86" t="s">
        <v>61</v>
      </c>
      <c r="J251" s="86">
        <v>0</v>
      </c>
      <c r="K251" s="86">
        <v>0</v>
      </c>
      <c r="L251" s="86" t="s">
        <v>2848</v>
      </c>
      <c r="M251" s="86">
        <v>1.0975609756097571E-2</v>
      </c>
      <c r="N251" s="86">
        <v>0</v>
      </c>
      <c r="O251" s="86">
        <v>3.8847117794486019E-2</v>
      </c>
      <c r="P251" s="86">
        <v>-1.60237388724036E-2</v>
      </c>
      <c r="Q251" s="86">
        <v>3.63196125907983E-3</v>
      </c>
      <c r="R251" s="86">
        <v>8.1539465101108988E-2</v>
      </c>
      <c r="S251" s="86">
        <v>0.1817533856022808</v>
      </c>
      <c r="T251" s="86">
        <v>-1.60237388724036E-2</v>
      </c>
      <c r="U251" s="86">
        <v>0.1248331108144192</v>
      </c>
      <c r="V251" s="86">
        <v>-1.7704918032786839E-2</v>
      </c>
      <c r="W251" s="86">
        <v>0.16234756097560951</v>
      </c>
      <c r="X251" s="86">
        <v>0.12618025751072959</v>
      </c>
      <c r="Y251" s="86">
        <v>0.103219696969697</v>
      </c>
      <c r="AC251" s="86">
        <v>-9.3676814988290349E-2</v>
      </c>
      <c r="AD251" s="86">
        <v>-1.235294117647053E-2</v>
      </c>
      <c r="AE251" s="86">
        <v>-5.4452274183215868E-2</v>
      </c>
      <c r="AF251" s="86">
        <v>-3.9794608472400538E-2</v>
      </c>
      <c r="AG251" s="86">
        <v>-1.1608623548922069E-2</v>
      </c>
      <c r="AH251" s="86">
        <v>-2.4367385192127479E-2</v>
      </c>
      <c r="AI251" s="86">
        <v>-2.9268292682926751E-2</v>
      </c>
      <c r="AK251" s="86">
        <v>-9.3676814988290349E-2</v>
      </c>
      <c r="AL251" s="86">
        <v>-8.0955239388939892E-2</v>
      </c>
      <c r="AM251" s="86">
        <v>8.9528639871471638E-2</v>
      </c>
      <c r="AN251" s="86">
        <v>-5.6058511004945299E-2</v>
      </c>
      <c r="AP251" s="86">
        <v>0.18221003469450331</v>
      </c>
      <c r="AQ251" s="86">
        <v>6.3414468029566864E-2</v>
      </c>
      <c r="AR251" s="86">
        <v>-0.44593074203406219</v>
      </c>
      <c r="AS251" s="86">
        <v>1.407105130038081</v>
      </c>
      <c r="AT251" s="86">
        <v>1.364985163204735E-2</v>
      </c>
      <c r="AU251" s="86">
        <v>-6.7915690866510503E-2</v>
      </c>
      <c r="AV251" s="86">
        <v>3.8847117794486019E-2</v>
      </c>
      <c r="AW251" s="86">
        <v>0</v>
      </c>
      <c r="BF251" s="86">
        <v>-4.0053404539386328E-3</v>
      </c>
      <c r="BG251" s="86">
        <v>2.6809651474530849E-2</v>
      </c>
      <c r="BH251" s="86">
        <v>5.2219321148825326E-3</v>
      </c>
      <c r="BI251" s="86">
        <v>1.2337662337662311E-2</v>
      </c>
      <c r="BJ251" s="86">
        <v>1.347017318794097E-2</v>
      </c>
      <c r="BK251" s="86">
        <v>2.3417721518987241E-2</v>
      </c>
      <c r="BL251" s="86">
        <v>0</v>
      </c>
      <c r="BM251" s="86">
        <v>7.4211502782930427E-3</v>
      </c>
      <c r="BN251" s="86">
        <v>8.5470085470085166E-3</v>
      </c>
      <c r="BO251" s="86">
        <v>1.210653753026536E-3</v>
      </c>
      <c r="BP251" s="86">
        <v>1.9347037484885199E-2</v>
      </c>
      <c r="BQ251" s="86">
        <v>-8.8235294117646745E-3</v>
      </c>
    </row>
    <row r="252" spans="1:69" x14ac:dyDescent="0.25">
      <c r="A252" s="190">
        <v>592901</v>
      </c>
      <c r="B252" s="86" t="s">
        <v>548</v>
      </c>
      <c r="C252" s="86" t="s">
        <v>1316</v>
      </c>
      <c r="D252" s="86" t="s">
        <v>2077</v>
      </c>
      <c r="E252" s="86" t="s">
        <v>1986</v>
      </c>
      <c r="F252" s="86" t="s">
        <v>3091</v>
      </c>
      <c r="G252" s="86" t="s">
        <v>180</v>
      </c>
      <c r="H252" s="86" t="s">
        <v>180</v>
      </c>
      <c r="I252" s="86" t="s">
        <v>1317</v>
      </c>
      <c r="J252" s="86">
        <v>0</v>
      </c>
      <c r="K252" s="86">
        <v>0</v>
      </c>
      <c r="L252" s="86" t="s">
        <v>2848</v>
      </c>
      <c r="M252" s="86">
        <v>-4.403907388418149E-2</v>
      </c>
      <c r="N252" s="86">
        <v>-2.4829332746091119E-2</v>
      </c>
      <c r="O252" s="86">
        <v>5.1341405508072091E-2</v>
      </c>
      <c r="P252" s="86">
        <v>1.1044835754445261E-2</v>
      </c>
      <c r="Q252" s="86">
        <v>7.6320106945372945E-2</v>
      </c>
      <c r="R252" s="86">
        <v>-3.4976845546172641E-2</v>
      </c>
      <c r="S252" s="86">
        <v>0.89900830876440652</v>
      </c>
      <c r="T252" s="86">
        <v>1.1044835754445261E-2</v>
      </c>
      <c r="U252" s="86">
        <v>2.8622592766556879E-2</v>
      </c>
      <c r="V252" s="86">
        <v>-5.0216088108183447E-2</v>
      </c>
      <c r="W252" s="86">
        <v>1.036626916524702</v>
      </c>
      <c r="X252" s="86">
        <v>0.6176740767958846</v>
      </c>
      <c r="AC252" s="86">
        <v>-0.13512397912551241</v>
      </c>
      <c r="AD252" s="86">
        <v>-0.1711749347258486</v>
      </c>
      <c r="AE252" s="86">
        <v>-0.26352815459051909</v>
      </c>
      <c r="AF252" s="86">
        <v>-5.5279007728060298E-2</v>
      </c>
      <c r="AG252" s="86">
        <v>-0.1046715479014128</v>
      </c>
      <c r="AH252" s="86">
        <v>-0.1529094627254137</v>
      </c>
      <c r="AK252" s="86">
        <v>-0.31764802948213738</v>
      </c>
      <c r="AL252" s="86">
        <v>0.25307250240467782</v>
      </c>
      <c r="AM252" s="86">
        <v>0.30728124407229579</v>
      </c>
      <c r="AN252" s="86">
        <v>4.0009238581368838E-2</v>
      </c>
      <c r="AP252" s="86">
        <v>0.29666639282521873</v>
      </c>
      <c r="AQ252" s="86">
        <v>0.22881330292169449</v>
      </c>
      <c r="AR252" s="86">
        <v>0.85205028924583348</v>
      </c>
      <c r="AS252" s="86">
        <v>1.341632779056211</v>
      </c>
      <c r="AT252" s="86">
        <v>-8.3164473871971234E-2</v>
      </c>
      <c r="AU252" s="86">
        <v>2.552529182879382E-2</v>
      </c>
      <c r="AV252" s="86">
        <v>7.8110161443494697E-2</v>
      </c>
      <c r="AW252" s="86">
        <v>-2.4829332746091119E-2</v>
      </c>
      <c r="BF252" s="86">
        <v>8.9008924377641963E-2</v>
      </c>
      <c r="BG252" s="86">
        <v>-1.4826396376967921E-3</v>
      </c>
      <c r="BH252" s="86">
        <v>-2.1597689047271999E-2</v>
      </c>
      <c r="BI252" s="86">
        <v>-4.0727352997985689E-2</v>
      </c>
      <c r="BJ252" s="86">
        <v>5.2639148568962568E-3</v>
      </c>
      <c r="BK252" s="86">
        <v>9.1335698752432082E-2</v>
      </c>
      <c r="BL252" s="86">
        <v>-8.3901415836392212E-2</v>
      </c>
      <c r="BM252" s="86">
        <v>-7.8878076702919353E-2</v>
      </c>
      <c r="BN252" s="86">
        <v>-1.064085607791276E-2</v>
      </c>
      <c r="BO252" s="86">
        <v>-3.5547183569301873E-2</v>
      </c>
      <c r="BP252" s="86">
        <v>9.1922883064516236E-2</v>
      </c>
      <c r="BQ252" s="86">
        <v>-4.6304187262088403E-3</v>
      </c>
    </row>
    <row r="253" spans="1:69" x14ac:dyDescent="0.25">
      <c r="A253" s="190">
        <v>264975</v>
      </c>
      <c r="B253" s="86" t="s">
        <v>1318</v>
      </c>
      <c r="C253" s="86" t="s">
        <v>1319</v>
      </c>
      <c r="E253" s="86" t="s">
        <v>1320</v>
      </c>
      <c r="F253" s="86" t="s">
        <v>3092</v>
      </c>
      <c r="G253" s="86" t="s">
        <v>180</v>
      </c>
      <c r="H253" s="86" t="s">
        <v>180</v>
      </c>
      <c r="J253" s="86">
        <v>0</v>
      </c>
      <c r="K253" s="86">
        <v>0</v>
      </c>
      <c r="L253" s="86" t="s">
        <v>2848</v>
      </c>
      <c r="W253" s="86">
        <v>0.41243080020130862</v>
      </c>
      <c r="X253" s="86">
        <v>1.365564195096544</v>
      </c>
      <c r="Y253" s="86">
        <v>0.49485568099660743</v>
      </c>
      <c r="Z253" s="86">
        <v>0.56943353408396624</v>
      </c>
      <c r="AA253" s="86">
        <v>0.14569999999999991</v>
      </c>
      <c r="AF253" s="86">
        <v>-9.3398394365356449E-2</v>
      </c>
      <c r="AG253" s="86">
        <v>-6.8620158333776146E-2</v>
      </c>
      <c r="AH253" s="86">
        <v>-3.6081973581973598E-2</v>
      </c>
      <c r="AI253" s="86">
        <v>-9.7282237889470116E-2</v>
      </c>
      <c r="AJ253" s="86">
        <v>-7.1682163989856287E-2</v>
      </c>
      <c r="AK253" s="86">
        <v>-9.7282237889470116E-2</v>
      </c>
      <c r="AM253" s="86">
        <v>0.56249407000710461</v>
      </c>
      <c r="AQ253" s="86">
        <v>0.2270584541091849</v>
      </c>
      <c r="AS253" s="86">
        <v>2.475997890606314</v>
      </c>
    </row>
    <row r="254" spans="1:69" x14ac:dyDescent="0.25">
      <c r="A254" s="190">
        <v>287375</v>
      </c>
      <c r="B254" s="86" t="s">
        <v>405</v>
      </c>
      <c r="C254" s="86" t="s">
        <v>406</v>
      </c>
      <c r="D254" s="86" t="s">
        <v>1838</v>
      </c>
      <c r="E254" s="86" t="s">
        <v>1321</v>
      </c>
      <c r="F254" s="86" t="s">
        <v>3093</v>
      </c>
      <c r="G254" s="86" t="s">
        <v>1232</v>
      </c>
      <c r="H254" s="86" t="s">
        <v>1232</v>
      </c>
      <c r="J254" s="86">
        <v>0</v>
      </c>
      <c r="K254" s="86">
        <v>0</v>
      </c>
    </row>
    <row r="255" spans="1:69" x14ac:dyDescent="0.25">
      <c r="A255" s="190">
        <v>192222</v>
      </c>
      <c r="B255" s="86" t="s">
        <v>410</v>
      </c>
      <c r="C255" s="86" t="s">
        <v>447</v>
      </c>
      <c r="D255" s="86" t="s">
        <v>2084</v>
      </c>
      <c r="E255" s="86" t="s">
        <v>1322</v>
      </c>
      <c r="F255" s="86" t="s">
        <v>2864</v>
      </c>
      <c r="G255" s="86" t="s">
        <v>1232</v>
      </c>
      <c r="H255" s="86" t="s">
        <v>1232</v>
      </c>
      <c r="J255" s="86">
        <v>0</v>
      </c>
      <c r="K255" s="86">
        <v>0</v>
      </c>
    </row>
    <row r="256" spans="1:69" x14ac:dyDescent="0.25">
      <c r="A256" s="190">
        <v>490911</v>
      </c>
      <c r="B256" s="86" t="s">
        <v>344</v>
      </c>
      <c r="C256" s="86" t="s">
        <v>394</v>
      </c>
      <c r="D256" s="86" t="s">
        <v>2743</v>
      </c>
      <c r="E256" s="86" t="s">
        <v>1323</v>
      </c>
      <c r="F256" s="86" t="s">
        <v>3094</v>
      </c>
      <c r="G256" s="86" t="s">
        <v>1232</v>
      </c>
      <c r="H256" s="86" t="s">
        <v>1232</v>
      </c>
      <c r="J256" s="86">
        <v>0</v>
      </c>
      <c r="K256" s="86">
        <v>0</v>
      </c>
    </row>
    <row r="257" spans="1:69" x14ac:dyDescent="0.25">
      <c r="A257" s="190">
        <v>551195</v>
      </c>
      <c r="B257" s="86" t="s">
        <v>351</v>
      </c>
      <c r="D257" s="86">
        <v>650</v>
      </c>
      <c r="E257" s="86" t="s">
        <v>1324</v>
      </c>
      <c r="F257" s="86" t="s">
        <v>3095</v>
      </c>
      <c r="G257" s="86" t="s">
        <v>1232</v>
      </c>
      <c r="H257" s="86" t="s">
        <v>1232</v>
      </c>
      <c r="J257" s="86">
        <v>0</v>
      </c>
      <c r="K257" s="86">
        <v>0</v>
      </c>
    </row>
    <row r="258" spans="1:69" x14ac:dyDescent="0.25">
      <c r="A258" s="190">
        <v>559004</v>
      </c>
      <c r="B258" s="86" t="s">
        <v>1325</v>
      </c>
      <c r="C258" s="86" t="s">
        <v>622</v>
      </c>
      <c r="E258" s="86" t="s">
        <v>1326</v>
      </c>
      <c r="F258" s="86" t="s">
        <v>3096</v>
      </c>
      <c r="G258" s="86" t="s">
        <v>180</v>
      </c>
      <c r="H258" s="86" t="s">
        <v>180</v>
      </c>
      <c r="I258" s="86" t="s">
        <v>1327</v>
      </c>
      <c r="J258" s="86">
        <v>0</v>
      </c>
      <c r="K258" s="86">
        <v>0</v>
      </c>
      <c r="L258" s="86" t="s">
        <v>2848</v>
      </c>
      <c r="V258" s="86">
        <v>-0.37655408466300899</v>
      </c>
      <c r="AD258" s="86">
        <v>-6.5273556231003102E-2</v>
      </c>
      <c r="AE258" s="86">
        <v>-0.32341269841269837</v>
      </c>
      <c r="AF258" s="86">
        <v>-9.8606803524836278E-2</v>
      </c>
      <c r="AK258" s="86">
        <v>-0.42113453105106802</v>
      </c>
      <c r="AM258" s="86">
        <v>0.1558026103353605</v>
      </c>
      <c r="AQ258" s="86">
        <v>0.26796365372265191</v>
      </c>
      <c r="AS258" s="86">
        <v>0.58032047102880258</v>
      </c>
      <c r="BF258" s="86">
        <v>6.2489907960600721E-2</v>
      </c>
      <c r="BG258" s="86">
        <v>-6.527355623100306E-2</v>
      </c>
    </row>
    <row r="259" spans="1:69" x14ac:dyDescent="0.25">
      <c r="A259" s="190">
        <v>244862</v>
      </c>
      <c r="B259" s="86" t="s">
        <v>1328</v>
      </c>
      <c r="C259" s="86" t="s">
        <v>1329</v>
      </c>
      <c r="E259" s="86" t="s">
        <v>1330</v>
      </c>
      <c r="F259" s="86" t="s">
        <v>3097</v>
      </c>
      <c r="G259" s="86" t="s">
        <v>180</v>
      </c>
      <c r="H259" s="86" t="s">
        <v>180</v>
      </c>
      <c r="I259" s="86" t="s">
        <v>1331</v>
      </c>
      <c r="J259" s="86">
        <v>0</v>
      </c>
      <c r="K259" s="86">
        <v>0</v>
      </c>
      <c r="L259" s="86" t="s">
        <v>2848</v>
      </c>
      <c r="U259" s="86">
        <v>-4.858318747339041E-2</v>
      </c>
      <c r="V259" s="86">
        <v>-0.25511822121991601</v>
      </c>
      <c r="W259" s="86">
        <v>-1.7007273986837549E-2</v>
      </c>
      <c r="X259" s="86">
        <v>0.60033259423503327</v>
      </c>
      <c r="Y259" s="86">
        <v>0.48477366255144028</v>
      </c>
      <c r="Z259" s="86">
        <v>-0.18016194331983801</v>
      </c>
      <c r="AA259" s="86">
        <v>0.50091148470731195</v>
      </c>
      <c r="AC259" s="86">
        <v>-3.1862228776069097E-2</v>
      </c>
      <c r="AD259" s="86">
        <v>-7.4132909716706441E-2</v>
      </c>
      <c r="AE259" s="86">
        <v>-0.27053122626839771</v>
      </c>
      <c r="AF259" s="86">
        <v>-0.1794619422572179</v>
      </c>
      <c r="AG259" s="86">
        <v>-0.14462242562929059</v>
      </c>
      <c r="AH259" s="86">
        <v>-0.17375630857966839</v>
      </c>
      <c r="AI259" s="86">
        <v>-0.19867986798679871</v>
      </c>
      <c r="AJ259" s="86">
        <v>-5.1413881748072023E-2</v>
      </c>
      <c r="AK259" s="86">
        <v>-0.35470249520153552</v>
      </c>
      <c r="AL259" s="86">
        <v>-0.12441502909484201</v>
      </c>
      <c r="AM259" s="86">
        <v>0.1100419395243237</v>
      </c>
      <c r="AP259" s="86">
        <v>0.1278927465301902</v>
      </c>
      <c r="AQ259" s="86">
        <v>0.19327641327882031</v>
      </c>
      <c r="AR259" s="86">
        <v>-0.97513619080683911</v>
      </c>
      <c r="AS259" s="86">
        <v>0.56780918620201615</v>
      </c>
      <c r="AT259" s="86">
        <v>-6.4936356404136863E-2</v>
      </c>
      <c r="BF259" s="86">
        <v>3.7750130091300571E-2</v>
      </c>
      <c r="BI259" s="86">
        <v>-9.0616441647047519E-2</v>
      </c>
      <c r="BJ259" s="86">
        <v>8.6860041210968575E-2</v>
      </c>
      <c r="BK259" s="86">
        <v>-4.8757960235282671E-2</v>
      </c>
      <c r="BL259" s="86">
        <v>6.132461161079128E-4</v>
      </c>
      <c r="BM259" s="86">
        <v>-0.1141981613891726</v>
      </c>
      <c r="BN259" s="86">
        <v>-2.1134836983234151E-2</v>
      </c>
      <c r="BO259" s="86">
        <v>3.3028341887971317E-2</v>
      </c>
      <c r="BP259" s="86">
        <v>9.0732339598185385E-2</v>
      </c>
      <c r="BQ259" s="86">
        <v>-6.5695233390961061E-3</v>
      </c>
    </row>
    <row r="260" spans="1:69" x14ac:dyDescent="0.25">
      <c r="A260" s="190">
        <v>427906</v>
      </c>
      <c r="B260" s="86" t="s">
        <v>1176</v>
      </c>
      <c r="C260" s="86" t="s">
        <v>1177</v>
      </c>
      <c r="E260" s="86" t="s">
        <v>1332</v>
      </c>
      <c r="F260" s="86" t="s">
        <v>3098</v>
      </c>
      <c r="G260" s="86" t="s">
        <v>180</v>
      </c>
      <c r="H260" s="86" t="s">
        <v>180</v>
      </c>
      <c r="J260" s="86">
        <v>0</v>
      </c>
      <c r="K260" s="86">
        <v>0</v>
      </c>
      <c r="L260" s="86" t="s">
        <v>2848</v>
      </c>
      <c r="M260" s="86">
        <v>-1.584734799482523E-2</v>
      </c>
      <c r="N260" s="86">
        <v>4.4009241940807797E-3</v>
      </c>
      <c r="O260" s="86">
        <v>1.564991655850179E-2</v>
      </c>
      <c r="P260" s="86">
        <v>8.7709680956038483E-4</v>
      </c>
      <c r="Q260" s="86">
        <v>2.869699132329195E-2</v>
      </c>
      <c r="R260" s="86">
        <v>-6.4875200600949201E-2</v>
      </c>
      <c r="S260" s="86">
        <v>-3.332039109103091E-2</v>
      </c>
      <c r="T260" s="86">
        <v>8.7709680956038483E-4</v>
      </c>
      <c r="U260" s="86">
        <v>0.10183619231698481</v>
      </c>
      <c r="V260" s="86">
        <v>-0.14454013089906989</v>
      </c>
      <c r="W260" s="86">
        <v>0.28111209179170338</v>
      </c>
      <c r="X260" s="86">
        <v>0.93377709506741779</v>
      </c>
      <c r="AC260" s="86">
        <v>-2.6017099056603859E-2</v>
      </c>
      <c r="AD260" s="86">
        <v>-0.13284822590874179</v>
      </c>
      <c r="AE260" s="86">
        <v>-0.2330459770114941</v>
      </c>
      <c r="AF260" s="86">
        <v>-0.1827748628666826</v>
      </c>
      <c r="AG260" s="86">
        <v>-0.12702581032412971</v>
      </c>
      <c r="AH260" s="86">
        <v>-4.1453028591292317E-2</v>
      </c>
      <c r="AK260" s="86">
        <v>-0.36346291438111128</v>
      </c>
      <c r="AL260" s="86">
        <v>0.1194837173053431</v>
      </c>
      <c r="AM260" s="86">
        <v>0.24851726328104001</v>
      </c>
      <c r="AN260" s="86">
        <v>3.136022723267073E-3</v>
      </c>
      <c r="AP260" s="86">
        <v>9.3742867786210951E-2</v>
      </c>
      <c r="AQ260" s="86">
        <v>0.21884490174177701</v>
      </c>
      <c r="AR260" s="86">
        <v>1.2714129995332031</v>
      </c>
      <c r="AS260" s="86">
        <v>1.134225402177707</v>
      </c>
      <c r="AT260" s="86">
        <v>-2.5472353177648729E-2</v>
      </c>
      <c r="AU260" s="86">
        <v>-5.0251256281406143E-3</v>
      </c>
      <c r="AV260" s="86">
        <v>1.1199703319117351E-2</v>
      </c>
      <c r="AW260" s="86">
        <v>4.4009241940807797E-3</v>
      </c>
      <c r="BF260" s="86">
        <v>0.10284287670129651</v>
      </c>
      <c r="BG260" s="86">
        <v>3.8447495253395747E-2</v>
      </c>
      <c r="BH260" s="86">
        <v>2.2432403923912769E-2</v>
      </c>
      <c r="BI260" s="86">
        <v>-7.0910278895422785E-2</v>
      </c>
      <c r="BJ260" s="86">
        <v>3.438575711588987E-2</v>
      </c>
      <c r="BK260" s="86">
        <v>3.6141129320833132E-2</v>
      </c>
      <c r="BL260" s="86">
        <v>1.036054703688505E-3</v>
      </c>
      <c r="BM260" s="86">
        <v>-7.9624646381011521E-2</v>
      </c>
      <c r="BN260" s="86">
        <v>-3.4804045970344033E-2</v>
      </c>
      <c r="BO260" s="86">
        <v>-1.840513841415314E-2</v>
      </c>
      <c r="BP260" s="86">
        <v>5.4375693567519923E-2</v>
      </c>
      <c r="BQ260" s="86">
        <v>-1.7627629783873111E-2</v>
      </c>
    </row>
    <row r="261" spans="1:69" x14ac:dyDescent="0.25">
      <c r="A261" s="190">
        <v>512387</v>
      </c>
      <c r="B261" s="86" t="s">
        <v>1380</v>
      </c>
      <c r="C261" s="86" t="s">
        <v>1381</v>
      </c>
      <c r="E261" s="86" t="s">
        <v>1382</v>
      </c>
      <c r="F261" s="86" t="s">
        <v>3099</v>
      </c>
      <c r="G261" s="86" t="s">
        <v>110</v>
      </c>
      <c r="H261" s="86" t="s">
        <v>110</v>
      </c>
      <c r="J261" s="86">
        <v>0</v>
      </c>
      <c r="K261" s="86">
        <v>0</v>
      </c>
      <c r="L261" s="86" t="s">
        <v>2848</v>
      </c>
      <c r="W261" s="86">
        <v>0.1164856860809478</v>
      </c>
      <c r="AE261" s="86">
        <v>-0.16506550218340621</v>
      </c>
      <c r="AF261" s="86">
        <v>-5.9113300492610894E-3</v>
      </c>
      <c r="AG261" s="86">
        <v>-1.0000000000000011E-3</v>
      </c>
      <c r="AK261" s="86">
        <v>-0.16506550218340621</v>
      </c>
      <c r="AM261" s="86">
        <v>-1.197453912084145E-3</v>
      </c>
      <c r="AQ261" s="86">
        <v>9.5368722524392047E-2</v>
      </c>
      <c r="AS261" s="86">
        <v>-1.5678835376387729E-2</v>
      </c>
    </row>
    <row r="262" spans="1:69" x14ac:dyDescent="0.25">
      <c r="A262" s="190">
        <v>514700</v>
      </c>
      <c r="B262" s="86" t="s">
        <v>1380</v>
      </c>
      <c r="C262" s="86" t="s">
        <v>1383</v>
      </c>
      <c r="E262" s="86" t="s">
        <v>1384</v>
      </c>
      <c r="F262" s="86" t="s">
        <v>3100</v>
      </c>
      <c r="G262" s="86" t="s">
        <v>113</v>
      </c>
      <c r="H262" s="86" t="s">
        <v>2674</v>
      </c>
      <c r="J262" s="86">
        <v>0</v>
      </c>
      <c r="K262" s="86">
        <v>0</v>
      </c>
      <c r="L262" s="86" t="s">
        <v>2848</v>
      </c>
      <c r="M262" s="86">
        <v>5.3763440860215006E-3</v>
      </c>
      <c r="N262" s="86">
        <v>2.325581395348841E-2</v>
      </c>
      <c r="O262" s="86">
        <v>6.9335239456754794E-2</v>
      </c>
      <c r="P262" s="86">
        <v>-0.1057979677226539</v>
      </c>
      <c r="Q262" s="86">
        <v>-0.1137440758293838</v>
      </c>
      <c r="R262" s="86">
        <v>-0.1068656716417911</v>
      </c>
      <c r="S262" s="86">
        <v>0.45101842870999032</v>
      </c>
      <c r="T262" s="86">
        <v>-0.1057979677226539</v>
      </c>
      <c r="U262" s="86">
        <v>7.8658929722759563E-2</v>
      </c>
      <c r="V262" s="86">
        <v>8.6134453781512521E-2</v>
      </c>
      <c r="W262" s="86">
        <v>0.40275049115913553</v>
      </c>
      <c r="AC262" s="86">
        <v>-0.25499697153240458</v>
      </c>
      <c r="AD262" s="86">
        <v>-9.412435824301188E-2</v>
      </c>
      <c r="AE262" s="86">
        <v>-0.15394736842105261</v>
      </c>
      <c r="AF262" s="86">
        <v>-9.5272206303724946E-2</v>
      </c>
      <c r="AG262" s="86">
        <v>-1.0000000000000011E-3</v>
      </c>
      <c r="AK262" s="86">
        <v>-0.29834569309754699</v>
      </c>
      <c r="AL262" s="86">
        <v>-0.26336119254606621</v>
      </c>
      <c r="AM262" s="86">
        <v>0.1435896086211359</v>
      </c>
      <c r="AN262" s="86">
        <v>-0.3292573814266091</v>
      </c>
      <c r="AP262" s="86">
        <v>0.44466047295580152</v>
      </c>
      <c r="AQ262" s="86">
        <v>0.19664769385965231</v>
      </c>
      <c r="AR262" s="86">
        <v>-0.59294456145803098</v>
      </c>
      <c r="AS262" s="86">
        <v>0.72867262880271189</v>
      </c>
      <c r="AT262" s="86">
        <v>-9.3245666467423827E-2</v>
      </c>
      <c r="AU262" s="86">
        <v>-0.104152933421226</v>
      </c>
      <c r="AV262" s="86">
        <v>4.5032165832737718E-2</v>
      </c>
      <c r="AW262" s="86">
        <v>2.325581395348841E-2</v>
      </c>
      <c r="BF262" s="86">
        <v>5.738233397807857E-2</v>
      </c>
      <c r="BG262" s="86">
        <v>4.0853658536585513E-2</v>
      </c>
      <c r="BH262" s="86">
        <v>-1.6403046280023429E-2</v>
      </c>
      <c r="BI262" s="86">
        <v>-3.5735556879094688E-2</v>
      </c>
      <c r="BJ262" s="86">
        <v>2.0382952439777609E-2</v>
      </c>
      <c r="BK262" s="86">
        <v>4.9031476997578823E-2</v>
      </c>
      <c r="BL262" s="86">
        <v>6.9244085401038991E-3</v>
      </c>
      <c r="BM262" s="86">
        <v>-7.851002865329515E-2</v>
      </c>
      <c r="BN262" s="86">
        <v>2.3752969121140222E-3</v>
      </c>
      <c r="BO262" s="86">
        <v>-4.4431279620853033E-2</v>
      </c>
      <c r="BP262" s="86">
        <v>5.5796652200867942E-2</v>
      </c>
      <c r="BQ262" s="86">
        <v>-1.4142604596346531E-2</v>
      </c>
    </row>
    <row r="263" spans="1:69" x14ac:dyDescent="0.25">
      <c r="A263" s="190">
        <v>514702</v>
      </c>
      <c r="B263" s="86" t="s">
        <v>1380</v>
      </c>
      <c r="C263" s="86" t="s">
        <v>1385</v>
      </c>
      <c r="E263" s="86" t="s">
        <v>1386</v>
      </c>
      <c r="F263" s="86" t="s">
        <v>3100</v>
      </c>
      <c r="G263" s="86" t="s">
        <v>113</v>
      </c>
      <c r="H263" s="86" t="s">
        <v>2670</v>
      </c>
      <c r="J263" s="86">
        <v>0</v>
      </c>
      <c r="K263" s="86">
        <v>0</v>
      </c>
      <c r="L263" s="86" t="s">
        <v>2848</v>
      </c>
      <c r="M263" s="86">
        <v>-2.2522522522522629E-2</v>
      </c>
      <c r="N263" s="86">
        <v>-1.555411535968898E-2</v>
      </c>
      <c r="O263" s="86">
        <v>-2.377892030848339E-2</v>
      </c>
      <c r="P263" s="86">
        <v>6.5217391304347894E-2</v>
      </c>
      <c r="Q263" s="86">
        <v>0.11609110947832479</v>
      </c>
      <c r="R263" s="86">
        <v>0.1202064896755162</v>
      </c>
      <c r="S263" s="86">
        <v>0.49360865290068839</v>
      </c>
      <c r="T263" s="86">
        <v>6.5217391304347894E-2</v>
      </c>
      <c r="U263" s="86">
        <v>0.2105263157894737</v>
      </c>
      <c r="V263" s="86">
        <v>2.3457862728062381E-2</v>
      </c>
      <c r="W263" s="86">
        <v>0.13064833005893919</v>
      </c>
      <c r="AC263" s="86">
        <v>-3.7998733375554178E-2</v>
      </c>
      <c r="AD263" s="86">
        <v>0</v>
      </c>
      <c r="AE263" s="86">
        <v>-0.1638078902229845</v>
      </c>
      <c r="AF263" s="86">
        <v>-0.17136498516320481</v>
      </c>
      <c r="AG263" s="86">
        <v>0</v>
      </c>
      <c r="AK263" s="86">
        <v>-0.27670623145400602</v>
      </c>
      <c r="AL263" s="86">
        <v>0.45761252309144901</v>
      </c>
      <c r="AM263" s="86">
        <v>0.1327903374251862</v>
      </c>
      <c r="AN263" s="86">
        <v>0.2531231238850804</v>
      </c>
      <c r="AP263" s="86">
        <v>0.1191830436665732</v>
      </c>
      <c r="AQ263" s="86">
        <v>0.1591128991533691</v>
      </c>
      <c r="AR263" s="86">
        <v>3.8370786014024079</v>
      </c>
      <c r="AS263" s="86">
        <v>0.83269503316034921</v>
      </c>
      <c r="AT263" s="86">
        <v>2.244039270687237E-2</v>
      </c>
      <c r="AU263" s="86">
        <v>6.6529492455418282E-2</v>
      </c>
      <c r="AV263" s="86">
        <v>-8.3547557840617515E-3</v>
      </c>
      <c r="AW263" s="86">
        <v>-1.555411535968898E-2</v>
      </c>
      <c r="BH263" s="86">
        <v>3.3541341653666068E-2</v>
      </c>
      <c r="BI263" s="86">
        <v>-9.8113207547169123E-3</v>
      </c>
      <c r="BJ263" s="86">
        <v>-2.6676829268292849E-2</v>
      </c>
      <c r="BK263" s="86">
        <v>5.2466718872357321E-2</v>
      </c>
      <c r="BL263" s="86">
        <v>4.5386904761904663E-2</v>
      </c>
      <c r="BM263" s="86">
        <v>-1.138790035587189E-2</v>
      </c>
      <c r="BN263" s="86">
        <v>-4.6250875963559923E-2</v>
      </c>
      <c r="BO263" s="86">
        <v>0</v>
      </c>
      <c r="BP263" s="86">
        <v>4.3350477590007319E-2</v>
      </c>
      <c r="BQ263" s="86">
        <v>4.2253521126760507E-3</v>
      </c>
    </row>
    <row r="264" spans="1:69" x14ac:dyDescent="0.25">
      <c r="A264" s="190">
        <v>517315</v>
      </c>
      <c r="B264" s="86" t="s">
        <v>1380</v>
      </c>
      <c r="C264" s="86" t="s">
        <v>1385</v>
      </c>
      <c r="E264" s="86" t="s">
        <v>1387</v>
      </c>
      <c r="F264" s="86" t="s">
        <v>3101</v>
      </c>
      <c r="G264" s="86" t="s">
        <v>420</v>
      </c>
      <c r="H264" s="86" t="s">
        <v>420</v>
      </c>
      <c r="I264" s="86" t="s">
        <v>1388</v>
      </c>
      <c r="J264" s="86">
        <v>0</v>
      </c>
      <c r="K264" s="86">
        <v>0</v>
      </c>
      <c r="L264" s="86" t="s">
        <v>2848</v>
      </c>
      <c r="M264" s="86">
        <v>2.0586098328894131E-3</v>
      </c>
      <c r="N264" s="86">
        <v>1.3310745401742259E-3</v>
      </c>
      <c r="O264" s="86">
        <v>1.2418180705939809E-2</v>
      </c>
      <c r="P264" s="86">
        <v>3.8073135545380499E-2</v>
      </c>
      <c r="Q264" s="86">
        <v>9.7334571011802096E-2</v>
      </c>
      <c r="R264" s="86">
        <v>0.14978463248575791</v>
      </c>
      <c r="S264" s="86">
        <v>0.44667832167832189</v>
      </c>
      <c r="T264" s="86">
        <v>3.8073135545380499E-2</v>
      </c>
      <c r="U264" s="86">
        <v>0.15111913357400719</v>
      </c>
      <c r="V264" s="86">
        <v>7.9501169134840399E-2</v>
      </c>
      <c r="W264" s="86">
        <v>0.26778656126482198</v>
      </c>
      <c r="AC264" s="86">
        <v>-2.779665204768638E-3</v>
      </c>
      <c r="AD264" s="86">
        <v>-2.2116480128678249E-3</v>
      </c>
      <c r="AE264" s="86">
        <v>-2.1802325581394559E-3</v>
      </c>
      <c r="AF264" s="86">
        <v>0</v>
      </c>
      <c r="AG264" s="86">
        <v>-2.0000000000000022E-3</v>
      </c>
      <c r="AK264" s="86">
        <v>-2.779665204768638E-3</v>
      </c>
      <c r="AL264" s="86">
        <v>0.15335724647085061</v>
      </c>
      <c r="AM264" s="86">
        <v>0.15867508474911701</v>
      </c>
      <c r="AN264" s="86">
        <v>0.14276510763655481</v>
      </c>
      <c r="AP264" s="86">
        <v>1.9969726871312231E-2</v>
      </c>
      <c r="AQ264" s="86">
        <v>2.2705669462310351E-2</v>
      </c>
      <c r="AR264" s="86">
        <v>7.6645730243961374</v>
      </c>
      <c r="AS264" s="86">
        <v>6.9752300597689372</v>
      </c>
      <c r="AT264" s="86">
        <v>1.542996926550844E-2</v>
      </c>
      <c r="AU264" s="86">
        <v>5.5593304095373766E-3</v>
      </c>
      <c r="AV264" s="86">
        <v>1.1072368018596681E-2</v>
      </c>
      <c r="AW264" s="86">
        <v>1.3310745401742259E-3</v>
      </c>
      <c r="BF264" s="86">
        <v>7.9422382671479053E-3</v>
      </c>
      <c r="BG264" s="86">
        <v>1.0028653295129031E-2</v>
      </c>
      <c r="BH264" s="86">
        <v>1.8510638297872362E-2</v>
      </c>
      <c r="BI264" s="86">
        <v>1.1280551493628501E-2</v>
      </c>
      <c r="BJ264" s="86">
        <v>3.7182400330511012E-3</v>
      </c>
      <c r="BK264" s="86">
        <v>9.5355697331411804E-3</v>
      </c>
      <c r="BL264" s="86">
        <v>7.3389508018482097E-3</v>
      </c>
      <c r="BM264" s="86">
        <v>8.7021046950890302E-3</v>
      </c>
      <c r="BN264" s="86">
        <v>6.4731398064732382E-3</v>
      </c>
      <c r="BO264" s="86">
        <v>1.0674976793528799E-2</v>
      </c>
      <c r="BP264" s="86">
        <v>1.7647444728727809E-2</v>
      </c>
      <c r="BQ264" s="86">
        <v>1.9243063546861009E-2</v>
      </c>
    </row>
    <row r="265" spans="1:69" x14ac:dyDescent="0.25">
      <c r="A265" s="190">
        <v>520641</v>
      </c>
      <c r="B265" s="86" t="s">
        <v>1380</v>
      </c>
      <c r="E265" s="86" t="s">
        <v>1389</v>
      </c>
      <c r="F265" s="86" t="s">
        <v>3102</v>
      </c>
      <c r="G265" s="86" t="s">
        <v>1232</v>
      </c>
      <c r="H265" s="86" t="s">
        <v>1232</v>
      </c>
      <c r="I265" s="86" t="s">
        <v>1390</v>
      </c>
      <c r="J265" s="86">
        <v>0</v>
      </c>
      <c r="K265" s="86">
        <v>0</v>
      </c>
      <c r="L265" s="86" t="s">
        <v>2848</v>
      </c>
      <c r="W265" s="86">
        <v>2.637003968253969</v>
      </c>
      <c r="AE265" s="86">
        <v>0</v>
      </c>
      <c r="AF265" s="86">
        <v>-5.2699988183859119E-2</v>
      </c>
      <c r="AK265" s="86">
        <v>-5.2699988183859119E-2</v>
      </c>
      <c r="AM265" s="86">
        <v>14.122185321014181</v>
      </c>
      <c r="AQ265" s="86">
        <v>0.74935475074889102</v>
      </c>
      <c r="AS265" s="86">
        <v>18.84539664332895</v>
      </c>
    </row>
    <row r="266" spans="1:69" x14ac:dyDescent="0.25">
      <c r="A266" s="190">
        <v>534344</v>
      </c>
      <c r="B266" s="86" t="s">
        <v>1380</v>
      </c>
      <c r="E266" s="86" t="s">
        <v>1391</v>
      </c>
      <c r="F266" s="86" t="s">
        <v>3103</v>
      </c>
      <c r="G266" s="86" t="s">
        <v>474</v>
      </c>
      <c r="H266" s="86" t="s">
        <v>367</v>
      </c>
      <c r="J266" s="86">
        <v>0</v>
      </c>
      <c r="K266" s="86">
        <v>0</v>
      </c>
      <c r="L266" s="86" t="s">
        <v>2848</v>
      </c>
      <c r="V266" s="86">
        <v>-1.135442011354426E-2</v>
      </c>
      <c r="AD266" s="86">
        <v>0</v>
      </c>
      <c r="AE266" s="86">
        <v>-8.6726998491704357E-2</v>
      </c>
      <c r="AF266" s="86">
        <v>-2.1978021978022001E-2</v>
      </c>
      <c r="AK266" s="86">
        <v>-8.6726998491704357E-2</v>
      </c>
      <c r="AM266" s="86">
        <v>0.1093215616769487</v>
      </c>
      <c r="AQ266" s="86">
        <v>0.1082161622099025</v>
      </c>
      <c r="AS266" s="86">
        <v>1.007462682672553</v>
      </c>
      <c r="BI266" s="86">
        <v>-7.0257611241216766E-3</v>
      </c>
    </row>
    <row r="267" spans="1:69" x14ac:dyDescent="0.25">
      <c r="A267" s="190">
        <v>540856</v>
      </c>
      <c r="B267" s="86" t="s">
        <v>1380</v>
      </c>
      <c r="C267" s="86" t="s">
        <v>1385</v>
      </c>
      <c r="E267" s="86" t="s">
        <v>1392</v>
      </c>
      <c r="F267" s="86" t="s">
        <v>3104</v>
      </c>
      <c r="G267" s="86" t="s">
        <v>1232</v>
      </c>
      <c r="H267" s="86" t="s">
        <v>1232</v>
      </c>
      <c r="I267" s="86" t="s">
        <v>1393</v>
      </c>
      <c r="J267" s="86">
        <v>0</v>
      </c>
      <c r="K267" s="86">
        <v>0</v>
      </c>
      <c r="L267" s="86" t="s">
        <v>2848</v>
      </c>
      <c r="V267" s="86">
        <v>-0.1087447947650209</v>
      </c>
      <c r="AD267" s="86">
        <v>0</v>
      </c>
      <c r="AE267" s="86">
        <v>-0.1671314150103827</v>
      </c>
      <c r="AF267" s="86">
        <v>-4.7538104141877653E-2</v>
      </c>
      <c r="AK267" s="86">
        <v>-0.20460082724233669</v>
      </c>
      <c r="AM267" s="86">
        <v>0.25099474980740138</v>
      </c>
      <c r="AQ267" s="86">
        <v>0.17646110693262251</v>
      </c>
      <c r="AS267" s="86">
        <v>1.420692284984316</v>
      </c>
      <c r="BF267" s="86">
        <v>7.0084100921103953E-3</v>
      </c>
    </row>
    <row r="268" spans="1:69" x14ac:dyDescent="0.25">
      <c r="A268" s="190">
        <v>361906</v>
      </c>
      <c r="B268" s="86" t="s">
        <v>1394</v>
      </c>
      <c r="C268" s="86" t="s">
        <v>1395</v>
      </c>
      <c r="E268" s="86" t="s">
        <v>1396</v>
      </c>
      <c r="F268" s="86" t="s">
        <v>3105</v>
      </c>
      <c r="G268" s="86" t="s">
        <v>180</v>
      </c>
      <c r="H268" s="86" t="s">
        <v>180</v>
      </c>
      <c r="J268" s="86">
        <v>0</v>
      </c>
      <c r="K268" s="86">
        <v>0</v>
      </c>
      <c r="L268" s="86" t="s">
        <v>2848</v>
      </c>
      <c r="M268" s="86">
        <v>-4.8465562017630637E-2</v>
      </c>
      <c r="N268" s="86">
        <v>6.6558315919820199E-3</v>
      </c>
      <c r="O268" s="86">
        <v>8.2473368841544659E-2</v>
      </c>
      <c r="P268" s="86">
        <v>-7.8612286822391853E-2</v>
      </c>
      <c r="Q268" s="86">
        <v>-2.7386760884601791E-2</v>
      </c>
      <c r="R268" s="86">
        <v>-0.1095212829684906</v>
      </c>
      <c r="S268" s="86">
        <v>0.29697120777763941</v>
      </c>
      <c r="T268" s="86">
        <v>-7.8612286822391853E-2</v>
      </c>
      <c r="U268" s="86">
        <v>7.8602536674816648E-2</v>
      </c>
      <c r="V268" s="86">
        <v>-0.33387622149837137</v>
      </c>
      <c r="W268" s="86">
        <v>1.049441952644206</v>
      </c>
      <c r="X268" s="86">
        <v>2.439282511210763</v>
      </c>
      <c r="Y268" s="86">
        <v>0.71012269938650308</v>
      </c>
      <c r="AC268" s="86">
        <v>-0.31285053347181568</v>
      </c>
      <c r="AD268" s="86">
        <v>-0.23475827763096541</v>
      </c>
      <c r="AE268" s="86">
        <v>-0.35215698611821161</v>
      </c>
      <c r="AF268" s="86">
        <v>-0.1296536944577435</v>
      </c>
      <c r="AG268" s="86">
        <v>-0.10718394110203611</v>
      </c>
      <c r="AH268" s="86">
        <v>-0.33180147058823528</v>
      </c>
      <c r="AI268" s="86">
        <v>-0.37367915465898172</v>
      </c>
      <c r="AK268" s="86">
        <v>-0.55423251255665817</v>
      </c>
      <c r="AL268" s="86">
        <v>0.1420089143140861</v>
      </c>
      <c r="AM268" s="86">
        <v>0.40651073518590303</v>
      </c>
      <c r="AN268" s="86">
        <v>-0.25353640740439748</v>
      </c>
      <c r="AP268" s="86">
        <v>0.62481360845766754</v>
      </c>
      <c r="AQ268" s="86">
        <v>0.37819592479324893</v>
      </c>
      <c r="AR268" s="86">
        <v>0.22680539573307831</v>
      </c>
      <c r="AS268" s="86">
        <v>1.074080633786676</v>
      </c>
      <c r="AT268" s="86">
        <v>-0.18200010625675181</v>
      </c>
      <c r="AU268" s="86">
        <v>-1.725481705996967E-2</v>
      </c>
      <c r="AV268" s="86">
        <v>7.5316245006657789E-2</v>
      </c>
      <c r="AW268" s="86">
        <v>6.6558315919820199E-3</v>
      </c>
      <c r="BF268" s="86">
        <v>0.1493734718826405</v>
      </c>
      <c r="BG268" s="86">
        <v>2.0773781825433661E-2</v>
      </c>
      <c r="BH268" s="86">
        <v>-3.9985672885936567E-2</v>
      </c>
      <c r="BI268" s="86">
        <v>-7.3092968829494556E-3</v>
      </c>
      <c r="BJ268" s="86">
        <v>-2.9452464337575871E-2</v>
      </c>
      <c r="BK268" s="86">
        <v>5.3845206034042858E-2</v>
      </c>
      <c r="BL268" s="86">
        <v>-8.0591281109069657E-2</v>
      </c>
      <c r="BM268" s="86">
        <v>-0.1025524570805704</v>
      </c>
      <c r="BN268" s="86">
        <v>5.2618720989232592E-3</v>
      </c>
      <c r="BO268" s="86">
        <v>-5.5166096498607382E-2</v>
      </c>
      <c r="BP268" s="86">
        <v>5.8387084009338792E-2</v>
      </c>
      <c r="BQ268" s="86">
        <v>2.624357087036322E-2</v>
      </c>
    </row>
    <row r="269" spans="1:69" x14ac:dyDescent="0.25">
      <c r="A269" s="190">
        <v>406716</v>
      </c>
      <c r="B269" s="86" t="s">
        <v>1398</v>
      </c>
      <c r="C269" s="86" t="s">
        <v>1399</v>
      </c>
      <c r="E269" s="86" t="s">
        <v>1400</v>
      </c>
      <c r="F269" s="86" t="s">
        <v>3057</v>
      </c>
      <c r="G269" s="86" t="s">
        <v>474</v>
      </c>
      <c r="H269" s="86" t="s">
        <v>367</v>
      </c>
      <c r="I269" s="86" t="s">
        <v>1401</v>
      </c>
      <c r="J269" s="86">
        <v>0</v>
      </c>
      <c r="K269" s="86">
        <v>0</v>
      </c>
      <c r="L269" s="86" t="s">
        <v>2848</v>
      </c>
      <c r="V269" s="86">
        <v>-0.1829994585814835</v>
      </c>
      <c r="W269" s="86">
        <v>0.29070580013976238</v>
      </c>
      <c r="X269" s="86">
        <v>0.36156041864890592</v>
      </c>
      <c r="AD269" s="86">
        <v>-0.11643379906852951</v>
      </c>
      <c r="AE269" s="86">
        <v>-0.30811554332874841</v>
      </c>
      <c r="AF269" s="86">
        <v>-0.15075614366729689</v>
      </c>
      <c r="AG269" s="86">
        <v>-5.4097056483691203E-2</v>
      </c>
      <c r="AH269" s="86">
        <v>-7.5160403299725093E-2</v>
      </c>
      <c r="AK269" s="86">
        <v>-0.39110499770747359</v>
      </c>
      <c r="AM269" s="86">
        <v>8.5162017445740812E-2</v>
      </c>
      <c r="AQ269" s="86">
        <v>0.17563783223747731</v>
      </c>
      <c r="AS269" s="86">
        <v>0.48317722768614563</v>
      </c>
      <c r="BF269" s="86">
        <v>-2.054340622929085E-2</v>
      </c>
      <c r="BG269" s="86">
        <v>1.6914749661705031E-2</v>
      </c>
      <c r="BH269" s="86">
        <v>-9.0485695276114386E-2</v>
      </c>
    </row>
    <row r="270" spans="1:69" x14ac:dyDescent="0.25">
      <c r="A270" s="190">
        <v>493584</v>
      </c>
      <c r="B270" s="86" t="s">
        <v>1402</v>
      </c>
      <c r="C270" s="86" t="s">
        <v>1403</v>
      </c>
      <c r="E270" s="86" t="s">
        <v>1404</v>
      </c>
      <c r="F270" s="86" t="s">
        <v>3106</v>
      </c>
      <c r="G270" s="86" t="s">
        <v>180</v>
      </c>
      <c r="H270" s="86" t="s">
        <v>180</v>
      </c>
      <c r="I270" s="86" t="s">
        <v>1405</v>
      </c>
      <c r="J270" s="86">
        <v>0</v>
      </c>
      <c r="K270" s="86">
        <v>0</v>
      </c>
      <c r="L270" s="86" t="s">
        <v>2848</v>
      </c>
      <c r="M270" s="86">
        <v>-1.7589893100097179E-2</v>
      </c>
      <c r="N270" s="86">
        <v>5.6705133306802491E-3</v>
      </c>
      <c r="O270" s="86">
        <v>-7.7542206517471346E-3</v>
      </c>
      <c r="P270" s="86">
        <v>6.5717415115005284E-3</v>
      </c>
      <c r="Q270" s="86">
        <v>-2.573245952197389E-2</v>
      </c>
      <c r="R270" s="86">
        <v>-0.1025390625000001</v>
      </c>
      <c r="S270" s="86">
        <v>-0.1130121961919803</v>
      </c>
      <c r="T270" s="86">
        <v>6.5717415115005284E-3</v>
      </c>
      <c r="U270" s="86">
        <v>-9.0719782707107344E-2</v>
      </c>
      <c r="V270" s="86">
        <v>-0.23298611111111101</v>
      </c>
      <c r="W270" s="86">
        <v>0.27467469239621128</v>
      </c>
      <c r="AC270" s="86">
        <v>-7.7702360449802443E-2</v>
      </c>
      <c r="AD270" s="86">
        <v>-0.15431993156544049</v>
      </c>
      <c r="AE270" s="86">
        <v>-0.25559292294195052</v>
      </c>
      <c r="AF270" s="86">
        <v>-0.12348857165145501</v>
      </c>
      <c r="AG270" s="86">
        <v>-5.192346023520035E-2</v>
      </c>
      <c r="AK270" s="86">
        <v>-0.39640655042100381</v>
      </c>
      <c r="AL270" s="86">
        <v>0.12340848424694779</v>
      </c>
      <c r="AM270" s="86">
        <v>1.8773912257878059E-2</v>
      </c>
      <c r="AN270" s="86">
        <v>2.3669499958214549E-2</v>
      </c>
      <c r="AP270" s="86">
        <v>0.18531202439390659</v>
      </c>
      <c r="AQ270" s="86">
        <v>0.17728741662224451</v>
      </c>
      <c r="AR270" s="86">
        <v>0.66434257604798852</v>
      </c>
      <c r="AS270" s="86">
        <v>0.10421549380920719</v>
      </c>
      <c r="AT270" s="86">
        <v>-4.7097480832420602E-2</v>
      </c>
      <c r="AU270" s="86">
        <v>3.9393939393939537E-2</v>
      </c>
      <c r="AV270" s="86">
        <v>-1.334903808402021E-2</v>
      </c>
      <c r="AW270" s="86">
        <v>5.6705133306802491E-3</v>
      </c>
      <c r="BF270" s="86">
        <v>4.4726120416477937E-2</v>
      </c>
      <c r="BG270" s="86">
        <v>-3.9344830574573053E-2</v>
      </c>
      <c r="BH270" s="86">
        <v>1.6508795669823991E-2</v>
      </c>
      <c r="BI270" s="86">
        <v>-4.8988285410010553E-2</v>
      </c>
      <c r="BJ270" s="86">
        <v>1.455767077267622E-2</v>
      </c>
      <c r="BK270" s="86">
        <v>3.6883738042678527E-2</v>
      </c>
      <c r="BL270" s="86">
        <v>-2.5192938880510881E-2</v>
      </c>
      <c r="BM270" s="86">
        <v>-6.3882063882063966E-2</v>
      </c>
      <c r="BN270" s="86">
        <v>2.9966167230546241E-3</v>
      </c>
      <c r="BO270" s="86">
        <v>-2.1877409406322431E-2</v>
      </c>
      <c r="BP270" s="86">
        <v>-1.064144250665078E-2</v>
      </c>
      <c r="BQ270" s="86">
        <v>4.6013804141242787E-3</v>
      </c>
    </row>
    <row r="271" spans="1:69" x14ac:dyDescent="0.25">
      <c r="A271" s="190">
        <v>439550</v>
      </c>
      <c r="B271" s="86" t="s">
        <v>1421</v>
      </c>
      <c r="C271" s="86" t="s">
        <v>1029</v>
      </c>
      <c r="D271" s="86">
        <v>120</v>
      </c>
      <c r="E271" s="86" t="s">
        <v>1422</v>
      </c>
      <c r="F271" s="86" t="s">
        <v>3107</v>
      </c>
      <c r="G271" s="86" t="s">
        <v>113</v>
      </c>
      <c r="H271" s="86" t="s">
        <v>2670</v>
      </c>
      <c r="J271" s="86">
        <v>0</v>
      </c>
      <c r="K271" s="86">
        <v>0</v>
      </c>
      <c r="L271" s="86" t="s">
        <v>2848</v>
      </c>
      <c r="M271" s="86">
        <v>1.1298620125967719E-2</v>
      </c>
      <c r="N271" s="86">
        <v>1.8595641646489192E-2</v>
      </c>
      <c r="O271" s="86">
        <v>4.3560230204405581E-2</v>
      </c>
      <c r="P271" s="86">
        <v>-5.7194083370685662E-2</v>
      </c>
      <c r="Q271" s="86">
        <v>-5.9260253141911412E-2</v>
      </c>
      <c r="R271" s="86">
        <v>-0.1093703688021339</v>
      </c>
      <c r="S271" s="86">
        <v>0.33329107505071009</v>
      </c>
      <c r="T271" s="86">
        <v>-5.7194083370685662E-2</v>
      </c>
      <c r="U271" s="86">
        <v>3.3731813548327327E-2</v>
      </c>
      <c r="V271" s="86">
        <v>-9.6760693061019643E-2</v>
      </c>
      <c r="W271" s="86">
        <v>0.54553686934023293</v>
      </c>
      <c r="X271" s="86">
        <v>0.54091498056413823</v>
      </c>
      <c r="AC271" s="86">
        <v>-0.1821840131699286</v>
      </c>
      <c r="AD271" s="86">
        <v>-0.10308493081122259</v>
      </c>
      <c r="AE271" s="86">
        <v>-0.19679079624583709</v>
      </c>
      <c r="AF271" s="86">
        <v>-7.0554181993608037E-2</v>
      </c>
      <c r="AG271" s="86">
        <v>-8.3209386878201966E-2</v>
      </c>
      <c r="AK271" s="86">
        <v>-0.2515275801456433</v>
      </c>
      <c r="AL271" s="86">
        <v>-9.2289274321730175E-2</v>
      </c>
      <c r="AM271" s="86">
        <v>0.22877177301505</v>
      </c>
      <c r="AN271" s="86">
        <v>-0.18969024185220229</v>
      </c>
      <c r="AP271" s="86">
        <v>0.35466801812686688</v>
      </c>
      <c r="AQ271" s="86">
        <v>0.21046819910384301</v>
      </c>
      <c r="AR271" s="86">
        <v>-0.26105283301028692</v>
      </c>
      <c r="AS271" s="86">
        <v>1.0855509639909591</v>
      </c>
      <c r="AT271" s="86">
        <v>-7.1492604213357236E-2</v>
      </c>
      <c r="AU271" s="86">
        <v>-5.3246439777938637E-2</v>
      </c>
      <c r="AV271" s="86">
        <v>2.450883111728519E-2</v>
      </c>
      <c r="AW271" s="86">
        <v>1.8595641646489192E-2</v>
      </c>
      <c r="BF271" s="86">
        <v>5.3702159206746369E-2</v>
      </c>
      <c r="BG271" s="86">
        <v>1.732553537663262E-2</v>
      </c>
      <c r="BH271" s="86">
        <v>6.0514372163411601E-4</v>
      </c>
      <c r="BI271" s="86">
        <v>-7.2573329301482969E-3</v>
      </c>
      <c r="BJ271" s="86">
        <v>-1.771028240720585E-2</v>
      </c>
      <c r="BK271" s="86">
        <v>2.9680163019402791E-2</v>
      </c>
      <c r="BL271" s="86">
        <v>2.7964205816557448E-3</v>
      </c>
      <c r="BM271" s="86">
        <v>-7.211806598309678E-2</v>
      </c>
      <c r="BN271" s="86">
        <v>-1.5629186389211069E-3</v>
      </c>
      <c r="BO271" s="86">
        <v>-2.9160517017755679E-2</v>
      </c>
      <c r="BP271" s="86">
        <v>5.1273782650757882E-2</v>
      </c>
      <c r="BQ271" s="86">
        <v>-2.6911501722859499E-2</v>
      </c>
    </row>
    <row r="272" spans="1:69" x14ac:dyDescent="0.25">
      <c r="A272" s="190">
        <v>442737</v>
      </c>
      <c r="B272" s="86" t="s">
        <v>1421</v>
      </c>
      <c r="C272" s="86" t="s">
        <v>1029</v>
      </c>
      <c r="D272" s="86">
        <v>120</v>
      </c>
      <c r="E272" s="86" t="s">
        <v>1423</v>
      </c>
      <c r="F272" s="86" t="s">
        <v>3108</v>
      </c>
      <c r="G272" s="86" t="s">
        <v>110</v>
      </c>
      <c r="H272" s="86" t="s">
        <v>110</v>
      </c>
      <c r="J272" s="86">
        <v>0</v>
      </c>
      <c r="K272" s="86">
        <v>0</v>
      </c>
      <c r="L272" s="86" t="s">
        <v>2848</v>
      </c>
      <c r="V272" s="86">
        <v>4.2843010425386303E-2</v>
      </c>
      <c r="W272" s="86">
        <v>0.16912811387900351</v>
      </c>
      <c r="X272" s="86">
        <v>0.13203746600866159</v>
      </c>
      <c r="AD272" s="86">
        <v>-2.1612149532710168E-2</v>
      </c>
      <c r="AE272" s="86">
        <v>-3.3557548579970217E-2</v>
      </c>
      <c r="AF272" s="86">
        <v>-3.5411397113524833E-2</v>
      </c>
      <c r="AG272" s="86">
        <v>-3.4665469241131543E-2</v>
      </c>
      <c r="AH272" s="86">
        <v>-1.895640027935749E-2</v>
      </c>
      <c r="AK272" s="86">
        <v>-5.1034072310668047E-2</v>
      </c>
      <c r="AM272" s="86">
        <v>9.0821737679285031E-2</v>
      </c>
      <c r="AQ272" s="86">
        <v>6.1950394726582918E-2</v>
      </c>
      <c r="AS272" s="86">
        <v>1.4612323535689919</v>
      </c>
      <c r="BF272" s="86">
        <v>-1.9994162288383022E-2</v>
      </c>
      <c r="BG272" s="86">
        <v>7.8927773641102039E-3</v>
      </c>
    </row>
    <row r="273" spans="1:69" x14ac:dyDescent="0.25">
      <c r="A273" s="190">
        <v>418894</v>
      </c>
      <c r="B273" s="86" t="s">
        <v>1424</v>
      </c>
      <c r="C273" s="86" t="s">
        <v>1425</v>
      </c>
      <c r="D273" s="86">
        <v>240</v>
      </c>
      <c r="E273" s="86" t="s">
        <v>1426</v>
      </c>
      <c r="F273" s="86" t="s">
        <v>3109</v>
      </c>
      <c r="G273" s="86" t="s">
        <v>113</v>
      </c>
      <c r="H273" s="86" t="s">
        <v>91</v>
      </c>
      <c r="J273" s="86">
        <v>0</v>
      </c>
      <c r="K273" s="86">
        <v>0</v>
      </c>
      <c r="L273" s="86" t="s">
        <v>2848</v>
      </c>
      <c r="U273" s="86">
        <v>-1.34579439252337E-2</v>
      </c>
      <c r="V273" s="86">
        <v>1.479514415781469E-2</v>
      </c>
      <c r="W273" s="86">
        <v>0.19655015887426239</v>
      </c>
      <c r="X273" s="86">
        <v>0.67401215805471115</v>
      </c>
      <c r="AC273" s="86">
        <v>-7.1512770137524537E-2</v>
      </c>
      <c r="AD273" s="86">
        <v>-0.1607611548556431</v>
      </c>
      <c r="AE273" s="86">
        <v>-0.12046332046332039</v>
      </c>
      <c r="AF273" s="86">
        <v>-0.122753346080306</v>
      </c>
      <c r="AG273" s="86">
        <v>-9.5558546433378133E-2</v>
      </c>
      <c r="AH273" s="86">
        <v>-5.5855855855855903E-2</v>
      </c>
      <c r="AK273" s="86">
        <v>-0.224737532808399</v>
      </c>
      <c r="AL273" s="86">
        <v>0.2387334908973151</v>
      </c>
      <c r="AM273" s="86">
        <v>0.24175484322680441</v>
      </c>
      <c r="AP273" s="86">
        <v>0.2791679723112952</v>
      </c>
      <c r="AQ273" s="86">
        <v>0.17890190952656629</v>
      </c>
      <c r="AR273" s="86">
        <v>0.85409394328016808</v>
      </c>
      <c r="AS273" s="86">
        <v>1.349661539540564</v>
      </c>
      <c r="AT273" s="86">
        <v>-4.2440318302387148E-2</v>
      </c>
      <c r="AU273" s="86">
        <v>2.8492283339928811E-2</v>
      </c>
      <c r="BF273" s="86">
        <v>7.9252336448598193E-2</v>
      </c>
      <c r="BG273" s="86">
        <v>1.731901627987531E-3</v>
      </c>
      <c r="BH273" s="86">
        <v>2.6970954356846599E-2</v>
      </c>
      <c r="BI273" s="86">
        <v>2.0202020202020332E-3</v>
      </c>
      <c r="BJ273" s="86">
        <v>-4.3346774193548383E-2</v>
      </c>
      <c r="BK273" s="86">
        <v>3.0207235686687591E-2</v>
      </c>
      <c r="BL273" s="86">
        <v>2.2502557108762481E-2</v>
      </c>
      <c r="BM273" s="86">
        <v>-6.5355118372790955E-2</v>
      </c>
      <c r="BN273" s="86">
        <v>-2.040816326530626E-2</v>
      </c>
      <c r="BO273" s="86">
        <v>-3.1968390804597679E-2</v>
      </c>
      <c r="BP273" s="86">
        <v>-7.4211502782928207E-4</v>
      </c>
      <c r="BQ273" s="86">
        <v>-9.7560975609757294E-3</v>
      </c>
    </row>
    <row r="274" spans="1:69" x14ac:dyDescent="0.25">
      <c r="A274" s="190">
        <v>483705</v>
      </c>
      <c r="B274" s="86" t="s">
        <v>1424</v>
      </c>
      <c r="C274" s="86" t="s">
        <v>1425</v>
      </c>
      <c r="D274" s="86">
        <v>240</v>
      </c>
      <c r="E274" s="86" t="s">
        <v>1427</v>
      </c>
      <c r="F274" s="86" t="s">
        <v>3110</v>
      </c>
      <c r="G274" s="86" t="s">
        <v>113</v>
      </c>
      <c r="H274" s="86" t="s">
        <v>2674</v>
      </c>
      <c r="J274" s="86">
        <v>0</v>
      </c>
      <c r="K274" s="86">
        <v>0</v>
      </c>
      <c r="L274" s="86" t="s">
        <v>2848</v>
      </c>
      <c r="U274" s="86">
        <v>0.1113084665482533</v>
      </c>
      <c r="V274" s="86">
        <v>9.5636580992228826E-3</v>
      </c>
      <c r="W274" s="86">
        <v>0.60710854947166193</v>
      </c>
      <c r="AC274" s="86">
        <v>-0.19757174392935989</v>
      </c>
      <c r="AD274" s="86">
        <v>-0.115</v>
      </c>
      <c r="AE274" s="86">
        <v>-0.20218579234972681</v>
      </c>
      <c r="AF274" s="86">
        <v>-7.301293900184859E-2</v>
      </c>
      <c r="AG274" s="86">
        <v>-3.9039039039039082E-2</v>
      </c>
      <c r="AK274" s="86">
        <v>-0.27300000000000002</v>
      </c>
      <c r="AL274" s="86">
        <v>-0.43425085140718511</v>
      </c>
      <c r="AM274" s="86">
        <v>0.18365655109418649</v>
      </c>
      <c r="AP274" s="86">
        <v>0.49969399051884461</v>
      </c>
      <c r="AQ274" s="86">
        <v>0.19461843811248361</v>
      </c>
      <c r="AR274" s="86">
        <v>-0.86962956577567552</v>
      </c>
      <c r="AS274" s="86">
        <v>0.94214472320335108</v>
      </c>
      <c r="AT274" s="86">
        <v>-0.1060202450719233</v>
      </c>
      <c r="AU274" s="86">
        <v>-7.151370679380209E-3</v>
      </c>
      <c r="BF274" s="86">
        <v>6.6311426879810398E-2</v>
      </c>
      <c r="BG274" s="86">
        <v>4.5530260966129887E-2</v>
      </c>
      <c r="BH274" s="86">
        <v>1.8587360594795491E-2</v>
      </c>
      <c r="BI274" s="86">
        <v>1.1470281543274339E-2</v>
      </c>
      <c r="BJ274" s="86">
        <v>-1.2886597938144281E-2</v>
      </c>
      <c r="BK274" s="86">
        <v>3.3420365535248082E-2</v>
      </c>
      <c r="BL274" s="86">
        <v>-2.5770591207680771E-2</v>
      </c>
      <c r="BM274" s="86">
        <v>-7.8319502074688852E-2</v>
      </c>
      <c r="BN274" s="86">
        <v>5.4259359739554647E-3</v>
      </c>
      <c r="BO274" s="86">
        <v>-1.834862385321101E-2</v>
      </c>
      <c r="BP274" s="86">
        <v>5.3875755909840617E-2</v>
      </c>
      <c r="BQ274" s="86">
        <v>-2.5441329179646921E-2</v>
      </c>
    </row>
    <row r="275" spans="1:69" x14ac:dyDescent="0.25">
      <c r="A275" s="190">
        <v>483707</v>
      </c>
      <c r="B275" s="86" t="s">
        <v>1424</v>
      </c>
      <c r="C275" s="86" t="s">
        <v>1425</v>
      </c>
      <c r="D275" s="86">
        <v>240</v>
      </c>
      <c r="E275" s="86" t="s">
        <v>1428</v>
      </c>
      <c r="F275" s="86" t="s">
        <v>3110</v>
      </c>
      <c r="G275" s="86" t="s">
        <v>113</v>
      </c>
      <c r="H275" s="86" t="s">
        <v>2670</v>
      </c>
      <c r="J275" s="86">
        <v>0</v>
      </c>
      <c r="K275" s="86">
        <v>0</v>
      </c>
      <c r="L275" s="86" t="s">
        <v>2848</v>
      </c>
      <c r="U275" s="86">
        <v>5.2442528735632273E-2</v>
      </c>
      <c r="V275" s="86">
        <v>-2.3157894736842159E-2</v>
      </c>
      <c r="W275" s="86">
        <v>0.42499999999999999</v>
      </c>
      <c r="AC275" s="86">
        <v>-0.14516129032258049</v>
      </c>
      <c r="AD275" s="86">
        <v>-0.10357815442561211</v>
      </c>
      <c r="AE275" s="86">
        <v>-0.1807829181494662</v>
      </c>
      <c r="AF275" s="86">
        <v>-7.601115760111575E-2</v>
      </c>
      <c r="AG275" s="86">
        <v>-3.7000000000000033E-2</v>
      </c>
      <c r="AK275" s="86">
        <v>-0.23477715003138719</v>
      </c>
      <c r="AL275" s="86">
        <v>-0.14258201389371719</v>
      </c>
      <c r="AM275" s="86">
        <v>0.11987151799541861</v>
      </c>
      <c r="AP275" s="86">
        <v>0.45225236216040049</v>
      </c>
      <c r="AQ275" s="86">
        <v>0.1732286220360118</v>
      </c>
      <c r="AR275" s="86">
        <v>-0.3159294288693491</v>
      </c>
      <c r="AS275" s="86">
        <v>0.69026526910852382</v>
      </c>
      <c r="AT275" s="86">
        <v>-7.7815699658703164E-2</v>
      </c>
      <c r="AU275" s="86">
        <v>2.3686158401184269E-2</v>
      </c>
      <c r="BF275" s="86">
        <v>6.6091954022988508E-2</v>
      </c>
      <c r="BG275" s="86">
        <v>2.1563342318059231E-2</v>
      </c>
      <c r="BH275" s="86">
        <v>2.1108179419525142E-2</v>
      </c>
      <c r="BI275" s="86">
        <v>5.1679586563306854E-3</v>
      </c>
      <c r="BJ275" s="86">
        <v>-2.0565552699228769E-2</v>
      </c>
      <c r="BK275" s="86">
        <v>1.7060367454068359E-2</v>
      </c>
      <c r="BL275" s="86">
        <v>3.870967741935516E-3</v>
      </c>
      <c r="BM275" s="86">
        <v>-6.5552699228791811E-2</v>
      </c>
      <c r="BN275" s="86">
        <v>2.682763246143471E-3</v>
      </c>
      <c r="BO275" s="86">
        <v>-2.675585284280935E-2</v>
      </c>
      <c r="BP275" s="86">
        <v>2.268041237113394E-2</v>
      </c>
      <c r="BQ275" s="86">
        <v>-1.6118200134318309E-2</v>
      </c>
    </row>
    <row r="276" spans="1:69" x14ac:dyDescent="0.25">
      <c r="A276" s="190">
        <v>560803</v>
      </c>
      <c r="B276" s="86" t="s">
        <v>1951</v>
      </c>
      <c r="C276" s="86" t="s">
        <v>1431</v>
      </c>
      <c r="E276" s="86" t="s">
        <v>1432</v>
      </c>
      <c r="F276" s="86" t="s">
        <v>3111</v>
      </c>
      <c r="G276" s="86" t="s">
        <v>1232</v>
      </c>
      <c r="H276" s="86" t="s">
        <v>1232</v>
      </c>
      <c r="I276" s="86" t="s">
        <v>2065</v>
      </c>
      <c r="J276" s="86">
        <v>0</v>
      </c>
      <c r="K276" s="86">
        <v>0</v>
      </c>
      <c r="L276" s="86" t="s">
        <v>2848</v>
      </c>
      <c r="V276" s="86">
        <v>-0.13490739928025969</v>
      </c>
      <c r="AD276" s="86">
        <v>-9.5657882397073863E-3</v>
      </c>
      <c r="AE276" s="86">
        <v>-9.2288579288313147E-2</v>
      </c>
      <c r="AF276" s="86">
        <v>-0.1319341499570883</v>
      </c>
      <c r="AK276" s="86">
        <v>-0.2019193258952954</v>
      </c>
      <c r="AM276" s="86">
        <v>0.1140104606226109</v>
      </c>
      <c r="AQ276" s="86">
        <v>0.16376191742471849</v>
      </c>
      <c r="AS276" s="86">
        <v>0.69437782496930311</v>
      </c>
      <c r="BF276" s="86">
        <v>4.9310064935064853E-2</v>
      </c>
      <c r="BG276" s="86">
        <v>3.007155289112351E-2</v>
      </c>
    </row>
    <row r="277" spans="1:69" x14ac:dyDescent="0.25">
      <c r="A277" s="190">
        <v>338904</v>
      </c>
      <c r="B277" s="86" t="s">
        <v>1433</v>
      </c>
      <c r="C277" s="86" t="s">
        <v>1434</v>
      </c>
      <c r="E277" s="86" t="s">
        <v>1435</v>
      </c>
      <c r="F277" s="86" t="s">
        <v>3112</v>
      </c>
      <c r="G277" s="86" t="s">
        <v>1232</v>
      </c>
      <c r="H277" s="86" t="s">
        <v>1232</v>
      </c>
      <c r="J277" s="86">
        <v>0</v>
      </c>
      <c r="K277" s="86">
        <v>0</v>
      </c>
      <c r="L277" s="86" t="s">
        <v>2848</v>
      </c>
      <c r="M277" s="86">
        <v>2.4964377315474628E-2</v>
      </c>
      <c r="N277" s="86">
        <v>2.613409415121248E-2</v>
      </c>
      <c r="O277" s="86">
        <v>0.1038610275612302</v>
      </c>
      <c r="P277" s="86">
        <v>-3.8085049478470127E-2</v>
      </c>
      <c r="Q277" s="86">
        <v>-2.5100292746394911E-2</v>
      </c>
      <c r="R277" s="86">
        <v>-5.6852152934389277E-2</v>
      </c>
      <c r="S277" s="86">
        <v>0.11765071472964569</v>
      </c>
      <c r="T277" s="86">
        <v>-3.8085049478470127E-2</v>
      </c>
      <c r="U277" s="86">
        <v>8.5026117237376519E-2</v>
      </c>
      <c r="V277" s="86">
        <v>-0.13603770746627891</v>
      </c>
      <c r="W277" s="86">
        <v>0.28399433427762061</v>
      </c>
      <c r="X277" s="86">
        <v>0.34697771225392421</v>
      </c>
      <c r="Y277" s="86">
        <v>0.10302276640520371</v>
      </c>
      <c r="Z277" s="86">
        <v>4.5086474057782773E-2</v>
      </c>
      <c r="AC277" s="86">
        <v>-0.21530612244897959</v>
      </c>
      <c r="AD277" s="86">
        <v>-8.9001409406483212E-2</v>
      </c>
      <c r="AE277" s="86">
        <v>-0.1718995290423862</v>
      </c>
      <c r="AF277" s="86">
        <v>-0.100364089297691</v>
      </c>
      <c r="AG277" s="86">
        <v>-7.1450546069835391E-2</v>
      </c>
      <c r="AH277" s="86">
        <v>-4.5338333049258488E-2</v>
      </c>
      <c r="AI277" s="86">
        <v>-3.1195504747142031E-2</v>
      </c>
      <c r="AK277" s="86">
        <v>-0.30003832518923063</v>
      </c>
      <c r="AL277" s="86">
        <v>-5.407395795358072E-2</v>
      </c>
      <c r="AM277" s="86">
        <v>0.10915169918684579</v>
      </c>
      <c r="AN277" s="86">
        <v>-0.12948985149430489</v>
      </c>
      <c r="AP277" s="86">
        <v>0.40490491257463379</v>
      </c>
      <c r="AQ277" s="86">
        <v>0.15476393814475981</v>
      </c>
      <c r="AR277" s="86">
        <v>-0.13428282259230651</v>
      </c>
      <c r="AS277" s="86">
        <v>0.70335430787885567</v>
      </c>
      <c r="AT277" s="86">
        <v>-5.8839261834715113E-2</v>
      </c>
      <c r="AU277" s="86">
        <v>-9.4685990338164272E-2</v>
      </c>
      <c r="AV277" s="86">
        <v>7.5747345159904222E-2</v>
      </c>
      <c r="AW277" s="86">
        <v>2.613409415121248E-2</v>
      </c>
      <c r="BF277" s="86">
        <v>5.0899593731863042E-2</v>
      </c>
      <c r="BG277" s="86">
        <v>3.9487491025570247E-2</v>
      </c>
      <c r="BH277" s="86">
        <v>1.0466475401126329E-2</v>
      </c>
      <c r="BI277" s="86">
        <v>-2.9549397970450642E-2</v>
      </c>
      <c r="BJ277" s="86">
        <v>4.5511188167091099E-3</v>
      </c>
      <c r="BK277" s="86">
        <v>2.8962839113316319E-2</v>
      </c>
      <c r="BL277" s="86">
        <v>-3.4594821260089952E-3</v>
      </c>
      <c r="BM277" s="86">
        <v>-7.332211235009467E-2</v>
      </c>
      <c r="BN277" s="86">
        <v>9.2465940799912882E-3</v>
      </c>
      <c r="BO277" s="86">
        <v>-2.5967689471972259E-2</v>
      </c>
      <c r="BP277" s="86">
        <v>5.3041687538264659E-2</v>
      </c>
      <c r="BQ277" s="86">
        <v>-1.5275217276797591E-2</v>
      </c>
    </row>
    <row r="278" spans="1:69" x14ac:dyDescent="0.25">
      <c r="A278" s="190">
        <v>588801</v>
      </c>
      <c r="B278" s="86" t="s">
        <v>1236</v>
      </c>
      <c r="C278" s="86" t="s">
        <v>1237</v>
      </c>
      <c r="D278" s="86">
        <v>30</v>
      </c>
      <c r="E278" s="86" t="s">
        <v>1436</v>
      </c>
      <c r="F278" s="86" t="s">
        <v>3113</v>
      </c>
      <c r="G278" s="86" t="s">
        <v>1232</v>
      </c>
      <c r="H278" s="86" t="s">
        <v>1232</v>
      </c>
      <c r="J278" s="86">
        <v>0</v>
      </c>
      <c r="K278" s="86">
        <v>0</v>
      </c>
      <c r="L278" s="86" t="s">
        <v>2848</v>
      </c>
      <c r="M278" s="86">
        <v>5.7257659467604416E-3</v>
      </c>
      <c r="N278" s="86">
        <v>1.665312753858661E-2</v>
      </c>
      <c r="O278" s="86">
        <v>9.2536010475774866E-2</v>
      </c>
      <c r="P278" s="86">
        <v>-6.1316332270766827E-2</v>
      </c>
      <c r="Q278" s="86">
        <v>-2.5121713729308489E-2</v>
      </c>
      <c r="R278" s="86">
        <v>-7.4762036780334551E-2</v>
      </c>
      <c r="T278" s="86">
        <v>-6.1316332270766827E-2</v>
      </c>
      <c r="U278" s="86">
        <v>8.7479608482871063E-2</v>
      </c>
      <c r="V278" s="86">
        <v>-0.1138417058185761</v>
      </c>
      <c r="AC278" s="86">
        <v>-0.24090564607805989</v>
      </c>
      <c r="AD278" s="86">
        <v>-0.1053602730879233</v>
      </c>
      <c r="AE278" s="86">
        <v>-0.21598026190928071</v>
      </c>
      <c r="AF278" s="86">
        <v>-5.1119438839242727E-2</v>
      </c>
      <c r="AK278" s="86">
        <v>-0.27602096132996018</v>
      </c>
      <c r="AL278" s="86">
        <v>-9.5455907331699064E-2</v>
      </c>
      <c r="AM278" s="86">
        <v>2.5944559539582409E-2</v>
      </c>
      <c r="AN278" s="86">
        <v>-0.2022726065990296</v>
      </c>
      <c r="AP278" s="86">
        <v>0.47960136079897758</v>
      </c>
      <c r="AQ278" s="86">
        <v>0.22230181411872679</v>
      </c>
      <c r="AR278" s="86">
        <v>-0.1996527360986074</v>
      </c>
      <c r="AS278" s="86">
        <v>0.1153690223034024</v>
      </c>
      <c r="AT278" s="86">
        <v>-9.2912057003562643E-2</v>
      </c>
      <c r="AU278" s="86">
        <v>-4.899224806201552E-2</v>
      </c>
      <c r="AV278" s="86">
        <v>7.463989524225223E-2</v>
      </c>
      <c r="AW278" s="86">
        <v>1.665312753858661E-2</v>
      </c>
      <c r="BF278" s="86">
        <v>4.7308319738988518E-2</v>
      </c>
      <c r="BG278" s="86">
        <v>4.6339563862928479E-2</v>
      </c>
      <c r="BH278" s="86">
        <v>-3.7216226274655591E-3</v>
      </c>
      <c r="BI278" s="86">
        <v>-1.8771012327231999E-2</v>
      </c>
      <c r="BJ278" s="86">
        <v>-8.5657180927000143E-3</v>
      </c>
      <c r="BK278" s="86">
        <v>3.081501391955466E-2</v>
      </c>
      <c r="BL278" s="86">
        <v>-1.3689700130378291E-2</v>
      </c>
      <c r="BM278" s="86">
        <v>-6.0145406477197572E-2</v>
      </c>
      <c r="BN278" s="86">
        <v>1.947798987145255E-4</v>
      </c>
      <c r="BO278" s="86">
        <v>-2.2784810126582181E-2</v>
      </c>
      <c r="BP278" s="86">
        <v>6.9948186528497436E-2</v>
      </c>
      <c r="BQ278" s="86">
        <v>-1.632389560084857E-2</v>
      </c>
    </row>
    <row r="279" spans="1:69" x14ac:dyDescent="0.25">
      <c r="A279" s="190">
        <v>445558</v>
      </c>
      <c r="B279" s="86" t="s">
        <v>1190</v>
      </c>
      <c r="E279" s="86" t="s">
        <v>1191</v>
      </c>
      <c r="F279" s="86" t="s">
        <v>3114</v>
      </c>
      <c r="G279" s="86" t="s">
        <v>474</v>
      </c>
      <c r="H279" s="86" t="s">
        <v>209</v>
      </c>
      <c r="J279" s="86">
        <v>0</v>
      </c>
      <c r="K279" s="86">
        <v>0</v>
      </c>
      <c r="L279" s="86" t="s">
        <v>2949</v>
      </c>
      <c r="X279" s="86">
        <v>1.8332234673698089</v>
      </c>
      <c r="AF279" s="86">
        <v>-0.15349117174959859</v>
      </c>
      <c r="AG279" s="86">
        <v>-0.39659367396593681</v>
      </c>
      <c r="AH279" s="86">
        <v>-5.9854014598540187E-2</v>
      </c>
      <c r="AK279" s="86">
        <v>-0.39659367396593681</v>
      </c>
      <c r="AM279" s="86">
        <v>0.28590978149038682</v>
      </c>
      <c r="AQ279" s="86">
        <v>0.208988641343962</v>
      </c>
      <c r="AS279" s="86">
        <v>1.366638698951504</v>
      </c>
    </row>
    <row r="280" spans="1:69" x14ac:dyDescent="0.25">
      <c r="A280" s="190">
        <v>193999</v>
      </c>
      <c r="B280" s="86" t="s">
        <v>384</v>
      </c>
      <c r="C280" s="86" t="s">
        <v>1020</v>
      </c>
      <c r="D280" s="86" t="s">
        <v>1981</v>
      </c>
      <c r="E280" s="86" t="s">
        <v>385</v>
      </c>
      <c r="F280" s="86" t="s">
        <v>2864</v>
      </c>
      <c r="G280" s="86" t="s">
        <v>113</v>
      </c>
      <c r="H280" s="86" t="s">
        <v>2670</v>
      </c>
      <c r="I280" s="86" t="s">
        <v>61</v>
      </c>
      <c r="J280" s="86">
        <v>0</v>
      </c>
      <c r="K280" s="86">
        <v>0</v>
      </c>
      <c r="L280" s="86" t="s">
        <v>2848</v>
      </c>
      <c r="M280" s="86">
        <v>1.2514551804423849E-2</v>
      </c>
      <c r="N280" s="86">
        <v>1.9935502785106921E-2</v>
      </c>
      <c r="O280" s="86">
        <v>3.9748953974895418E-2</v>
      </c>
      <c r="P280" s="86">
        <v>-4.6326754385964897E-2</v>
      </c>
      <c r="Q280" s="86">
        <v>-7.226666666666659E-2</v>
      </c>
      <c r="R280" s="86">
        <v>-0.1557874302353798</v>
      </c>
      <c r="S280" s="86">
        <v>9.9557522123893794E-2</v>
      </c>
      <c r="T280" s="86">
        <v>-4.6326754385964897E-2</v>
      </c>
      <c r="U280" s="86">
        <v>-1.218521527213645E-2</v>
      </c>
      <c r="V280" s="86">
        <v>-0.10342316096139841</v>
      </c>
      <c r="W280" s="86">
        <v>0.36075322101090168</v>
      </c>
      <c r="X280" s="86">
        <v>0.53967446592065116</v>
      </c>
      <c r="Y280" s="86">
        <v>0.44985250737463112</v>
      </c>
      <c r="Z280" s="86">
        <v>-0.1229545307548023</v>
      </c>
      <c r="AA280" s="86">
        <v>0.26408306761507649</v>
      </c>
      <c r="AC280" s="86">
        <v>-0.18307086614173229</v>
      </c>
      <c r="AD280" s="86">
        <v>-0.1414705168648388</v>
      </c>
      <c r="AE280" s="86">
        <v>-0.20492833794317319</v>
      </c>
      <c r="AF280" s="86">
        <v>-7.6629267128192929E-2</v>
      </c>
      <c r="AG280" s="86">
        <v>-0.1006622516556292</v>
      </c>
      <c r="AH280" s="86">
        <v>-0.19313909774436089</v>
      </c>
      <c r="AI280" s="86">
        <v>-0.26187648456057</v>
      </c>
      <c r="AJ280" s="86">
        <v>-9.7688292319164802E-2</v>
      </c>
      <c r="AK280" s="86">
        <v>-0.30651706851277161</v>
      </c>
      <c r="AL280" s="86">
        <v>-3.2767702436724562E-2</v>
      </c>
      <c r="AM280" s="86">
        <v>7.7926400581542321E-2</v>
      </c>
      <c r="AN280" s="86">
        <v>-0.15583539314152131</v>
      </c>
      <c r="AP280" s="86">
        <v>0.33551956799794469</v>
      </c>
      <c r="AQ280" s="86">
        <v>0.1305461289687242</v>
      </c>
      <c r="AR280" s="86">
        <v>-9.8550195514555808E-2</v>
      </c>
      <c r="AS280" s="86">
        <v>0.5946448554725674</v>
      </c>
      <c r="AT280" s="86">
        <v>-9.731359649122806E-2</v>
      </c>
      <c r="AU280" s="86">
        <v>-6.3771636805345366E-3</v>
      </c>
      <c r="AV280" s="86">
        <v>1.9426180514046539E-2</v>
      </c>
      <c r="AW280" s="86">
        <v>1.9935502785106921E-2</v>
      </c>
      <c r="BF280" s="86">
        <v>6.6070945031139861E-2</v>
      </c>
      <c r="BG280" s="86">
        <v>2.717805435610865E-2</v>
      </c>
      <c r="BH280" s="86">
        <v>3.214638971315686E-3</v>
      </c>
      <c r="BI280" s="86">
        <v>-1.207789006655169E-2</v>
      </c>
      <c r="BJ280" s="86">
        <v>-1.996007984031933E-2</v>
      </c>
      <c r="BK280" s="86">
        <v>2.5458248472505218E-3</v>
      </c>
      <c r="BL280" s="86">
        <v>5.3326561706450448E-3</v>
      </c>
      <c r="BM280" s="86">
        <v>-7.0724930538014763E-2</v>
      </c>
      <c r="BN280" s="86">
        <v>-1.1857707509881349E-2</v>
      </c>
      <c r="BO280" s="86">
        <v>-3.6799999999999937E-2</v>
      </c>
      <c r="BP280" s="86">
        <v>2.5193798449612229E-2</v>
      </c>
      <c r="BQ280" s="86">
        <v>-1.882732651963415E-2</v>
      </c>
    </row>
    <row r="281" spans="1:69" x14ac:dyDescent="0.25">
      <c r="A281" s="190">
        <v>455188</v>
      </c>
      <c r="B281" s="86" t="s">
        <v>408</v>
      </c>
      <c r="C281" s="86" t="s">
        <v>269</v>
      </c>
      <c r="D281" s="86" t="s">
        <v>2085</v>
      </c>
      <c r="E281" s="86" t="s">
        <v>1245</v>
      </c>
      <c r="F281" s="86" t="s">
        <v>2889</v>
      </c>
      <c r="G281" s="86" t="s">
        <v>113</v>
      </c>
      <c r="H281" s="86" t="s">
        <v>2674</v>
      </c>
      <c r="I281" s="86" t="s">
        <v>61</v>
      </c>
      <c r="J281" s="86">
        <v>0</v>
      </c>
      <c r="K281" s="86">
        <v>0</v>
      </c>
      <c r="L281" s="86" t="s">
        <v>2848</v>
      </c>
      <c r="M281" s="86">
        <v>-8.1687153909594246E-3</v>
      </c>
      <c r="N281" s="86">
        <v>1.328037233188906E-2</v>
      </c>
      <c r="O281" s="86">
        <v>3.5380452607412183E-2</v>
      </c>
      <c r="P281" s="86">
        <v>-3.4816173660475402E-2</v>
      </c>
      <c r="Q281" s="86">
        <v>-1.76591854992415E-2</v>
      </c>
      <c r="R281" s="86">
        <v>-3.1224826422187268E-2</v>
      </c>
      <c r="S281" s="86">
        <v>0.46330289252411561</v>
      </c>
      <c r="T281" s="86">
        <v>-3.4816173660475402E-2</v>
      </c>
      <c r="U281" s="86">
        <v>0.14361888111888119</v>
      </c>
      <c r="V281" s="86">
        <v>-3.695597272497686E-2</v>
      </c>
      <c r="W281" s="86">
        <v>0.47757326921721188</v>
      </c>
      <c r="AC281" s="86">
        <v>-0.1844099744747692</v>
      </c>
      <c r="AD281" s="86">
        <v>-7.4440277304239078E-2</v>
      </c>
      <c r="AE281" s="86">
        <v>-0.17254134029590951</v>
      </c>
      <c r="AF281" s="86">
        <v>-6.1826316859874032E-2</v>
      </c>
      <c r="AG281" s="86">
        <v>-0.12847063135709699</v>
      </c>
      <c r="AK281" s="86">
        <v>-0.21809351705443861</v>
      </c>
      <c r="AL281" s="86">
        <v>4.0766592402387669E-2</v>
      </c>
      <c r="AM281" s="86">
        <v>0.12447417604818239</v>
      </c>
      <c r="AN281" s="86">
        <v>-0.1188784114576497</v>
      </c>
      <c r="AP281" s="86">
        <v>0.3786034793663195</v>
      </c>
      <c r="AQ281" s="86">
        <v>0.14796555722873431</v>
      </c>
      <c r="AR281" s="86">
        <v>0.1068896035548573</v>
      </c>
      <c r="AS281" s="86">
        <v>0.83922476139356394</v>
      </c>
      <c r="AT281" s="86">
        <v>-7.9759993885194502E-2</v>
      </c>
      <c r="AU281" s="86">
        <v>-2.5001038249096719E-2</v>
      </c>
      <c r="AV281" s="86">
        <v>2.1810429649065322E-2</v>
      </c>
      <c r="AW281" s="86">
        <v>1.328037233188906E-2</v>
      </c>
      <c r="BF281" s="86">
        <v>7.4388111888112007E-2</v>
      </c>
      <c r="BG281" s="86">
        <v>3.8646163859734628E-2</v>
      </c>
      <c r="BH281" s="86">
        <v>4.6999843333854763E-3</v>
      </c>
      <c r="BI281" s="86">
        <v>-1.4735693123343109E-2</v>
      </c>
      <c r="BJ281" s="86">
        <v>1.068291524887188E-3</v>
      </c>
      <c r="BK281" s="86">
        <v>3.841745385557882E-2</v>
      </c>
      <c r="BL281" s="86">
        <v>-6.2421497354698818E-3</v>
      </c>
      <c r="BM281" s="86">
        <v>-6.2698686276762783E-2</v>
      </c>
      <c r="BN281" s="86">
        <v>3.5913651091072918E-3</v>
      </c>
      <c r="BO281" s="86">
        <v>-2.9094869500952861E-2</v>
      </c>
      <c r="BP281" s="86">
        <v>5.6448058971996229E-2</v>
      </c>
      <c r="BQ281" s="86">
        <v>-1.446327683615811E-2</v>
      </c>
    </row>
    <row r="282" spans="1:69" x14ac:dyDescent="0.25">
      <c r="A282" s="190">
        <v>477272</v>
      </c>
      <c r="B282" s="86" t="s">
        <v>408</v>
      </c>
      <c r="C282" s="86" t="s">
        <v>269</v>
      </c>
      <c r="D282" s="86" t="s">
        <v>2085</v>
      </c>
      <c r="E282" s="86" t="s">
        <v>466</v>
      </c>
      <c r="F282" s="86" t="s">
        <v>2918</v>
      </c>
      <c r="G282" s="86" t="s">
        <v>110</v>
      </c>
      <c r="H282" s="86" t="s">
        <v>110</v>
      </c>
      <c r="I282" s="86" t="s">
        <v>1117</v>
      </c>
      <c r="J282" s="86">
        <v>0</v>
      </c>
      <c r="K282" s="86">
        <v>0</v>
      </c>
      <c r="L282" s="86" t="s">
        <v>2848</v>
      </c>
      <c r="M282" s="86">
        <v>4.2036431574030697E-3</v>
      </c>
      <c r="N282" s="86">
        <v>-2.3201856148491462E-3</v>
      </c>
      <c r="O282" s="86">
        <v>2.862610637110263E-2</v>
      </c>
      <c r="P282" s="86">
        <v>2.299762093576518E-2</v>
      </c>
      <c r="Q282" s="86">
        <v>5.2545691906004548E-2</v>
      </c>
      <c r="R282" s="86">
        <v>0.1383692199082236</v>
      </c>
      <c r="S282" s="86">
        <v>0.29995507642825753</v>
      </c>
      <c r="T282" s="86">
        <v>2.299762093576518E-2</v>
      </c>
      <c r="U282" s="86">
        <v>0.13470709979303419</v>
      </c>
      <c r="V282" s="86">
        <v>0.110966709987004</v>
      </c>
      <c r="W282" s="86">
        <v>9.8671116539875703E-2</v>
      </c>
      <c r="AC282" s="86">
        <v>-7.8680598877105434E-2</v>
      </c>
      <c r="AD282" s="86">
        <v>-8.544303797468341E-3</v>
      </c>
      <c r="AE282" s="86">
        <v>-4.1724982505248608E-2</v>
      </c>
      <c r="AF282" s="86">
        <v>-5.3272450532724128E-2</v>
      </c>
      <c r="AG282" s="86">
        <v>-1.9434786484799699E-2</v>
      </c>
      <c r="AK282" s="86">
        <v>-7.8680598877105434E-2</v>
      </c>
      <c r="AL282" s="86">
        <v>9.6278106250788698E-2</v>
      </c>
      <c r="AM282" s="86">
        <v>0.1435817451907937</v>
      </c>
      <c r="AN282" s="86">
        <v>8.4592291123845698E-2</v>
      </c>
      <c r="AP282" s="86">
        <v>0.19527285890060239</v>
      </c>
      <c r="AQ282" s="86">
        <v>6.8079668639259364E-2</v>
      </c>
      <c r="AR282" s="86">
        <v>0.49151884292948411</v>
      </c>
      <c r="AS282" s="86">
        <v>2.1046507931992822</v>
      </c>
      <c r="AT282" s="86">
        <v>1.697065820777155E-2</v>
      </c>
      <c r="AU282" s="86">
        <v>-2.167810355583288E-2</v>
      </c>
      <c r="AV282" s="86">
        <v>3.1018260106849379E-2</v>
      </c>
      <c r="AW282" s="86">
        <v>-2.3201856148491462E-3</v>
      </c>
      <c r="BF282" s="86">
        <v>9.8983172860611646E-4</v>
      </c>
      <c r="BG282" s="86">
        <v>1.0967277957569131E-2</v>
      </c>
      <c r="BH282" s="86">
        <v>5.8687533345187504E-3</v>
      </c>
      <c r="BI282" s="86">
        <v>1.228783592644977E-2</v>
      </c>
      <c r="BJ282" s="86">
        <v>1.589380840101318E-2</v>
      </c>
      <c r="BK282" s="86">
        <v>2.5874666895899571E-2</v>
      </c>
      <c r="BL282" s="86">
        <v>2.597620244678911E-3</v>
      </c>
      <c r="BM282" s="86">
        <v>9.7785206853322482E-3</v>
      </c>
      <c r="BN282" s="86">
        <v>4.5901639344263501E-3</v>
      </c>
      <c r="BO282" s="86">
        <v>2.692558746736351E-3</v>
      </c>
      <c r="BP282" s="86">
        <v>2.2052241842297478E-2</v>
      </c>
      <c r="BQ282" s="86">
        <v>-2.373417721519222E-3</v>
      </c>
    </row>
    <row r="283" spans="1:69" x14ac:dyDescent="0.25">
      <c r="A283" s="190">
        <v>408838</v>
      </c>
      <c r="B283" s="86" t="s">
        <v>414</v>
      </c>
      <c r="C283" s="86" t="s">
        <v>415</v>
      </c>
      <c r="D283" s="86">
        <v>75</v>
      </c>
      <c r="E283" s="86" t="s">
        <v>1118</v>
      </c>
      <c r="F283" s="86" t="s">
        <v>2919</v>
      </c>
      <c r="G283" s="86" t="s">
        <v>110</v>
      </c>
      <c r="H283" s="86" t="s">
        <v>110</v>
      </c>
      <c r="I283" s="86" t="s">
        <v>1624</v>
      </c>
      <c r="J283" s="86">
        <v>0</v>
      </c>
      <c r="K283" s="86">
        <v>0</v>
      </c>
      <c r="L283" s="86" t="s">
        <v>2848</v>
      </c>
      <c r="M283" s="86">
        <v>2.2087244616233459E-3</v>
      </c>
      <c r="N283" s="86">
        <v>-5.506607929516294E-4</v>
      </c>
      <c r="O283" s="86">
        <v>2.484472049689446E-2</v>
      </c>
      <c r="P283" s="86">
        <v>8.8938299055030257E-3</v>
      </c>
      <c r="Q283" s="86">
        <v>3.1836270608300188E-2</v>
      </c>
      <c r="R283" s="86">
        <v>7.0165094339622591E-2</v>
      </c>
      <c r="S283" s="86">
        <v>0.13084112149532709</v>
      </c>
      <c r="T283" s="86">
        <v>8.8938299055030257E-3</v>
      </c>
      <c r="U283" s="86">
        <v>8.964264082374318E-2</v>
      </c>
      <c r="V283" s="86">
        <v>3.4461152882205408E-2</v>
      </c>
      <c r="W283" s="86">
        <v>3.6363636363636383E-2</v>
      </c>
      <c r="X283" s="86">
        <v>0.3379669852302345</v>
      </c>
      <c r="AC283" s="86">
        <v>-8.0573951434878652E-2</v>
      </c>
      <c r="AD283" s="86">
        <v>-1.4857142857142871E-2</v>
      </c>
      <c r="AE283" s="86">
        <v>-6.0176991150442533E-2</v>
      </c>
      <c r="AF283" s="86">
        <v>-6.4478311840562644E-2</v>
      </c>
      <c r="AG283" s="86">
        <v>-2.051282051282053E-2</v>
      </c>
      <c r="AH283" s="86">
        <v>-2.1719457013574681E-2</v>
      </c>
      <c r="AK283" s="86">
        <v>-0.1506447831184056</v>
      </c>
      <c r="AL283" s="86">
        <v>2.4605032792101019E-2</v>
      </c>
      <c r="AM283" s="86">
        <v>0.128260840588615</v>
      </c>
      <c r="AN283" s="86">
        <v>3.2128587734996612E-2</v>
      </c>
      <c r="AP283" s="86">
        <v>0.18761879394943201</v>
      </c>
      <c r="AQ283" s="86">
        <v>8.4412851567063144E-2</v>
      </c>
      <c r="AR283" s="86">
        <v>0.12955640366295201</v>
      </c>
      <c r="AS283" s="86">
        <v>1.5159187448906459</v>
      </c>
      <c r="AT283" s="86">
        <v>5.558643690939391E-3</v>
      </c>
      <c r="AU283" s="86">
        <v>-1.6030956329463719E-2</v>
      </c>
      <c r="AV283" s="86">
        <v>2.5409373235460331E-2</v>
      </c>
      <c r="AW283" s="86">
        <v>-5.506607929516294E-4</v>
      </c>
      <c r="BF283" s="86">
        <v>1.9382192610539081E-2</v>
      </c>
      <c r="BG283" s="86">
        <v>3.5650623885918891E-3</v>
      </c>
      <c r="BH283" s="86">
        <v>4.1444641799881499E-3</v>
      </c>
      <c r="BI283" s="86">
        <v>-1.179245283018826E-3</v>
      </c>
      <c r="BJ283" s="86">
        <v>8.2644628099173278E-3</v>
      </c>
      <c r="BK283" s="86">
        <v>2.4590163934426149E-2</v>
      </c>
      <c r="BL283" s="86">
        <v>-8.5714285714285632E-3</v>
      </c>
      <c r="BM283" s="86">
        <v>6.916426512968199E-3</v>
      </c>
      <c r="BN283" s="86">
        <v>2.2792022792021971E-3</v>
      </c>
      <c r="BO283" s="86">
        <v>-5.6850483229098359E-4</v>
      </c>
      <c r="BP283" s="86">
        <v>2.502844141069405E-2</v>
      </c>
      <c r="BQ283" s="86">
        <v>-1.0451045104510561E-2</v>
      </c>
    </row>
    <row r="284" spans="1:69" x14ac:dyDescent="0.25">
      <c r="A284" s="190">
        <v>486303</v>
      </c>
      <c r="B284" s="86" t="s">
        <v>430</v>
      </c>
      <c r="C284" s="86" t="s">
        <v>431</v>
      </c>
      <c r="D284" s="86">
        <v>350</v>
      </c>
      <c r="E284" s="86" t="s">
        <v>2377</v>
      </c>
      <c r="F284" s="86" t="s">
        <v>3115</v>
      </c>
      <c r="G284" s="86" t="s">
        <v>113</v>
      </c>
      <c r="H284" s="86" t="s">
        <v>2670</v>
      </c>
      <c r="I284" s="86" t="s">
        <v>1623</v>
      </c>
      <c r="J284" s="86">
        <v>0</v>
      </c>
      <c r="K284" s="86">
        <v>0</v>
      </c>
      <c r="L284" s="86" t="s">
        <v>2848</v>
      </c>
      <c r="M284" s="86">
        <v>1.2124002455494279E-2</v>
      </c>
      <c r="N284" s="86">
        <v>1.5943926673342101E-2</v>
      </c>
      <c r="O284" s="86">
        <v>3.9401103230890522E-2</v>
      </c>
      <c r="P284" s="86">
        <v>-4.4756662804171572E-2</v>
      </c>
      <c r="Q284" s="86">
        <v>-7.099591491759405E-2</v>
      </c>
      <c r="R284" s="86">
        <v>-0.1256214782896917</v>
      </c>
      <c r="S284" s="86">
        <v>0.1996361982719419</v>
      </c>
      <c r="T284" s="86">
        <v>-4.4756662804171572E-2</v>
      </c>
      <c r="U284" s="86">
        <v>3.3146277590722077E-2</v>
      </c>
      <c r="V284" s="86">
        <v>-0.10042404253887061</v>
      </c>
      <c r="W284" s="86">
        <v>0.3984375</v>
      </c>
      <c r="AC284" s="86">
        <v>-0.16643033062168819</v>
      </c>
      <c r="AD284" s="86">
        <v>-0.11305785123966949</v>
      </c>
      <c r="AE284" s="86">
        <v>-0.18072873372125239</v>
      </c>
      <c r="AF284" s="86">
        <v>-7.2548498538400327E-2</v>
      </c>
      <c r="AG284" s="86">
        <v>-7.0997548557420367E-2</v>
      </c>
      <c r="AK284" s="86">
        <v>-0.26155371900826452</v>
      </c>
      <c r="AL284" s="86">
        <v>-1.541895118782655E-2</v>
      </c>
      <c r="AM284" s="86">
        <v>8.9715852294484533E-2</v>
      </c>
      <c r="AN284" s="86">
        <v>-0.15086130350347329</v>
      </c>
      <c r="AP284" s="86">
        <v>0.30874141234526031</v>
      </c>
      <c r="AQ284" s="86">
        <v>0.17603012502464591</v>
      </c>
      <c r="AR284" s="86">
        <v>-5.0905926927233683E-2</v>
      </c>
      <c r="AS284" s="86">
        <v>0.50797007440364528</v>
      </c>
      <c r="AT284" s="86">
        <v>-8.0822711471610575E-2</v>
      </c>
      <c r="AU284" s="86">
        <v>-2.891585250551543E-2</v>
      </c>
      <c r="AV284" s="86">
        <v>2.308904649330179E-2</v>
      </c>
      <c r="AW284" s="86">
        <v>1.5943926673342101E-2</v>
      </c>
      <c r="BF284" s="86">
        <v>6.1354283576505741E-2</v>
      </c>
      <c r="BG284" s="86">
        <v>2.777581952767005E-2</v>
      </c>
      <c r="BH284" s="86">
        <v>1.3169627546471E-2</v>
      </c>
      <c r="BI284" s="86">
        <v>-9.0041297136280729E-3</v>
      </c>
      <c r="BJ284" s="86">
        <v>-2.0357972400601221E-2</v>
      </c>
      <c r="BK284" s="86">
        <v>2.6499302649930279E-2</v>
      </c>
      <c r="BL284" s="86">
        <v>6.4538043478261642E-3</v>
      </c>
      <c r="BM284" s="86">
        <v>-6.3516706041174542E-2</v>
      </c>
      <c r="BN284" s="86">
        <v>-9.0039785021289731E-3</v>
      </c>
      <c r="BO284" s="86">
        <v>-2.7257360191576211E-2</v>
      </c>
      <c r="BP284" s="86">
        <v>2.0201288827746081E-2</v>
      </c>
      <c r="BQ284" s="86">
        <v>-2.2373265363919589E-2</v>
      </c>
    </row>
    <row r="285" spans="1:69" x14ac:dyDescent="0.25">
      <c r="A285" s="190">
        <v>218390</v>
      </c>
      <c r="B285" s="86" t="s">
        <v>1447</v>
      </c>
      <c r="C285" s="86" t="s">
        <v>1448</v>
      </c>
      <c r="E285" s="86" t="s">
        <v>1449</v>
      </c>
      <c r="F285" s="86" t="s">
        <v>3116</v>
      </c>
      <c r="G285" s="86" t="s">
        <v>180</v>
      </c>
      <c r="H285" s="86" t="s">
        <v>180</v>
      </c>
      <c r="J285" s="86">
        <v>0</v>
      </c>
      <c r="K285" s="86">
        <v>0</v>
      </c>
      <c r="L285" s="86" t="s">
        <v>2848</v>
      </c>
      <c r="M285" s="86">
        <v>-6.1600840562530353E-2</v>
      </c>
      <c r="N285" s="86">
        <v>2.8239123151307938E-4</v>
      </c>
      <c r="O285" s="86">
        <v>-5.0973144305085039E-2</v>
      </c>
      <c r="P285" s="86">
        <v>-0.26350084578517052</v>
      </c>
      <c r="Q285" s="86">
        <v>-0.40030818321118877</v>
      </c>
      <c r="R285" s="86">
        <v>-0.59630707774684999</v>
      </c>
      <c r="S285" s="86">
        <v>-7.2730176900448473E-2</v>
      </c>
      <c r="T285" s="86">
        <v>-0.26350084578517052</v>
      </c>
      <c r="U285" s="86">
        <v>-0.29961915433998682</v>
      </c>
      <c r="V285" s="86">
        <v>-0.1547520695640564</v>
      </c>
      <c r="W285" s="86">
        <v>1.6822905299914379</v>
      </c>
      <c r="X285" s="86">
        <v>1.6333775419982319</v>
      </c>
      <c r="Y285" s="86">
        <v>1.9193374919337489</v>
      </c>
      <c r="Z285" s="86">
        <v>-0.13200149365197911</v>
      </c>
      <c r="AA285" s="86">
        <v>1.526415094339622</v>
      </c>
      <c r="AC285" s="86">
        <v>-0.32090290567588547</v>
      </c>
      <c r="AD285" s="86">
        <v>-0.49982711761603887</v>
      </c>
      <c r="AE285" s="86">
        <v>-0.1887294750551162</v>
      </c>
      <c r="AF285" s="86">
        <v>-0.17032903819604231</v>
      </c>
      <c r="AG285" s="86">
        <v>-0.25798203346328002</v>
      </c>
      <c r="AH285" s="86">
        <v>-0.36378955583936429</v>
      </c>
      <c r="AI285" s="86">
        <v>-0.25685363425157642</v>
      </c>
      <c r="AJ285" s="86">
        <v>-0.24697016562157301</v>
      </c>
      <c r="AK285" s="86">
        <v>-0.4258077215083092</v>
      </c>
      <c r="AL285" s="86">
        <v>-0.53394175242368225</v>
      </c>
      <c r="AM285" s="86">
        <v>0.7081512774596912</v>
      </c>
      <c r="AN285" s="86">
        <v>-0.66455973901691201</v>
      </c>
      <c r="AP285" s="86">
        <v>0.58093012963142232</v>
      </c>
      <c r="AQ285" s="86">
        <v>0.50024388454099489</v>
      </c>
      <c r="AR285" s="86">
        <v>-0.91962792384528025</v>
      </c>
      <c r="AS285" s="86">
        <v>1.4150167203358399</v>
      </c>
      <c r="AT285" s="86">
        <v>-0.17287496475895131</v>
      </c>
      <c r="AU285" s="86">
        <v>-0.1199377942523594</v>
      </c>
      <c r="AV285" s="86">
        <v>-5.1241065509004868E-2</v>
      </c>
      <c r="AW285" s="86">
        <v>2.8239123151307938E-4</v>
      </c>
      <c r="BF285" s="86">
        <v>0.13353786612892499</v>
      </c>
      <c r="BG285" s="86">
        <v>2.5345451536622269E-2</v>
      </c>
      <c r="BH285" s="86">
        <v>8.4122966102774699E-2</v>
      </c>
      <c r="BI285" s="86">
        <v>-0.11551849435952891</v>
      </c>
      <c r="BJ285" s="86">
        <v>2.117448519934273E-2</v>
      </c>
      <c r="BK285" s="86">
        <v>3.7224433142844848E-2</v>
      </c>
      <c r="BL285" s="86">
        <v>-0.1163553639346044</v>
      </c>
      <c r="BM285" s="86">
        <v>-0.18212493285787629</v>
      </c>
      <c r="BN285" s="86">
        <v>-5.5377259272912593E-2</v>
      </c>
      <c r="BO285" s="86">
        <v>-0.1458762561191872</v>
      </c>
      <c r="BP285" s="86">
        <v>-2.9130845234615729E-2</v>
      </c>
      <c r="BQ285" s="86">
        <v>3.174199178271464E-2</v>
      </c>
    </row>
    <row r="286" spans="1:69" x14ac:dyDescent="0.25">
      <c r="A286" s="190">
        <v>324039</v>
      </c>
      <c r="B286" s="86" t="s">
        <v>628</v>
      </c>
      <c r="C286" s="86" t="s">
        <v>1450</v>
      </c>
      <c r="E286" s="86" t="s">
        <v>1451</v>
      </c>
      <c r="F286" s="86" t="s">
        <v>3117</v>
      </c>
      <c r="G286" s="86" t="s">
        <v>180</v>
      </c>
      <c r="H286" s="86" t="s">
        <v>180</v>
      </c>
      <c r="J286" s="86">
        <v>0</v>
      </c>
      <c r="K286" s="86">
        <v>0</v>
      </c>
      <c r="L286" s="86" t="s">
        <v>2848</v>
      </c>
      <c r="W286" s="86">
        <v>0.35671154305743641</v>
      </c>
      <c r="X286" s="86">
        <v>0.99450252629571967</v>
      </c>
      <c r="Y286" s="86">
        <v>2.3983801295896332</v>
      </c>
      <c r="Z286" s="86">
        <v>-0.13538748832866479</v>
      </c>
      <c r="AE286" s="86">
        <v>0</v>
      </c>
      <c r="AF286" s="86">
        <v>-0.20787325972155549</v>
      </c>
      <c r="AG286" s="86">
        <v>-0.16021896230905711</v>
      </c>
      <c r="AH286" s="86">
        <v>-0.14768552534900811</v>
      </c>
      <c r="AI286" s="86">
        <v>-0.30201931518876213</v>
      </c>
      <c r="AJ286" s="86">
        <v>-1.2987012987012891E-2</v>
      </c>
      <c r="AK286" s="86">
        <v>-0.30201931518876213</v>
      </c>
      <c r="AM286" s="86">
        <v>0.59958378809935775</v>
      </c>
      <c r="AQ286" s="86">
        <v>0.32723217203880067</v>
      </c>
      <c r="AS286" s="86">
        <v>1.831378521791148</v>
      </c>
    </row>
    <row r="287" spans="1:69" x14ac:dyDescent="0.25">
      <c r="A287" s="190">
        <v>304016</v>
      </c>
      <c r="B287" s="86" t="s">
        <v>1452</v>
      </c>
      <c r="C287" s="86" t="s">
        <v>1453</v>
      </c>
      <c r="E287" s="86" t="s">
        <v>1454</v>
      </c>
      <c r="F287" s="86" t="s">
        <v>3118</v>
      </c>
      <c r="G287" s="86" t="s">
        <v>180</v>
      </c>
      <c r="H287" s="86" t="s">
        <v>180</v>
      </c>
      <c r="J287" s="86">
        <v>0</v>
      </c>
      <c r="K287" s="86">
        <v>0</v>
      </c>
      <c r="L287" s="86" t="s">
        <v>2848</v>
      </c>
      <c r="M287" s="86">
        <v>-1.256291059971582E-2</v>
      </c>
      <c r="N287" s="86">
        <v>-1.864077669903041E-3</v>
      </c>
      <c r="O287" s="86">
        <v>4.5391686325551017E-2</v>
      </c>
      <c r="P287" s="86">
        <v>-2.2886253041362489E-2</v>
      </c>
      <c r="Q287" s="86">
        <v>1.675825246502116E-3</v>
      </c>
      <c r="R287" s="86">
        <v>-0.16913428589901081</v>
      </c>
      <c r="S287" s="86">
        <v>-0.11521911253399431</v>
      </c>
      <c r="T287" s="86">
        <v>-2.2886253041362489E-2</v>
      </c>
      <c r="U287" s="86">
        <v>-0.12709895798765511</v>
      </c>
      <c r="V287" s="86">
        <v>-0.20490765171503969</v>
      </c>
      <c r="W287" s="86">
        <v>0.32267746213443149</v>
      </c>
      <c r="X287" s="86">
        <v>0.6783224975106894</v>
      </c>
      <c r="Y287" s="86">
        <v>0.85656807307525029</v>
      </c>
      <c r="Z287" s="86">
        <v>-0.14914877868245749</v>
      </c>
      <c r="AC287" s="86">
        <v>-6.9468768242848838E-2</v>
      </c>
      <c r="AD287" s="86">
        <v>-0.2111838378752596</v>
      </c>
      <c r="AE287" s="86">
        <v>-0.1801167676106292</v>
      </c>
      <c r="AF287" s="86">
        <v>-0.108511899192165</v>
      </c>
      <c r="AG287" s="86">
        <v>-9.2961035170501458E-2</v>
      </c>
      <c r="AH287" s="86">
        <v>-5.9927662758792632E-2</v>
      </c>
      <c r="AI287" s="86">
        <v>-0.19020781965480801</v>
      </c>
      <c r="AJ287" s="86">
        <v>-3.2747173874035508E-2</v>
      </c>
      <c r="AK287" s="86">
        <v>-0.43463148187557632</v>
      </c>
      <c r="AL287" s="86">
        <v>8.0022936191257443E-3</v>
      </c>
      <c r="AM287" s="86">
        <v>0.16717325293456201</v>
      </c>
      <c r="AN287" s="86">
        <v>-7.9360241258654596E-2</v>
      </c>
      <c r="AP287" s="86">
        <v>0.1170277824182234</v>
      </c>
      <c r="AQ287" s="86">
        <v>0.17972206244363009</v>
      </c>
      <c r="AR287" s="86">
        <v>6.5834598173961575E-2</v>
      </c>
      <c r="AS287" s="86">
        <v>0.9285194821224042</v>
      </c>
      <c r="AT287" s="86">
        <v>-6.5275243309002473E-2</v>
      </c>
      <c r="AU287" s="86">
        <v>-1.1062756741367251E-2</v>
      </c>
      <c r="AV287" s="86">
        <v>4.7344016920198413E-2</v>
      </c>
      <c r="AW287" s="86">
        <v>-1.864077669903041E-3</v>
      </c>
      <c r="BF287" s="86">
        <v>5.4556315125771533E-2</v>
      </c>
      <c r="BG287" s="86">
        <v>-4.1789917553024081E-2</v>
      </c>
      <c r="BH287" s="86">
        <v>-1.284072249589485E-2</v>
      </c>
      <c r="BI287" s="86">
        <v>-3.3201370637745753E-2</v>
      </c>
      <c r="BJ287" s="86">
        <v>-4.4939953890093198E-2</v>
      </c>
      <c r="BK287" s="86">
        <v>2.9940551252026552E-2</v>
      </c>
      <c r="BL287" s="86">
        <v>-8.1403484223046219E-2</v>
      </c>
      <c r="BM287" s="86">
        <v>-3.0541909440572779E-2</v>
      </c>
      <c r="BN287" s="86">
        <v>-2.6043691207338071E-3</v>
      </c>
      <c r="BO287" s="86">
        <v>-1.052262364082779E-2</v>
      </c>
      <c r="BP287" s="86">
        <v>3.6472488085391268E-2</v>
      </c>
      <c r="BQ287" s="86">
        <v>-3.0374520790327431E-2</v>
      </c>
    </row>
    <row r="288" spans="1:69" x14ac:dyDescent="0.25">
      <c r="A288" s="190">
        <v>464068</v>
      </c>
      <c r="B288" s="86" t="s">
        <v>1455</v>
      </c>
      <c r="E288" s="86" t="s">
        <v>1456</v>
      </c>
      <c r="F288" s="86" t="s">
        <v>3119</v>
      </c>
      <c r="G288" s="86" t="s">
        <v>420</v>
      </c>
      <c r="H288" s="86" t="s">
        <v>420</v>
      </c>
      <c r="J288" s="86">
        <v>0</v>
      </c>
      <c r="K288" s="86">
        <v>0</v>
      </c>
      <c r="L288" s="86" t="s">
        <v>2848</v>
      </c>
      <c r="M288" s="86">
        <v>4.4789882755895682E-3</v>
      </c>
      <c r="N288" s="86">
        <v>1.181722689075571E-3</v>
      </c>
      <c r="O288" s="86">
        <v>2.818230852211423E-2</v>
      </c>
      <c r="P288" s="86">
        <v>-8.7372830640335186E-2</v>
      </c>
      <c r="Q288" s="86">
        <v>-4.0276903713027057E-2</v>
      </c>
      <c r="R288" s="86">
        <v>4.6025104602510407E-2</v>
      </c>
      <c r="S288" s="86">
        <v>0.28964059196617309</v>
      </c>
      <c r="T288" s="86">
        <v>-8.7372830640335186E-2</v>
      </c>
      <c r="U288" s="86">
        <v>0.13526734153135411</v>
      </c>
      <c r="V288" s="86">
        <v>8.699505206410163E-2</v>
      </c>
      <c r="W288" s="86">
        <v>0.1480288257736331</v>
      </c>
      <c r="AC288" s="86">
        <v>-0.118925983129381</v>
      </c>
      <c r="AD288" s="86">
        <v>-2.6118904475617991E-2</v>
      </c>
      <c r="AE288" s="86">
        <v>-4.0470402733066221E-2</v>
      </c>
      <c r="AF288" s="86">
        <v>-2.876899436571629E-2</v>
      </c>
      <c r="AG288" s="86">
        <v>-9.3953488372093177E-2</v>
      </c>
      <c r="AK288" s="86">
        <v>-0.118925983129381</v>
      </c>
      <c r="AL288" s="86">
        <v>-0.32903393377506418</v>
      </c>
      <c r="AM288" s="86">
        <v>0.1145130419044627</v>
      </c>
      <c r="AN288" s="86">
        <v>-0.27857582396165492</v>
      </c>
      <c r="AP288" s="86">
        <v>0.15576310047342939</v>
      </c>
      <c r="AQ288" s="86">
        <v>0.11857654969831059</v>
      </c>
      <c r="AR288" s="86">
        <v>-2.1143117295593061</v>
      </c>
      <c r="AS288" s="86">
        <v>0.96321933473881216</v>
      </c>
      <c r="AT288" s="86">
        <v>-1.777378815080799E-2</v>
      </c>
      <c r="AU288" s="86">
        <v>-8.9014805337232605E-2</v>
      </c>
      <c r="AV288" s="86">
        <v>2.6968716289104581E-2</v>
      </c>
      <c r="AW288" s="86">
        <v>1.181722689075571E-3</v>
      </c>
      <c r="BF288" s="86">
        <v>1.7052788912290229E-2</v>
      </c>
      <c r="BG288" s="86">
        <v>-1.589846359385438E-2</v>
      </c>
      <c r="BH288" s="86">
        <v>-7.94189519413524E-3</v>
      </c>
      <c r="BI288" s="86">
        <v>2.6205952788231231E-2</v>
      </c>
      <c r="BJ288" s="86">
        <v>8.667822376318135E-4</v>
      </c>
      <c r="BK288" s="86">
        <v>1.378988741589504E-2</v>
      </c>
      <c r="BL288" s="86">
        <v>1.7085030884478991E-2</v>
      </c>
      <c r="BM288" s="86">
        <v>8.3344101305078411E-3</v>
      </c>
      <c r="BN288" s="86">
        <v>8.1847598502633456E-3</v>
      </c>
      <c r="BO288" s="86">
        <v>9.6286972938954829E-3</v>
      </c>
      <c r="BP288" s="86">
        <v>2.9233933802904621E-2</v>
      </c>
      <c r="BQ288" s="86">
        <v>2.9409999399796489E-3</v>
      </c>
    </row>
    <row r="289" spans="1:69" x14ac:dyDescent="0.25">
      <c r="A289" s="190">
        <v>231937</v>
      </c>
      <c r="B289" s="86" t="s">
        <v>1457</v>
      </c>
      <c r="C289" s="86" t="s">
        <v>1458</v>
      </c>
      <c r="E289" s="86" t="s">
        <v>1459</v>
      </c>
      <c r="F289" s="86" t="s">
        <v>3120</v>
      </c>
      <c r="G289" s="86" t="s">
        <v>197</v>
      </c>
      <c r="H289" s="86" t="s">
        <v>197</v>
      </c>
      <c r="J289" s="86">
        <v>0</v>
      </c>
      <c r="K289" s="86">
        <v>0</v>
      </c>
      <c r="L289" s="86" t="s">
        <v>2848</v>
      </c>
      <c r="W289" s="86">
        <v>0.34541545077561059</v>
      </c>
      <c r="X289" s="86">
        <v>0.17357606344628679</v>
      </c>
      <c r="Y289" s="86">
        <v>0.19706559263521289</v>
      </c>
      <c r="Z289" s="86">
        <v>0.21858019281332169</v>
      </c>
      <c r="AA289" s="86">
        <v>0.1219272369714848</v>
      </c>
      <c r="AE289" s="86">
        <v>-0.28690626399120839</v>
      </c>
      <c r="AF289" s="86">
        <v>-0.19672867462664209</v>
      </c>
      <c r="AG289" s="86">
        <v>-0.22382590065963809</v>
      </c>
      <c r="AH289" s="86">
        <v>-0.20760410380205191</v>
      </c>
      <c r="AI289" s="86">
        <v>-0.14370811615785559</v>
      </c>
      <c r="AJ289" s="86">
        <v>-0.17757774140752869</v>
      </c>
      <c r="AK289" s="86">
        <v>-0.35708781329125527</v>
      </c>
      <c r="AM289" s="86">
        <v>9.2867123883319191E-2</v>
      </c>
      <c r="AQ289" s="86">
        <v>0.25629947792688063</v>
      </c>
      <c r="AS289" s="86">
        <v>0.36117633966190132</v>
      </c>
    </row>
    <row r="290" spans="1:69" x14ac:dyDescent="0.25">
      <c r="A290" s="190">
        <v>419524</v>
      </c>
      <c r="B290" s="86" t="s">
        <v>1460</v>
      </c>
      <c r="E290" s="86" t="s">
        <v>1461</v>
      </c>
      <c r="F290" s="86" t="s">
        <v>3121</v>
      </c>
      <c r="G290" s="86" t="s">
        <v>111</v>
      </c>
      <c r="H290" s="86" t="s">
        <v>111</v>
      </c>
      <c r="J290" s="86">
        <v>0</v>
      </c>
      <c r="K290" s="86">
        <v>0</v>
      </c>
      <c r="L290" s="86" t="s">
        <v>2848</v>
      </c>
      <c r="V290" s="86">
        <v>-4.1106128550074887E-2</v>
      </c>
      <c r="W290" s="86">
        <v>0.10396039603960409</v>
      </c>
      <c r="X290" s="86">
        <v>0.1940886699507389</v>
      </c>
      <c r="AD290" s="86">
        <v>-5.0784167289021707E-2</v>
      </c>
      <c r="AE290" s="86">
        <v>-5.714285714285719E-2</v>
      </c>
      <c r="AF290" s="86">
        <v>-1.5578635014836891E-2</v>
      </c>
      <c r="AG290" s="86">
        <v>-7.5411972814449267E-3</v>
      </c>
      <c r="AH290" s="86">
        <v>-1.3151389300899921E-2</v>
      </c>
      <c r="AK290" s="86">
        <v>-1.5578635014836891E-2</v>
      </c>
      <c r="AM290" s="86">
        <v>6.3611956030571237E-2</v>
      </c>
      <c r="AQ290" s="86">
        <v>5.9289741094402458E-2</v>
      </c>
      <c r="AS290" s="86">
        <v>1.067876807580064</v>
      </c>
      <c r="BF290" s="86">
        <v>4.3647700701481051E-2</v>
      </c>
      <c r="BG290" s="86">
        <v>-3.734129947722153E-3</v>
      </c>
      <c r="BH290" s="86">
        <v>-1.3493253373313309E-2</v>
      </c>
      <c r="BI290" s="86">
        <v>-6.8389057750760651E-3</v>
      </c>
      <c r="BJ290" s="86">
        <v>-3.0604437643458882E-3</v>
      </c>
      <c r="BK290" s="86">
        <v>-7.674597083652257E-4</v>
      </c>
      <c r="BL290" s="86">
        <v>1.0752688172042999E-2</v>
      </c>
      <c r="BM290" s="86">
        <v>-2.0516717325228081E-2</v>
      </c>
      <c r="BN290" s="86">
        <v>1.522070015220756E-3</v>
      </c>
      <c r="BO290" s="86">
        <v>-2.203647416413379E-2</v>
      </c>
      <c r="BP290" s="86">
        <v>2.1756021756021759E-2</v>
      </c>
    </row>
    <row r="291" spans="1:69" x14ac:dyDescent="0.25">
      <c r="A291" s="190">
        <v>340743</v>
      </c>
      <c r="B291" s="86" t="s">
        <v>1462</v>
      </c>
      <c r="C291" s="86" t="s">
        <v>1463</v>
      </c>
      <c r="E291" s="86" t="s">
        <v>1464</v>
      </c>
      <c r="F291" s="86" t="s">
        <v>3122</v>
      </c>
      <c r="G291" s="86" t="s">
        <v>180</v>
      </c>
      <c r="H291" s="86" t="s">
        <v>180</v>
      </c>
      <c r="J291" s="86">
        <v>0</v>
      </c>
      <c r="K291" s="86">
        <v>0</v>
      </c>
      <c r="L291" s="86" t="s">
        <v>2848</v>
      </c>
      <c r="X291" s="86">
        <v>0.75838817125680391</v>
      </c>
      <c r="Y291" s="86">
        <v>0.20676470588235299</v>
      </c>
      <c r="Z291" s="86">
        <v>2.0000000000000021E-2</v>
      </c>
      <c r="AF291" s="86">
        <v>-0.24536043666478441</v>
      </c>
      <c r="AG291" s="86">
        <v>-0.14382519706817859</v>
      </c>
      <c r="AH291" s="86">
        <v>-0.17903547229972089</v>
      </c>
      <c r="AI291" s="86">
        <v>-8.9285714285714357E-2</v>
      </c>
      <c r="AK291" s="86">
        <v>-0.24536043666478441</v>
      </c>
      <c r="AM291" s="86">
        <v>0.33221919753706342</v>
      </c>
      <c r="AQ291" s="86">
        <v>0.27005904194076819</v>
      </c>
      <c r="AS291" s="86">
        <v>1.2290696825527181</v>
      </c>
    </row>
    <row r="292" spans="1:69" x14ac:dyDescent="0.25">
      <c r="A292" s="190">
        <v>462345</v>
      </c>
      <c r="B292" s="86" t="s">
        <v>405</v>
      </c>
      <c r="C292" s="86" t="s">
        <v>406</v>
      </c>
      <c r="D292" s="86" t="s">
        <v>1838</v>
      </c>
      <c r="E292" s="86" t="s">
        <v>1466</v>
      </c>
      <c r="F292" s="86" t="s">
        <v>3123</v>
      </c>
      <c r="G292" s="86" t="s">
        <v>113</v>
      </c>
      <c r="H292" s="86" t="s">
        <v>91</v>
      </c>
      <c r="J292" s="86">
        <v>0</v>
      </c>
      <c r="K292" s="86">
        <v>0</v>
      </c>
      <c r="L292" s="86" t="s">
        <v>2848</v>
      </c>
      <c r="M292" s="86">
        <v>5.1694428489372779E-3</v>
      </c>
      <c r="N292" s="86">
        <v>8.0645161290322509E-3</v>
      </c>
      <c r="O292" s="86">
        <v>1.6260162601626101E-2</v>
      </c>
      <c r="P292" s="86">
        <v>4.1666666666666741E-2</v>
      </c>
      <c r="Q292" s="86">
        <v>-1.463963963963966E-2</v>
      </c>
      <c r="R292" s="86">
        <v>-5.6094929881337692E-2</v>
      </c>
      <c r="S292" s="86">
        <v>7.9580505860579853E-2</v>
      </c>
      <c r="T292" s="86">
        <v>4.1666666666666741E-2</v>
      </c>
      <c r="U292" s="86">
        <v>5.9880239520957454E-3</v>
      </c>
      <c r="V292" s="86">
        <v>-0.1333679294239751</v>
      </c>
      <c r="W292" s="86">
        <v>0.22504767959313421</v>
      </c>
      <c r="AC292" s="86">
        <v>-6.9895769466584975E-2</v>
      </c>
      <c r="AD292" s="86">
        <v>-0.13811280969952561</v>
      </c>
      <c r="AE292" s="86">
        <v>-0.1941371681415929</v>
      </c>
      <c r="AF292" s="86">
        <v>-9.9606077658975709E-2</v>
      </c>
      <c r="AG292" s="86">
        <v>-6.6011235955056091E-2</v>
      </c>
      <c r="AK292" s="86">
        <v>-0.29443099273607742</v>
      </c>
      <c r="AL292" s="86">
        <v>0.36992132821167439</v>
      </c>
      <c r="AM292" s="86">
        <v>0.15736628129652641</v>
      </c>
      <c r="AN292" s="86">
        <v>0.15695648530875911</v>
      </c>
      <c r="AP292" s="86">
        <v>0.2072355089892168</v>
      </c>
      <c r="AQ292" s="86">
        <v>0.18610479339435551</v>
      </c>
      <c r="AR292" s="86">
        <v>1.783591593091679</v>
      </c>
      <c r="AS292" s="86">
        <v>0.84397860927346779</v>
      </c>
      <c r="AT292" s="86">
        <v>-4.1071428571428537E-2</v>
      </c>
      <c r="AU292" s="86">
        <v>4.5313469894475489E-2</v>
      </c>
      <c r="AV292" s="86">
        <v>8.1300813008129413E-3</v>
      </c>
      <c r="AW292" s="86">
        <v>8.0645161290322509E-3</v>
      </c>
      <c r="BF292" s="86">
        <v>6.8263473053892243E-2</v>
      </c>
      <c r="BG292" s="86">
        <v>-1.177130044843056E-2</v>
      </c>
      <c r="BH292" s="86">
        <v>2.0419739081111828E-2</v>
      </c>
      <c r="BI292" s="86">
        <v>1.7231795441912331E-2</v>
      </c>
      <c r="BJ292" s="86">
        <v>-3.6065573770491799E-2</v>
      </c>
      <c r="BK292" s="86">
        <v>2.0975056689342301E-2</v>
      </c>
      <c r="BL292" s="86">
        <v>3.8867295946696252E-2</v>
      </c>
      <c r="BM292" s="86">
        <v>-5.6119722073757372E-2</v>
      </c>
      <c r="BN292" s="86">
        <v>-2.2026431718061731E-2</v>
      </c>
      <c r="BO292" s="86">
        <v>-3.5472972972972923E-2</v>
      </c>
      <c r="BP292" s="86">
        <v>9.3403385872738998E-3</v>
      </c>
      <c r="BQ292" s="86">
        <v>-1.6968987712112419E-2</v>
      </c>
    </row>
    <row r="293" spans="1:69" x14ac:dyDescent="0.25">
      <c r="A293" s="190">
        <v>403760</v>
      </c>
      <c r="B293" s="86" t="s">
        <v>1548</v>
      </c>
      <c r="C293" s="86" t="s">
        <v>1472</v>
      </c>
      <c r="D293" s="86">
        <v>55</v>
      </c>
      <c r="E293" s="86" t="s">
        <v>1467</v>
      </c>
      <c r="F293" s="86" t="s">
        <v>3124</v>
      </c>
      <c r="G293" s="86" t="s">
        <v>180</v>
      </c>
      <c r="H293" s="86" t="s">
        <v>180</v>
      </c>
      <c r="J293" s="86">
        <v>0</v>
      </c>
      <c r="K293" s="86">
        <v>0</v>
      </c>
      <c r="L293" s="86" t="s">
        <v>2848</v>
      </c>
      <c r="U293" s="86">
        <v>-0.1187417020000856</v>
      </c>
      <c r="V293" s="86">
        <v>-2.0554553462812989E-2</v>
      </c>
      <c r="W293" s="86">
        <v>0.61183231913455027</v>
      </c>
      <c r="X293" s="86">
        <v>0.7475039877119396</v>
      </c>
      <c r="Y293" s="86">
        <v>0.69168498900659614</v>
      </c>
      <c r="AC293" s="86">
        <v>-0.27089096508168481</v>
      </c>
      <c r="AD293" s="86">
        <v>-0.2272683144671184</v>
      </c>
      <c r="AE293" s="86">
        <v>-0.25761190145732138</v>
      </c>
      <c r="AF293" s="86">
        <v>-5.981756650754156E-2</v>
      </c>
      <c r="AG293" s="86">
        <v>-0.16084487849193729</v>
      </c>
      <c r="AH293" s="86">
        <v>-0.15581426830919179</v>
      </c>
      <c r="AK293" s="86">
        <v>-0.45754616235947421</v>
      </c>
      <c r="AL293" s="86">
        <v>-0.72385824703559487</v>
      </c>
      <c r="AM293" s="86">
        <v>0.29083017756791302</v>
      </c>
      <c r="AP293" s="86">
        <v>0.54655747930318943</v>
      </c>
      <c r="AQ293" s="86">
        <v>0.25375540533683522</v>
      </c>
      <c r="AR293" s="86">
        <v>-1.3249403604306349</v>
      </c>
      <c r="AS293" s="86">
        <v>1.1449307280521881</v>
      </c>
      <c r="AT293" s="86">
        <v>-0.21288848929604179</v>
      </c>
      <c r="AU293" s="86">
        <v>-5.2173376142256034E-3</v>
      </c>
      <c r="BF293" s="86">
        <v>8.1202621097263172E-2</v>
      </c>
      <c r="BG293" s="86">
        <v>-3.523469994058237E-2</v>
      </c>
      <c r="BH293" s="86">
        <v>-2.6831721787686561E-2</v>
      </c>
      <c r="BI293" s="86">
        <v>2.866846679605084E-2</v>
      </c>
      <c r="BJ293" s="86">
        <v>-6.5500481922769249E-2</v>
      </c>
      <c r="BK293" s="86">
        <v>-3.0130132326801059E-2</v>
      </c>
      <c r="BL293" s="86">
        <v>5.2516064802244473E-2</v>
      </c>
      <c r="BM293" s="86">
        <v>-0.113635875056431</v>
      </c>
      <c r="BN293" s="86">
        <v>3.7472062390032868E-2</v>
      </c>
      <c r="BO293" s="86">
        <v>-1.469037906219939E-2</v>
      </c>
      <c r="BP293" s="86">
        <v>5.2148024096946077E-2</v>
      </c>
      <c r="BQ293" s="86">
        <v>-7.7183540755690005E-2</v>
      </c>
    </row>
    <row r="294" spans="1:69" x14ac:dyDescent="0.25">
      <c r="A294" s="190">
        <v>376078</v>
      </c>
      <c r="B294" s="86" t="s">
        <v>1473</v>
      </c>
      <c r="C294" s="86" t="s">
        <v>1468</v>
      </c>
      <c r="E294" s="86" t="s">
        <v>1469</v>
      </c>
      <c r="F294" s="86" t="s">
        <v>3125</v>
      </c>
      <c r="G294" s="86" t="s">
        <v>180</v>
      </c>
      <c r="H294" s="86" t="s">
        <v>180</v>
      </c>
      <c r="J294" s="86">
        <v>0</v>
      </c>
      <c r="K294" s="86">
        <v>0</v>
      </c>
      <c r="L294" s="86" t="s">
        <v>2848</v>
      </c>
      <c r="M294" s="86">
        <v>-1.613372697409465E-2</v>
      </c>
      <c r="N294" s="86">
        <v>2.2205901412709839E-2</v>
      </c>
      <c r="O294" s="86">
        <v>2.2736114112816171E-2</v>
      </c>
      <c r="P294" s="86">
        <v>-0.18919196765129201</v>
      </c>
      <c r="Q294" s="86">
        <v>-0.14072486926205699</v>
      </c>
      <c r="R294" s="86">
        <v>-0.1808834729626809</v>
      </c>
      <c r="S294" s="86">
        <v>-0.1822706065318819</v>
      </c>
      <c r="T294" s="86">
        <v>-0.18919196765129201</v>
      </c>
      <c r="U294" s="86">
        <v>3.9245014245014247E-2</v>
      </c>
      <c r="V294" s="86">
        <v>-0.27409973373316449</v>
      </c>
      <c r="W294" s="86">
        <v>0.46498769172505222</v>
      </c>
      <c r="X294" s="86">
        <v>1.02399202820788</v>
      </c>
      <c r="Y294" s="86">
        <v>0.43111013602457221</v>
      </c>
      <c r="AC294" s="86">
        <v>-0.29791577137945863</v>
      </c>
      <c r="AD294" s="86">
        <v>-0.21872661511598901</v>
      </c>
      <c r="AE294" s="86">
        <v>-0.40068927488282319</v>
      </c>
      <c r="AF294" s="86">
        <v>-0.17447448187486139</v>
      </c>
      <c r="AG294" s="86">
        <v>-0.1314123643538308</v>
      </c>
      <c r="AH294" s="86">
        <v>-9.8053768761339283E-2</v>
      </c>
      <c r="AI294" s="86">
        <v>-0.1031090121999213</v>
      </c>
      <c r="AK294" s="86">
        <v>-0.51686833091007678</v>
      </c>
      <c r="AL294" s="86">
        <v>-0.4152790723252997</v>
      </c>
      <c r="AM294" s="86">
        <v>0.1981062613082718</v>
      </c>
      <c r="AN294" s="86">
        <v>-0.52716752790729915</v>
      </c>
      <c r="AP294" s="86">
        <v>0.53862309925927565</v>
      </c>
      <c r="AQ294" s="86">
        <v>0.27448681535545011</v>
      </c>
      <c r="AR294" s="86">
        <v>-0.77155415258877835</v>
      </c>
      <c r="AS294" s="86">
        <v>0.72064825577755021</v>
      </c>
      <c r="AT294" s="86">
        <v>-0.1662668768418889</v>
      </c>
      <c r="AU294" s="86">
        <v>-7.5791204274557988E-2</v>
      </c>
      <c r="AV294" s="86">
        <v>5.186946185433694E-4</v>
      </c>
      <c r="AW294" s="86">
        <v>2.2205901412709839E-2</v>
      </c>
      <c r="BF294" s="86">
        <v>8.9529914529914656E-2</v>
      </c>
      <c r="BG294" s="86">
        <v>3.7066091390468792E-2</v>
      </c>
      <c r="BH294" s="86">
        <v>-7.9425113464447916E-2</v>
      </c>
      <c r="BI294" s="86">
        <v>-0.1220556012051492</v>
      </c>
      <c r="BJ294" s="86">
        <v>3.2601489685294187E-2</v>
      </c>
      <c r="BK294" s="86">
        <v>6.8658181955511877E-2</v>
      </c>
      <c r="BL294" s="86">
        <v>-1.120260098243619E-2</v>
      </c>
      <c r="BM294" s="86">
        <v>-9.8284488920657553E-2</v>
      </c>
      <c r="BN294" s="86">
        <v>7.3532101701117014E-3</v>
      </c>
      <c r="BO294" s="86">
        <v>5.6616792562463658E-2</v>
      </c>
      <c r="BP294" s="86">
        <v>1.405739817838114E-2</v>
      </c>
      <c r="BQ294" s="86">
        <v>-4.0273037542661871E-3</v>
      </c>
    </row>
    <row r="295" spans="1:69" x14ac:dyDescent="0.25">
      <c r="A295" s="190">
        <v>351144</v>
      </c>
      <c r="B295" s="86" t="s">
        <v>1482</v>
      </c>
      <c r="C295" s="86" t="s">
        <v>1483</v>
      </c>
      <c r="D295" s="86" t="s">
        <v>1892</v>
      </c>
      <c r="E295" s="86" t="s">
        <v>1484</v>
      </c>
      <c r="F295" s="86" t="s">
        <v>3126</v>
      </c>
      <c r="G295" s="86" t="s">
        <v>420</v>
      </c>
      <c r="H295" s="86" t="s">
        <v>420</v>
      </c>
      <c r="I295" s="86" t="s">
        <v>1893</v>
      </c>
      <c r="J295" s="86">
        <v>0</v>
      </c>
      <c r="K295" s="86">
        <v>0</v>
      </c>
      <c r="L295" s="86" t="s">
        <v>2848</v>
      </c>
      <c r="M295" s="86">
        <v>-1.631986944104491E-3</v>
      </c>
      <c r="N295" s="86">
        <v>6.9958847736624197E-3</v>
      </c>
      <c r="O295" s="86">
        <v>2.8688524590163582E-3</v>
      </c>
      <c r="P295" s="86">
        <v>-0.1134057971014492</v>
      </c>
      <c r="R295" s="86">
        <v>-9.0334572490706311E-2</v>
      </c>
      <c r="S295" s="86">
        <v>0.16357584403233469</v>
      </c>
      <c r="T295" s="86">
        <v>-0.1134057971014492</v>
      </c>
      <c r="U295" s="86">
        <v>4.3872919818456653E-2</v>
      </c>
      <c r="V295" s="86">
        <v>1.18637581324148E-2</v>
      </c>
      <c r="W295" s="86">
        <v>0.25685425685425672</v>
      </c>
      <c r="X295" s="86">
        <v>0.35087719298245629</v>
      </c>
      <c r="Y295" s="86">
        <v>0.30092983939137768</v>
      </c>
      <c r="AC295" s="86">
        <v>-0.13200723327305611</v>
      </c>
      <c r="AD295" s="86">
        <v>-1.7022817819630619E-2</v>
      </c>
      <c r="AE295" s="86">
        <v>-5.8285714285714288E-2</v>
      </c>
      <c r="AF295" s="86">
        <v>-1.4504431909750211E-2</v>
      </c>
      <c r="AG295" s="86">
        <v>-2.411963338157208E-3</v>
      </c>
      <c r="AH295" s="86">
        <v>-2.6178010471204212E-3</v>
      </c>
      <c r="AI295" s="86">
        <v>-1.5817223198593841E-2</v>
      </c>
      <c r="AK295" s="86">
        <v>-5.8285714285714288E-2</v>
      </c>
      <c r="AL295" s="86">
        <v>-0.39028340118603511</v>
      </c>
      <c r="AM295" s="86">
        <v>0.16080182912672569</v>
      </c>
      <c r="AN295" s="86">
        <v>-0.34941631378684113</v>
      </c>
      <c r="AP295" s="86">
        <v>0.1655542438535394</v>
      </c>
      <c r="AQ295" s="86">
        <v>6.9688631157112602E-2</v>
      </c>
      <c r="AR295" s="86">
        <v>-2.3592341016639971</v>
      </c>
      <c r="AS295" s="86">
        <v>2.303159207940793</v>
      </c>
      <c r="AT295" s="86">
        <v>-1.9565217391304231E-2</v>
      </c>
      <c r="AU295" s="86">
        <v>-0.1082779009608279</v>
      </c>
      <c r="AV295" s="86">
        <v>-4.098360655737654E-3</v>
      </c>
      <c r="AW295" s="86">
        <v>6.9958847736624197E-3</v>
      </c>
      <c r="BF295" s="86">
        <v>7.1860816944022687E-3</v>
      </c>
      <c r="BG295" s="86">
        <v>-3.0041306796845251E-3</v>
      </c>
      <c r="BH295" s="86">
        <v>1.0169491525423791E-2</v>
      </c>
      <c r="BI295" s="86">
        <v>5.2199850857570507E-3</v>
      </c>
      <c r="BJ295" s="86">
        <v>4.451038575667754E-3</v>
      </c>
      <c r="BK295" s="86">
        <v>7.7548005908418824E-3</v>
      </c>
      <c r="BL295" s="86">
        <v>8.0615610113594638E-3</v>
      </c>
      <c r="BM295" s="86">
        <v>-1.3449654671028649E-2</v>
      </c>
      <c r="BP295" s="86">
        <v>7.661437431594198E-3</v>
      </c>
      <c r="BQ295" s="86">
        <v>-1.085776330076005E-3</v>
      </c>
    </row>
    <row r="296" spans="1:69" x14ac:dyDescent="0.25">
      <c r="A296" s="190">
        <v>465079</v>
      </c>
      <c r="B296" s="86" t="s">
        <v>1108</v>
      </c>
      <c r="C296" s="86" t="s">
        <v>1485</v>
      </c>
      <c r="E296" s="86" t="s">
        <v>1486</v>
      </c>
      <c r="F296" s="86" t="s">
        <v>3127</v>
      </c>
      <c r="G296" s="86" t="s">
        <v>474</v>
      </c>
      <c r="H296" s="86" t="s">
        <v>367</v>
      </c>
      <c r="I296" s="86" t="s">
        <v>1500</v>
      </c>
      <c r="J296" s="86">
        <v>0</v>
      </c>
      <c r="K296" s="86">
        <v>0</v>
      </c>
      <c r="L296" s="86" t="s">
        <v>2848</v>
      </c>
      <c r="V296" s="86">
        <v>5.5936223481354519E-2</v>
      </c>
      <c r="W296" s="86">
        <v>0.20003162555344731</v>
      </c>
      <c r="AD296" s="86">
        <v>-5.4434250764525967E-2</v>
      </c>
      <c r="AE296" s="86">
        <v>-4.8249412346900937E-2</v>
      </c>
      <c r="AF296" s="86">
        <v>-3.220047184849837E-2</v>
      </c>
      <c r="AG296" s="86">
        <v>-2.9662772392078918E-2</v>
      </c>
      <c r="AK296" s="86">
        <v>-5.4434250764525967E-2</v>
      </c>
      <c r="AM296" s="86">
        <v>0.16471725970048359</v>
      </c>
      <c r="AQ296" s="86">
        <v>9.5449247849490187E-2</v>
      </c>
      <c r="AS296" s="86">
        <v>1.7225850052932561</v>
      </c>
      <c r="BF296" s="86">
        <v>2.0590253946466408E-3</v>
      </c>
      <c r="BG296" s="86">
        <v>6.8493150684934001E-4</v>
      </c>
      <c r="BH296" s="86">
        <v>-8.711343413602135E-4</v>
      </c>
    </row>
    <row r="297" spans="1:69" x14ac:dyDescent="0.25">
      <c r="A297" s="190">
        <v>437470</v>
      </c>
      <c r="B297" s="86" t="s">
        <v>1409</v>
      </c>
      <c r="C297" s="86" t="s">
        <v>1410</v>
      </c>
      <c r="D297" s="86">
        <v>19</v>
      </c>
      <c r="E297" s="86" t="s">
        <v>1490</v>
      </c>
      <c r="F297" s="86" t="s">
        <v>3128</v>
      </c>
      <c r="G297" s="86" t="s">
        <v>111</v>
      </c>
      <c r="H297" s="86" t="s">
        <v>111</v>
      </c>
      <c r="J297" s="86">
        <v>0</v>
      </c>
      <c r="K297" s="86">
        <v>0</v>
      </c>
      <c r="L297" s="86" t="s">
        <v>2848</v>
      </c>
      <c r="M297" s="86">
        <v>6.497725795973075E-4</v>
      </c>
      <c r="N297" s="86">
        <v>1.9518542615486469E-3</v>
      </c>
      <c r="O297" s="86">
        <v>1.249178172255094E-2</v>
      </c>
      <c r="P297" s="86">
        <v>-4.7619047619047561E-2</v>
      </c>
      <c r="Q297" s="86">
        <v>-3.022670025188923E-2</v>
      </c>
      <c r="R297" s="86">
        <v>-1.2820512820512889E-2</v>
      </c>
      <c r="S297" s="86">
        <v>0.12000000000000011</v>
      </c>
      <c r="T297" s="86">
        <v>-4.7619047619047561E-2</v>
      </c>
      <c r="U297" s="86">
        <v>4.7279792746113943E-2</v>
      </c>
      <c r="V297" s="86">
        <v>5.3206002728513058E-2</v>
      </c>
      <c r="W297" s="86">
        <v>9.8950524737630996E-2</v>
      </c>
      <c r="X297" s="86">
        <v>0.30656219392752232</v>
      </c>
      <c r="AC297" s="86">
        <v>-6.637717121588102E-2</v>
      </c>
      <c r="AD297" s="86">
        <v>-1.18824265165728E-2</v>
      </c>
      <c r="AE297" s="86">
        <v>-2.612671456564325E-2</v>
      </c>
      <c r="AF297" s="86">
        <v>-2.1786492374726882E-3</v>
      </c>
      <c r="AG297" s="86">
        <v>-3.134796238244517E-3</v>
      </c>
      <c r="AH297" s="86">
        <v>-1.9762845849802392E-3</v>
      </c>
      <c r="AK297" s="86">
        <v>-6.926406926406932E-2</v>
      </c>
      <c r="AL297" s="86">
        <v>-0.1658521528781908</v>
      </c>
      <c r="AM297" s="86">
        <v>9.8239852162970376E-2</v>
      </c>
      <c r="AN297" s="86">
        <v>-0.15991364286796639</v>
      </c>
      <c r="AP297" s="86">
        <v>8.718194143701094E-2</v>
      </c>
      <c r="AQ297" s="86">
        <v>3.6095984867755178E-2</v>
      </c>
      <c r="AR297" s="86">
        <v>-1.9057842338446489</v>
      </c>
      <c r="AS297" s="86">
        <v>2.7133775663240201</v>
      </c>
      <c r="AT297" s="86">
        <v>-2.5974025974025979E-2</v>
      </c>
      <c r="AU297" s="86">
        <v>-3.6825396825396872E-2</v>
      </c>
      <c r="AV297" s="86">
        <v>1.051939513477973E-2</v>
      </c>
      <c r="AW297" s="86">
        <v>1.9518542615486469E-3</v>
      </c>
      <c r="BF297" s="86">
        <v>7.1243523316062429E-3</v>
      </c>
      <c r="BG297" s="86">
        <v>0</v>
      </c>
      <c r="BH297" s="86">
        <v>3.215434083601254E-3</v>
      </c>
      <c r="BI297" s="86">
        <v>2.564102564102555E-3</v>
      </c>
      <c r="BJ297" s="86">
        <v>1.918158567774775E-3</v>
      </c>
      <c r="BK297" s="86">
        <v>6.3816209317166814E-3</v>
      </c>
      <c r="BL297" s="86">
        <v>1.395053899809762E-2</v>
      </c>
      <c r="BM297" s="86">
        <v>-1.0006253908692919E-2</v>
      </c>
      <c r="BN297" s="86">
        <v>3.158559696778251E-3</v>
      </c>
      <c r="BO297" s="86">
        <v>6.9269521410577628E-3</v>
      </c>
      <c r="BP297" s="86">
        <v>1.063164477798639E-2</v>
      </c>
      <c r="BQ297" s="86">
        <v>1.238390092879182E-3</v>
      </c>
    </row>
    <row r="298" spans="1:69" x14ac:dyDescent="0.25">
      <c r="A298" s="190">
        <v>355600</v>
      </c>
      <c r="B298" s="86" t="s">
        <v>1491</v>
      </c>
      <c r="C298" s="86" t="s">
        <v>1492</v>
      </c>
      <c r="D298" s="86" t="s">
        <v>2062</v>
      </c>
      <c r="E298" s="86" t="s">
        <v>1493</v>
      </c>
      <c r="F298" s="86" t="s">
        <v>3129</v>
      </c>
      <c r="G298" s="86" t="s">
        <v>1861</v>
      </c>
      <c r="H298" s="86" t="s">
        <v>1882</v>
      </c>
      <c r="I298" s="86" t="s">
        <v>2063</v>
      </c>
      <c r="J298" s="86">
        <v>0</v>
      </c>
      <c r="K298" s="86">
        <v>0</v>
      </c>
      <c r="L298" s="86" t="s">
        <v>2848</v>
      </c>
      <c r="M298" s="86">
        <v>-1.3927576601671101E-3</v>
      </c>
      <c r="N298" s="86">
        <v>1.1283497884344129E-2</v>
      </c>
      <c r="O298" s="86">
        <v>2.6852846401718589E-2</v>
      </c>
      <c r="P298" s="86">
        <v>-2.581521739130432E-2</v>
      </c>
      <c r="Q298" s="86">
        <v>3.4989503149054362E-3</v>
      </c>
      <c r="R298" s="86">
        <v>-2.4157876828853401E-2</v>
      </c>
      <c r="S298" s="86">
        <v>0.32044198895027609</v>
      </c>
      <c r="T298" s="86">
        <v>-2.581521739130432E-2</v>
      </c>
      <c r="U298" s="86">
        <v>2.4712843717368479E-2</v>
      </c>
      <c r="V298" s="86">
        <v>-2.145776566757485E-2</v>
      </c>
      <c r="W298" s="86">
        <v>0.3461714809720311</v>
      </c>
      <c r="X298" s="86">
        <v>0.37950664136622397</v>
      </c>
      <c r="Y298" s="86">
        <v>0.44780219780219782</v>
      </c>
      <c r="AC298" s="86">
        <v>-9.2302452316076269E-2</v>
      </c>
      <c r="AD298" s="86">
        <v>-6.606905710491362E-2</v>
      </c>
      <c r="AE298" s="86">
        <v>-8.3848797250859183E-2</v>
      </c>
      <c r="AF298" s="86">
        <v>-4.6384720327421497E-2</v>
      </c>
      <c r="AG298" s="86">
        <v>-6.009745533297238E-2</v>
      </c>
      <c r="AH298" s="86">
        <v>-6.5232010759919426E-2</v>
      </c>
      <c r="AI298" s="86">
        <v>-6.9029850746268717E-2</v>
      </c>
      <c r="AK298" s="86">
        <v>-9.1961852861035434E-2</v>
      </c>
      <c r="AL298" s="86">
        <v>-8.3109411309142178E-2</v>
      </c>
      <c r="AM298" s="86">
        <v>0.1888420883439641</v>
      </c>
      <c r="AN298" s="86">
        <v>-8.9178314853819773E-2</v>
      </c>
      <c r="AP298" s="86">
        <v>0.1469370409257908</v>
      </c>
      <c r="AQ298" s="86">
        <v>0.117386325502644</v>
      </c>
      <c r="AR298" s="86">
        <v>-0.5676392240653495</v>
      </c>
      <c r="AS298" s="86">
        <v>1.606185992688604</v>
      </c>
      <c r="AT298" s="86">
        <v>-3.9402173913043459E-2</v>
      </c>
      <c r="AU298" s="86">
        <v>-2.0155586987270161E-2</v>
      </c>
      <c r="AV298" s="86">
        <v>1.5395631936985231E-2</v>
      </c>
      <c r="AW298" s="86">
        <v>1.1283497884344129E-2</v>
      </c>
      <c r="BF298" s="86">
        <v>2.7149321266968229E-2</v>
      </c>
      <c r="BG298" s="86">
        <v>1.3215859030837111E-2</v>
      </c>
      <c r="BH298" s="86">
        <v>-2.073578595317738E-2</v>
      </c>
      <c r="BI298" s="86">
        <v>-1.5368852459016419E-2</v>
      </c>
      <c r="BJ298" s="86">
        <v>-2.774887270204696E-3</v>
      </c>
      <c r="BK298" s="86">
        <v>-1.0434782608695901E-3</v>
      </c>
      <c r="BL298" s="86">
        <v>1.0097493036211659E-2</v>
      </c>
      <c r="BM298" s="86">
        <v>-1.999310582557734E-2</v>
      </c>
      <c r="BN298" s="86">
        <v>-5.9130434782608274E-3</v>
      </c>
      <c r="BO298" s="86">
        <v>-1.7494751574527181E-3</v>
      </c>
      <c r="BP298" s="86">
        <v>2.103049421661396E-2</v>
      </c>
      <c r="BQ298" s="86">
        <v>6.8399452804377434E-3</v>
      </c>
    </row>
    <row r="299" spans="1:69" x14ac:dyDescent="0.25">
      <c r="A299" s="190">
        <v>402002</v>
      </c>
      <c r="B299" s="86" t="s">
        <v>1491</v>
      </c>
      <c r="C299" s="86" t="s">
        <v>1492</v>
      </c>
      <c r="D299" s="86" t="s">
        <v>2062</v>
      </c>
      <c r="E299" s="86" t="s">
        <v>1638</v>
      </c>
      <c r="F299" s="86" t="s">
        <v>3130</v>
      </c>
      <c r="G299" s="86" t="s">
        <v>1861</v>
      </c>
      <c r="H299" s="86" t="s">
        <v>1882</v>
      </c>
      <c r="I299" s="86" t="s">
        <v>2064</v>
      </c>
      <c r="J299" s="86">
        <v>0</v>
      </c>
      <c r="K299" s="86">
        <v>0</v>
      </c>
      <c r="L299" s="86" t="s">
        <v>2848</v>
      </c>
      <c r="M299" s="86">
        <v>1.5855250886029899E-3</v>
      </c>
      <c r="N299" s="86">
        <v>1.5388202378177061E-3</v>
      </c>
      <c r="O299" s="86">
        <v>1.8493930197268641E-2</v>
      </c>
      <c r="P299" s="86">
        <v>-2.1592565597667531E-2</v>
      </c>
      <c r="Q299" s="86">
        <v>2.6918479560124501E-2</v>
      </c>
      <c r="R299" s="86">
        <v>3.598302141616827E-2</v>
      </c>
      <c r="S299" s="86">
        <v>0.33180380727971742</v>
      </c>
      <c r="T299" s="86">
        <v>-2.1592565597667531E-2</v>
      </c>
      <c r="U299" s="86">
        <v>5.5232418401192078E-2</v>
      </c>
      <c r="V299" s="86">
        <v>3.621239290695355E-2</v>
      </c>
      <c r="W299" s="86">
        <v>0.2159166616195265</v>
      </c>
      <c r="X299" s="86">
        <v>0.25846036585365839</v>
      </c>
      <c r="Y299" s="86">
        <v>0.31515637530072182</v>
      </c>
      <c r="AC299" s="86">
        <v>-6.837066473988429E-2</v>
      </c>
      <c r="AD299" s="86">
        <v>-3.5974949380797677E-2</v>
      </c>
      <c r="AE299" s="86">
        <v>-5.1266642011834333E-2</v>
      </c>
      <c r="AF299" s="86">
        <v>-3.470570295821894E-2</v>
      </c>
      <c r="AG299" s="86">
        <v>-4.0089822336701657E-2</v>
      </c>
      <c r="AH299" s="86">
        <v>-2.7826926170178509E-2</v>
      </c>
      <c r="AI299" s="86">
        <v>-4.1991601679663886E-3</v>
      </c>
      <c r="AK299" s="86">
        <v>-6.837066473988429E-2</v>
      </c>
      <c r="AL299" s="86">
        <v>-9.7437717247189304E-2</v>
      </c>
      <c r="AM299" s="86">
        <v>0.15301450919784629</v>
      </c>
      <c r="AN299" s="86">
        <v>-7.4999552352519316E-2</v>
      </c>
      <c r="AP299" s="86">
        <v>0.11080205606244579</v>
      </c>
      <c r="AQ299" s="86">
        <v>7.6338204972169324E-2</v>
      </c>
      <c r="AR299" s="86">
        <v>-0.8820732873453152</v>
      </c>
      <c r="AS299" s="86">
        <v>2.0005276868258841</v>
      </c>
      <c r="AT299" s="86">
        <v>-8.3819241982505677E-3</v>
      </c>
      <c r="AU299" s="86">
        <v>-2.7517456817346742E-2</v>
      </c>
      <c r="AV299" s="86">
        <v>1.692905918057663E-2</v>
      </c>
      <c r="AW299" s="86">
        <v>1.5388202378177061E-3</v>
      </c>
      <c r="BF299" s="86">
        <v>8.6045281930491324E-3</v>
      </c>
      <c r="BG299" s="86">
        <v>4.6230101992184034E-3</v>
      </c>
      <c r="BH299" s="86">
        <v>-1.1860145168176789E-2</v>
      </c>
      <c r="BI299" s="86">
        <v>-1.0562196936962811E-2</v>
      </c>
      <c r="BJ299" s="86">
        <v>3.5421417827161679E-3</v>
      </c>
      <c r="BK299" s="86">
        <v>2.6109660574411549E-3</v>
      </c>
      <c r="BL299" s="86">
        <v>1.3985339506172869E-3</v>
      </c>
      <c r="BM299" s="86">
        <v>2.3115819889238942E-3</v>
      </c>
      <c r="BN299" s="86">
        <v>-2.28974860468445E-3</v>
      </c>
      <c r="BO299" s="86">
        <v>6.5981353095865281E-3</v>
      </c>
      <c r="BP299" s="86">
        <v>1.776468911794038E-2</v>
      </c>
      <c r="BQ299" s="86">
        <v>1.6014070165694561E-2</v>
      </c>
    </row>
    <row r="300" spans="1:69" x14ac:dyDescent="0.25">
      <c r="A300" s="190">
        <v>386549</v>
      </c>
      <c r="B300" s="86" t="s">
        <v>442</v>
      </c>
      <c r="C300" s="86" t="s">
        <v>1501</v>
      </c>
      <c r="D300" s="86">
        <v>110</v>
      </c>
      <c r="E300" s="86" t="s">
        <v>1502</v>
      </c>
      <c r="F300" s="86" t="s">
        <v>3131</v>
      </c>
      <c r="G300" s="86" t="s">
        <v>113</v>
      </c>
      <c r="H300" s="86" t="s">
        <v>2670</v>
      </c>
      <c r="J300" s="86">
        <v>0</v>
      </c>
      <c r="K300" s="86">
        <v>0</v>
      </c>
      <c r="L300" s="86" t="s">
        <v>2848</v>
      </c>
      <c r="V300" s="86">
        <v>-0.1113132390302041</v>
      </c>
      <c r="W300" s="86">
        <v>0.66551742151177984</v>
      </c>
      <c r="X300" s="86">
        <v>0.34431179775280901</v>
      </c>
      <c r="Y300" s="86">
        <v>0.61451247165532874</v>
      </c>
      <c r="AD300" s="86">
        <v>-5.5216506829410143E-2</v>
      </c>
      <c r="AE300" s="86">
        <v>-0.175035360678925</v>
      </c>
      <c r="AF300" s="86">
        <v>-9.1646792826834342E-2</v>
      </c>
      <c r="AG300" s="86">
        <v>-0.1065464261857049</v>
      </c>
      <c r="AH300" s="86">
        <v>-0.15100154083204931</v>
      </c>
      <c r="AI300" s="86">
        <v>-0.13735177865612649</v>
      </c>
      <c r="AK300" s="86">
        <v>-0.20515997150555951</v>
      </c>
      <c r="AM300" s="86">
        <v>0.2651878609872651</v>
      </c>
      <c r="AQ300" s="86">
        <v>0.21711468246704679</v>
      </c>
      <c r="AS300" s="86">
        <v>1.2200466656097171</v>
      </c>
      <c r="BF300" s="86">
        <v>5.7916284322721889E-2</v>
      </c>
      <c r="BG300" s="86">
        <v>1.96830692243537E-2</v>
      </c>
      <c r="BH300" s="86">
        <v>4.907574022574801E-3</v>
      </c>
      <c r="BI300" s="86">
        <v>-1.881816701937156E-2</v>
      </c>
      <c r="BJ300" s="86">
        <v>-1.496499319773037E-2</v>
      </c>
    </row>
    <row r="301" spans="1:69" x14ac:dyDescent="0.25">
      <c r="A301" s="190">
        <v>404612</v>
      </c>
      <c r="B301" s="86" t="s">
        <v>442</v>
      </c>
      <c r="C301" s="86" t="s">
        <v>1503</v>
      </c>
      <c r="D301" s="86">
        <v>110</v>
      </c>
      <c r="E301" s="86" t="s">
        <v>1504</v>
      </c>
      <c r="F301" s="86" t="s">
        <v>3132</v>
      </c>
      <c r="G301" s="86" t="s">
        <v>474</v>
      </c>
      <c r="H301" s="86" t="s">
        <v>367</v>
      </c>
      <c r="J301" s="86">
        <v>0</v>
      </c>
      <c r="K301" s="86">
        <v>0</v>
      </c>
      <c r="L301" s="86" t="s">
        <v>2848</v>
      </c>
      <c r="V301" s="86">
        <v>7.479513831600948E-2</v>
      </c>
      <c r="W301" s="86">
        <v>5.9677137362317279E-2</v>
      </c>
      <c r="X301" s="86">
        <v>0.56560218978102172</v>
      </c>
      <c r="AD301" s="86">
        <v>-0.13431625880326301</v>
      </c>
      <c r="AE301" s="86">
        <v>-7.8035928143712491E-2</v>
      </c>
      <c r="AF301" s="86">
        <v>-7.8313253012048098E-2</v>
      </c>
      <c r="AG301" s="86">
        <v>-4.9342105263157868E-2</v>
      </c>
      <c r="AH301" s="86">
        <v>-5.1886792452830337E-2</v>
      </c>
      <c r="AK301" s="86">
        <v>-0.18150898203592819</v>
      </c>
      <c r="AM301" s="86">
        <v>0.1270712103614462</v>
      </c>
      <c r="AQ301" s="86">
        <v>0.1102532467456462</v>
      </c>
      <c r="AS301" s="86">
        <v>1.14983819084693</v>
      </c>
      <c r="BF301" s="86">
        <v>9.9268280202631232E-3</v>
      </c>
      <c r="BG301" s="86">
        <v>-8.5169985306784213E-2</v>
      </c>
      <c r="BH301" s="86">
        <v>-2.6528577758086039E-2</v>
      </c>
      <c r="BI301" s="86">
        <v>-7.3960289014052272E-4</v>
      </c>
      <c r="BJ301" s="86">
        <v>-8.8248690503303084E-3</v>
      </c>
      <c r="BK301" s="86">
        <v>-6.6632201734734284E-3</v>
      </c>
      <c r="BL301" s="86">
        <v>1.0466662811542181E-2</v>
      </c>
      <c r="BM301" s="86">
        <v>-7.4396245850979481E-3</v>
      </c>
      <c r="BN301" s="86">
        <v>6.6433766680029649E-3</v>
      </c>
      <c r="BO301" s="86">
        <v>-1.399556238265909E-2</v>
      </c>
    </row>
    <row r="302" spans="1:69" x14ac:dyDescent="0.25">
      <c r="A302" s="190">
        <v>435913</v>
      </c>
      <c r="B302" s="86" t="s">
        <v>442</v>
      </c>
      <c r="C302" s="86" t="s">
        <v>1505</v>
      </c>
      <c r="D302" s="86">
        <v>110</v>
      </c>
      <c r="E302" s="86" t="s">
        <v>1506</v>
      </c>
      <c r="F302" s="86" t="s">
        <v>3133</v>
      </c>
      <c r="G302" s="86" t="s">
        <v>420</v>
      </c>
      <c r="H302" s="86" t="s">
        <v>420</v>
      </c>
      <c r="I302" s="86" t="s">
        <v>1507</v>
      </c>
      <c r="J302" s="86">
        <v>0</v>
      </c>
      <c r="K302" s="86">
        <v>0</v>
      </c>
      <c r="L302" s="86" t="s">
        <v>2848</v>
      </c>
      <c r="V302" s="86">
        <v>3.7404301859278233E-2</v>
      </c>
      <c r="W302" s="86">
        <v>7.0230198985563597E-2</v>
      </c>
      <c r="X302" s="86">
        <v>0.26505429417571591</v>
      </c>
      <c r="AD302" s="86">
        <v>-4.9863052180630633E-2</v>
      </c>
      <c r="AE302" s="86">
        <v>-6.291061118853275E-2</v>
      </c>
      <c r="AF302" s="86">
        <v>-2.7081243731193461E-2</v>
      </c>
      <c r="AG302" s="86">
        <v>-1.9198664440734481E-2</v>
      </c>
      <c r="AH302" s="86">
        <v>-9.8716683119447288E-3</v>
      </c>
      <c r="AK302" s="86">
        <v>-0.102196562479262</v>
      </c>
      <c r="AM302" s="86">
        <v>7.7930742011466103E-2</v>
      </c>
      <c r="AQ302" s="86">
        <v>5.1372633499782688E-2</v>
      </c>
      <c r="AS302" s="86">
        <v>1.5111727808028821</v>
      </c>
      <c r="BF302" s="86">
        <v>7.7312341861102141E-4</v>
      </c>
      <c r="BG302" s="86">
        <v>-3.1603342931385559E-2</v>
      </c>
      <c r="BH302" s="86">
        <v>-1.283631880484448E-2</v>
      </c>
      <c r="BI302" s="86">
        <v>1.689685571554467E-3</v>
      </c>
      <c r="BJ302" s="86">
        <v>3.5203520352036222E-3</v>
      </c>
      <c r="BK302" s="86">
        <v>4.3119199006065312E-3</v>
      </c>
      <c r="BL302" s="86">
        <v>6.9131130839759081E-3</v>
      </c>
      <c r="BM302" s="86">
        <v>-2.6017200260171069E-3</v>
      </c>
      <c r="BN302" s="86">
        <v>6.7874936818543841E-3</v>
      </c>
      <c r="BO302" s="86">
        <v>-5.9528078605753931E-3</v>
      </c>
    </row>
    <row r="303" spans="1:69" x14ac:dyDescent="0.25">
      <c r="A303" s="190">
        <v>374440</v>
      </c>
      <c r="B303" s="86" t="s">
        <v>1512</v>
      </c>
      <c r="C303" s="86" t="s">
        <v>1513</v>
      </c>
      <c r="E303" s="86" t="s">
        <v>1514</v>
      </c>
      <c r="F303" s="86" t="s">
        <v>3134</v>
      </c>
      <c r="G303" s="86" t="s">
        <v>180</v>
      </c>
      <c r="H303" s="86" t="s">
        <v>180</v>
      </c>
      <c r="J303" s="86">
        <v>0</v>
      </c>
      <c r="K303" s="86">
        <v>0</v>
      </c>
      <c r="L303" s="86" t="s">
        <v>2848</v>
      </c>
      <c r="M303" s="86">
        <v>4.7993019197207776E-3</v>
      </c>
      <c r="N303" s="86">
        <v>3.485838779956341E-3</v>
      </c>
      <c r="O303" s="86">
        <v>8.6918730986518256E-4</v>
      </c>
      <c r="P303" s="86">
        <v>-3.7207357859531782E-2</v>
      </c>
      <c r="Q303" s="86">
        <v>-4.9525381758151132E-2</v>
      </c>
      <c r="R303" s="86">
        <v>-0.14640474425500369</v>
      </c>
      <c r="S303" s="86">
        <v>-0.1066718386346004</v>
      </c>
      <c r="T303" s="86">
        <v>-3.7207357859531782E-2</v>
      </c>
      <c r="U303" s="86">
        <v>-0.13396089790007251</v>
      </c>
      <c r="V303" s="86">
        <v>-0.14910659272951321</v>
      </c>
      <c r="W303" s="86">
        <v>0.41684853775643838</v>
      </c>
      <c r="X303" s="86">
        <v>0.66860888565185728</v>
      </c>
      <c r="Y303" s="86">
        <v>0.30389363722697071</v>
      </c>
      <c r="AC303" s="86">
        <v>-3.3574160645983918E-2</v>
      </c>
      <c r="AD303" s="86">
        <v>-0.1766550522648084</v>
      </c>
      <c r="AE303" s="86">
        <v>-0.13155291790306631</v>
      </c>
      <c r="AF303" s="86">
        <v>-6.1840120663650133E-2</v>
      </c>
      <c r="AG303" s="86">
        <v>-0.10299401197604791</v>
      </c>
      <c r="AH303" s="86">
        <v>-0.11689351481184961</v>
      </c>
      <c r="AI303" s="86">
        <v>-1.421800947867289E-2</v>
      </c>
      <c r="AK303" s="86">
        <v>-0.31588447653429602</v>
      </c>
      <c r="AL303" s="86">
        <v>-8.4130017736712692E-2</v>
      </c>
      <c r="AM303" s="86">
        <v>0.16282919059689729</v>
      </c>
      <c r="AN303" s="86">
        <v>-0.1266497718674485</v>
      </c>
      <c r="AP303" s="86">
        <v>5.689013279819119E-2</v>
      </c>
      <c r="AQ303" s="86">
        <v>0.15337015939592741</v>
      </c>
      <c r="AR303" s="86">
        <v>-1.484050575600506</v>
      </c>
      <c r="AS303" s="86">
        <v>1.059732705818528</v>
      </c>
      <c r="AT303" s="86">
        <v>-3.7625418060200588E-2</v>
      </c>
      <c r="AU303" s="86">
        <v>7.8192875760207947E-3</v>
      </c>
      <c r="AV303" s="86">
        <v>-2.6075619295958812E-3</v>
      </c>
      <c r="AW303" s="86">
        <v>3.485838779956341E-3</v>
      </c>
      <c r="BF303" s="86">
        <v>3.8740043446777728E-2</v>
      </c>
      <c r="BG303" s="86">
        <v>-4.1129313349599239E-2</v>
      </c>
      <c r="BH303" s="86">
        <v>-2.3991275899672759E-2</v>
      </c>
      <c r="BI303" s="86">
        <v>-3.0167597765363149E-2</v>
      </c>
      <c r="BJ303" s="86">
        <v>-3.4178187403993809E-2</v>
      </c>
      <c r="BK303" s="86">
        <v>7.1570576540753716E-3</v>
      </c>
      <c r="BL303" s="86">
        <v>6.7114093959730337E-3</v>
      </c>
      <c r="BM303" s="86">
        <v>-3.4117647058823468E-2</v>
      </c>
      <c r="BN303" s="86">
        <v>-1.1020408163265331E-2</v>
      </c>
      <c r="BO303" s="86">
        <v>-9.492364836979017E-3</v>
      </c>
      <c r="BP303" s="86">
        <v>-5.0000000000000036E-3</v>
      </c>
      <c r="BQ303" s="86">
        <v>0</v>
      </c>
    </row>
    <row r="304" spans="1:69" x14ac:dyDescent="0.25">
      <c r="A304" s="190">
        <v>339146</v>
      </c>
      <c r="B304" s="86" t="s">
        <v>1515</v>
      </c>
      <c r="C304" s="86" t="s">
        <v>1923</v>
      </c>
      <c r="D304" s="86" t="s">
        <v>1621</v>
      </c>
      <c r="E304" s="86" t="s">
        <v>1517</v>
      </c>
      <c r="F304" s="86" t="s">
        <v>3135</v>
      </c>
      <c r="G304" s="86" t="s">
        <v>180</v>
      </c>
      <c r="H304" s="86" t="s">
        <v>180</v>
      </c>
      <c r="J304" s="86">
        <v>0</v>
      </c>
      <c r="K304" s="86">
        <v>0</v>
      </c>
      <c r="L304" s="86" t="s">
        <v>2848</v>
      </c>
      <c r="U304" s="86">
        <v>-5.0861556743909693E-2</v>
      </c>
      <c r="V304" s="86">
        <v>-2.461169925044426E-2</v>
      </c>
      <c r="W304" s="86">
        <v>0.3242939009414656</v>
      </c>
      <c r="X304" s="86">
        <v>0.60855967078189277</v>
      </c>
      <c r="Y304" s="86">
        <v>0.2029702970297029</v>
      </c>
      <c r="AC304" s="86">
        <v>-0.15000433162955909</v>
      </c>
      <c r="AD304" s="86">
        <v>-0.14323796650897361</v>
      </c>
      <c r="AE304" s="86">
        <v>-0.1670334761959921</v>
      </c>
      <c r="AF304" s="86">
        <v>-6.1414654807284981E-2</v>
      </c>
      <c r="AG304" s="86">
        <v>-8.6511559416875383E-2</v>
      </c>
      <c r="AH304" s="86">
        <v>-6.5289256198347079E-2</v>
      </c>
      <c r="AI304" s="86">
        <v>-4.7214353163361707E-2</v>
      </c>
      <c r="AK304" s="86">
        <v>-0.26530383016960579</v>
      </c>
      <c r="AL304" s="86">
        <v>-0.2162609241055842</v>
      </c>
      <c r="AM304" s="86">
        <v>0.14245762676130541</v>
      </c>
      <c r="AP304" s="86">
        <v>0.27877699718965548</v>
      </c>
      <c r="AQ304" s="86">
        <v>0.14780023140117049</v>
      </c>
      <c r="AR304" s="86">
        <v>-0.77681710785731972</v>
      </c>
      <c r="AS304" s="86">
        <v>0.96183753452328702</v>
      </c>
      <c r="AT304" s="86">
        <v>-0.1232419348107342</v>
      </c>
      <c r="AU304" s="86">
        <v>3.7509520182787533E-2</v>
      </c>
      <c r="AV304" s="86">
        <v>-1.220122922831768E-2</v>
      </c>
      <c r="BF304" s="86">
        <v>5.0821944939591912E-2</v>
      </c>
      <c r="BG304" s="86">
        <v>-2.7367310012062721E-2</v>
      </c>
      <c r="BH304" s="86">
        <v>-1.7207968374544639E-2</v>
      </c>
      <c r="BI304" s="86">
        <v>-4.7164602886663021E-2</v>
      </c>
      <c r="BJ304" s="86">
        <v>-1.6968793974008741E-2</v>
      </c>
      <c r="BK304" s="86">
        <v>1.8777366116537571E-2</v>
      </c>
      <c r="BL304" s="86">
        <v>4.4962393586246867E-2</v>
      </c>
      <c r="BM304" s="86">
        <v>-7.3835323894645311E-2</v>
      </c>
      <c r="BN304" s="86">
        <v>-2.2091432834583698E-2</v>
      </c>
      <c r="BO304" s="86">
        <v>-1.199457489192157E-2</v>
      </c>
      <c r="BP304" s="86">
        <v>3.5348118913817388E-2</v>
      </c>
      <c r="BQ304" s="86">
        <v>2.3006776541454328E-3</v>
      </c>
    </row>
    <row r="305" spans="1:69" x14ac:dyDescent="0.25">
      <c r="A305" s="190">
        <v>514268</v>
      </c>
      <c r="B305" s="86" t="s">
        <v>1068</v>
      </c>
      <c r="C305" s="86" t="s">
        <v>1069</v>
      </c>
      <c r="E305" s="86" t="s">
        <v>1518</v>
      </c>
      <c r="F305" s="86" t="s">
        <v>2947</v>
      </c>
      <c r="G305" s="86" t="s">
        <v>180</v>
      </c>
      <c r="H305" s="86" t="s">
        <v>180</v>
      </c>
      <c r="J305" s="86">
        <v>0</v>
      </c>
      <c r="K305" s="86">
        <v>0</v>
      </c>
      <c r="L305" s="86" t="s">
        <v>2848</v>
      </c>
      <c r="M305" s="86">
        <v>-7.6985267696730086E-2</v>
      </c>
      <c r="N305" s="86">
        <v>-3.3032185206098193E-2</v>
      </c>
      <c r="O305" s="86">
        <v>-8.1276824034334783E-2</v>
      </c>
      <c r="P305" s="86">
        <v>-0.1599215109148884</v>
      </c>
      <c r="Q305" s="86">
        <v>-0.14146056149732619</v>
      </c>
      <c r="R305" s="86">
        <v>-0.29570224141476448</v>
      </c>
      <c r="S305" s="86">
        <v>-0.16680181641258521</v>
      </c>
      <c r="T305" s="86">
        <v>-0.1599215109148884</v>
      </c>
      <c r="U305" s="86">
        <v>8.7422680412372333E-3</v>
      </c>
      <c r="V305" s="86">
        <v>-0.34544374865039951</v>
      </c>
      <c r="W305" s="86">
        <v>0.68079121676798837</v>
      </c>
      <c r="AC305" s="86">
        <v>-0.17497339482085841</v>
      </c>
      <c r="AD305" s="86">
        <v>-0.22171545268890411</v>
      </c>
      <c r="AE305" s="86">
        <v>-0.30415361410836522</v>
      </c>
      <c r="AF305" s="86">
        <v>-0.1090203399823132</v>
      </c>
      <c r="AG305" s="86">
        <v>-3.2415068626496742E-2</v>
      </c>
      <c r="AK305" s="86">
        <v>-0.54293996266090205</v>
      </c>
      <c r="AL305" s="86">
        <v>-0.27869850694480808</v>
      </c>
      <c r="AM305" s="86">
        <v>4.670741550949864E-2</v>
      </c>
      <c r="AN305" s="86">
        <v>-0.46332198925855139</v>
      </c>
      <c r="AP305" s="86">
        <v>0.34785602312735242</v>
      </c>
      <c r="AQ305" s="86">
        <v>0.27491042629452761</v>
      </c>
      <c r="AR305" s="86">
        <v>-0.8020454009246748</v>
      </c>
      <c r="AS305" s="86">
        <v>0.16881716545499489</v>
      </c>
      <c r="AT305" s="86">
        <v>-0.1587768784236776</v>
      </c>
      <c r="AU305" s="86">
        <v>3.8390514141316112E-2</v>
      </c>
      <c r="AV305" s="86">
        <v>-4.9892703862660981E-2</v>
      </c>
      <c r="AW305" s="86">
        <v>-3.3032185206098193E-2</v>
      </c>
      <c r="BF305" s="86">
        <v>0.10837113402061881</v>
      </c>
      <c r="BG305" s="86">
        <v>-3.9660689039363151E-2</v>
      </c>
      <c r="BH305" s="86">
        <v>4.8582054858205437E-2</v>
      </c>
      <c r="BI305" s="86">
        <v>3.2439222640951781E-2</v>
      </c>
      <c r="BJ305" s="86">
        <v>-6.9424563412540108E-3</v>
      </c>
      <c r="BK305" s="86">
        <v>4.8360360360360399E-2</v>
      </c>
      <c r="BL305" s="86">
        <v>-0.1391447820706723</v>
      </c>
      <c r="BM305" s="86">
        <v>-8.6966938188787757E-2</v>
      </c>
      <c r="BN305" s="86">
        <v>-4.1563225754784883E-2</v>
      </c>
      <c r="BO305" s="86">
        <v>9.1911764705865373E-4</v>
      </c>
      <c r="BP305" s="86">
        <v>2.028549962434267E-2</v>
      </c>
      <c r="BQ305" s="86">
        <v>-1.386761267435288E-2</v>
      </c>
    </row>
    <row r="306" spans="1:69" x14ac:dyDescent="0.25">
      <c r="A306" s="190">
        <v>292298</v>
      </c>
      <c r="B306" s="86" t="s">
        <v>352</v>
      </c>
      <c r="C306" s="86" t="s">
        <v>1534</v>
      </c>
      <c r="D306" s="86">
        <v>100</v>
      </c>
      <c r="E306" s="86" t="s">
        <v>1533</v>
      </c>
      <c r="F306" s="86" t="s">
        <v>3136</v>
      </c>
      <c r="G306" s="86" t="s">
        <v>474</v>
      </c>
      <c r="H306" s="86" t="s">
        <v>367</v>
      </c>
      <c r="I306" s="86" t="s">
        <v>1535</v>
      </c>
      <c r="J306" s="86">
        <v>0</v>
      </c>
      <c r="K306" s="86">
        <v>0</v>
      </c>
      <c r="L306" s="86" t="s">
        <v>2848</v>
      </c>
      <c r="U306" s="86">
        <v>-2.7134314858550108E-3</v>
      </c>
      <c r="V306" s="86">
        <v>0.12702457809491441</v>
      </c>
      <c r="W306" s="86">
        <v>3.8950341256766219E-2</v>
      </c>
      <c r="X306" s="86">
        <v>0.14220430107526891</v>
      </c>
      <c r="Y306" s="86">
        <v>9.4037203146827286E-2</v>
      </c>
      <c r="Z306" s="86">
        <v>0.1218244803695152</v>
      </c>
      <c r="AC306" s="86">
        <v>0</v>
      </c>
      <c r="AD306" s="86">
        <v>-4.0837038468973533E-2</v>
      </c>
      <c r="AE306" s="86">
        <v>-3.5874931431705927E-2</v>
      </c>
      <c r="AF306" s="86">
        <v>-2.809146581268613E-2</v>
      </c>
      <c r="AG306" s="86">
        <v>-1.6294365112283039E-2</v>
      </c>
      <c r="AH306" s="86">
        <v>-4.9294855053538859E-2</v>
      </c>
      <c r="AI306" s="86">
        <v>-4.5757071547420959E-2</v>
      </c>
      <c r="AJ306" s="86">
        <v>-5.5775284526596129E-2</v>
      </c>
      <c r="AK306" s="86">
        <v>-8.9793156775565416E-2</v>
      </c>
      <c r="AM306" s="86">
        <v>0.10306995687236541</v>
      </c>
      <c r="AQ306" s="86">
        <v>9.6106363787667154E-2</v>
      </c>
      <c r="AS306" s="86">
        <v>1.0693583258543951</v>
      </c>
      <c r="BF306" s="86">
        <v>-6.7835787146375282E-3</v>
      </c>
      <c r="BG306" s="86">
        <v>-2.5144186987756671E-2</v>
      </c>
      <c r="BH306" s="86">
        <v>-2.64673828429085E-3</v>
      </c>
      <c r="BI306" s="86">
        <v>9.1580809657612061E-3</v>
      </c>
      <c r="BJ306" s="86">
        <v>-4.4859234814891291E-3</v>
      </c>
      <c r="BK306" s="86">
        <v>2.2789661780702191E-3</v>
      </c>
      <c r="BL306" s="86">
        <v>2.7388765438478568E-2</v>
      </c>
      <c r="BM306" s="86">
        <v>1.146823600422509E-2</v>
      </c>
      <c r="BN306" s="86">
        <v>5.0032198939911074E-3</v>
      </c>
      <c r="BO306" s="86">
        <v>2.36593059936907E-3</v>
      </c>
      <c r="BP306" s="86">
        <v>5.5566483084186213E-3</v>
      </c>
      <c r="BQ306" s="86">
        <v>-2.596191597958375E-2</v>
      </c>
    </row>
    <row r="307" spans="1:69" x14ac:dyDescent="0.25">
      <c r="A307" s="190">
        <v>458069</v>
      </c>
      <c r="B307" s="86" t="s">
        <v>1536</v>
      </c>
      <c r="C307" s="86" t="s">
        <v>1537</v>
      </c>
      <c r="D307" s="86">
        <v>65</v>
      </c>
      <c r="E307" s="86" t="s">
        <v>1538</v>
      </c>
      <c r="F307" s="86" t="s">
        <v>3137</v>
      </c>
      <c r="G307" s="86" t="s">
        <v>180</v>
      </c>
      <c r="H307" s="86" t="s">
        <v>180</v>
      </c>
      <c r="I307" s="86" t="s">
        <v>1539</v>
      </c>
      <c r="J307" s="86">
        <v>0</v>
      </c>
      <c r="K307" s="86">
        <v>0</v>
      </c>
      <c r="L307" s="86" t="s">
        <v>2848</v>
      </c>
      <c r="M307" s="86">
        <v>-1.246420751221144E-2</v>
      </c>
      <c r="N307" s="86">
        <v>-2.3821677726730832E-3</v>
      </c>
      <c r="O307" s="86">
        <v>1.6229606218500781E-3</v>
      </c>
      <c r="P307" s="86">
        <v>-8.5121323242568492E-2</v>
      </c>
      <c r="Q307" s="86">
        <v>-0.13461254612546111</v>
      </c>
      <c r="R307" s="86">
        <v>-0.22158789166224099</v>
      </c>
      <c r="S307" s="86">
        <v>-0.1389337641357026</v>
      </c>
      <c r="T307" s="86">
        <v>-8.5121323242568492E-2</v>
      </c>
      <c r="U307" s="86">
        <v>-0.10974508578176</v>
      </c>
      <c r="V307" s="86">
        <v>-8.188253300172188E-2</v>
      </c>
      <c r="W307" s="86">
        <v>0.19921994493728959</v>
      </c>
      <c r="AC307" s="86">
        <v>-0.1020244858766103</v>
      </c>
      <c r="AD307" s="86">
        <v>-0.17697312216599859</v>
      </c>
      <c r="AE307" s="86">
        <v>-0.1280090437558187</v>
      </c>
      <c r="AF307" s="86">
        <v>-5.3912588327662943E-2</v>
      </c>
      <c r="AG307" s="86">
        <v>-3.2300056952241529E-2</v>
      </c>
      <c r="AK307" s="86">
        <v>-0.31271435570798622</v>
      </c>
      <c r="AL307" s="86">
        <v>-0.2232308175452086</v>
      </c>
      <c r="AM307" s="86">
        <v>4.6023983363712828E-2</v>
      </c>
      <c r="AN307" s="86">
        <v>-0.27219921486069032</v>
      </c>
      <c r="AP307" s="86">
        <v>0.15690820194167801</v>
      </c>
      <c r="AQ307" s="86">
        <v>0.12622240505061089</v>
      </c>
      <c r="AR307" s="86">
        <v>-1.4245822166563691</v>
      </c>
      <c r="AS307" s="86">
        <v>0.36226664162314132</v>
      </c>
      <c r="AT307" s="86">
        <v>-6.2807209175314016E-2</v>
      </c>
      <c r="AU307" s="86">
        <v>-2.672327672327679E-2</v>
      </c>
      <c r="AV307" s="86">
        <v>4.0146920645767192E-3</v>
      </c>
      <c r="AW307" s="86">
        <v>-2.3821677726730832E-3</v>
      </c>
      <c r="BF307" s="86">
        <v>4.480100020837674E-2</v>
      </c>
      <c r="BG307" s="86">
        <v>8.2435846297035376E-3</v>
      </c>
      <c r="BH307" s="86">
        <v>-8.1102466042463073E-3</v>
      </c>
      <c r="BI307" s="86">
        <v>-1.8081499700857481E-2</v>
      </c>
      <c r="BJ307" s="86">
        <v>-2.383047864057963E-2</v>
      </c>
      <c r="BK307" s="86">
        <v>1.241417574034265E-2</v>
      </c>
      <c r="BL307" s="86">
        <v>4.452664748595625E-3</v>
      </c>
      <c r="BM307" s="86">
        <v>-7.1404214690036105E-2</v>
      </c>
      <c r="BN307" s="86">
        <v>-4.8455056179775302E-2</v>
      </c>
      <c r="BO307" s="86">
        <v>-3.1291512915129098E-2</v>
      </c>
      <c r="BP307" s="86">
        <v>2.3921986896236591E-2</v>
      </c>
      <c r="BQ307" s="86">
        <v>-3.9061328535012763E-2</v>
      </c>
    </row>
    <row r="308" spans="1:69" x14ac:dyDescent="0.25">
      <c r="A308" s="190">
        <v>459346</v>
      </c>
      <c r="B308" s="86" t="s">
        <v>1536</v>
      </c>
      <c r="C308" s="86" t="s">
        <v>1540</v>
      </c>
      <c r="D308" s="86">
        <v>65</v>
      </c>
      <c r="E308" s="86" t="s">
        <v>1541</v>
      </c>
      <c r="F308" s="86" t="s">
        <v>3138</v>
      </c>
      <c r="G308" s="86" t="s">
        <v>180</v>
      </c>
      <c r="H308" s="86" t="s">
        <v>180</v>
      </c>
      <c r="I308" s="86" t="s">
        <v>1539</v>
      </c>
      <c r="J308" s="86">
        <v>0</v>
      </c>
      <c r="K308" s="86">
        <v>0</v>
      </c>
      <c r="L308" s="86" t="s">
        <v>2848</v>
      </c>
      <c r="U308" s="86">
        <v>-0.12031822651291681</v>
      </c>
      <c r="V308" s="86">
        <v>-0.1549327693004986</v>
      </c>
      <c r="W308" s="86">
        <v>9.6314699792960701E-2</v>
      </c>
      <c r="AC308" s="86">
        <v>-4.0824828160799853E-2</v>
      </c>
      <c r="AD308" s="86">
        <v>-0.17627408993576019</v>
      </c>
      <c r="AE308" s="86">
        <v>-0.15475342357318131</v>
      </c>
      <c r="AF308" s="86">
        <v>-5.3915275994865307E-2</v>
      </c>
      <c r="AG308" s="86">
        <v>-2.1827756072702612E-2</v>
      </c>
      <c r="AK308" s="86">
        <v>-0.32388782851269998</v>
      </c>
      <c r="AL308" s="86">
        <v>-0.50005817638666383</v>
      </c>
      <c r="AM308" s="86">
        <v>-1.4519519848911529E-2</v>
      </c>
      <c r="AP308" s="86">
        <v>5.2636103946934028E-2</v>
      </c>
      <c r="AQ308" s="86">
        <v>0.10413862525463061</v>
      </c>
      <c r="AR308" s="86">
        <v>-9.5059465928469624</v>
      </c>
      <c r="AS308" s="86">
        <v>-0.14228473250068049</v>
      </c>
      <c r="AT308" s="86">
        <v>-6.4119500050807798E-2</v>
      </c>
      <c r="BF308" s="86">
        <v>3.6828461607222529E-2</v>
      </c>
      <c r="BG308" s="86">
        <v>-1.491507888611077E-2</v>
      </c>
      <c r="BH308" s="86">
        <v>-8.6644495011377609E-3</v>
      </c>
      <c r="BI308" s="86">
        <v>-1.218327889114512E-2</v>
      </c>
      <c r="BJ308" s="86">
        <v>-4.0307444811868758E-2</v>
      </c>
      <c r="BK308" s="86">
        <v>2.300242130750596E-2</v>
      </c>
      <c r="BL308" s="86">
        <v>-1.1470186618115609E-2</v>
      </c>
      <c r="BM308" s="86">
        <v>-5.4148632470761737E-2</v>
      </c>
      <c r="BN308" s="86">
        <v>-4.2110177404295013E-2</v>
      </c>
      <c r="BO308" s="86">
        <v>-2.787796081489435E-2</v>
      </c>
      <c r="BP308" s="86">
        <v>2.256091446906661E-2</v>
      </c>
      <c r="BQ308" s="86">
        <v>-3.2540306724341488E-2</v>
      </c>
    </row>
    <row r="309" spans="1:69" x14ac:dyDescent="0.25">
      <c r="A309" s="190">
        <v>460436</v>
      </c>
      <c r="B309" s="86" t="s">
        <v>1536</v>
      </c>
      <c r="C309" s="86" t="s">
        <v>1542</v>
      </c>
      <c r="D309" s="86">
        <v>65</v>
      </c>
      <c r="E309" s="86" t="s">
        <v>1543</v>
      </c>
      <c r="F309" s="86" t="s">
        <v>3085</v>
      </c>
      <c r="G309" s="86" t="s">
        <v>180</v>
      </c>
      <c r="H309" s="86" t="s">
        <v>180</v>
      </c>
      <c r="I309" s="86" t="s">
        <v>1544</v>
      </c>
      <c r="J309" s="86">
        <v>0</v>
      </c>
      <c r="K309" s="86">
        <v>0</v>
      </c>
      <c r="L309" s="86" t="s">
        <v>2848</v>
      </c>
      <c r="U309" s="86">
        <v>-0.1003888939133579</v>
      </c>
      <c r="V309" s="86">
        <v>-0.1894289274979841</v>
      </c>
      <c r="W309" s="86">
        <v>4.1854426029176002E-2</v>
      </c>
      <c r="AC309" s="86">
        <v>-6.4808147309947254E-3</v>
      </c>
      <c r="AD309" s="86">
        <v>0</v>
      </c>
      <c r="AE309" s="86">
        <v>-0.1813451679547019</v>
      </c>
      <c r="AF309" s="86">
        <v>-0.1013564690490945</v>
      </c>
      <c r="AG309" s="86">
        <v>-3.4671379281326187E-2</v>
      </c>
      <c r="AK309" s="86">
        <v>-0.28112611704629442</v>
      </c>
      <c r="AL309" s="86">
        <v>-0.27754151393439069</v>
      </c>
      <c r="AM309" s="86">
        <v>2.4334209313537691E-2</v>
      </c>
      <c r="AP309" s="86">
        <v>0</v>
      </c>
      <c r="AQ309" s="86">
        <v>0.11461976278990781</v>
      </c>
      <c r="AR309" s="86" t="s">
        <v>2665</v>
      </c>
      <c r="AS309" s="86">
        <v>0.2097054830689449</v>
      </c>
      <c r="BF309" s="86">
        <v>3.3372524192819109E-2</v>
      </c>
      <c r="BO309" s="86">
        <v>-2.800421981394452E-2</v>
      </c>
      <c r="BP309" s="86">
        <v>2.1410952146028391E-2</v>
      </c>
      <c r="BQ309" s="86">
        <v>-3.2392996108949412E-2</v>
      </c>
    </row>
    <row r="310" spans="1:69" x14ac:dyDescent="0.25">
      <c r="A310" s="190">
        <v>458067</v>
      </c>
      <c r="B310" s="86" t="s">
        <v>1536</v>
      </c>
      <c r="C310" s="86" t="s">
        <v>1545</v>
      </c>
      <c r="D310" s="86">
        <v>65</v>
      </c>
      <c r="E310" s="86" t="s">
        <v>1546</v>
      </c>
      <c r="F310" s="86" t="s">
        <v>3139</v>
      </c>
      <c r="G310" s="86" t="s">
        <v>180</v>
      </c>
      <c r="H310" s="86" t="s">
        <v>180</v>
      </c>
      <c r="I310" s="86" t="s">
        <v>1544</v>
      </c>
      <c r="J310" s="86">
        <v>0</v>
      </c>
      <c r="K310" s="86">
        <v>0</v>
      </c>
      <c r="L310" s="86" t="s">
        <v>2848</v>
      </c>
      <c r="U310" s="86">
        <v>-0.14375418620227731</v>
      </c>
      <c r="V310" s="86">
        <v>-0.14849932273472599</v>
      </c>
      <c r="W310" s="86">
        <v>8.660624370594161E-2</v>
      </c>
      <c r="AC310" s="86">
        <v>-0.1252342286071205</v>
      </c>
      <c r="AD310" s="86">
        <v>-6.7825155017989747E-2</v>
      </c>
      <c r="AE310" s="86">
        <v>-0.16590338306987731</v>
      </c>
      <c r="AF310" s="86">
        <v>-8.036763181535489E-2</v>
      </c>
      <c r="AG310" s="86">
        <v>-2.2372941072844061E-2</v>
      </c>
      <c r="AK310" s="86">
        <v>-0.22868852459016389</v>
      </c>
      <c r="AL310" s="86">
        <v>-0.8921597957834615</v>
      </c>
      <c r="AM310" s="86">
        <v>-2.334524552453221E-2</v>
      </c>
      <c r="AP310" s="86">
        <v>7.2546961445115216E-2</v>
      </c>
      <c r="AQ310" s="86">
        <v>0.15312530227151791</v>
      </c>
      <c r="AR310" s="86">
        <v>-12.30179175797838</v>
      </c>
      <c r="AS310" s="86">
        <v>-0.15440336614677261</v>
      </c>
      <c r="AT310" s="86">
        <v>-0.17835142270460541</v>
      </c>
      <c r="BF310" s="86">
        <v>7.7444742129939792E-2</v>
      </c>
      <c r="BG310" s="86">
        <v>-2.0281296138006111E-2</v>
      </c>
      <c r="BH310" s="86">
        <v>-1.388007614213183E-2</v>
      </c>
      <c r="BK310" s="86">
        <v>1.7912772585669812E-2</v>
      </c>
      <c r="BL310" s="86">
        <v>5.1857519340303693E-3</v>
      </c>
      <c r="BM310" s="86">
        <v>-8.8633288227334295E-2</v>
      </c>
      <c r="BN310" s="86">
        <v>-4.9580203269995571E-2</v>
      </c>
      <c r="BO310" s="86">
        <v>-2.1294402082945859E-2</v>
      </c>
      <c r="BP310" s="86">
        <v>6.0522565320665127E-2</v>
      </c>
      <c r="BQ310" s="86">
        <v>-6.0881542699724567E-2</v>
      </c>
    </row>
    <row r="311" spans="1:69" x14ac:dyDescent="0.25">
      <c r="A311" s="190">
        <v>232601</v>
      </c>
      <c r="B311" s="86" t="s">
        <v>1558</v>
      </c>
      <c r="C311" s="86" t="s">
        <v>1672</v>
      </c>
      <c r="E311" s="86" t="s">
        <v>1559</v>
      </c>
      <c r="F311" s="86" t="s">
        <v>3140</v>
      </c>
      <c r="G311" s="86" t="s">
        <v>180</v>
      </c>
      <c r="H311" s="86" t="s">
        <v>180</v>
      </c>
      <c r="J311" s="86">
        <v>0</v>
      </c>
      <c r="K311" s="86">
        <v>0</v>
      </c>
      <c r="L311" s="86" t="s">
        <v>2848</v>
      </c>
      <c r="M311" s="86">
        <v>-9.889531825355069E-2</v>
      </c>
      <c r="N311" s="86">
        <v>-2.2539229671897251E-2</v>
      </c>
      <c r="O311" s="86">
        <v>-1.6647531572904661E-2</v>
      </c>
      <c r="P311" s="86">
        <v>-6.034009873834334E-2</v>
      </c>
      <c r="Q311" s="86">
        <v>-0.1012591815320041</v>
      </c>
      <c r="R311" s="86">
        <v>-0.27461359305526151</v>
      </c>
      <c r="S311" s="86">
        <v>0.1026713871902156</v>
      </c>
      <c r="T311" s="86">
        <v>-6.034009873834334E-2</v>
      </c>
      <c r="U311" s="86">
        <v>-0.16452795600366629</v>
      </c>
      <c r="V311" s="86">
        <v>-4.1089870358163139E-2</v>
      </c>
      <c r="W311" s="86">
        <v>0.47711781888997101</v>
      </c>
      <c r="X311" s="86">
        <v>0.87408759124087609</v>
      </c>
      <c r="Y311" s="86">
        <v>1.024630541871921</v>
      </c>
      <c r="Z311" s="86">
        <v>-0.24041159962581851</v>
      </c>
      <c r="AA311" s="86">
        <v>6.686626746506974E-2</v>
      </c>
      <c r="AC311" s="86">
        <v>-0.10395068646679741</v>
      </c>
      <c r="AD311" s="86">
        <v>-0.27223009925055708</v>
      </c>
      <c r="AE311" s="86">
        <v>-0.12750653879686141</v>
      </c>
      <c r="AF311" s="86">
        <v>-0.1075568913696866</v>
      </c>
      <c r="AG311" s="86">
        <v>-0.1136005048911328</v>
      </c>
      <c r="AH311" s="86">
        <v>-8.2264150943396216E-2</v>
      </c>
      <c r="AI311" s="86">
        <v>-0.28337874659400542</v>
      </c>
      <c r="AJ311" s="86">
        <v>-0.1556082148499211</v>
      </c>
      <c r="AK311" s="86">
        <v>-0.37677725118483413</v>
      </c>
      <c r="AL311" s="86">
        <v>-0.1191760528872389</v>
      </c>
      <c r="AM311" s="86">
        <v>0.19226785083672659</v>
      </c>
      <c r="AN311" s="86">
        <v>-0.19930564737880779</v>
      </c>
      <c r="AP311" s="86">
        <v>0.29278563866858848</v>
      </c>
      <c r="AQ311" s="86">
        <v>0.19792022968487169</v>
      </c>
      <c r="AR311" s="86">
        <v>-0.40805918630082322</v>
      </c>
      <c r="AS311" s="86">
        <v>0.96993639585983116</v>
      </c>
      <c r="AT311" s="86">
        <v>-4.0318156884256662E-2</v>
      </c>
      <c r="AU311" s="86">
        <v>-2.11488996856245E-2</v>
      </c>
      <c r="AV311" s="86">
        <v>6.0275545350172433E-3</v>
      </c>
      <c r="AW311" s="86">
        <v>-2.2539229671897251E-2</v>
      </c>
      <c r="BF311" s="86">
        <v>-9.1659028414299293E-3</v>
      </c>
      <c r="BG311" s="86">
        <v>-1.202590194264563E-2</v>
      </c>
      <c r="BH311" s="86">
        <v>5.6882022471909988E-2</v>
      </c>
      <c r="BI311" s="86">
        <v>7.0653377630121916E-2</v>
      </c>
      <c r="BJ311" s="86">
        <v>-6.8887050062060307E-2</v>
      </c>
      <c r="BK311" s="86">
        <v>2.1995112197289449E-2</v>
      </c>
      <c r="BL311" s="86">
        <v>-6.7826086956521592E-2</v>
      </c>
      <c r="BM311" s="86">
        <v>-8.9085820895522416E-2</v>
      </c>
      <c r="BN311" s="86">
        <v>-4.0764972320080577E-2</v>
      </c>
      <c r="BO311" s="86">
        <v>2.3084994753410411E-2</v>
      </c>
      <c r="BP311" s="86">
        <v>-3.3076923076923108E-2</v>
      </c>
      <c r="BQ311" s="86">
        <v>-2.8510524913402668E-2</v>
      </c>
    </row>
    <row r="312" spans="1:69" x14ac:dyDescent="0.25">
      <c r="A312" s="190">
        <v>298703</v>
      </c>
      <c r="B312" s="86" t="s">
        <v>1560</v>
      </c>
      <c r="C312" s="86" t="s">
        <v>1561</v>
      </c>
      <c r="E312" s="86" t="s">
        <v>1562</v>
      </c>
      <c r="F312" s="86" t="s">
        <v>3141</v>
      </c>
      <c r="G312" s="86" t="s">
        <v>180</v>
      </c>
      <c r="H312" s="86" t="s">
        <v>180</v>
      </c>
      <c r="J312" s="86">
        <v>0</v>
      </c>
      <c r="K312" s="86">
        <v>0</v>
      </c>
      <c r="L312" s="86" t="s">
        <v>2848</v>
      </c>
      <c r="M312" s="86">
        <v>-3.3198552883592192E-2</v>
      </c>
      <c r="N312" s="86">
        <v>-2.1963540522731422E-3</v>
      </c>
      <c r="O312" s="86">
        <v>-5.4728546409805734E-3</v>
      </c>
      <c r="Q312" s="86">
        <v>-5.5705674495946773E-2</v>
      </c>
      <c r="R312" s="86">
        <v>-0.1818836664865838</v>
      </c>
      <c r="S312" s="86">
        <v>0.58901713885974116</v>
      </c>
      <c r="V312" s="86">
        <v>7.55106724810648E-2</v>
      </c>
      <c r="W312" s="86">
        <v>0.38713785418656488</v>
      </c>
      <c r="X312" s="86">
        <v>0.55958291956305883</v>
      </c>
      <c r="Y312" s="86">
        <v>0.54447852760736182</v>
      </c>
      <c r="Z312" s="86">
        <v>0.11931330472102999</v>
      </c>
      <c r="AC312" s="86">
        <v>-3.3198552883592192E-2</v>
      </c>
      <c r="AD312" s="86">
        <v>-5.1111111111111128E-2</v>
      </c>
      <c r="AE312" s="86">
        <v>-0.15004638218923941</v>
      </c>
      <c r="AF312" s="86">
        <v>-0.20051709278942831</v>
      </c>
      <c r="AG312" s="86">
        <v>-5.8952925648922273E-2</v>
      </c>
      <c r="AH312" s="86">
        <v>-0.16125598722724849</v>
      </c>
      <c r="AI312" s="86">
        <v>-0.1722222222222223</v>
      </c>
      <c r="AJ312" s="86">
        <v>-3.5803497085761977E-2</v>
      </c>
      <c r="AK312" s="86">
        <v>-0.20051709278942831</v>
      </c>
      <c r="AL312" s="86">
        <v>6.8048902428977875E-2</v>
      </c>
      <c r="AM312" s="86">
        <v>0.33109611974002262</v>
      </c>
      <c r="AP312" s="86">
        <v>8.8275539343208836E-2</v>
      </c>
      <c r="AQ312" s="86">
        <v>0.26070018604330769</v>
      </c>
      <c r="AR312" s="86">
        <v>0.76749557515739908</v>
      </c>
      <c r="AS312" s="86">
        <v>1.268884031776786</v>
      </c>
      <c r="AU312" s="86">
        <v>1.64636896707262E-2</v>
      </c>
      <c r="AV312" s="86">
        <v>-3.283712784588388E-3</v>
      </c>
      <c r="AW312" s="86">
        <v>-2.1963540522731422E-3</v>
      </c>
      <c r="BF312" s="86">
        <v>5.164319248826299E-2</v>
      </c>
      <c r="BG312" s="86">
        <v>-3.7337662337662343E-2</v>
      </c>
      <c r="BH312" s="86">
        <v>7.3566610455312098E-2</v>
      </c>
      <c r="BK312" s="86">
        <v>6.8657874321179202E-2</v>
      </c>
      <c r="BL312" s="86">
        <v>-6.7513611615244939E-2</v>
      </c>
      <c r="BM312" s="86">
        <v>-5.2549630206305882E-2</v>
      </c>
      <c r="BN312" s="86">
        <v>-2.8865563181267651E-2</v>
      </c>
      <c r="BO312" s="86">
        <v>-1.683641654541668E-2</v>
      </c>
      <c r="BP312" s="86">
        <v>-4.4397463002116E-3</v>
      </c>
    </row>
    <row r="313" spans="1:69" x14ac:dyDescent="0.25">
      <c r="A313" s="190">
        <v>575296</v>
      </c>
      <c r="B313" s="86" t="s">
        <v>1563</v>
      </c>
      <c r="C313" s="86" t="s">
        <v>1564</v>
      </c>
      <c r="E313" s="86" t="s">
        <v>1565</v>
      </c>
      <c r="F313" s="86" t="s">
        <v>3142</v>
      </c>
      <c r="G313" s="86" t="s">
        <v>113</v>
      </c>
      <c r="H313" s="86" t="s">
        <v>2670</v>
      </c>
      <c r="J313" s="86">
        <v>0</v>
      </c>
      <c r="K313" s="86">
        <v>0</v>
      </c>
      <c r="L313" s="86" t="s">
        <v>2848</v>
      </c>
      <c r="M313" s="86">
        <v>-5.2119527449616676E-3</v>
      </c>
      <c r="N313" s="86">
        <v>1.789523583787633E-2</v>
      </c>
      <c r="O313" s="86">
        <v>5.593803786574858E-2</v>
      </c>
      <c r="P313" s="86">
        <v>-0.1243755734529514</v>
      </c>
      <c r="Q313" s="86">
        <v>-0.14494773519163759</v>
      </c>
      <c r="R313" s="86">
        <v>-0.2249593936112616</v>
      </c>
      <c r="T313" s="86">
        <v>-0.1243755734529514</v>
      </c>
      <c r="U313" s="86">
        <v>-2.9196357878068069E-2</v>
      </c>
      <c r="V313" s="86">
        <v>-0.14198369565217389</v>
      </c>
      <c r="AC313" s="86">
        <v>-0.27304562776805019</v>
      </c>
      <c r="AD313" s="86">
        <v>-0.15861825872400431</v>
      </c>
      <c r="AE313" s="86">
        <v>-0.21330607377119001</v>
      </c>
      <c r="AF313" s="86">
        <v>-5.6326676815617413E-2</v>
      </c>
      <c r="AK313" s="86">
        <v>-0.41804089709762537</v>
      </c>
      <c r="AL313" s="86">
        <v>-0.31391210230344091</v>
      </c>
      <c r="AM313" s="86">
        <v>-2.915779604490398E-2</v>
      </c>
      <c r="AN313" s="86">
        <v>-0.37771062417971152</v>
      </c>
      <c r="AP313" s="86">
        <v>0.50375027748657852</v>
      </c>
      <c r="AQ313" s="86">
        <v>0.21955151445500359</v>
      </c>
      <c r="AR313" s="86">
        <v>-0.62374143089230283</v>
      </c>
      <c r="AS313" s="86">
        <v>-0.1341626483718609</v>
      </c>
      <c r="AT313" s="86">
        <v>-7.4931185645835452E-2</v>
      </c>
      <c r="AU313" s="86">
        <v>-0.1140621556094336</v>
      </c>
      <c r="AV313" s="86">
        <v>3.7373985738873738E-2</v>
      </c>
      <c r="AW313" s="86">
        <v>1.789523583787633E-2</v>
      </c>
      <c r="BF313" s="86">
        <v>6.4726840855106937E-2</v>
      </c>
      <c r="BG313" s="86">
        <v>4.8336121955753653E-2</v>
      </c>
      <c r="BH313" s="86">
        <v>-2.0127682213158301E-2</v>
      </c>
      <c r="BI313" s="86">
        <v>-2.425119898651695E-2</v>
      </c>
      <c r="BJ313" s="86">
        <v>4.9151442084762742E-3</v>
      </c>
      <c r="BK313" s="86">
        <v>1.0335917312661589E-2</v>
      </c>
      <c r="BL313" s="86">
        <v>-1.0595542564852071E-2</v>
      </c>
      <c r="BM313" s="86">
        <v>-8.3641063515509484E-2</v>
      </c>
      <c r="BN313" s="86">
        <v>-9.7594637223974434E-3</v>
      </c>
      <c r="BO313" s="86">
        <v>-2.4191139870582409E-2</v>
      </c>
      <c r="BP313" s="86">
        <v>2.346459906141618E-2</v>
      </c>
      <c r="BQ313" s="86">
        <v>-2.823459480879742E-2</v>
      </c>
    </row>
    <row r="314" spans="1:69" x14ac:dyDescent="0.25">
      <c r="A314" s="190">
        <v>645764</v>
      </c>
      <c r="B314" s="86" t="s">
        <v>434</v>
      </c>
      <c r="C314" s="86" t="s">
        <v>435</v>
      </c>
      <c r="D314" s="86">
        <v>100</v>
      </c>
      <c r="E314" s="86" t="s">
        <v>1982</v>
      </c>
      <c r="F314" s="86" t="s">
        <v>3143</v>
      </c>
      <c r="G314" s="86" t="s">
        <v>113</v>
      </c>
      <c r="H314" s="86" t="s">
        <v>2670</v>
      </c>
      <c r="J314" s="86">
        <v>0</v>
      </c>
      <c r="K314" s="86">
        <v>0</v>
      </c>
      <c r="L314" s="86" t="s">
        <v>2848</v>
      </c>
      <c r="M314" s="86">
        <v>8.0063473744949043E-3</v>
      </c>
      <c r="N314" s="86">
        <v>2.1713700833455141E-2</v>
      </c>
      <c r="O314" s="86">
        <v>6.0479587190772399E-2</v>
      </c>
      <c r="P314" s="86">
        <v>-3.5342030786222223E-2</v>
      </c>
      <c r="Q314" s="86">
        <v>-4.3266926815910267E-2</v>
      </c>
      <c r="R314" s="86">
        <v>-8.336612882067429E-2</v>
      </c>
      <c r="S314" s="86">
        <v>0.13295500608025931</v>
      </c>
      <c r="T314" s="86">
        <v>-3.5342030786222223E-2</v>
      </c>
      <c r="U314" s="86">
        <v>5.5826834778806227E-2</v>
      </c>
      <c r="V314" s="86">
        <v>-8.3678375851475861E-2</v>
      </c>
      <c r="W314" s="86">
        <v>0.35022542831379622</v>
      </c>
      <c r="AC314" s="86">
        <v>-0.185304183837396</v>
      </c>
      <c r="AD314" s="86">
        <v>-9.6689609963946363E-2</v>
      </c>
      <c r="AE314" s="86">
        <v>-0.218128736271375</v>
      </c>
      <c r="AF314" s="86">
        <v>-0.10818476499189621</v>
      </c>
      <c r="AG314" s="86">
        <v>-6.0922217047042301E-2</v>
      </c>
      <c r="AK314" s="86">
        <v>-0.24883130759983971</v>
      </c>
      <c r="AL314" s="86">
        <v>-2.5719338162326189E-2</v>
      </c>
      <c r="AM314" s="86">
        <v>0.11860756618221061</v>
      </c>
      <c r="AN314" s="86">
        <v>-0.1205917031121637</v>
      </c>
      <c r="AP314" s="86">
        <v>0.37557327672046747</v>
      </c>
      <c r="AQ314" s="86">
        <v>0.20170617747355921</v>
      </c>
      <c r="AR314" s="86">
        <v>-6.9273178799998836E-2</v>
      </c>
      <c r="AS314" s="86">
        <v>0.58654499864927079</v>
      </c>
      <c r="AT314" s="86">
        <v>-5.6809553392696888E-2</v>
      </c>
      <c r="AU314" s="86">
        <v>-6.5207845433255196E-2</v>
      </c>
      <c r="AV314" s="86">
        <v>3.79420245864317E-2</v>
      </c>
      <c r="AW314" s="86">
        <v>2.1713700833455141E-2</v>
      </c>
      <c r="BF314" s="86">
        <v>5.9981050943808567E-2</v>
      </c>
      <c r="BG314" s="86">
        <v>3.3553355335533608E-2</v>
      </c>
      <c r="BH314" s="86">
        <v>1.33049494411841E-4</v>
      </c>
      <c r="BI314" s="86">
        <v>-8.9796461354264556E-3</v>
      </c>
      <c r="BJ314" s="86">
        <v>-6.9803342506208343E-3</v>
      </c>
      <c r="BK314" s="86">
        <v>1.750591416018921E-2</v>
      </c>
      <c r="BL314" s="86">
        <v>2.5242460475620732E-3</v>
      </c>
      <c r="BM314" s="86">
        <v>-6.7850516830108676E-2</v>
      </c>
      <c r="BN314" s="86">
        <v>-8.2084957931449765E-4</v>
      </c>
      <c r="BO314" s="86">
        <v>-2.8547956459231919E-2</v>
      </c>
      <c r="BP314" s="86">
        <v>3.7773079633544697E-2</v>
      </c>
      <c r="BQ314" s="86">
        <v>-1.949238578680201E-2</v>
      </c>
    </row>
    <row r="315" spans="1:69" x14ac:dyDescent="0.25">
      <c r="A315" s="190">
        <v>571588</v>
      </c>
      <c r="B315" s="86" t="s">
        <v>1312</v>
      </c>
      <c r="C315" s="86" t="s">
        <v>1566</v>
      </c>
      <c r="D315" s="86">
        <v>20</v>
      </c>
      <c r="E315" s="86" t="s">
        <v>1567</v>
      </c>
      <c r="F315" s="86" t="s">
        <v>3144</v>
      </c>
      <c r="G315" s="86" t="s">
        <v>113</v>
      </c>
      <c r="H315" s="86" t="s">
        <v>2670</v>
      </c>
      <c r="J315" s="86">
        <v>0</v>
      </c>
      <c r="K315" s="86">
        <v>0</v>
      </c>
      <c r="L315" s="86" t="s">
        <v>2848</v>
      </c>
      <c r="U315" s="86">
        <v>-2.2235474527176669E-2</v>
      </c>
      <c r="V315" s="86">
        <v>-0.10074312418601079</v>
      </c>
      <c r="AC315" s="86">
        <v>-0.32908387550553891</v>
      </c>
      <c r="AD315" s="86">
        <v>-0.12872988595531951</v>
      </c>
      <c r="AE315" s="86">
        <v>-0.20965058236272871</v>
      </c>
      <c r="AF315" s="86">
        <v>-6.3984488608822054E-2</v>
      </c>
      <c r="AK315" s="86">
        <v>-0.4153834367578334</v>
      </c>
      <c r="AL315" s="86">
        <v>-0.97907042759865726</v>
      </c>
      <c r="AM315" s="86">
        <v>-7.3330031988121491E-2</v>
      </c>
      <c r="AP315" s="86">
        <v>0.45694469598500848</v>
      </c>
      <c r="AQ315" s="86">
        <v>0.21446406479207011</v>
      </c>
      <c r="AR315" s="86">
        <v>-2.1432971053005079</v>
      </c>
      <c r="AS315" s="86">
        <v>-0.34331088822707112</v>
      </c>
      <c r="AT315" s="86">
        <v>-7.8069181841944668E-2</v>
      </c>
      <c r="BF315" s="86">
        <v>5.7164764014312468E-2</v>
      </c>
      <c r="BG315" s="86">
        <v>2.151664114755425E-2</v>
      </c>
      <c r="BH315" s="86">
        <v>-7.8889239507740072E-4</v>
      </c>
      <c r="BI315" s="86">
        <v>-1.9658929417337712E-2</v>
      </c>
      <c r="BJ315" s="86">
        <v>-1.199967786099709E-2</v>
      </c>
      <c r="BK315" s="86">
        <v>1.6221062927942679E-2</v>
      </c>
      <c r="BL315" s="86">
        <v>8.0211759043935515E-5</v>
      </c>
      <c r="BM315" s="86">
        <v>-8.9348732755854976E-2</v>
      </c>
      <c r="BN315" s="86">
        <v>-6.8728522336769524E-3</v>
      </c>
      <c r="BO315" s="86">
        <v>-3.2070216895940577E-2</v>
      </c>
      <c r="BP315" s="86">
        <v>2.763972447467089E-2</v>
      </c>
      <c r="BQ315" s="86">
        <v>-2.7949521470314379E-2</v>
      </c>
    </row>
    <row r="316" spans="1:69" x14ac:dyDescent="0.25">
      <c r="A316" s="190">
        <v>469192</v>
      </c>
      <c r="B316" s="86" t="s">
        <v>352</v>
      </c>
      <c r="C316" s="86" t="s">
        <v>1568</v>
      </c>
      <c r="D316" s="86">
        <v>100</v>
      </c>
      <c r="E316" s="86" t="s">
        <v>1569</v>
      </c>
      <c r="F316" s="86" t="s">
        <v>3145</v>
      </c>
      <c r="G316" s="86" t="s">
        <v>113</v>
      </c>
      <c r="H316" s="86" t="s">
        <v>2670</v>
      </c>
      <c r="J316" s="86">
        <v>0</v>
      </c>
      <c r="K316" s="86">
        <v>0</v>
      </c>
      <c r="L316" s="86" t="s">
        <v>2848</v>
      </c>
      <c r="M316" s="86">
        <v>2.5202520252025181E-2</v>
      </c>
      <c r="N316" s="86">
        <v>2.6126126126126081E-2</v>
      </c>
      <c r="O316" s="86">
        <v>6.1015370284117409E-2</v>
      </c>
      <c r="P316" s="86">
        <v>-8.7719298245603206E-4</v>
      </c>
      <c r="Q316" s="86">
        <v>-2.1901007446342162E-3</v>
      </c>
      <c r="R316" s="86">
        <v>-7.6611268747466599E-2</v>
      </c>
      <c r="S316" s="86">
        <v>0.4463492063492065</v>
      </c>
      <c r="T316" s="86">
        <v>-8.7719298245603206E-4</v>
      </c>
      <c r="U316" s="86">
        <v>-1.084598698481576E-2</v>
      </c>
      <c r="V316" s="86">
        <v>7.3591057289240869E-2</v>
      </c>
      <c r="W316" s="86">
        <v>0.51517290049400133</v>
      </c>
      <c r="AC316" s="86">
        <v>-0.14400356665180561</v>
      </c>
      <c r="AD316" s="86">
        <v>-0.1429702970297029</v>
      </c>
      <c r="AE316" s="86">
        <v>-0.10983800869221649</v>
      </c>
      <c r="AF316" s="86">
        <v>-7.1295433364398794E-2</v>
      </c>
      <c r="AG316" s="86">
        <v>-8.6053412462908083E-2</v>
      </c>
      <c r="AK316" s="86">
        <v>-0.24140655867246161</v>
      </c>
      <c r="AL316" s="86">
        <v>0.1127335403261278</v>
      </c>
      <c r="AM316" s="86">
        <v>0.2448623507723984</v>
      </c>
      <c r="AN316" s="86">
        <v>-3.1293004342070052E-3</v>
      </c>
      <c r="AP316" s="86">
        <v>0.28537372608904221</v>
      </c>
      <c r="AQ316" s="86">
        <v>0.18148306301969089</v>
      </c>
      <c r="AR316" s="86">
        <v>0.39399465843822451</v>
      </c>
      <c r="AS316" s="86">
        <v>1.3475887507884461</v>
      </c>
      <c r="AT316" s="86">
        <v>-5.6578947368421062E-2</v>
      </c>
      <c r="AU316" s="86">
        <v>-1.9525801952580139E-2</v>
      </c>
      <c r="AV316" s="86">
        <v>3.4000931532371048E-2</v>
      </c>
      <c r="AW316" s="86">
        <v>2.6126126126126081E-2</v>
      </c>
      <c r="BF316" s="86">
        <v>6.0737527114967271E-2</v>
      </c>
      <c r="BG316" s="86">
        <v>3.2310838445807948E-2</v>
      </c>
      <c r="BH316" s="86">
        <v>-2.654516640253568E-2</v>
      </c>
      <c r="BI316" s="86">
        <v>-2.2385022385022268E-2</v>
      </c>
      <c r="BJ316" s="86">
        <v>-1.7485428809325691E-2</v>
      </c>
      <c r="BK316" s="86">
        <v>1.101694915254248E-2</v>
      </c>
      <c r="BL316" s="86">
        <v>-5.0293378038558378E-3</v>
      </c>
      <c r="BM316" s="86">
        <v>-7.7927548441449002E-2</v>
      </c>
      <c r="BN316" s="86">
        <v>-1.749016178399621E-3</v>
      </c>
      <c r="BO316" s="86">
        <v>-2.4967148488830419E-2</v>
      </c>
      <c r="BP316" s="86">
        <v>3.4141958670260493E-2</v>
      </c>
      <c r="BQ316" s="86">
        <v>-1.2987012987013101E-2</v>
      </c>
    </row>
    <row r="317" spans="1:69" x14ac:dyDescent="0.25">
      <c r="A317" s="190">
        <v>467760</v>
      </c>
      <c r="B317" s="86" t="s">
        <v>1570</v>
      </c>
      <c r="C317" s="86" t="s">
        <v>1571</v>
      </c>
      <c r="E317" s="86" t="s">
        <v>1572</v>
      </c>
      <c r="F317" s="86" t="s">
        <v>3146</v>
      </c>
      <c r="G317" s="86" t="s">
        <v>113</v>
      </c>
      <c r="H317" s="86" t="s">
        <v>2670</v>
      </c>
      <c r="J317" s="86">
        <v>0</v>
      </c>
      <c r="K317" s="86">
        <v>0</v>
      </c>
      <c r="L317" s="86" t="s">
        <v>2848</v>
      </c>
      <c r="M317" s="86">
        <v>-2.8374282582059869E-3</v>
      </c>
      <c r="O317" s="86">
        <v>-2.8374282582059869E-3</v>
      </c>
      <c r="P317" s="86">
        <v>-2.7484276729559779E-2</v>
      </c>
      <c r="Q317" s="86">
        <v>-8.5949045339008046E-2</v>
      </c>
      <c r="S317" s="86">
        <v>0.15129178765542409</v>
      </c>
      <c r="T317" s="86">
        <v>-2.7484276729559779E-2</v>
      </c>
      <c r="U317" s="86">
        <v>-6.5530414340287946E-2</v>
      </c>
      <c r="V317" s="86">
        <v>-5.9217073979873969E-2</v>
      </c>
      <c r="W317" s="86">
        <v>0.40201550387596902</v>
      </c>
      <c r="AC317" s="86">
        <v>-0.16235174084938139</v>
      </c>
      <c r="AD317" s="86">
        <v>-2.5343758425451571E-2</v>
      </c>
      <c r="AE317" s="86">
        <v>-0.19262924415628729</v>
      </c>
      <c r="AF317" s="86">
        <v>-0.10112840258837361</v>
      </c>
      <c r="AG317" s="86">
        <v>-7.6691729323308339E-2</v>
      </c>
      <c r="AK317" s="86">
        <v>-0.2408150168458206</v>
      </c>
      <c r="AL317" s="86">
        <v>4.7973307787260611E-2</v>
      </c>
      <c r="AM317" s="86">
        <v>0.1330369423003481</v>
      </c>
      <c r="AN317" s="86">
        <v>-9.4739263796467355E-2</v>
      </c>
      <c r="AP317" s="86">
        <v>0.46367352992973893</v>
      </c>
      <c r="AQ317" s="86">
        <v>0.19871676218772799</v>
      </c>
      <c r="AR317" s="86">
        <v>0.10282124840305799</v>
      </c>
      <c r="AS317" s="86">
        <v>0.66798152430904179</v>
      </c>
      <c r="AT317" s="86">
        <v>-7.28301886792454E-2</v>
      </c>
      <c r="AU317" s="86">
        <v>4.7415547415547543E-2</v>
      </c>
      <c r="BF317" s="86">
        <v>6.6823391125477416E-2</v>
      </c>
      <c r="BG317" s="86">
        <v>1.3221683561040139E-2</v>
      </c>
      <c r="BH317" s="86">
        <v>7.1226620269682073E-3</v>
      </c>
      <c r="BI317" s="86">
        <v>-1.884144037143021E-2</v>
      </c>
      <c r="BJ317" s="86">
        <v>-2.5861120281721051E-2</v>
      </c>
      <c r="BK317" s="86">
        <v>-1.6098056936285521E-2</v>
      </c>
      <c r="BL317" s="86">
        <v>1.8198518858717479E-2</v>
      </c>
      <c r="BM317" s="86">
        <v>-6.777176364456472E-2</v>
      </c>
      <c r="BN317" s="86">
        <v>-5.7596238612989126E-3</v>
      </c>
      <c r="BO317" s="86">
        <v>-3.7477094047407837E-2</v>
      </c>
      <c r="BP317" s="86">
        <v>5.3429957624515634E-3</v>
      </c>
      <c r="BQ317" s="86">
        <v>-2.2861356932153298E-2</v>
      </c>
    </row>
    <row r="318" spans="1:69" x14ac:dyDescent="0.25">
      <c r="A318" s="190">
        <v>423726</v>
      </c>
      <c r="B318" s="86" t="s">
        <v>1573</v>
      </c>
      <c r="C318" s="86" t="s">
        <v>1574</v>
      </c>
      <c r="D318" s="86">
        <v>108</v>
      </c>
      <c r="E318" s="86" t="s">
        <v>1575</v>
      </c>
      <c r="F318" s="86" t="s">
        <v>3064</v>
      </c>
      <c r="G318" s="86" t="s">
        <v>113</v>
      </c>
      <c r="H318" s="86" t="s">
        <v>2670</v>
      </c>
      <c r="J318" s="86">
        <v>0</v>
      </c>
      <c r="K318" s="86">
        <v>0</v>
      </c>
      <c r="L318" s="86" t="s">
        <v>2848</v>
      </c>
      <c r="M318" s="86">
        <v>-1.40977443609025E-3</v>
      </c>
      <c r="N318" s="86">
        <v>1.282112387398127E-2</v>
      </c>
      <c r="O318" s="86">
        <v>1.7574103337643091E-2</v>
      </c>
      <c r="P318" s="86">
        <v>-7.2376462371223971E-2</v>
      </c>
      <c r="Q318" s="86">
        <v>-6.6426500307530056E-2</v>
      </c>
      <c r="R318" s="86">
        <v>-9.0247452692867491E-2</v>
      </c>
      <c r="S318" s="86">
        <v>0.29565270410340849</v>
      </c>
      <c r="T318" s="86">
        <v>-7.2376462371223971E-2</v>
      </c>
      <c r="U318" s="86">
        <v>8.5996017824973903E-2</v>
      </c>
      <c r="V318" s="86">
        <v>-2.179558523465042E-2</v>
      </c>
      <c r="W318" s="86">
        <v>0.36368810472396151</v>
      </c>
      <c r="X318" s="86">
        <v>0.41668159827987789</v>
      </c>
      <c r="AC318" s="86">
        <v>-0.15801085469708351</v>
      </c>
      <c r="AD318" s="86">
        <v>-8.2713372289973039E-2</v>
      </c>
      <c r="AE318" s="86">
        <v>-0.17996877513365189</v>
      </c>
      <c r="AF318" s="86">
        <v>-7.829987975210434E-2</v>
      </c>
      <c r="AG318" s="86">
        <v>-9.8036265141825188E-2</v>
      </c>
      <c r="AH318" s="86">
        <v>-6.7066466766616636E-2</v>
      </c>
      <c r="AK318" s="86">
        <v>-0.1983627786513735</v>
      </c>
      <c r="AL318" s="86">
        <v>-0.2004436245348101</v>
      </c>
      <c r="AM318" s="86">
        <v>0.18954718193216299</v>
      </c>
      <c r="AN318" s="86">
        <v>-0.2353361286549541</v>
      </c>
      <c r="AP318" s="86">
        <v>0.28980435142619038</v>
      </c>
      <c r="AQ318" s="86">
        <v>0.1894278108019242</v>
      </c>
      <c r="AR318" s="86">
        <v>-0.6926791821287358</v>
      </c>
      <c r="AS318" s="86">
        <v>0.99905797645320449</v>
      </c>
      <c r="AT318" s="86">
        <v>-5.2383446830801539E-2</v>
      </c>
      <c r="AU318" s="86">
        <v>-6.8131564400221056E-2</v>
      </c>
      <c r="AV318" s="86">
        <v>4.6928123353926487E-3</v>
      </c>
      <c r="AW318" s="86">
        <v>1.282112387398127E-2</v>
      </c>
      <c r="BF318" s="86">
        <v>6.537404001137781E-2</v>
      </c>
      <c r="BG318" s="86">
        <v>2.5586259066435298E-2</v>
      </c>
      <c r="BH318" s="86">
        <v>1.2582436653938429E-3</v>
      </c>
      <c r="BI318" s="86">
        <v>-1.083329722234261E-2</v>
      </c>
      <c r="BJ318" s="86">
        <v>-1.5595566653524349E-2</v>
      </c>
      <c r="BK318" s="86">
        <v>1.5842641626985898E-2</v>
      </c>
      <c r="BL318" s="86">
        <v>2.5408507469224961E-2</v>
      </c>
      <c r="BM318" s="86">
        <v>-6.1733669415132142E-2</v>
      </c>
      <c r="BN318" s="86">
        <v>1.8926889387735899E-3</v>
      </c>
      <c r="BO318" s="86">
        <v>-2.420701168614359E-2</v>
      </c>
      <c r="BP318" s="86">
        <v>3.8044212327225317E-2</v>
      </c>
      <c r="BQ318" s="86">
        <v>-8.6550112515146882E-3</v>
      </c>
    </row>
    <row r="319" spans="1:69" x14ac:dyDescent="0.25">
      <c r="A319" s="190">
        <v>502375</v>
      </c>
      <c r="B319" s="86" t="s">
        <v>1576</v>
      </c>
      <c r="C319" s="86" t="s">
        <v>1577</v>
      </c>
      <c r="D319" s="86" t="s">
        <v>2378</v>
      </c>
      <c r="E319" s="86" t="s">
        <v>1578</v>
      </c>
      <c r="F319" s="86" t="s">
        <v>3147</v>
      </c>
      <c r="G319" s="86" t="s">
        <v>113</v>
      </c>
      <c r="H319" s="86" t="s">
        <v>2670</v>
      </c>
      <c r="I319" s="86" t="s">
        <v>2379</v>
      </c>
      <c r="J319" s="86">
        <v>0</v>
      </c>
      <c r="K319" s="86">
        <v>0</v>
      </c>
      <c r="L319" s="86" t="s">
        <v>2848</v>
      </c>
      <c r="M319" s="86">
        <v>-6.5278885907015249E-3</v>
      </c>
      <c r="N319" s="86">
        <v>1.092331537382818E-2</v>
      </c>
      <c r="O319" s="86">
        <v>1.3316564326403711E-2</v>
      </c>
      <c r="P319" s="86">
        <v>6.91024038814958E-3</v>
      </c>
      <c r="Q319" s="86">
        <v>3.9580737374476094E-3</v>
      </c>
      <c r="R319" s="86">
        <v>1.6550393350155849E-2</v>
      </c>
      <c r="S319" s="86">
        <v>0.21244578206603529</v>
      </c>
      <c r="T319" s="86">
        <v>6.91024038814958E-3</v>
      </c>
      <c r="U319" s="86">
        <v>0.1078263702255884</v>
      </c>
      <c r="V319" s="86">
        <v>-0.16235759601609931</v>
      </c>
      <c r="W319" s="86">
        <v>0.4030436447166923</v>
      </c>
      <c r="AC319" s="86">
        <v>-0.1403866485425162</v>
      </c>
      <c r="AD319" s="86">
        <v>-7.4436410038281567E-2</v>
      </c>
      <c r="AE319" s="86">
        <v>-0.20812713459259771</v>
      </c>
      <c r="AF319" s="86">
        <v>-8.540575916230371E-2</v>
      </c>
      <c r="AG319" s="86">
        <v>-3.3123486682808727E-2</v>
      </c>
      <c r="AK319" s="86">
        <v>-0.25647905759162298</v>
      </c>
      <c r="AL319" s="86">
        <v>0.23073730440881171</v>
      </c>
      <c r="AM319" s="86">
        <v>0.1097550839369346</v>
      </c>
      <c r="AN319" s="86">
        <v>2.489949114417489E-2</v>
      </c>
      <c r="AP319" s="86">
        <v>0.36861610046612592</v>
      </c>
      <c r="AQ319" s="86">
        <v>0.18078326082179791</v>
      </c>
      <c r="AR319" s="86">
        <v>0.62514764691228086</v>
      </c>
      <c r="AS319" s="86">
        <v>0.60546129575789021</v>
      </c>
      <c r="AT319" s="86">
        <v>-6.2780269058296034E-2</v>
      </c>
      <c r="AU319" s="86">
        <v>2.8551258922268511E-2</v>
      </c>
      <c r="AV319" s="86">
        <v>2.3673892135829271E-3</v>
      </c>
      <c r="AW319" s="86">
        <v>1.092331537382818E-2</v>
      </c>
      <c r="BF319" s="86">
        <v>6.8653799169313467E-2</v>
      </c>
      <c r="BG319" s="86">
        <v>1.6613321140070081E-2</v>
      </c>
      <c r="BH319" s="86">
        <v>-3.598200899550319E-3</v>
      </c>
      <c r="BI319" s="86">
        <v>3.611194703581289E-3</v>
      </c>
      <c r="BJ319" s="86">
        <v>-1.1244377811094551E-2</v>
      </c>
      <c r="BK319" s="86">
        <v>4.7081122062168301E-2</v>
      </c>
      <c r="BL319" s="86">
        <v>2.53421186011149E-3</v>
      </c>
      <c r="BM319" s="86">
        <v>-5.2289469882998763E-2</v>
      </c>
      <c r="BN319" s="86">
        <v>7.3303034745730855E-5</v>
      </c>
      <c r="BO319" s="86">
        <v>-2.418822839551427E-2</v>
      </c>
      <c r="BP319" s="86">
        <v>4.4317584316082133E-2</v>
      </c>
      <c r="BQ319" s="86">
        <v>-2.7523591649985631E-2</v>
      </c>
    </row>
    <row r="320" spans="1:69" x14ac:dyDescent="0.25">
      <c r="A320" s="190">
        <v>492947</v>
      </c>
      <c r="B320" s="86" t="s">
        <v>1579</v>
      </c>
      <c r="C320" s="86" t="s">
        <v>1580</v>
      </c>
      <c r="D320" s="86">
        <v>30</v>
      </c>
      <c r="E320" s="86" t="s">
        <v>1581</v>
      </c>
      <c r="F320" s="86" t="s">
        <v>3148</v>
      </c>
      <c r="G320" s="86" t="s">
        <v>113</v>
      </c>
      <c r="H320" s="86" t="s">
        <v>2670</v>
      </c>
      <c r="J320" s="86">
        <v>0</v>
      </c>
      <c r="K320" s="86">
        <v>0</v>
      </c>
      <c r="L320" s="86" t="s">
        <v>2848</v>
      </c>
      <c r="M320" s="86">
        <v>9.6785053021377632E-3</v>
      </c>
      <c r="N320" s="86">
        <v>1.9892884468247999E-2</v>
      </c>
      <c r="O320" s="86">
        <v>3.493788819875765E-2</v>
      </c>
      <c r="P320" s="86">
        <v>-9.2167990919409748E-2</v>
      </c>
      <c r="Q320" s="86">
        <v>-9.8647633358377118E-2</v>
      </c>
      <c r="R320" s="86">
        <v>-0.14294899271324471</v>
      </c>
      <c r="S320" s="86">
        <v>0.1246836036373864</v>
      </c>
      <c r="T320" s="86">
        <v>-9.2167990919409748E-2</v>
      </c>
      <c r="U320" s="86">
        <v>2.7684889960339021E-2</v>
      </c>
      <c r="V320" s="86">
        <v>-8.2613968752229372E-2</v>
      </c>
      <c r="W320" s="86">
        <v>0.35863138509256548</v>
      </c>
      <c r="AC320" s="86">
        <v>-0.1809611404920671</v>
      </c>
      <c r="AD320" s="86">
        <v>-0.1004127526330771</v>
      </c>
      <c r="AE320" s="86">
        <v>-0.1506463493897596</v>
      </c>
      <c r="AF320" s="86">
        <v>-8.9057421451787619E-2</v>
      </c>
      <c r="AG320" s="86">
        <v>-6.1375562218890463E-2</v>
      </c>
      <c r="AK320" s="86">
        <v>-0.25220433869839048</v>
      </c>
      <c r="AL320" s="86">
        <v>-0.25825772744843972</v>
      </c>
      <c r="AM320" s="86">
        <v>6.7576005129788452E-2</v>
      </c>
      <c r="AN320" s="86">
        <v>-0.2920222451185075</v>
      </c>
      <c r="AP320" s="86">
        <v>0.30726067601815937</v>
      </c>
      <c r="AQ320" s="86">
        <v>0.17397947735901079</v>
      </c>
      <c r="AR320" s="86">
        <v>-0.84148595709524165</v>
      </c>
      <c r="AS320" s="86">
        <v>0.3867018660052996</v>
      </c>
      <c r="AT320" s="86">
        <v>-6.7045024593265112E-2</v>
      </c>
      <c r="AU320" s="86">
        <v>-8.5327277151431735E-2</v>
      </c>
      <c r="AV320" s="86">
        <v>1.475155279503104E-2</v>
      </c>
      <c r="AW320" s="86">
        <v>1.9892884468247999E-2</v>
      </c>
      <c r="BF320" s="86">
        <v>6.2368768955595399E-2</v>
      </c>
      <c r="BG320" s="86">
        <v>2.2619134763194548E-2</v>
      </c>
      <c r="BH320" s="86">
        <v>-1.152469577666426E-2</v>
      </c>
      <c r="BI320" s="86">
        <v>-4.9243247157649828E-3</v>
      </c>
      <c r="BJ320" s="86">
        <v>-1.229895931882696E-2</v>
      </c>
      <c r="BK320" s="86">
        <v>2.306218685529049E-2</v>
      </c>
      <c r="BL320" s="86">
        <v>-8.6424198775657546E-3</v>
      </c>
      <c r="BM320" s="86">
        <v>-7.3737740646567462E-2</v>
      </c>
      <c r="BN320" s="86">
        <v>-3.7551633496057951E-4</v>
      </c>
      <c r="BO320" s="86">
        <v>-2.456799398948151E-2</v>
      </c>
      <c r="BP320" s="86">
        <v>3.1425710544558338E-2</v>
      </c>
      <c r="BQ320" s="86">
        <v>-1.498211091234347E-2</v>
      </c>
    </row>
    <row r="321" spans="1:69" x14ac:dyDescent="0.25">
      <c r="A321" s="190">
        <v>425992</v>
      </c>
      <c r="B321" s="86" t="s">
        <v>1582</v>
      </c>
      <c r="C321" s="86" t="s">
        <v>1583</v>
      </c>
      <c r="D321" s="86">
        <v>60</v>
      </c>
      <c r="E321" s="86" t="s">
        <v>1584</v>
      </c>
      <c r="F321" s="86" t="s">
        <v>3149</v>
      </c>
      <c r="G321" s="86" t="s">
        <v>113</v>
      </c>
      <c r="H321" s="86" t="s">
        <v>2670</v>
      </c>
      <c r="J321" s="86">
        <v>0</v>
      </c>
      <c r="K321" s="86">
        <v>0</v>
      </c>
      <c r="L321" s="86" t="s">
        <v>2848</v>
      </c>
      <c r="M321" s="86">
        <v>7.1398572028558149E-3</v>
      </c>
      <c r="N321" s="86">
        <v>2.0811654526534881E-2</v>
      </c>
      <c r="O321" s="86">
        <v>3.6002304147465303E-2</v>
      </c>
      <c r="P321" s="86">
        <v>-1.425047958344761E-2</v>
      </c>
      <c r="Q321" s="86">
        <v>-4.958604896952612E-2</v>
      </c>
      <c r="R321" s="86">
        <v>-9.2964612927628809E-2</v>
      </c>
      <c r="S321" s="86">
        <v>0.17966657556709481</v>
      </c>
      <c r="T321" s="86">
        <v>-1.425047958344761E-2</v>
      </c>
      <c r="U321" s="86">
        <v>2.4999999999999911E-2</v>
      </c>
      <c r="V321" s="86">
        <v>-7.090039147455407E-2</v>
      </c>
      <c r="W321" s="86">
        <v>0.30048648037108272</v>
      </c>
      <c r="X321" s="86">
        <v>0.65959444235824272</v>
      </c>
      <c r="AC321" s="86">
        <v>-0.15262085571402109</v>
      </c>
      <c r="AD321" s="86">
        <v>-0.13053366907643579</v>
      </c>
      <c r="AE321" s="86">
        <v>-0.1540127275941312</v>
      </c>
      <c r="AF321" s="86">
        <v>-8.9276724282597794E-2</v>
      </c>
      <c r="AG321" s="86">
        <v>-7.9830563701531507E-2</v>
      </c>
      <c r="AH321" s="86">
        <v>-2.4639246097967901E-2</v>
      </c>
      <c r="AK321" s="86">
        <v>-0.25676224514661689</v>
      </c>
      <c r="AL321" s="86">
        <v>4.6791533881752612E-2</v>
      </c>
      <c r="AM321" s="86">
        <v>0.20229256659403719</v>
      </c>
      <c r="AN321" s="86">
        <v>-4.9969023768904552E-2</v>
      </c>
      <c r="AP321" s="86">
        <v>0.30805580749679962</v>
      </c>
      <c r="AQ321" s="86">
        <v>0.18098066780428679</v>
      </c>
      <c r="AR321" s="86">
        <v>0.15092628076425221</v>
      </c>
      <c r="AS321" s="86">
        <v>1.1161123033540949</v>
      </c>
      <c r="AT321" s="86">
        <v>-6.5314698090801038E-2</v>
      </c>
      <c r="AU321" s="86">
        <v>6.9878811571539856E-3</v>
      </c>
      <c r="AV321" s="86">
        <v>1.488095238095233E-2</v>
      </c>
      <c r="AW321" s="86">
        <v>2.0811654526534881E-2</v>
      </c>
      <c r="BF321" s="86">
        <v>6.3061797752808957E-2</v>
      </c>
      <c r="BG321" s="86">
        <v>2.7744748315496892E-3</v>
      </c>
      <c r="BH321" s="86">
        <v>1.4712340799297291E-2</v>
      </c>
      <c r="BI321" s="86">
        <v>3.8563081584072512E-2</v>
      </c>
      <c r="BJ321" s="86">
        <v>-2.1670278379730009E-2</v>
      </c>
      <c r="BK321" s="86">
        <v>2.5345033225421702E-2</v>
      </c>
      <c r="BL321" s="86">
        <v>-5.1098832620164458E-3</v>
      </c>
      <c r="BM321" s="86">
        <v>-6.6310339067980562E-2</v>
      </c>
      <c r="BN321" s="86">
        <v>-1.539262021419585E-2</v>
      </c>
      <c r="BO321" s="86">
        <v>-2.862427338382945E-2</v>
      </c>
      <c r="BP321" s="86">
        <v>1.088040620183151E-2</v>
      </c>
      <c r="BQ321" s="86">
        <v>-1.85143676872731E-2</v>
      </c>
    </row>
    <row r="322" spans="1:69" x14ac:dyDescent="0.25">
      <c r="A322" s="190">
        <v>379073</v>
      </c>
      <c r="B322" s="86" t="s">
        <v>1585</v>
      </c>
      <c r="C322" s="86" t="s">
        <v>1586</v>
      </c>
      <c r="D322" s="86">
        <v>40</v>
      </c>
      <c r="E322" s="86" t="s">
        <v>1587</v>
      </c>
      <c r="F322" s="86" t="s">
        <v>3150</v>
      </c>
      <c r="G322" s="86" t="s">
        <v>113</v>
      </c>
      <c r="H322" s="86" t="s">
        <v>2670</v>
      </c>
      <c r="J322" s="86">
        <v>0</v>
      </c>
      <c r="K322" s="86">
        <v>0</v>
      </c>
      <c r="L322" s="86" t="s">
        <v>2848</v>
      </c>
      <c r="M322" s="86">
        <v>1.2483235324461051E-2</v>
      </c>
      <c r="N322" s="86">
        <v>2.1706314090885529E-2</v>
      </c>
      <c r="O322" s="86">
        <v>3.8408634006983362E-2</v>
      </c>
      <c r="P322" s="86">
        <v>-3.8173175871024638E-2</v>
      </c>
      <c r="Q322" s="86">
        <v>-5.8654261186513852E-2</v>
      </c>
      <c r="R322" s="86">
        <v>-0.1396510914350837</v>
      </c>
      <c r="S322" s="86">
        <v>7.9291762894534212E-2</v>
      </c>
      <c r="T322" s="86">
        <v>-3.8173175871024638E-2</v>
      </c>
      <c r="U322" s="86">
        <v>1.648734807730623E-2</v>
      </c>
      <c r="V322" s="86">
        <v>-0.1673164661965989</v>
      </c>
      <c r="W322" s="86">
        <v>0.33588209219858173</v>
      </c>
      <c r="X322" s="86">
        <v>0.40124223602484471</v>
      </c>
      <c r="Y322" s="86">
        <v>0.53333333333333344</v>
      </c>
      <c r="AC322" s="86">
        <v>-0.19491101779644071</v>
      </c>
      <c r="AD322" s="86">
        <v>-0.138837840203028</v>
      </c>
      <c r="AE322" s="86">
        <v>-0.19800103394795801</v>
      </c>
      <c r="AF322" s="86">
        <v>-8.4369589170470563E-2</v>
      </c>
      <c r="AG322" s="86">
        <v>-7.7923914580681555E-2</v>
      </c>
      <c r="AH322" s="86">
        <v>-9.4845204753614396E-2</v>
      </c>
      <c r="AI322" s="86">
        <v>-0.20470127326150819</v>
      </c>
      <c r="AK322" s="86">
        <v>-0.33488890724374332</v>
      </c>
      <c r="AL322" s="86">
        <v>-4.4114174661872294E-3</v>
      </c>
      <c r="AM322" s="86">
        <v>0.14694319330696781</v>
      </c>
      <c r="AN322" s="86">
        <v>-0.12977464754877929</v>
      </c>
      <c r="AP322" s="86">
        <v>0.3775811932660067</v>
      </c>
      <c r="AQ322" s="86">
        <v>0.21502003092176461</v>
      </c>
      <c r="AR322" s="86">
        <v>-1.247210967761777E-2</v>
      </c>
      <c r="AS322" s="86">
        <v>0.68200797893054343</v>
      </c>
      <c r="AT322" s="86">
        <v>-8.2324692507472985E-2</v>
      </c>
      <c r="AU322" s="86">
        <v>-2.0077962300421911E-2</v>
      </c>
      <c r="AV322" s="86">
        <v>1.634747645751777E-2</v>
      </c>
      <c r="AW322" s="86">
        <v>2.1706314090885529E-2</v>
      </c>
      <c r="BF322" s="86">
        <v>7.5463239689181005E-2</v>
      </c>
      <c r="BG322" s="86">
        <v>8.0589134361539472E-3</v>
      </c>
      <c r="BH322" s="86">
        <v>1.5437629221226819E-2</v>
      </c>
      <c r="BI322" s="86">
        <v>1.2216641780915529E-3</v>
      </c>
      <c r="BJ322" s="86">
        <v>-1.518438177874204E-2</v>
      </c>
      <c r="BK322" s="86">
        <v>3.024045521292229E-2</v>
      </c>
      <c r="BL322" s="86">
        <v>-3.607857111041723E-3</v>
      </c>
      <c r="BM322" s="86">
        <v>-8.5918641037103338E-2</v>
      </c>
      <c r="BN322" s="86">
        <v>-2.208986023825155E-2</v>
      </c>
      <c r="BO322" s="86">
        <v>-3.2900100714594038E-2</v>
      </c>
      <c r="BP322" s="86">
        <v>2.2712620877758379E-2</v>
      </c>
      <c r="BQ322" s="86">
        <v>-1.4297444814761031E-2</v>
      </c>
    </row>
    <row r="323" spans="1:69" x14ac:dyDescent="0.25">
      <c r="A323" s="190">
        <v>568144</v>
      </c>
      <c r="B323" s="86" t="s">
        <v>1312</v>
      </c>
      <c r="C323" s="86" t="s">
        <v>1566</v>
      </c>
      <c r="D323" s="86">
        <v>20</v>
      </c>
      <c r="E323" s="86" t="s">
        <v>1588</v>
      </c>
      <c r="F323" s="86" t="s">
        <v>3151</v>
      </c>
      <c r="G323" s="86" t="s">
        <v>113</v>
      </c>
      <c r="H323" s="86" t="s">
        <v>2674</v>
      </c>
      <c r="J323" s="86">
        <v>0</v>
      </c>
      <c r="K323" s="86">
        <v>0</v>
      </c>
      <c r="L323" s="86" t="s">
        <v>2848</v>
      </c>
      <c r="M323" s="86">
        <v>-9.1593905153226629E-3</v>
      </c>
      <c r="N323" s="86">
        <v>1.5707265707265661E-2</v>
      </c>
      <c r="O323" s="86">
        <v>2.888888888888896E-2</v>
      </c>
      <c r="P323" s="86">
        <v>-0.15504781370902981</v>
      </c>
      <c r="Q323" s="86">
        <v>-0.1613534270395596</v>
      </c>
      <c r="R323" s="86">
        <v>-0.2109747784594411</v>
      </c>
      <c r="T323" s="86">
        <v>-0.15504781370902981</v>
      </c>
      <c r="U323" s="86">
        <v>6.1197614067704631E-2</v>
      </c>
      <c r="V323" s="86">
        <v>-7.0693254625296964E-2</v>
      </c>
      <c r="AC323" s="86">
        <v>-0.25087185575424792</v>
      </c>
      <c r="AD323" s="86">
        <v>-0.11425262297315709</v>
      </c>
      <c r="AE323" s="86">
        <v>-0.23087734872022481</v>
      </c>
      <c r="AF323" s="86">
        <v>-7.2894971734602854E-2</v>
      </c>
      <c r="AK323" s="86">
        <v>-0.31216787028205473</v>
      </c>
      <c r="AL323" s="86">
        <v>-0.41625592635608588</v>
      </c>
      <c r="AM323" s="86">
        <v>7.7807267160246552E-2</v>
      </c>
      <c r="AN323" s="86">
        <v>-0.45211905910258099</v>
      </c>
      <c r="AP323" s="86">
        <v>0.42045267653628521</v>
      </c>
      <c r="AQ323" s="86">
        <v>0.21731435314389699</v>
      </c>
      <c r="AR323" s="86">
        <v>-0.99072681942736884</v>
      </c>
      <c r="AS323" s="86">
        <v>0.35666972498816341</v>
      </c>
      <c r="AT323" s="86">
        <v>-8.3655741294984876E-2</v>
      </c>
      <c r="AU323" s="86">
        <v>-0.12491037998884739</v>
      </c>
      <c r="AV323" s="86">
        <v>1.297777777777775E-2</v>
      </c>
      <c r="AW323" s="86">
        <v>1.5707265707265661E-2</v>
      </c>
      <c r="BF323" s="86">
        <v>6.7007514137423563E-2</v>
      </c>
      <c r="BG323" s="86">
        <v>5.0529984027878783E-2</v>
      </c>
      <c r="BH323" s="86">
        <v>8.1548030407740946E-3</v>
      </c>
      <c r="BI323" s="86">
        <v>-2.995612832465044E-2</v>
      </c>
      <c r="BJ323" s="86">
        <v>7.2786375521165514E-3</v>
      </c>
      <c r="BK323" s="86">
        <v>2.125719096393985E-2</v>
      </c>
      <c r="BL323" s="86">
        <v>-5.9078106752764592E-3</v>
      </c>
      <c r="BM323" s="86">
        <v>-9.3773754405362508E-2</v>
      </c>
      <c r="BN323" s="86">
        <v>-6.6930550557753321E-3</v>
      </c>
      <c r="BO323" s="86">
        <v>-2.4199391392551891E-2</v>
      </c>
      <c r="BP323" s="86">
        <v>4.0317790317790259E-2</v>
      </c>
      <c r="BQ323" s="86">
        <v>-2.6921437704219401E-2</v>
      </c>
    </row>
    <row r="324" spans="1:69" x14ac:dyDescent="0.25">
      <c r="A324" s="190">
        <v>619987</v>
      </c>
      <c r="B324" s="86" t="s">
        <v>384</v>
      </c>
      <c r="C324" s="86" t="s">
        <v>1020</v>
      </c>
      <c r="D324" s="86" t="s">
        <v>1981</v>
      </c>
      <c r="E324" s="86" t="s">
        <v>1589</v>
      </c>
      <c r="F324" s="86" t="s">
        <v>3152</v>
      </c>
      <c r="G324" s="86" t="s">
        <v>113</v>
      </c>
      <c r="H324" s="86" t="s">
        <v>2674</v>
      </c>
      <c r="J324" s="86">
        <v>0</v>
      </c>
      <c r="K324" s="86">
        <v>0</v>
      </c>
      <c r="L324" s="86" t="s">
        <v>2848</v>
      </c>
      <c r="M324" s="86">
        <v>-1.5776157166245031E-2</v>
      </c>
      <c r="N324" s="86">
        <v>7.3882245410923364E-3</v>
      </c>
      <c r="O324" s="86">
        <v>3.2958450484223738E-2</v>
      </c>
      <c r="P324" s="86">
        <v>-6.7672353024108345E-2</v>
      </c>
      <c r="Q324" s="86">
        <v>-6.9639842431063581E-2</v>
      </c>
      <c r="R324" s="86">
        <v>-0.13220917262646811</v>
      </c>
      <c r="S324" s="86">
        <v>0.28221037324284998</v>
      </c>
      <c r="T324" s="86">
        <v>-6.7672353024108345E-2</v>
      </c>
      <c r="U324" s="86">
        <v>7.591960561243849E-2</v>
      </c>
      <c r="V324" s="86">
        <v>-8.0608046858656968E-2</v>
      </c>
      <c r="W324" s="86">
        <v>0.43928141308711371</v>
      </c>
      <c r="AC324" s="86">
        <v>-0.2063789868667916</v>
      </c>
      <c r="AD324" s="86">
        <v>-0.1207167146220245</v>
      </c>
      <c r="AE324" s="86">
        <v>-0.20124542124542119</v>
      </c>
      <c r="AF324" s="86">
        <v>-7.9855314412910411E-2</v>
      </c>
      <c r="AG324" s="86">
        <v>-3.3983008495752053E-2</v>
      </c>
      <c r="AK324" s="86">
        <v>-0.28080041851948723</v>
      </c>
      <c r="AL324" s="86">
        <v>-0.1064891396757581</v>
      </c>
      <c r="AM324" s="86">
        <v>0.1078408051495543</v>
      </c>
      <c r="AN324" s="86">
        <v>-0.2213965999070111</v>
      </c>
      <c r="AP324" s="86">
        <v>0.39479466038455041</v>
      </c>
      <c r="AQ324" s="86">
        <v>0.20193789103231519</v>
      </c>
      <c r="AR324" s="86">
        <v>-0.27048733678458142</v>
      </c>
      <c r="AS324" s="86">
        <v>0.53255477717112776</v>
      </c>
      <c r="AT324" s="86">
        <v>-9.31904694769492E-2</v>
      </c>
      <c r="AU324" s="86">
        <v>-3.3348880597014907E-2</v>
      </c>
      <c r="AV324" s="86">
        <v>2.5382692908466179E-2</v>
      </c>
      <c r="AW324" s="86">
        <v>7.3882245410923364E-3</v>
      </c>
      <c r="BF324" s="86">
        <v>7.4099355328024252E-2</v>
      </c>
      <c r="BG324" s="86">
        <v>4.8298262957209508E-2</v>
      </c>
      <c r="BH324" s="86">
        <v>9.5648659571601069E-3</v>
      </c>
      <c r="BI324" s="86">
        <v>-2.4819855884707701E-2</v>
      </c>
      <c r="BJ324" s="86">
        <v>2.5998905309250202E-3</v>
      </c>
      <c r="BK324" s="86">
        <v>2.3679541422137351E-2</v>
      </c>
      <c r="BL324" s="86">
        <v>-7.3328444770347501E-3</v>
      </c>
      <c r="BM324" s="86">
        <v>-8.1257135182324913E-2</v>
      </c>
      <c r="BN324" s="86">
        <v>-2.109853013573249E-4</v>
      </c>
      <c r="BO324" s="86">
        <v>-2.7644907146876729E-2</v>
      </c>
      <c r="BP324" s="86">
        <v>5.5342545033639563E-2</v>
      </c>
      <c r="BQ324" s="86">
        <v>-3.5228509249183748E-2</v>
      </c>
    </row>
    <row r="325" spans="1:69" x14ac:dyDescent="0.25">
      <c r="A325" s="190">
        <v>495036</v>
      </c>
      <c r="B325" s="86" t="s">
        <v>1576</v>
      </c>
      <c r="C325" s="86" t="s">
        <v>1577</v>
      </c>
      <c r="D325" s="86" t="s">
        <v>2380</v>
      </c>
      <c r="E325" s="86" t="s">
        <v>1590</v>
      </c>
      <c r="F325" s="86" t="s">
        <v>3153</v>
      </c>
      <c r="G325" s="86" t="s">
        <v>110</v>
      </c>
      <c r="H325" s="86" t="s">
        <v>110</v>
      </c>
      <c r="J325" s="86">
        <v>0</v>
      </c>
      <c r="K325" s="86">
        <v>0</v>
      </c>
      <c r="L325" s="86" t="s">
        <v>2848</v>
      </c>
      <c r="M325" s="86">
        <v>1.062699256110466E-3</v>
      </c>
      <c r="N325" s="86">
        <v>-4.875670404680621E-3</v>
      </c>
      <c r="O325" s="86">
        <v>9.5630667765869148E-3</v>
      </c>
      <c r="P325" s="86">
        <v>4.7587791270100599E-3</v>
      </c>
      <c r="Q325" s="86">
        <v>4.1858090862684882E-2</v>
      </c>
      <c r="R325" s="86">
        <v>0.13001753252745199</v>
      </c>
      <c r="S325" s="86">
        <v>0.16839996183570261</v>
      </c>
      <c r="T325" s="86">
        <v>4.7587791270100599E-3</v>
      </c>
      <c r="U325" s="86">
        <v>0.13092697411153381</v>
      </c>
      <c r="V325" s="86">
        <v>-1.7682982408166899E-2</v>
      </c>
      <c r="W325" s="86">
        <v>9.0881972755294749E-2</v>
      </c>
      <c r="AC325" s="86">
        <v>-8.9972190413871254E-3</v>
      </c>
      <c r="AD325" s="86">
        <v>-1.418807855350806E-2</v>
      </c>
      <c r="AE325" s="86">
        <v>-4.4507491798918171E-2</v>
      </c>
      <c r="AF325" s="86">
        <v>-5.030514385353102E-2</v>
      </c>
      <c r="AG325" s="86">
        <v>-1.9307324840764199E-2</v>
      </c>
      <c r="AK325" s="86">
        <v>-6.0418482999128088E-2</v>
      </c>
      <c r="AL325" s="86">
        <v>1.6112900122122738E-2</v>
      </c>
      <c r="AM325" s="86">
        <v>5.7757462981301799E-2</v>
      </c>
      <c r="AN325" s="86">
        <v>1.709988575956789E-2</v>
      </c>
      <c r="AP325" s="86">
        <v>2.4650116028544729E-2</v>
      </c>
      <c r="AQ325" s="86">
        <v>3.9822397459484397E-2</v>
      </c>
      <c r="AR325" s="86">
        <v>0.64158251893730422</v>
      </c>
      <c r="AS325" s="86">
        <v>1.4428977173292861</v>
      </c>
      <c r="AT325" s="86">
        <v>8.2047915982919051E-4</v>
      </c>
      <c r="AU325" s="86">
        <v>-2.623380882111892E-3</v>
      </c>
      <c r="AV325" s="86">
        <v>1.450948062654556E-2</v>
      </c>
      <c r="AW325" s="86">
        <v>-4.875670404680621E-3</v>
      </c>
      <c r="BF325" s="86">
        <v>1.391853020320966E-3</v>
      </c>
      <c r="BG325" s="86">
        <v>1.0378057820607861E-2</v>
      </c>
      <c r="BH325" s="86">
        <v>-4.4937637564197441E-3</v>
      </c>
      <c r="BI325" s="86">
        <v>1.455550437586361E-2</v>
      </c>
      <c r="BJ325" s="86">
        <v>1.2984654499228251E-2</v>
      </c>
      <c r="BK325" s="86">
        <v>3.2090354965937713E-2</v>
      </c>
      <c r="BL325" s="86">
        <v>-1.0335244050720839E-2</v>
      </c>
      <c r="BM325" s="86">
        <v>1.4743308468626809E-2</v>
      </c>
      <c r="BN325" s="86">
        <v>6.852835360630527E-3</v>
      </c>
      <c r="BO325" s="86">
        <v>9.443593670239947E-3</v>
      </c>
      <c r="BP325" s="86">
        <v>2.8150021070374901E-2</v>
      </c>
      <c r="BQ325" s="86">
        <v>-6.8448500651889788E-3</v>
      </c>
    </row>
    <row r="326" spans="1:69" x14ac:dyDescent="0.25">
      <c r="A326" s="190">
        <v>565605</v>
      </c>
      <c r="B326" s="86" t="s">
        <v>1579</v>
      </c>
      <c r="C326" s="86" t="s">
        <v>1580</v>
      </c>
      <c r="D326" s="86">
        <v>30</v>
      </c>
      <c r="E326" s="86" t="s">
        <v>1591</v>
      </c>
      <c r="F326" s="86" t="s">
        <v>3154</v>
      </c>
      <c r="G326" s="86" t="s">
        <v>110</v>
      </c>
      <c r="H326" s="86" t="s">
        <v>110</v>
      </c>
      <c r="J326" s="86">
        <v>0</v>
      </c>
      <c r="K326" s="86">
        <v>0</v>
      </c>
      <c r="L326" s="86" t="s">
        <v>3155</v>
      </c>
      <c r="AE326" s="86">
        <v>-1.062654084842298E-2</v>
      </c>
      <c r="AF326" s="86">
        <v>-2.371770150404932E-2</v>
      </c>
      <c r="AK326" s="86">
        <v>-2.371770150404932E-2</v>
      </c>
      <c r="AM326" s="86">
        <v>0.1278336077734179</v>
      </c>
      <c r="AQ326" s="86">
        <v>6.0242084274827808E-2</v>
      </c>
      <c r="AS326" s="86">
        <v>2.1170547586494548</v>
      </c>
    </row>
    <row r="327" spans="1:69" x14ac:dyDescent="0.25">
      <c r="A327" s="190">
        <v>486992</v>
      </c>
      <c r="B327" s="86" t="s">
        <v>1579</v>
      </c>
      <c r="C327" s="86" t="s">
        <v>1580</v>
      </c>
      <c r="D327" s="86">
        <v>30</v>
      </c>
      <c r="E327" s="86" t="s">
        <v>1592</v>
      </c>
      <c r="F327" s="86" t="s">
        <v>2906</v>
      </c>
      <c r="G327" s="86" t="s">
        <v>1972</v>
      </c>
      <c r="H327" s="86" t="s">
        <v>425</v>
      </c>
      <c r="I327" s="86" t="s">
        <v>1647</v>
      </c>
      <c r="J327" s="86">
        <v>0</v>
      </c>
      <c r="K327" s="86">
        <v>0</v>
      </c>
      <c r="L327" s="86" t="s">
        <v>2848</v>
      </c>
      <c r="M327" s="86">
        <v>1.530541255043705E-3</v>
      </c>
      <c r="N327" s="86">
        <v>1.600222639671633E-3</v>
      </c>
      <c r="O327" s="86">
        <v>6.0097833682739576E-3</v>
      </c>
      <c r="P327" s="86">
        <v>2.0197009425271029E-2</v>
      </c>
      <c r="Q327" s="86">
        <v>3.5013300740527782E-2</v>
      </c>
      <c r="R327" s="86">
        <v>8.3465041017535935E-2</v>
      </c>
      <c r="S327" s="86">
        <v>0.2485689505637467</v>
      </c>
      <c r="T327" s="86">
        <v>2.0197009425271029E-2</v>
      </c>
      <c r="U327" s="86">
        <v>7.6025621473234883E-2</v>
      </c>
      <c r="V327" s="86">
        <v>7.987483530961792E-2</v>
      </c>
      <c r="W327" s="86">
        <v>0.1345291479820627</v>
      </c>
      <c r="AC327" s="86">
        <v>-7.2489022095212838E-3</v>
      </c>
      <c r="AD327" s="86">
        <v>-8.90718562874253E-3</v>
      </c>
      <c r="AE327" s="86">
        <v>-1.5665009790631231E-2</v>
      </c>
      <c r="AF327" s="86">
        <v>-2.3506449422946229E-2</v>
      </c>
      <c r="AG327" s="86">
        <v>-9.8029604940692173E-3</v>
      </c>
      <c r="AK327" s="86">
        <v>-2.3506449422946229E-2</v>
      </c>
      <c r="AL327" s="86">
        <v>8.4483341394545386E-2</v>
      </c>
      <c r="AM327" s="86">
        <v>0.10194757122634671</v>
      </c>
      <c r="AN327" s="86">
        <v>7.4025148145930197E-2</v>
      </c>
      <c r="AP327" s="86">
        <v>2.9854890909085569E-2</v>
      </c>
      <c r="AQ327" s="86">
        <v>3.648783759162183E-2</v>
      </c>
      <c r="AR327" s="86">
        <v>2.8198235613211859</v>
      </c>
      <c r="AS327" s="86">
        <v>2.7858530772800529</v>
      </c>
      <c r="AT327" s="86">
        <v>1.346467295018061E-2</v>
      </c>
      <c r="AU327" s="86">
        <v>5.0346129641285486E-3</v>
      </c>
      <c r="AV327" s="86">
        <v>4.4025157232703283E-3</v>
      </c>
      <c r="AW327" s="86">
        <v>1.600222639671633E-3</v>
      </c>
      <c r="BF327" s="86">
        <v>1.2200701540339141E-3</v>
      </c>
      <c r="BG327" s="86">
        <v>1.3709063214013771E-2</v>
      </c>
      <c r="BH327" s="86">
        <v>-1.277235161532664E-3</v>
      </c>
      <c r="BI327" s="86">
        <v>-6.0182050703372347E-4</v>
      </c>
      <c r="BJ327" s="86">
        <v>4.8174633044786308E-3</v>
      </c>
      <c r="BK327" s="86">
        <v>9.0643493894673188E-3</v>
      </c>
      <c r="BL327" s="86">
        <v>8.5374907201187789E-3</v>
      </c>
      <c r="BM327" s="86">
        <v>1.5679057784320879E-2</v>
      </c>
      <c r="BN327" s="86">
        <v>9.9477200116178111E-3</v>
      </c>
      <c r="BO327" s="86">
        <v>1.0712488316916961E-2</v>
      </c>
      <c r="BP327" s="86">
        <v>-3.5566936975386381E-3</v>
      </c>
      <c r="BQ327" s="86">
        <v>5.7016606086521806E-3</v>
      </c>
    </row>
    <row r="328" spans="1:69" x14ac:dyDescent="0.25">
      <c r="A328" s="190">
        <v>346385</v>
      </c>
      <c r="B328" s="86" t="s">
        <v>1582</v>
      </c>
      <c r="C328" s="86" t="s">
        <v>1583</v>
      </c>
      <c r="D328" s="86">
        <v>60</v>
      </c>
      <c r="E328" s="86" t="s">
        <v>1593</v>
      </c>
      <c r="F328" s="86" t="s">
        <v>3156</v>
      </c>
      <c r="G328" s="86" t="s">
        <v>110</v>
      </c>
      <c r="H328" s="86" t="s">
        <v>110</v>
      </c>
      <c r="J328" s="86">
        <v>0</v>
      </c>
      <c r="K328" s="86">
        <v>0</v>
      </c>
      <c r="L328" s="86" t="s">
        <v>2848</v>
      </c>
      <c r="M328" s="86">
        <v>4.1608876560332853E-3</v>
      </c>
      <c r="N328" s="86">
        <v>-3.2696609877818079E-3</v>
      </c>
      <c r="O328" s="86">
        <v>8.3565459610026593E-3</v>
      </c>
      <c r="P328" s="86">
        <v>5.8465991316931643E-3</v>
      </c>
      <c r="Q328" s="86">
        <v>1.170305676855898E-2</v>
      </c>
      <c r="R328" s="86">
        <v>6.1453879047037363E-2</v>
      </c>
      <c r="S328" s="86">
        <v>0.20499306518724</v>
      </c>
      <c r="T328" s="86">
        <v>5.8465991316931643E-3</v>
      </c>
      <c r="U328" s="86">
        <v>4.6145461151819722E-2</v>
      </c>
      <c r="V328" s="86">
        <v>8.14722640644443E-2</v>
      </c>
      <c r="W328" s="86">
        <v>6.2043541768101777E-2</v>
      </c>
      <c r="X328" s="86">
        <v>0.1868086511474327</v>
      </c>
      <c r="Y328" s="86">
        <v>0.10913752060062271</v>
      </c>
      <c r="AC328" s="86">
        <v>-2.9222247343432099E-2</v>
      </c>
      <c r="AD328" s="86">
        <v>-2.43017772941602E-2</v>
      </c>
      <c r="AE328" s="86">
        <v>-7.0162181014939276E-2</v>
      </c>
      <c r="AF328" s="86">
        <v>-4.7372737021383927E-2</v>
      </c>
      <c r="AG328" s="86">
        <v>-1.284480943356495E-2</v>
      </c>
      <c r="AH328" s="86">
        <v>-1.260887598506852E-2</v>
      </c>
      <c r="AI328" s="86">
        <v>-1.6742909423604738E-2</v>
      </c>
      <c r="AK328" s="86">
        <v>-7.0162181014939276E-2</v>
      </c>
      <c r="AL328" s="86">
        <v>-3.668573756939153E-2</v>
      </c>
      <c r="AM328" s="86">
        <v>9.3377801744234379E-2</v>
      </c>
      <c r="AN328" s="86">
        <v>2.1038153756950839E-2</v>
      </c>
      <c r="AP328" s="86">
        <v>8.5344990784117614E-2</v>
      </c>
      <c r="AQ328" s="86">
        <v>5.0981135462594397E-2</v>
      </c>
      <c r="AR328" s="86">
        <v>-0.43334182613452488</v>
      </c>
      <c r="AS328" s="86">
        <v>1.825773088637783</v>
      </c>
      <c r="AT328" s="86">
        <v>1.499276410998562E-2</v>
      </c>
      <c r="AU328" s="86">
        <v>-8.5548078019848095E-4</v>
      </c>
      <c r="AV328" s="86">
        <v>1.1664345403899819E-2</v>
      </c>
      <c r="AW328" s="86">
        <v>-3.2696609877818079E-3</v>
      </c>
      <c r="BF328" s="86">
        <v>-2.6040089626354619E-3</v>
      </c>
      <c r="BG328" s="86">
        <v>-1.220400728597448E-2</v>
      </c>
      <c r="BH328" s="86">
        <v>0</v>
      </c>
      <c r="BI328" s="86">
        <v>3.7125822115680052E-2</v>
      </c>
      <c r="BJ328" s="86">
        <v>1.019380074675502E-2</v>
      </c>
      <c r="BK328" s="86">
        <v>1.7717805808154852E-2</v>
      </c>
      <c r="BL328" s="86">
        <v>-1.7409350319940061E-2</v>
      </c>
      <c r="BM328" s="86">
        <v>6.7468465825755164E-3</v>
      </c>
      <c r="BN328" s="86">
        <v>-3.3077994428969411E-3</v>
      </c>
      <c r="BO328" s="86">
        <v>3.318777292576458E-3</v>
      </c>
      <c r="BP328" s="86">
        <v>8.124419684307771E-4</v>
      </c>
      <c r="BQ328" s="86">
        <v>-5.8126151012891647E-3</v>
      </c>
    </row>
    <row r="329" spans="1:69" x14ac:dyDescent="0.25">
      <c r="A329" s="190">
        <v>544232</v>
      </c>
      <c r="B329" s="86" t="s">
        <v>1595</v>
      </c>
      <c r="C329" s="86" t="s">
        <v>479</v>
      </c>
      <c r="E329" s="86" t="s">
        <v>1596</v>
      </c>
      <c r="F329" s="86" t="s">
        <v>3157</v>
      </c>
      <c r="G329" s="86" t="s">
        <v>420</v>
      </c>
      <c r="H329" s="86" t="s">
        <v>1557</v>
      </c>
      <c r="J329" s="86">
        <v>0</v>
      </c>
      <c r="K329" s="86">
        <v>0</v>
      </c>
      <c r="L329" s="86" t="s">
        <v>2848</v>
      </c>
      <c r="U329" s="86">
        <v>-6.3436349627600253E-2</v>
      </c>
      <c r="V329" s="86">
        <v>-9.2314865179889627E-2</v>
      </c>
      <c r="AC329" s="86">
        <v>-0.1585433654558932</v>
      </c>
      <c r="AD329" s="86">
        <v>-0.22622742102331489</v>
      </c>
      <c r="AE329" s="86">
        <v>-0.25688581314878889</v>
      </c>
      <c r="AF329" s="86">
        <v>-9.2582146382738664E-2</v>
      </c>
      <c r="AK329" s="86">
        <v>-0.25688581314878889</v>
      </c>
      <c r="AL329" s="86">
        <v>-5.2254254616791451E-2</v>
      </c>
      <c r="AM329" s="86">
        <v>1.8069799240293168E-2</v>
      </c>
      <c r="AP329" s="86">
        <v>0.33125986286696502</v>
      </c>
      <c r="AQ329" s="86">
        <v>0.2092135110583816</v>
      </c>
      <c r="AR329" s="86">
        <v>-0.1586430385812504</v>
      </c>
      <c r="AS329" s="86">
        <v>8.4946629698794435E-2</v>
      </c>
      <c r="AT329" s="86">
        <v>-5.438756855575877E-2</v>
      </c>
      <c r="AU329" s="86">
        <v>-4.4949250845819237E-2</v>
      </c>
      <c r="AV329" s="86">
        <v>4.9113369197051122E-2</v>
      </c>
      <c r="BF329" s="86">
        <v>7.584967040493118E-2</v>
      </c>
      <c r="BG329" s="86">
        <v>-4.0900771862815273E-2</v>
      </c>
      <c r="BH329" s="86">
        <v>-6.7783954202273344E-2</v>
      </c>
      <c r="BI329" s="86">
        <v>-0.1007475970096119</v>
      </c>
      <c r="BJ329" s="86">
        <v>-1.6825019794140968E-2</v>
      </c>
      <c r="BK329" s="86">
        <v>6.5029192671632874E-2</v>
      </c>
      <c r="BL329" s="86">
        <v>8.5255198487712791E-2</v>
      </c>
      <c r="BM329" s="86">
        <v>-3.3966207977704332E-2</v>
      </c>
      <c r="BN329" s="86">
        <v>-2.2112809881661751E-2</v>
      </c>
      <c r="BO329" s="86">
        <v>-3.8424167476371451E-2</v>
      </c>
      <c r="BP329" s="86">
        <v>1.093147161491825E-2</v>
      </c>
      <c r="BQ329" s="86">
        <v>-3.733721883252938E-3</v>
      </c>
    </row>
    <row r="330" spans="1:69" x14ac:dyDescent="0.25">
      <c r="A330" s="190">
        <v>477078</v>
      </c>
      <c r="B330" s="86" t="s">
        <v>343</v>
      </c>
      <c r="C330" s="86" t="s">
        <v>479</v>
      </c>
      <c r="E330" s="86" t="s">
        <v>1597</v>
      </c>
      <c r="F330" s="86" t="s">
        <v>3158</v>
      </c>
      <c r="G330" s="86" t="s">
        <v>474</v>
      </c>
      <c r="H330" s="86" t="s">
        <v>367</v>
      </c>
      <c r="J330" s="86">
        <v>0</v>
      </c>
      <c r="K330" s="86">
        <v>0</v>
      </c>
      <c r="L330" s="86" t="s">
        <v>2848</v>
      </c>
      <c r="M330" s="86">
        <v>-6.6913188941715163E-3</v>
      </c>
      <c r="N330" s="86">
        <v>1.491313995562038E-2</v>
      </c>
      <c r="O330" s="86">
        <v>3.7520691557844543E-2</v>
      </c>
      <c r="P330" s="86">
        <v>4.9054654406446963E-2</v>
      </c>
      <c r="Q330" s="86">
        <v>5.5457624433046249E-3</v>
      </c>
      <c r="R330" s="86">
        <v>3.1995121455432367E-2</v>
      </c>
      <c r="S330" s="86">
        <v>9.913401169084235E-2</v>
      </c>
      <c r="T330" s="86">
        <v>4.9054654406446963E-2</v>
      </c>
      <c r="U330" s="86">
        <v>-0.1053205649633957</v>
      </c>
      <c r="V330" s="86">
        <v>-4.6737570382363591E-3</v>
      </c>
      <c r="W330" s="86">
        <v>0.23922015733667751</v>
      </c>
      <c r="X330" s="86">
        <v>2.4899729428616908</v>
      </c>
      <c r="Y330" s="86">
        <v>0.1360636470481871</v>
      </c>
      <c r="Z330" s="86">
        <v>9.0290783637259953E-2</v>
      </c>
      <c r="AC330" s="86">
        <v>-3.074838440692099E-2</v>
      </c>
      <c r="AD330" s="86">
        <v>-0.21126685117400229</v>
      </c>
      <c r="AE330" s="86">
        <v>-0.2237403928266439</v>
      </c>
      <c r="AF330" s="86">
        <v>-8.6130355821618348E-2</v>
      </c>
      <c r="AG330" s="86">
        <v>-6.5602761324412839E-2</v>
      </c>
      <c r="AH330" s="86">
        <v>-0.11359921542987909</v>
      </c>
      <c r="AI330" s="86">
        <v>-6.7729442493020042E-2</v>
      </c>
      <c r="AJ330" s="86">
        <v>-3.4728829686013298E-2</v>
      </c>
      <c r="AK330" s="86">
        <v>-0.31413710115674248</v>
      </c>
      <c r="AL330" s="86">
        <v>0.27714433518395071</v>
      </c>
      <c r="AM330" s="86">
        <v>0.1626659160580646</v>
      </c>
      <c r="AN330" s="86">
        <v>0.18653070685960541</v>
      </c>
      <c r="AP330" s="86">
        <v>0.13000952093938231</v>
      </c>
      <c r="AQ330" s="86">
        <v>0.13901773536609391</v>
      </c>
      <c r="AR330" s="86">
        <v>2.1294326492026672</v>
      </c>
      <c r="AS330" s="86">
        <v>1.16796679964644</v>
      </c>
      <c r="AT330" s="86">
        <v>-1.3327823122223361E-2</v>
      </c>
      <c r="AU330" s="86">
        <v>1.8450261780104778E-2</v>
      </c>
      <c r="AV330" s="86">
        <v>2.2275356099155989E-2</v>
      </c>
      <c r="AW330" s="86">
        <v>1.491313995562038E-2</v>
      </c>
      <c r="BF330" s="86">
        <v>3.5365673297345301E-2</v>
      </c>
      <c r="BG330" s="86">
        <v>-5.8494777252031123E-2</v>
      </c>
      <c r="BH330" s="86">
        <v>-6.328585787706964E-2</v>
      </c>
      <c r="BI330" s="86">
        <v>-8.4062196307094217E-2</v>
      </c>
      <c r="BJ330" s="86">
        <v>-1.3085764809902639E-2</v>
      </c>
      <c r="BK330" s="86">
        <v>5.1312488801290128E-2</v>
      </c>
      <c r="BL330" s="86">
        <v>7.0517054048871763E-2</v>
      </c>
      <c r="BM330" s="86">
        <v>1.180122987522148E-2</v>
      </c>
      <c r="BN330" s="86">
        <v>-2.4178585233861741E-2</v>
      </c>
      <c r="BO330" s="86">
        <v>-2.9154865416229251E-2</v>
      </c>
      <c r="BP330" s="86">
        <v>-1.558642919803321E-2</v>
      </c>
      <c r="BQ330" s="86">
        <v>5.7148794679966466E-3</v>
      </c>
    </row>
    <row r="331" spans="1:69" x14ac:dyDescent="0.25">
      <c r="A331" s="190">
        <v>161154</v>
      </c>
      <c r="B331" s="86" t="s">
        <v>1598</v>
      </c>
      <c r="C331" s="86" t="s">
        <v>1601</v>
      </c>
      <c r="D331" s="86">
        <v>205</v>
      </c>
      <c r="E331" s="86" t="s">
        <v>1602</v>
      </c>
      <c r="F331" s="86" t="s">
        <v>3159</v>
      </c>
      <c r="G331" s="86" t="s">
        <v>110</v>
      </c>
      <c r="H331" s="86" t="s">
        <v>110</v>
      </c>
      <c r="J331" s="86">
        <v>0</v>
      </c>
      <c r="K331" s="86">
        <v>0</v>
      </c>
      <c r="L331" s="86" t="s">
        <v>2848</v>
      </c>
      <c r="M331" s="86">
        <v>-6.5533185276889228E-4</v>
      </c>
      <c r="N331" s="86">
        <v>-6.1551830261775686E-3</v>
      </c>
      <c r="O331" s="86">
        <v>2.1244140189002E-2</v>
      </c>
      <c r="P331" s="86">
        <v>1.6441399740788839E-2</v>
      </c>
      <c r="Q331" s="86">
        <v>3.6554510781314997E-2</v>
      </c>
      <c r="R331" s="86">
        <v>0.1263438654082889</v>
      </c>
      <c r="S331" s="86">
        <v>0.40246270181892491</v>
      </c>
      <c r="T331" s="86">
        <v>1.6441399740788839E-2</v>
      </c>
      <c r="U331" s="86">
        <v>0.16290586512789579</v>
      </c>
      <c r="V331" s="86">
        <v>0.1044946492271106</v>
      </c>
      <c r="W331" s="86">
        <v>6.1279087375700307E-2</v>
      </c>
      <c r="X331" s="86">
        <v>0.12722617354196311</v>
      </c>
      <c r="Y331" s="86">
        <v>0.1526857742506724</v>
      </c>
      <c r="Z331" s="86">
        <v>8.0581148121899204E-2</v>
      </c>
      <c r="AA331" s="86">
        <v>7.3003802281368824E-2</v>
      </c>
      <c r="AB331" s="86">
        <v>4.5808811833943031E-2</v>
      </c>
      <c r="AC331" s="86">
        <v>-7.8878558977338781E-2</v>
      </c>
      <c r="AD331" s="86">
        <v>-1.2784819400688671E-2</v>
      </c>
      <c r="AE331" s="86">
        <v>-4.7866980181390788E-2</v>
      </c>
      <c r="AF331" s="86">
        <v>-4.5011494252873409E-2</v>
      </c>
      <c r="AG331" s="86">
        <v>-2.9285147841848921E-2</v>
      </c>
      <c r="AH331" s="86">
        <v>-1.5516468742997889E-2</v>
      </c>
      <c r="AI331" s="86">
        <v>-1.521154662515924E-2</v>
      </c>
      <c r="AJ331" s="86">
        <v>-6.3907486305538356E-3</v>
      </c>
      <c r="AK331" s="86">
        <v>-7.8878558977338781E-2</v>
      </c>
      <c r="AL331" s="86">
        <v>7.3132787840595626E-2</v>
      </c>
      <c r="AM331" s="86">
        <v>0.1161773820133305</v>
      </c>
      <c r="AN331" s="86">
        <v>5.997126341055381E-2</v>
      </c>
      <c r="AO331" s="86">
        <v>9.479625445799944E-2</v>
      </c>
      <c r="AP331" s="86">
        <v>0.2107835141019691</v>
      </c>
      <c r="AQ331" s="86">
        <v>5.9866383395541088E-2</v>
      </c>
      <c r="AR331" s="86">
        <v>0.34554396515530439</v>
      </c>
      <c r="AS331" s="86">
        <v>1.935636643678214</v>
      </c>
      <c r="AT331" s="86">
        <v>1.96630253656731E-2</v>
      </c>
      <c r="AU331" s="86">
        <v>-1.7649622312608911E-2</v>
      </c>
      <c r="AV331" s="86">
        <v>2.7569015551752288E-2</v>
      </c>
      <c r="AW331" s="86">
        <v>-6.1551830261775686E-3</v>
      </c>
      <c r="BF331" s="86">
        <v>-1.123934200327281E-2</v>
      </c>
      <c r="BG331" s="86">
        <v>1.232524715822469E-2</v>
      </c>
      <c r="BH331" s="86">
        <v>3.5019790053347322E-2</v>
      </c>
      <c r="BI331" s="86">
        <v>4.6471028348158423E-2</v>
      </c>
      <c r="BJ331" s="86">
        <v>1.2432475373371551E-2</v>
      </c>
      <c r="BK331" s="86">
        <v>2.9620620659892571E-2</v>
      </c>
      <c r="BL331" s="86">
        <v>-9.4116750495352175E-3</v>
      </c>
      <c r="BM331" s="86">
        <v>9.1549024887487285E-3</v>
      </c>
      <c r="BN331" s="86">
        <v>3.5243292405640059E-3</v>
      </c>
      <c r="BO331" s="86">
        <v>3.66300366300365E-3</v>
      </c>
      <c r="BP331" s="86">
        <v>2.0054180148995519E-2</v>
      </c>
      <c r="BQ331" s="86">
        <v>-1.0733387061323209E-2</v>
      </c>
    </row>
    <row r="332" spans="1:69" x14ac:dyDescent="0.25">
      <c r="A332" s="190">
        <v>428328</v>
      </c>
      <c r="B332" s="86" t="s">
        <v>1598</v>
      </c>
      <c r="C332" s="86" t="s">
        <v>1603</v>
      </c>
      <c r="D332" s="86">
        <v>205</v>
      </c>
      <c r="E332" s="86" t="s">
        <v>1604</v>
      </c>
      <c r="F332" s="86" t="s">
        <v>2875</v>
      </c>
      <c r="G332" s="86" t="s">
        <v>474</v>
      </c>
      <c r="H332" s="86" t="s">
        <v>367</v>
      </c>
      <c r="I332" s="86" t="s">
        <v>1605</v>
      </c>
      <c r="J332" s="86">
        <v>0</v>
      </c>
      <c r="K332" s="86">
        <v>0</v>
      </c>
      <c r="L332" s="86" t="s">
        <v>2848</v>
      </c>
      <c r="V332" s="86">
        <v>0.22668259243872041</v>
      </c>
      <c r="W332" s="86">
        <v>0.27523178807947007</v>
      </c>
      <c r="X332" s="86">
        <v>0.42992424242424238</v>
      </c>
      <c r="AD332" s="86">
        <v>-3.650694876581588E-3</v>
      </c>
      <c r="AE332" s="86">
        <v>-3.9281458268966268E-3</v>
      </c>
      <c r="AF332" s="86">
        <v>-3.5988200589970468E-3</v>
      </c>
      <c r="AG332" s="86">
        <v>-2.1582733812948859E-3</v>
      </c>
      <c r="AH332" s="86">
        <v>-3.8722168441432761E-3</v>
      </c>
      <c r="AK332" s="86">
        <v>-3.9281458268966268E-3</v>
      </c>
      <c r="AM332" s="86">
        <v>0.20781829062449739</v>
      </c>
      <c r="AQ332" s="86">
        <v>3.1054347557886278E-2</v>
      </c>
      <c r="AS332" s="86">
        <v>6.6824934463440426</v>
      </c>
      <c r="BF332" s="86">
        <v>1.2107870115575009E-2</v>
      </c>
      <c r="BG332" s="86">
        <v>8.2820931108043006E-3</v>
      </c>
      <c r="BH332" s="86">
        <v>9.1267371914538487E-4</v>
      </c>
      <c r="BI332" s="86">
        <v>1.865130351887734E-3</v>
      </c>
      <c r="BJ332" s="86">
        <v>1.8202879364555E-3</v>
      </c>
      <c r="BK332" s="86">
        <v>4.5424512718861276E-3</v>
      </c>
      <c r="BL332" s="86">
        <v>0</v>
      </c>
    </row>
    <row r="333" spans="1:69" x14ac:dyDescent="0.25">
      <c r="A333" s="190">
        <v>194601</v>
      </c>
      <c r="B333" s="86" t="s">
        <v>1598</v>
      </c>
      <c r="C333" s="86" t="s">
        <v>1603</v>
      </c>
      <c r="D333" s="86">
        <v>205</v>
      </c>
      <c r="E333" s="86" t="s">
        <v>1606</v>
      </c>
      <c r="F333" s="86" t="s">
        <v>3160</v>
      </c>
      <c r="G333" s="86" t="s">
        <v>474</v>
      </c>
      <c r="H333" s="86" t="s">
        <v>367</v>
      </c>
      <c r="I333" s="86" t="s">
        <v>2046</v>
      </c>
      <c r="J333" s="86">
        <v>0</v>
      </c>
      <c r="K333" s="86">
        <v>0</v>
      </c>
      <c r="L333" s="86" t="s">
        <v>2848</v>
      </c>
      <c r="M333" s="86">
        <v>4.2932274337226239E-4</v>
      </c>
      <c r="N333" s="86">
        <v>5.9356788258149162E-3</v>
      </c>
      <c r="O333" s="86">
        <v>2.327368536612151E-2</v>
      </c>
      <c r="P333" s="86">
        <v>3.2187811450297137E-2</v>
      </c>
      <c r="Q333" s="86">
        <v>-2.3194885946833391E-2</v>
      </c>
      <c r="R333" s="86">
        <v>-3.000555015956707E-2</v>
      </c>
      <c r="S333" s="86">
        <v>0.1146410491489616</v>
      </c>
      <c r="T333" s="86">
        <v>3.2187811450297137E-2</v>
      </c>
      <c r="U333" s="86">
        <v>-6.2173295946273521E-2</v>
      </c>
      <c r="V333" s="86">
        <v>-7.2827063807934245E-2</v>
      </c>
      <c r="W333" s="86">
        <v>0.36171328671328679</v>
      </c>
      <c r="X333" s="86">
        <v>0.34588235294117631</v>
      </c>
      <c r="Y333" s="86">
        <v>0.14787305874409171</v>
      </c>
      <c r="Z333" s="86">
        <v>9.5414201183432024E-2</v>
      </c>
      <c r="AA333" s="86">
        <v>0.34393638170974161</v>
      </c>
      <c r="AC333" s="86">
        <v>-6.53353512236538E-3</v>
      </c>
      <c r="AD333" s="86">
        <v>-9.3136432287296483E-2</v>
      </c>
      <c r="AE333" s="86">
        <v>-9.426945936496843E-2</v>
      </c>
      <c r="AF333" s="86">
        <v>-7.9572741574894496E-2</v>
      </c>
      <c r="AG333" s="86">
        <v>-7.8184288190378065E-2</v>
      </c>
      <c r="AH333" s="86">
        <v>-5.9751972942502868E-2</v>
      </c>
      <c r="AI333" s="86">
        <v>-1.6763848396501552E-2</v>
      </c>
      <c r="AJ333" s="86">
        <v>-7.6210092687950523E-2</v>
      </c>
      <c r="AK333" s="86">
        <v>-0.14569494326669419</v>
      </c>
      <c r="AL333" s="86">
        <v>0.15108269887379661</v>
      </c>
      <c r="AM333" s="86">
        <v>0.14565052060832229</v>
      </c>
      <c r="AN333" s="86">
        <v>0.11979444468551841</v>
      </c>
      <c r="AP333" s="86">
        <v>5.4387328662153227E-2</v>
      </c>
      <c r="AQ333" s="86">
        <v>0.1235313572201122</v>
      </c>
      <c r="AR333" s="86">
        <v>2.772426702955384</v>
      </c>
      <c r="AS333" s="86">
        <v>1.1766462159150071</v>
      </c>
      <c r="AT333" s="86">
        <v>0</v>
      </c>
      <c r="AU333" s="86">
        <v>7.3825255619948127E-3</v>
      </c>
      <c r="AV333" s="86">
        <v>1.7235700955099409E-2</v>
      </c>
      <c r="AW333" s="86">
        <v>5.9356788258149162E-3</v>
      </c>
      <c r="BF333" s="86">
        <v>2.9390383217364091E-2</v>
      </c>
      <c r="BG333" s="86">
        <v>-1.0694108151735099E-2</v>
      </c>
      <c r="BH333" s="86">
        <v>-7.6483785437488896E-3</v>
      </c>
      <c r="BI333" s="86">
        <v>3.254204775117397E-3</v>
      </c>
      <c r="BJ333" s="86">
        <v>-1.2291723572794839E-3</v>
      </c>
      <c r="BK333" s="86">
        <v>-1.196499384657379E-3</v>
      </c>
      <c r="BL333" s="86">
        <v>-1.81743505493378E-2</v>
      </c>
      <c r="BM333" s="86">
        <v>3.6951823189013129E-3</v>
      </c>
      <c r="BN333" s="86">
        <v>4.1936047527513232E-4</v>
      </c>
      <c r="BO333" s="86">
        <v>-1.6872183602892329E-2</v>
      </c>
      <c r="BP333" s="86">
        <v>-1.3537521318931271E-2</v>
      </c>
      <c r="BQ333" s="86">
        <v>-1.329399766899775E-2</v>
      </c>
    </row>
    <row r="334" spans="1:69" x14ac:dyDescent="0.25">
      <c r="A334" s="190">
        <v>588701</v>
      </c>
      <c r="B334" s="86" t="s">
        <v>1612</v>
      </c>
      <c r="C334" s="86" t="s">
        <v>1613</v>
      </c>
      <c r="D334" s="86">
        <v>20</v>
      </c>
      <c r="E334" s="86" t="s">
        <v>1614</v>
      </c>
      <c r="F334" s="86" t="s">
        <v>3161</v>
      </c>
      <c r="G334" s="86" t="s">
        <v>1232</v>
      </c>
      <c r="H334" s="86" t="s">
        <v>1232</v>
      </c>
      <c r="I334" s="86" t="s">
        <v>1615</v>
      </c>
      <c r="J334" s="86">
        <v>0</v>
      </c>
      <c r="K334" s="86">
        <v>0</v>
      </c>
      <c r="L334" s="86" t="s">
        <v>2848</v>
      </c>
      <c r="U334" s="86">
        <v>-5.5309734513279141E-3</v>
      </c>
      <c r="V334" s="86">
        <v>-4.8401480872068858E-2</v>
      </c>
      <c r="AC334" s="86">
        <v>-0.20504009163802969</v>
      </c>
      <c r="AD334" s="86">
        <v>-0.12693498452012439</v>
      </c>
      <c r="AE334" s="86">
        <v>-0.15494296577946781</v>
      </c>
      <c r="AF334" s="86">
        <v>-0.16521596321235019</v>
      </c>
      <c r="AK334" s="86">
        <v>-0.34030418250950589</v>
      </c>
      <c r="AL334" s="86">
        <v>-0.93789124363112786</v>
      </c>
      <c r="AM334" s="86">
        <v>9.0336372804462384E-2</v>
      </c>
      <c r="AP334" s="86">
        <v>0.39440267518378858</v>
      </c>
      <c r="AQ334" s="86">
        <v>0.21783028990598799</v>
      </c>
      <c r="AR334" s="86">
        <v>-2.378759372720713</v>
      </c>
      <c r="AS334" s="86">
        <v>0.41334268184139739</v>
      </c>
      <c r="AT334" s="86">
        <v>-0.10011123470522799</v>
      </c>
      <c r="BF334" s="86">
        <v>3.2079646017699297E-2</v>
      </c>
      <c r="BG334" s="86">
        <v>2.8938906752411508E-2</v>
      </c>
      <c r="BH334" s="86">
        <v>-7.2916666666665853E-3</v>
      </c>
      <c r="BI334" s="86">
        <v>-1.9937040923399759E-2</v>
      </c>
      <c r="BJ334" s="86">
        <v>-1.8201284796574121E-2</v>
      </c>
      <c r="BK334" s="86">
        <v>4.3620501635768687E-2</v>
      </c>
      <c r="BL334" s="86">
        <v>-2.5078369905956129E-2</v>
      </c>
      <c r="BM334" s="86">
        <v>-7.1811361200428969E-2</v>
      </c>
      <c r="BN334" s="86">
        <v>1.1299435028246929E-3</v>
      </c>
      <c r="BO334" s="86">
        <v>-7.9006772009031501E-3</v>
      </c>
      <c r="BP334" s="86">
        <v>6.1433447098975913E-2</v>
      </c>
      <c r="BQ334" s="86">
        <v>-2.3887079261671881E-2</v>
      </c>
    </row>
    <row r="335" spans="1:69" x14ac:dyDescent="0.25">
      <c r="A335" s="190">
        <v>411642</v>
      </c>
      <c r="B335" s="86" t="s">
        <v>1612</v>
      </c>
      <c r="C335" s="86" t="s">
        <v>1613</v>
      </c>
      <c r="D335" s="86">
        <v>20</v>
      </c>
      <c r="E335" s="86" t="s">
        <v>1616</v>
      </c>
      <c r="F335" s="86" t="s">
        <v>3162</v>
      </c>
      <c r="G335" s="86" t="s">
        <v>1232</v>
      </c>
      <c r="H335" s="86" t="s">
        <v>1232</v>
      </c>
      <c r="I335" s="86" t="s">
        <v>1617</v>
      </c>
      <c r="J335" s="86">
        <v>0</v>
      </c>
      <c r="K335" s="86">
        <v>0</v>
      </c>
      <c r="L335" s="86" t="s">
        <v>2848</v>
      </c>
      <c r="M335" s="86">
        <v>-6.0281312793034614E-3</v>
      </c>
      <c r="N335" s="86">
        <v>1.9697663765460231E-2</v>
      </c>
      <c r="O335" s="86">
        <v>2.6042867020050538E-2</v>
      </c>
      <c r="P335" s="86">
        <v>-0.18600682593856671</v>
      </c>
      <c r="Q335" s="86">
        <v>-0.17463848720800901</v>
      </c>
      <c r="R335" s="86">
        <v>-0.1844162188568638</v>
      </c>
      <c r="S335" s="86">
        <v>0.11207327227310571</v>
      </c>
      <c r="T335" s="86">
        <v>-0.18600682593856671</v>
      </c>
      <c r="U335" s="86">
        <v>4.3102352193261417E-2</v>
      </c>
      <c r="V335" s="86">
        <v>-2.6970184337498541E-2</v>
      </c>
      <c r="AC335" s="86">
        <v>-0.26710938941154783</v>
      </c>
      <c r="AD335" s="86">
        <v>-4.1402051783097131E-2</v>
      </c>
      <c r="AE335" s="86">
        <v>-0.14720503756076</v>
      </c>
      <c r="AF335" s="86">
        <v>-3.3362598770851647E-2</v>
      </c>
      <c r="AK335" s="86">
        <v>-0.34163720724701718</v>
      </c>
      <c r="AL335" s="86">
        <v>-0.5235626679964942</v>
      </c>
      <c r="AM335" s="86">
        <v>6.4333344251108704E-2</v>
      </c>
      <c r="AN335" s="86">
        <v>-0.52050019006049242</v>
      </c>
      <c r="AP335" s="86">
        <v>0.38361829727985142</v>
      </c>
      <c r="AQ335" s="86">
        <v>0.16047124209312011</v>
      </c>
      <c r="AR335" s="86">
        <v>-1.3655774197933199</v>
      </c>
      <c r="AS335" s="86">
        <v>0.39904675023028258</v>
      </c>
      <c r="AT335" s="86">
        <v>-7.0819112627986347E-2</v>
      </c>
      <c r="AU335" s="86">
        <v>-0.16528925619834711</v>
      </c>
      <c r="AV335" s="86">
        <v>6.2226319428440044E-3</v>
      </c>
      <c r="AW335" s="86">
        <v>1.9697663765460231E-2</v>
      </c>
      <c r="BF335" s="86">
        <v>3.115066751430362E-3</v>
      </c>
      <c r="BG335" s="86">
        <v>1.9392863933075599E-2</v>
      </c>
      <c r="BH335" s="86">
        <v>8.0820640348149286E-3</v>
      </c>
      <c r="BI335" s="86">
        <v>-1.097748997841508E-2</v>
      </c>
      <c r="BJ335" s="86">
        <v>-2.993078505954871E-3</v>
      </c>
      <c r="BK335" s="86">
        <v>2.1202076427544011E-2</v>
      </c>
      <c r="BL335" s="86">
        <v>-4.9608035276824669E-3</v>
      </c>
      <c r="BM335" s="86">
        <v>-3.3790853696066943E-2</v>
      </c>
      <c r="BN335" s="86">
        <v>4.9683269159110921E-3</v>
      </c>
      <c r="BO335" s="86">
        <v>-1.1926832282783351E-2</v>
      </c>
      <c r="BP335" s="86">
        <v>2.8269435236725201E-2</v>
      </c>
      <c r="BQ335" s="86">
        <v>-1.035007610350136E-3</v>
      </c>
    </row>
    <row r="336" spans="1:69" x14ac:dyDescent="0.25">
      <c r="A336" s="190">
        <v>312966</v>
      </c>
      <c r="B336" s="86" t="s">
        <v>1612</v>
      </c>
      <c r="C336" s="86" t="s">
        <v>1613</v>
      </c>
      <c r="D336" s="86">
        <v>20</v>
      </c>
      <c r="E336" s="86" t="s">
        <v>1618</v>
      </c>
      <c r="F336" s="86" t="s">
        <v>3163</v>
      </c>
      <c r="G336" s="86" t="s">
        <v>1232</v>
      </c>
      <c r="H336" s="86" t="s">
        <v>1232</v>
      </c>
      <c r="I336" s="86" t="s">
        <v>1619</v>
      </c>
      <c r="J336" s="86">
        <v>0</v>
      </c>
      <c r="K336" s="86">
        <v>0</v>
      </c>
      <c r="L336" s="86" t="s">
        <v>2848</v>
      </c>
      <c r="M336" s="86">
        <v>-5.1193174243434614E-3</v>
      </c>
      <c r="N336" s="86">
        <v>2.5794663728941898E-3</v>
      </c>
      <c r="O336" s="86">
        <v>1.9230243929088561E-2</v>
      </c>
      <c r="P336" s="86">
        <v>-8.4770291152591493E-2</v>
      </c>
      <c r="Q336" s="86">
        <v>-5.2801259106947877E-2</v>
      </c>
      <c r="R336" s="86">
        <v>-8.1164273929424491E-2</v>
      </c>
      <c r="S336" s="86">
        <v>0.29888258432833231</v>
      </c>
      <c r="T336" s="86">
        <v>-8.4770291152591493E-2</v>
      </c>
      <c r="U336" s="86">
        <v>9.1948789372187756E-2</v>
      </c>
      <c r="V336" s="86">
        <v>1.387644263408006E-2</v>
      </c>
      <c r="W336" s="86">
        <v>0.32088668890562788</v>
      </c>
      <c r="X336" s="86">
        <v>0.64798723177868411</v>
      </c>
      <c r="AC336" s="86">
        <v>-0.12747111364029981</v>
      </c>
      <c r="AD336" s="86">
        <v>-4.0976138294466821E-2</v>
      </c>
      <c r="AE336" s="86">
        <v>-0.16682559864378041</v>
      </c>
      <c r="AF336" s="86">
        <v>-0.1156712416898991</v>
      </c>
      <c r="AG336" s="86">
        <v>-4.8625135932887982E-2</v>
      </c>
      <c r="AH336" s="86">
        <v>-3.7485872158734203E-2</v>
      </c>
      <c r="AK336" s="86">
        <v>-0.16682559864378041</v>
      </c>
      <c r="AL336" s="86">
        <v>-0.2630556781403055</v>
      </c>
      <c r="AM336" s="86">
        <v>0.24088961346897891</v>
      </c>
      <c r="AN336" s="86">
        <v>-0.27120139524206288</v>
      </c>
      <c r="AP336" s="86">
        <v>0.20063201168288719</v>
      </c>
      <c r="AQ336" s="86">
        <v>0.13653358851240149</v>
      </c>
      <c r="AR336" s="86">
        <v>-1.3126195192868131</v>
      </c>
      <c r="AS336" s="86">
        <v>1.762143656384549</v>
      </c>
      <c r="AT336" s="86">
        <v>-1.412838185876519E-2</v>
      </c>
      <c r="AU336" s="86">
        <v>-9.8723658348468746E-2</v>
      </c>
      <c r="AV336" s="86">
        <v>1.6607937938758251E-2</v>
      </c>
      <c r="AW336" s="86">
        <v>2.5794663728941898E-3</v>
      </c>
      <c r="BF336" s="86">
        <v>1.540068566530972E-2</v>
      </c>
      <c r="BG336" s="86">
        <v>2.727440584526919E-2</v>
      </c>
      <c r="BH336" s="86">
        <v>2.136346129156497E-2</v>
      </c>
      <c r="BI336" s="86">
        <v>-1.287176006234758E-2</v>
      </c>
      <c r="BJ336" s="86">
        <v>-8.1497516872530706E-4</v>
      </c>
      <c r="BK336" s="86">
        <v>2.8547396324522859E-2</v>
      </c>
      <c r="BL336" s="86">
        <v>-2.3790052784179779E-2</v>
      </c>
      <c r="BM336" s="86">
        <v>8.1232706318390413E-4</v>
      </c>
      <c r="BN336" s="86">
        <v>-2.4310567499811202E-3</v>
      </c>
      <c r="BO336" s="86">
        <v>1.056025182138964E-2</v>
      </c>
      <c r="BP336" s="86">
        <v>3.134969479263483E-2</v>
      </c>
      <c r="BQ336" s="86">
        <v>-1.31677680149106E-2</v>
      </c>
    </row>
    <row r="337" spans="1:69" x14ac:dyDescent="0.25">
      <c r="A337" s="190">
        <v>396136</v>
      </c>
      <c r="B337" s="86" t="s">
        <v>1612</v>
      </c>
      <c r="C337" s="86" t="s">
        <v>1613</v>
      </c>
      <c r="D337" s="86">
        <v>20</v>
      </c>
      <c r="E337" s="86" t="s">
        <v>1620</v>
      </c>
      <c r="F337" s="86" t="s">
        <v>3164</v>
      </c>
      <c r="G337" s="86" t="s">
        <v>1232</v>
      </c>
      <c r="H337" s="86" t="s">
        <v>1232</v>
      </c>
      <c r="I337" s="86" t="s">
        <v>1617</v>
      </c>
      <c r="J337" s="86">
        <v>0</v>
      </c>
      <c r="K337" s="86">
        <v>0</v>
      </c>
      <c r="L337" s="86" t="s">
        <v>2848</v>
      </c>
      <c r="M337" s="86">
        <v>-4.8349127784149237E-2</v>
      </c>
      <c r="N337" s="86">
        <v>-8.1157596728530512E-3</v>
      </c>
      <c r="O337" s="86">
        <v>-3.0798549210057199E-2</v>
      </c>
      <c r="P337" s="86">
        <v>-6.2942050520059523E-2</v>
      </c>
      <c r="Q337" s="86">
        <v>-9.9221301180607568E-3</v>
      </c>
      <c r="R337" s="86">
        <v>-3.5069465695574897E-2</v>
      </c>
      <c r="S337" s="86">
        <v>0.24190626230799531</v>
      </c>
      <c r="T337" s="86">
        <v>-6.2942050520059523E-2</v>
      </c>
      <c r="U337" s="86">
        <v>9.6019803270145365E-2</v>
      </c>
      <c r="V337" s="86">
        <v>-7.423712459293208E-2</v>
      </c>
      <c r="W337" s="86">
        <v>0.33167362672662998</v>
      </c>
      <c r="AC337" s="86">
        <v>-8.758185935491769E-2</v>
      </c>
      <c r="AD337" s="86">
        <v>-3.5926311279760072E-2</v>
      </c>
      <c r="AE337" s="86">
        <v>-0.1577696526508226</v>
      </c>
      <c r="AF337" s="86">
        <v>-7.5214944021772701E-2</v>
      </c>
      <c r="AG337" s="86">
        <v>-3.3234087068479842E-2</v>
      </c>
      <c r="AK337" s="86">
        <v>-0.1715022179594772</v>
      </c>
      <c r="AL337" s="86">
        <v>-0.1174278417733433</v>
      </c>
      <c r="AM337" s="86">
        <v>0.1107587357787438</v>
      </c>
      <c r="AN337" s="86">
        <v>-0.2071958944816332</v>
      </c>
      <c r="AP337" s="86">
        <v>0.216421904994438</v>
      </c>
      <c r="AQ337" s="86">
        <v>0.114243492728955</v>
      </c>
      <c r="AR337" s="86">
        <v>-0.54396369149786861</v>
      </c>
      <c r="AS337" s="86">
        <v>0.96689024951628921</v>
      </c>
      <c r="AT337" s="86">
        <v>-4.6775631500743042E-2</v>
      </c>
      <c r="AU337" s="86">
        <v>-3.554059109614593E-3</v>
      </c>
      <c r="AV337" s="86">
        <v>-2.2868383844593439E-2</v>
      </c>
      <c r="AW337" s="86">
        <v>-8.1157596728530512E-3</v>
      </c>
      <c r="BF337" s="86">
        <v>1.6806722689075571E-2</v>
      </c>
      <c r="BG337" s="86">
        <v>1.0058299698891601E-2</v>
      </c>
      <c r="BH337" s="86">
        <v>2.7273880502347581E-3</v>
      </c>
      <c r="BI337" s="86">
        <v>6.3255107849959913E-3</v>
      </c>
      <c r="BJ337" s="86">
        <v>-9.8686278207303912E-3</v>
      </c>
      <c r="BK337" s="86">
        <v>1.904520060944637E-2</v>
      </c>
      <c r="BL337" s="86">
        <v>-3.5509593820084451E-3</v>
      </c>
      <c r="BM337" s="86">
        <v>-9.8155673648013808E-3</v>
      </c>
      <c r="BN337" s="86">
        <v>-3.5667354984043609E-3</v>
      </c>
      <c r="BO337" s="86">
        <v>8.980155739763962E-3</v>
      </c>
      <c r="BP337" s="86">
        <v>1.6929109354577591E-2</v>
      </c>
      <c r="BQ337" s="86">
        <v>2.7104572370429288E-2</v>
      </c>
    </row>
    <row r="338" spans="1:69" x14ac:dyDescent="0.25">
      <c r="A338" s="190">
        <v>363384</v>
      </c>
      <c r="B338" s="86" t="s">
        <v>1630</v>
      </c>
      <c r="C338" s="86" t="s">
        <v>1631</v>
      </c>
      <c r="E338" s="86" t="s">
        <v>1632</v>
      </c>
      <c r="F338" s="86" t="s">
        <v>3165</v>
      </c>
      <c r="G338" s="86" t="s">
        <v>180</v>
      </c>
      <c r="H338" s="86" t="s">
        <v>180</v>
      </c>
      <c r="I338" s="86" t="s">
        <v>1639</v>
      </c>
      <c r="J338" s="86">
        <v>0</v>
      </c>
      <c r="K338" s="86">
        <v>0</v>
      </c>
      <c r="L338" s="86" t="s">
        <v>2848</v>
      </c>
      <c r="M338" s="86">
        <v>5.8852378616969236E-3</v>
      </c>
      <c r="N338" s="86">
        <v>-2.9168692270294949E-3</v>
      </c>
      <c r="O338" s="86">
        <v>1.8877297565822241E-2</v>
      </c>
      <c r="P338" s="86">
        <v>-5.0243111831442373E-2</v>
      </c>
      <c r="Q338" s="86">
        <v>-0.13276955602536999</v>
      </c>
      <c r="R338" s="86">
        <v>-0.15002072109407361</v>
      </c>
      <c r="S338" s="86">
        <v>0.16269841269841279</v>
      </c>
      <c r="T338" s="86">
        <v>-5.0243111831442373E-2</v>
      </c>
      <c r="U338" s="86">
        <v>-9.9082186065915678E-2</v>
      </c>
      <c r="V338" s="86">
        <v>1.9132653061224358E-2</v>
      </c>
      <c r="W338" s="86">
        <v>0.41176470588235298</v>
      </c>
      <c r="X338" s="86">
        <v>0.52007299270072971</v>
      </c>
      <c r="Y338" s="86">
        <v>0.2191323692992215</v>
      </c>
      <c r="AC338" s="86">
        <v>-0.105720823798627</v>
      </c>
      <c r="AD338" s="86">
        <v>-0.1687836797536566</v>
      </c>
      <c r="AE338" s="86">
        <v>-0.16492329149232909</v>
      </c>
      <c r="AF338" s="86">
        <v>-0.18309859154929581</v>
      </c>
      <c r="AG338" s="86">
        <v>-8.8685015290519892E-2</v>
      </c>
      <c r="AH338" s="86">
        <v>-0.15182755388940949</v>
      </c>
      <c r="AI338" s="86">
        <v>-0.1107814045499504</v>
      </c>
      <c r="AK338" s="86">
        <v>-0.31868898186889821</v>
      </c>
      <c r="AL338" s="86">
        <v>-0.22247634831641641</v>
      </c>
      <c r="AM338" s="86">
        <v>0.14666446067320879</v>
      </c>
      <c r="AN338" s="86">
        <v>-0.16815105265496591</v>
      </c>
      <c r="AP338" s="86">
        <v>0.1527100469018772</v>
      </c>
      <c r="AQ338" s="86">
        <v>0.19523727503581201</v>
      </c>
      <c r="AR338" s="86">
        <v>-1.458804901343463</v>
      </c>
      <c r="AS338" s="86">
        <v>0.74968596062370185</v>
      </c>
      <c r="AT338" s="86">
        <v>-2.4311183144246299E-2</v>
      </c>
      <c r="AU338" s="86">
        <v>-6.0275272899857679E-2</v>
      </c>
      <c r="AV338" s="86">
        <v>2.185792349726778E-2</v>
      </c>
      <c r="AW338" s="86">
        <v>-2.9168692270294949E-3</v>
      </c>
      <c r="BF338" s="86">
        <v>1.460158531497702E-2</v>
      </c>
      <c r="BG338" s="86">
        <v>-2.097039473684215E-2</v>
      </c>
      <c r="BH338" s="86">
        <v>1.049979000420009E-2</v>
      </c>
      <c r="BI338" s="86">
        <v>-2.5768911055694229E-2</v>
      </c>
      <c r="BJ338" s="86">
        <v>6.8259385665529138E-2</v>
      </c>
      <c r="BK338" s="86">
        <v>2.1565495207667599E-2</v>
      </c>
      <c r="BL338" s="86">
        <v>-1.1336982017200899E-2</v>
      </c>
      <c r="BM338" s="86">
        <v>-1.1862396204033181E-3</v>
      </c>
      <c r="BN338" s="86">
        <v>-1.6884761502743431E-3</v>
      </c>
      <c r="BO338" s="86">
        <v>-4.6934460887949392E-2</v>
      </c>
      <c r="BP338" s="86">
        <v>-7.5421472937000633E-3</v>
      </c>
      <c r="BQ338" s="86">
        <v>-2.5056433408577768E-2</v>
      </c>
    </row>
    <row r="339" spans="1:69" x14ac:dyDescent="0.25">
      <c r="A339" s="190">
        <v>95519</v>
      </c>
      <c r="B339" s="86" t="s">
        <v>1633</v>
      </c>
      <c r="C339" s="86" t="s">
        <v>1634</v>
      </c>
      <c r="E339" s="86" t="s">
        <v>1635</v>
      </c>
      <c r="F339" s="86" t="s">
        <v>3166</v>
      </c>
      <c r="G339" s="86" t="s">
        <v>180</v>
      </c>
      <c r="H339" s="86" t="s">
        <v>180</v>
      </c>
      <c r="J339" s="86">
        <v>0</v>
      </c>
      <c r="K339" s="86">
        <v>0</v>
      </c>
      <c r="L339" s="86" t="s">
        <v>2848</v>
      </c>
      <c r="V339" s="86">
        <v>-0.26194325782459971</v>
      </c>
      <c r="W339" s="86">
        <v>0.26992737961442043</v>
      </c>
      <c r="X339" s="86">
        <v>0.99242098010507274</v>
      </c>
      <c r="Y339" s="86">
        <v>0.5422726970844125</v>
      </c>
      <c r="Z339" s="86">
        <v>-4.8290247139877403E-2</v>
      </c>
      <c r="AA339" s="86">
        <v>0.49057848125117798</v>
      </c>
      <c r="AB339" s="86">
        <v>-7.6481336465674787E-2</v>
      </c>
      <c r="AD339" s="86">
        <v>-0.31606493096515859</v>
      </c>
      <c r="AE339" s="86">
        <v>-0.28025466186764098</v>
      </c>
      <c r="AF339" s="86">
        <v>-0.21191415648157061</v>
      </c>
      <c r="AG339" s="86">
        <v>-0.1107160306172304</v>
      </c>
      <c r="AH339" s="86">
        <v>-0.1200795558133753</v>
      </c>
      <c r="AI339" s="86">
        <v>-0.11665685697469109</v>
      </c>
      <c r="AJ339" s="86">
        <v>-4.8457339140035693E-2</v>
      </c>
      <c r="AK339" s="86">
        <v>-0.3986369062910855</v>
      </c>
      <c r="AL339" s="86">
        <v>0.37660879673186359</v>
      </c>
      <c r="AM339" s="86">
        <v>0.21509676456580021</v>
      </c>
      <c r="AP339" s="86">
        <v>7.5385216199844077E-2</v>
      </c>
      <c r="AQ339" s="86">
        <v>0.23336071140760731</v>
      </c>
      <c r="AR339" s="86">
        <v>4.9918405638824694</v>
      </c>
      <c r="AS339" s="86">
        <v>0.92045891822030901</v>
      </c>
      <c r="AV339" s="86">
        <v>2.1005251312828269E-2</v>
      </c>
      <c r="BF339" s="86">
        <v>4.381312549001537E-2</v>
      </c>
      <c r="BG339" s="86">
        <v>6.2430963637166943E-2</v>
      </c>
      <c r="BH339" s="86">
        <v>1.114530483240461E-2</v>
      </c>
      <c r="BI339" s="86">
        <v>4.6434153162786762E-2</v>
      </c>
      <c r="BJ339" s="86">
        <v>6.9960303423338699E-2</v>
      </c>
      <c r="BK339" s="86">
        <v>9.3799360834588397E-2</v>
      </c>
      <c r="BL339" s="86">
        <v>-6.5185632965593765E-2</v>
      </c>
      <c r="BM339" s="86">
        <v>-2.8309173537389268E-2</v>
      </c>
      <c r="BN339" s="86">
        <v>-5.694789303513681E-2</v>
      </c>
      <c r="BO339" s="86">
        <v>-6.0557270850302158E-2</v>
      </c>
      <c r="BP339" s="86">
        <v>-5.6194047907089262E-2</v>
      </c>
    </row>
    <row r="340" spans="1:69" x14ac:dyDescent="0.25">
      <c r="A340" s="190">
        <v>76054</v>
      </c>
      <c r="B340" s="86" t="s">
        <v>1636</v>
      </c>
      <c r="C340" s="86" t="s">
        <v>1964</v>
      </c>
      <c r="E340" s="86" t="s">
        <v>1637</v>
      </c>
      <c r="F340" s="86" t="s">
        <v>3167</v>
      </c>
      <c r="G340" s="86" t="s">
        <v>180</v>
      </c>
      <c r="H340" s="86" t="s">
        <v>180</v>
      </c>
      <c r="J340" s="86">
        <v>0</v>
      </c>
      <c r="K340" s="86">
        <v>0</v>
      </c>
      <c r="L340" s="86" t="s">
        <v>2848</v>
      </c>
      <c r="M340" s="86">
        <v>4.6468401486987609E-4</v>
      </c>
      <c r="N340" s="86">
        <v>9.2980009298004873E-4</v>
      </c>
      <c r="O340" s="86">
        <v>-4.6425255338899962E-4</v>
      </c>
      <c r="P340" s="86">
        <v>-2.7790643816580922E-3</v>
      </c>
      <c r="Q340" s="86">
        <v>0</v>
      </c>
      <c r="R340" s="86">
        <v>-5.3626373626373569E-2</v>
      </c>
      <c r="S340" s="86">
        <v>-8.5774946921443718E-2</v>
      </c>
      <c r="T340" s="86">
        <v>-2.7790643816580922E-3</v>
      </c>
      <c r="U340" s="86">
        <v>-5.0571679859278913E-2</v>
      </c>
      <c r="V340" s="86">
        <v>-0.14221048660882671</v>
      </c>
      <c r="W340" s="86">
        <v>4.9279757391962331E-3</v>
      </c>
      <c r="X340" s="86">
        <v>0.63040791100123594</v>
      </c>
      <c r="Y340" s="86">
        <v>0.52210724365004713</v>
      </c>
      <c r="Z340" s="86">
        <v>-0.1371753246753247</v>
      </c>
      <c r="AA340" s="86">
        <v>0.11392405063291131</v>
      </c>
      <c r="AB340" s="86">
        <v>3.3644859813084071E-2</v>
      </c>
      <c r="AC340" s="86">
        <v>-2.7842227378189251E-3</v>
      </c>
      <c r="AD340" s="86">
        <v>-9.8195551825430119E-2</v>
      </c>
      <c r="AE340" s="86">
        <v>-0.1116389548693585</v>
      </c>
      <c r="AF340" s="86">
        <v>-0.15287769784172661</v>
      </c>
      <c r="AG340" s="86">
        <v>-0.1126077586206897</v>
      </c>
      <c r="AH340" s="86">
        <v>-7.5564971751412427E-2</v>
      </c>
      <c r="AI340" s="86">
        <v>-0.17779503105590069</v>
      </c>
      <c r="AJ340" s="86">
        <v>-5.639396346306589E-2</v>
      </c>
      <c r="AK340" s="86">
        <v>-0.226978417266187</v>
      </c>
      <c r="AL340" s="86">
        <v>-3.8479986759519802E-3</v>
      </c>
      <c r="AM340" s="86">
        <v>0.1014246100186829</v>
      </c>
      <c r="AN340" s="86">
        <v>-9.8898178703374917E-3</v>
      </c>
      <c r="AO340" s="86">
        <v>8.4494633856133872E-2</v>
      </c>
      <c r="AP340" s="86">
        <v>5.1668841249049944E-3</v>
      </c>
      <c r="AQ340" s="86">
        <v>0.14688926534540089</v>
      </c>
      <c r="AR340" s="86">
        <v>-0.80238208641081321</v>
      </c>
      <c r="AS340" s="86">
        <v>0.68845598207913516</v>
      </c>
      <c r="AT340" s="86">
        <v>-4.631773969430153E-3</v>
      </c>
      <c r="AU340" s="86">
        <v>1.3959981386693081E-3</v>
      </c>
      <c r="AV340" s="86">
        <v>-1.3927576601672209E-3</v>
      </c>
      <c r="AW340" s="86">
        <v>9.2980009298004873E-4</v>
      </c>
      <c r="BF340" s="86">
        <v>4.485488126649062E-2</v>
      </c>
      <c r="BG340" s="86">
        <v>-2.1464646464646301E-2</v>
      </c>
      <c r="BH340" s="86">
        <v>-1.7204301075268821E-2</v>
      </c>
      <c r="BI340" s="86">
        <v>-2.2319474835886251E-2</v>
      </c>
      <c r="BJ340" s="86">
        <v>-1.342882721575678E-3</v>
      </c>
      <c r="BK340" s="86">
        <v>-8.964589870013473E-3</v>
      </c>
      <c r="BL340" s="86">
        <v>1.7186793306196439E-2</v>
      </c>
      <c r="BM340" s="86">
        <v>-1.556247220987117E-2</v>
      </c>
      <c r="BN340" s="86">
        <v>-1.1478420569329569E-2</v>
      </c>
      <c r="BO340" s="86">
        <v>-1.857872735717581E-3</v>
      </c>
      <c r="BP340" s="86">
        <v>2.32666356444855E-3</v>
      </c>
      <c r="BQ340" s="86">
        <v>2.786809103576315E-3</v>
      </c>
    </row>
    <row r="341" spans="1:69" x14ac:dyDescent="0.25">
      <c r="A341" s="190">
        <v>470802</v>
      </c>
      <c r="B341" s="86" t="s">
        <v>1641</v>
      </c>
      <c r="C341" s="86" t="s">
        <v>1642</v>
      </c>
      <c r="E341" s="86" t="s">
        <v>1643</v>
      </c>
      <c r="F341" s="86" t="s">
        <v>3168</v>
      </c>
      <c r="G341" s="86" t="s">
        <v>111</v>
      </c>
      <c r="H341" s="86" t="s">
        <v>1644</v>
      </c>
      <c r="J341" s="86">
        <v>0</v>
      </c>
      <c r="K341" s="86">
        <v>0</v>
      </c>
      <c r="L341" s="86" t="s">
        <v>2848</v>
      </c>
      <c r="M341" s="86">
        <v>1.5559157212317041E-3</v>
      </c>
      <c r="N341" s="86">
        <v>-1.29441460099633E-4</v>
      </c>
      <c r="O341" s="86">
        <v>3.6380172805821061E-3</v>
      </c>
      <c r="P341" s="86">
        <v>4.660930831244503E-2</v>
      </c>
      <c r="Q341" s="86">
        <v>6.1276361887751651E-2</v>
      </c>
      <c r="R341" s="86">
        <v>6.2444123512825689E-2</v>
      </c>
      <c r="S341" s="86">
        <v>0.2573451615528608</v>
      </c>
      <c r="T341" s="86">
        <v>4.660930831244503E-2</v>
      </c>
      <c r="U341" s="86">
        <v>2.018107678485026E-2</v>
      </c>
      <c r="V341" s="86">
        <v>0.10661567877629061</v>
      </c>
      <c r="W341" s="86">
        <v>9.7172107073928204E-2</v>
      </c>
      <c r="AC341" s="86">
        <v>-1.2944146009965569E-4</v>
      </c>
      <c r="AD341" s="86">
        <v>-2.614023144996595E-2</v>
      </c>
      <c r="AE341" s="86">
        <v>-8.5203067310429554E-4</v>
      </c>
      <c r="AF341" s="86">
        <v>-6.3031831074703264E-4</v>
      </c>
      <c r="AG341" s="86">
        <v>-7.2760345611633649E-4</v>
      </c>
      <c r="AK341" s="86">
        <v>-2.614023144996595E-2</v>
      </c>
      <c r="AL341" s="86">
        <v>0.20852464695481679</v>
      </c>
      <c r="AM341" s="86">
        <v>0.1140227575608022</v>
      </c>
      <c r="AN341" s="86">
        <v>0.1766824077877365</v>
      </c>
      <c r="AP341" s="86">
        <v>2.9556555877216398E-2</v>
      </c>
      <c r="AQ341" s="86">
        <v>2.5093043035606052E-2</v>
      </c>
      <c r="AR341" s="86">
        <v>7.0450302542487941</v>
      </c>
      <c r="AS341" s="86">
        <v>4.5321303124136323</v>
      </c>
      <c r="AT341" s="86">
        <v>1.436217058464884E-2</v>
      </c>
      <c r="AU341" s="86">
        <v>2.41100647832766E-2</v>
      </c>
      <c r="AV341" s="86">
        <v>3.7679464691742211E-3</v>
      </c>
      <c r="AW341" s="86">
        <v>-1.29441460099633E-4</v>
      </c>
      <c r="BF341" s="86">
        <v>4.1467965996266898E-4</v>
      </c>
      <c r="BG341" s="86">
        <v>3.2469775474957001E-3</v>
      </c>
      <c r="BH341" s="86">
        <v>1.721525960611592E-3</v>
      </c>
      <c r="BI341" s="86">
        <v>1.787310098301909E-3</v>
      </c>
      <c r="BJ341" s="86">
        <v>4.1172030467295778E-4</v>
      </c>
      <c r="BK341" s="86">
        <v>3.2238150764798408E-3</v>
      </c>
      <c r="BL341" s="86">
        <v>2.5981129495418198E-3</v>
      </c>
      <c r="BM341" s="86">
        <v>-1.663938897981454E-2</v>
      </c>
      <c r="BN341" s="86">
        <v>3.6541643684502301E-3</v>
      </c>
      <c r="BO341" s="86">
        <v>5.9078106752763482E-3</v>
      </c>
      <c r="BP341" s="86">
        <v>2.7999726831933192E-3</v>
      </c>
      <c r="BQ341" s="86">
        <v>4.013059447694145E-3</v>
      </c>
    </row>
    <row r="342" spans="1:69" x14ac:dyDescent="0.25">
      <c r="A342" s="190">
        <v>635387</v>
      </c>
      <c r="B342" s="86" t="s">
        <v>1641</v>
      </c>
      <c r="C342" s="86" t="s">
        <v>1642</v>
      </c>
      <c r="E342" s="86" t="s">
        <v>1645</v>
      </c>
      <c r="F342" s="86" t="s">
        <v>3169</v>
      </c>
      <c r="G342" s="86" t="s">
        <v>113</v>
      </c>
      <c r="H342" s="86" t="s">
        <v>2670</v>
      </c>
      <c r="I342" s="86" t="s">
        <v>1646</v>
      </c>
      <c r="J342" s="86">
        <v>0</v>
      </c>
      <c r="K342" s="86">
        <v>0</v>
      </c>
      <c r="L342" s="86" t="s">
        <v>2848</v>
      </c>
      <c r="M342" s="86">
        <v>1.149541191892722E-2</v>
      </c>
      <c r="N342" s="86">
        <v>1.920341394025615E-2</v>
      </c>
      <c r="O342" s="86">
        <v>4.6858693383427408E-2</v>
      </c>
      <c r="P342" s="86">
        <v>3.8943552563438733E-2</v>
      </c>
      <c r="Q342" s="86">
        <v>2.9916234543292402E-4</v>
      </c>
      <c r="R342" s="86">
        <v>-5.2517238122225203E-2</v>
      </c>
      <c r="T342" s="86">
        <v>3.8943552563438733E-2</v>
      </c>
      <c r="U342" s="86">
        <v>6.4029094115054086E-2</v>
      </c>
      <c r="V342" s="86">
        <v>-9.2509250925092545E-2</v>
      </c>
      <c r="AC342" s="86">
        <v>-0.16793731469716219</v>
      </c>
      <c r="AD342" s="86">
        <v>-0.1288835622752835</v>
      </c>
      <c r="AE342" s="86">
        <v>-0.1888632023318926</v>
      </c>
      <c r="AK342" s="86">
        <v>-0.27556006269014471</v>
      </c>
      <c r="AL342" s="86">
        <v>0.38838635065793842</v>
      </c>
      <c r="AM342" s="86">
        <v>2.2282913531249671E-2</v>
      </c>
      <c r="AN342" s="86">
        <v>0.14619094318473499</v>
      </c>
      <c r="AP342" s="86">
        <v>0.39015808393315521</v>
      </c>
      <c r="AQ342" s="86">
        <v>0.2027858022362222</v>
      </c>
      <c r="AR342" s="86">
        <v>0.99469561198684886</v>
      </c>
      <c r="AS342" s="86">
        <v>0.10841536587067049</v>
      </c>
      <c r="AT342" s="86">
        <v>-7.0533402382185417E-2</v>
      </c>
      <c r="AU342" s="86">
        <v>4.9364831736126602E-2</v>
      </c>
      <c r="AV342" s="86">
        <v>2.7134209977040191E-2</v>
      </c>
      <c r="AW342" s="86">
        <v>1.920341394025615E-2</v>
      </c>
      <c r="BF342" s="86">
        <v>6.4249504077584341E-2</v>
      </c>
      <c r="BG342" s="86">
        <v>5.933519726623171E-2</v>
      </c>
      <c r="BH342" s="86">
        <v>2.091886608015647E-2</v>
      </c>
      <c r="BI342" s="86">
        <v>-3.351206434316345E-2</v>
      </c>
      <c r="BJ342" s="86">
        <v>-3.8636813948880189E-3</v>
      </c>
      <c r="BK342" s="86">
        <v>4.6544007956240703E-2</v>
      </c>
      <c r="BL342" s="86">
        <v>1.9766226361303652E-2</v>
      </c>
      <c r="BM342" s="86">
        <v>-7.8184698536948982E-2</v>
      </c>
      <c r="BN342" s="86">
        <v>-1.1727604217995459E-2</v>
      </c>
      <c r="BO342" s="86">
        <v>-2.792181890706014E-2</v>
      </c>
      <c r="BP342" s="86">
        <v>3.4878949528108327E-2</v>
      </c>
      <c r="BQ342" s="86">
        <v>-4.5099396696667071E-2</v>
      </c>
    </row>
    <row r="343" spans="1:69" x14ac:dyDescent="0.25">
      <c r="A343" s="190">
        <v>383926</v>
      </c>
      <c r="B343" s="86" t="s">
        <v>355</v>
      </c>
      <c r="C343" s="86" t="s">
        <v>1029</v>
      </c>
      <c r="E343" s="86" t="s">
        <v>1648</v>
      </c>
      <c r="F343" s="86" t="s">
        <v>3033</v>
      </c>
      <c r="G343" s="86" t="s">
        <v>1232</v>
      </c>
      <c r="H343" s="86" t="s">
        <v>1232</v>
      </c>
      <c r="J343" s="86">
        <v>0</v>
      </c>
      <c r="K343" s="86">
        <v>0</v>
      </c>
      <c r="L343" s="86" t="s">
        <v>2848</v>
      </c>
      <c r="M343" s="86">
        <v>1.0932105868814769E-2</v>
      </c>
      <c r="N343" s="86">
        <v>1.0350776308222899E-2</v>
      </c>
      <c r="O343" s="86">
        <v>1.5606936416184819E-2</v>
      </c>
      <c r="P343" s="86">
        <v>-0.15650504080652919</v>
      </c>
      <c r="Q343" s="86">
        <v>-0.15447545717035599</v>
      </c>
      <c r="R343" s="86">
        <v>-0.16571699905033241</v>
      </c>
      <c r="S343" s="86">
        <v>-1.70454545454557E-3</v>
      </c>
      <c r="T343" s="86">
        <v>-0.15650504080652919</v>
      </c>
      <c r="U343" s="86">
        <v>6.4928425357873243E-2</v>
      </c>
      <c r="V343" s="86">
        <v>-0.17223867964451969</v>
      </c>
      <c r="W343" s="86">
        <v>0.30192837465564742</v>
      </c>
      <c r="X343" s="86">
        <v>0.62780269058295968</v>
      </c>
      <c r="Y343" s="86">
        <v>0.310223266745006</v>
      </c>
      <c r="AC343" s="86">
        <v>-0.2873399715504979</v>
      </c>
      <c r="AD343" s="86">
        <v>-7.5339260645765099E-2</v>
      </c>
      <c r="AE343" s="86">
        <v>-0.21087828800713329</v>
      </c>
      <c r="AF343" s="86">
        <v>-9.4650205761316844E-2</v>
      </c>
      <c r="AG343" s="86">
        <v>-9.4869992972593117E-2</v>
      </c>
      <c r="AH343" s="86">
        <v>-6.757912745936695E-2</v>
      </c>
      <c r="AI343" s="86">
        <v>-0.14899999999999999</v>
      </c>
      <c r="AK343" s="86">
        <v>-0.2978976596588655</v>
      </c>
      <c r="AL343" s="86">
        <v>-0.48025456337998601</v>
      </c>
      <c r="AM343" s="86">
        <v>0.1435351928905679</v>
      </c>
      <c r="AN343" s="86">
        <v>-0.45548619057238138</v>
      </c>
      <c r="AP343" s="86">
        <v>0.44988098132671311</v>
      </c>
      <c r="AQ343" s="86">
        <v>0.22491470586508719</v>
      </c>
      <c r="AR343" s="86">
        <v>-1.0681766954256531</v>
      </c>
      <c r="AS343" s="86">
        <v>0.63685198240463303</v>
      </c>
      <c r="AT343" s="86">
        <v>-9.0734517522803815E-2</v>
      </c>
      <c r="AU343" s="86">
        <v>-0.1087645195353748</v>
      </c>
      <c r="AV343" s="86">
        <v>5.2023121387283489E-3</v>
      </c>
      <c r="AW343" s="86">
        <v>1.0350776308222899E-2</v>
      </c>
      <c r="BF343" s="86">
        <v>3.4253578732106327E-2</v>
      </c>
      <c r="BG343" s="86">
        <v>1.9278299555115948E-2</v>
      </c>
      <c r="BH343" s="86">
        <v>3.3947623666343851E-3</v>
      </c>
      <c r="BI343" s="86">
        <v>-1.0633156114064681E-2</v>
      </c>
      <c r="BJ343" s="86">
        <v>-1.9540791402051778E-3</v>
      </c>
      <c r="BK343" s="86">
        <v>2.8879099363680719E-2</v>
      </c>
      <c r="BL343" s="86">
        <v>1.18934348239772E-2</v>
      </c>
      <c r="BM343" s="86">
        <v>-7.0992007522331813E-2</v>
      </c>
      <c r="BN343" s="86">
        <v>8.7378640776698546E-3</v>
      </c>
      <c r="BO343" s="86">
        <v>-3.6573628488931753E-2</v>
      </c>
      <c r="BP343" s="86">
        <v>6.3436563436563453E-2</v>
      </c>
      <c r="BQ343" s="86">
        <v>-3.1162790697674251E-2</v>
      </c>
    </row>
    <row r="344" spans="1:69" x14ac:dyDescent="0.25">
      <c r="A344" s="190">
        <v>496478</v>
      </c>
      <c r="B344" s="86" t="s">
        <v>1452</v>
      </c>
      <c r="C344" s="86" t="s">
        <v>1649</v>
      </c>
      <c r="E344" s="86" t="s">
        <v>1650</v>
      </c>
      <c r="F344" s="86" t="s">
        <v>3170</v>
      </c>
      <c r="G344" s="86" t="s">
        <v>180</v>
      </c>
      <c r="H344" s="86" t="s">
        <v>180</v>
      </c>
      <c r="J344" s="86">
        <v>0</v>
      </c>
      <c r="K344" s="86">
        <v>0</v>
      </c>
    </row>
    <row r="345" spans="1:69" x14ac:dyDescent="0.25">
      <c r="A345" s="190">
        <v>271996</v>
      </c>
      <c r="B345" s="86" t="s">
        <v>1508</v>
      </c>
      <c r="E345" s="86" t="s">
        <v>1509</v>
      </c>
      <c r="F345" s="86" t="s">
        <v>3171</v>
      </c>
      <c r="G345" s="86" t="s">
        <v>1651</v>
      </c>
      <c r="H345" s="86" t="s">
        <v>420</v>
      </c>
      <c r="J345" s="86">
        <v>0</v>
      </c>
      <c r="K345" s="86">
        <v>0</v>
      </c>
      <c r="L345" s="86" t="s">
        <v>2848</v>
      </c>
      <c r="M345" s="86">
        <v>0.1072088724584104</v>
      </c>
      <c r="N345" s="86">
        <v>5.5222002516627677E-2</v>
      </c>
      <c r="O345" s="86">
        <v>0.1735705717712914</v>
      </c>
      <c r="P345" s="86">
        <v>0.1809366701536976</v>
      </c>
      <c r="Q345" s="86">
        <v>7.1908553064056635E-2</v>
      </c>
      <c r="R345" s="86">
        <v>-5.6237942122186468E-2</v>
      </c>
      <c r="S345" s="86">
        <v>0.52393561786085141</v>
      </c>
      <c r="T345" s="86">
        <v>0.1809366701536976</v>
      </c>
      <c r="U345" s="86">
        <v>-0.13185930350344061</v>
      </c>
      <c r="V345" s="86">
        <v>-1.428866547307539E-2</v>
      </c>
      <c r="W345" s="86">
        <v>0.79339302253782029</v>
      </c>
      <c r="X345" s="86">
        <v>0.38643951716462638</v>
      </c>
      <c r="Y345" s="86">
        <v>-6.4622037155669387E-2</v>
      </c>
      <c r="Z345" s="86">
        <v>3.3090668431502213E-2</v>
      </c>
      <c r="AC345" s="86">
        <v>-4.1281978281205403E-2</v>
      </c>
      <c r="AD345" s="86">
        <v>-0.2460909233915369</v>
      </c>
      <c r="AE345" s="86">
        <v>-0.1208451877038374</v>
      </c>
      <c r="AF345" s="86">
        <v>-9.280336818068291E-2</v>
      </c>
      <c r="AG345" s="86">
        <v>-0.1144788995103754</v>
      </c>
      <c r="AH345" s="86">
        <v>-9.0359990335829976E-2</v>
      </c>
      <c r="AI345" s="86">
        <v>-5.3531300160513627E-2</v>
      </c>
      <c r="AJ345" s="86">
        <v>-7.3574494175352445E-2</v>
      </c>
      <c r="AK345" s="86">
        <v>-0.25839232342299823</v>
      </c>
      <c r="AL345" s="86">
        <v>1.1342273900524771</v>
      </c>
      <c r="AM345" s="86">
        <v>0.1779663347929836</v>
      </c>
      <c r="AN345" s="86">
        <v>0.81114062810778331</v>
      </c>
      <c r="AP345" s="86">
        <v>0.20380527914764149</v>
      </c>
      <c r="AQ345" s="86">
        <v>0.18105047127676041</v>
      </c>
      <c r="AR345" s="86">
        <v>5.5637890157035557</v>
      </c>
      <c r="AS345" s="86">
        <v>0.98132038514807729</v>
      </c>
      <c r="AT345" s="86">
        <v>-2.8043775649794659E-2</v>
      </c>
      <c r="AU345" s="86">
        <v>3.3696237115535821E-2</v>
      </c>
      <c r="AV345" s="86">
        <v>0.112155137944822</v>
      </c>
      <c r="AW345" s="86">
        <v>5.5222002516627677E-2</v>
      </c>
      <c r="BF345" s="86">
        <v>7.6915016242271816E-2</v>
      </c>
      <c r="BG345" s="86">
        <v>9.2439427848594047E-3</v>
      </c>
      <c r="BH345" s="86">
        <v>-2.5806658953593131E-2</v>
      </c>
      <c r="BI345" s="86">
        <v>9.5668525055248033E-4</v>
      </c>
      <c r="BJ345" s="86">
        <v>-5.5599499044229117E-2</v>
      </c>
      <c r="BK345" s="86">
        <v>-5.6883615424880851E-3</v>
      </c>
      <c r="BL345" s="86">
        <v>3.3763863540642758E-2</v>
      </c>
      <c r="BM345" s="86">
        <v>-4.6716914510762542E-2</v>
      </c>
      <c r="BN345" s="86">
        <v>-3.2779936418226741E-2</v>
      </c>
      <c r="BO345" s="86">
        <v>-6.2668906580965467E-2</v>
      </c>
      <c r="BP345" s="86">
        <v>9.0781578742304969E-3</v>
      </c>
      <c r="BQ345" s="86">
        <v>-1.844318944749412E-2</v>
      </c>
    </row>
    <row r="346" spans="1:69" x14ac:dyDescent="0.25">
      <c r="A346" s="190">
        <v>487084</v>
      </c>
      <c r="B346" s="86" t="s">
        <v>1652</v>
      </c>
      <c r="C346" s="86" t="s">
        <v>2015</v>
      </c>
      <c r="D346" s="86" t="s">
        <v>2016</v>
      </c>
      <c r="E346" s="86" t="s">
        <v>1653</v>
      </c>
      <c r="F346" s="86" t="s">
        <v>3172</v>
      </c>
      <c r="G346" s="86" t="s">
        <v>1651</v>
      </c>
      <c r="H346" s="86" t="s">
        <v>2670</v>
      </c>
      <c r="I346" s="86" t="s">
        <v>2774</v>
      </c>
      <c r="J346" s="86">
        <v>0</v>
      </c>
      <c r="K346" s="86">
        <v>0</v>
      </c>
      <c r="L346" s="86" t="s">
        <v>2848</v>
      </c>
      <c r="U346" s="86">
        <v>6.6482268102341147E-2</v>
      </c>
      <c r="V346" s="86">
        <v>-0.1684737966157385</v>
      </c>
      <c r="W346" s="86">
        <v>0.1915435059215034</v>
      </c>
      <c r="AC346" s="86">
        <v>-1.34228187919463E-2</v>
      </c>
      <c r="AD346" s="86">
        <v>-2.251456825004421E-2</v>
      </c>
      <c r="AE346" s="86">
        <v>-0.22111366931013909</v>
      </c>
      <c r="AF346" s="86">
        <v>-8.9864812065327801E-2</v>
      </c>
      <c r="AG346" s="86">
        <v>-5.8091286307053971E-2</v>
      </c>
      <c r="AK346" s="86">
        <v>-0.28623896225677897</v>
      </c>
      <c r="AL346" s="86">
        <v>-0.49119271972201622</v>
      </c>
      <c r="AM346" s="86">
        <v>4.0274610333315808E-2</v>
      </c>
      <c r="AP346" s="86">
        <v>0</v>
      </c>
      <c r="AQ346" s="86">
        <v>0.16875233028425049</v>
      </c>
      <c r="AR346" s="86" t="s">
        <v>2665</v>
      </c>
      <c r="AS346" s="86">
        <v>0.23689624716616189</v>
      </c>
      <c r="BF346" s="86">
        <v>7.003852612861805E-2</v>
      </c>
      <c r="BG346" s="86">
        <v>4.0897341211225902E-2</v>
      </c>
      <c r="BH346" s="86">
        <v>1.596452328159748E-3</v>
      </c>
      <c r="BK346" s="86">
        <v>2.6060989955660089E-2</v>
      </c>
      <c r="BL346" s="86">
        <v>-3.4394567422171281E-3</v>
      </c>
      <c r="BM346" s="86">
        <v>-7.0796460176991038E-2</v>
      </c>
      <c r="BN346" s="86">
        <v>-4.4016506189820106E-3</v>
      </c>
      <c r="BO346" s="86">
        <v>-2.5974025974025979E-2</v>
      </c>
      <c r="BP346" s="86">
        <v>4.0472813238770611E-2</v>
      </c>
      <c r="BQ346" s="86">
        <v>-1.988197911938272E-2</v>
      </c>
    </row>
    <row r="347" spans="1:69" x14ac:dyDescent="0.25">
      <c r="A347" s="190">
        <v>474728</v>
      </c>
      <c r="B347" s="86" t="s">
        <v>1656</v>
      </c>
      <c r="E347" s="86" t="s">
        <v>1657</v>
      </c>
      <c r="F347" s="86" t="s">
        <v>3173</v>
      </c>
      <c r="G347" s="86" t="s">
        <v>1651</v>
      </c>
      <c r="H347" s="86" t="s">
        <v>180</v>
      </c>
      <c r="J347" s="86">
        <v>0</v>
      </c>
      <c r="K347" s="86">
        <v>0</v>
      </c>
      <c r="L347" s="86" t="s">
        <v>2848</v>
      </c>
      <c r="M347" s="86">
        <v>-5.8972911963882553E-2</v>
      </c>
      <c r="N347" s="86">
        <v>1.9528316058285979E-3</v>
      </c>
      <c r="O347" s="86">
        <v>4.4554067809881907E-2</v>
      </c>
      <c r="P347" s="86">
        <v>-8.7613706312837603E-2</v>
      </c>
      <c r="Q347" s="86">
        <v>-8.8797814207650205E-2</v>
      </c>
      <c r="R347" s="86">
        <v>-0.20557408289661741</v>
      </c>
      <c r="S347" s="86">
        <v>-4.7755014633449888E-2</v>
      </c>
      <c r="T347" s="86">
        <v>-8.7613706312837603E-2</v>
      </c>
      <c r="U347" s="86">
        <v>-9.5067153555734363E-2</v>
      </c>
      <c r="V347" s="86">
        <v>-0.18579923402539811</v>
      </c>
      <c r="W347" s="86">
        <v>0.45868862099382518</v>
      </c>
      <c r="AC347" s="86">
        <v>-0.18709907341411261</v>
      </c>
      <c r="AD347" s="86">
        <v>-0.24383516301649469</v>
      </c>
      <c r="AE347" s="86">
        <v>-0.24236168455821641</v>
      </c>
      <c r="AF347" s="86">
        <v>-9.9081264910410666E-2</v>
      </c>
      <c r="AG347" s="86">
        <v>-6.6288604490765596E-2</v>
      </c>
      <c r="AK347" s="86">
        <v>-0.44365853658536569</v>
      </c>
      <c r="AL347" s="86">
        <v>-0.1383008744864361</v>
      </c>
      <c r="AM347" s="86">
        <v>0.1073763577055757</v>
      </c>
      <c r="AN347" s="86">
        <v>-0.27925562969965367</v>
      </c>
      <c r="AP347" s="86">
        <v>0.34611769372746171</v>
      </c>
      <c r="AQ347" s="86">
        <v>0.24118384238230181</v>
      </c>
      <c r="AR347" s="86">
        <v>-0.400438040546991</v>
      </c>
      <c r="AS347" s="86">
        <v>0.44397062448077579</v>
      </c>
      <c r="AT347" s="86">
        <v>-0.1265987278571917</v>
      </c>
      <c r="AU347" s="86">
        <v>-5.0978856695379722E-2</v>
      </c>
      <c r="AV347" s="86">
        <v>4.2518205308903052E-2</v>
      </c>
      <c r="AW347" s="86">
        <v>1.9528316058285979E-3</v>
      </c>
      <c r="BF347" s="86">
        <v>7.4518784427802132E-2</v>
      </c>
      <c r="BG347" s="86">
        <v>2.2521744139162529E-2</v>
      </c>
      <c r="BH347" s="86">
        <v>-6.3091482649842212E-2</v>
      </c>
      <c r="BI347" s="86">
        <v>-1.1002886002886011E-2</v>
      </c>
      <c r="BJ347" s="86">
        <v>-3.5686059942853683E-2</v>
      </c>
      <c r="BK347" s="86">
        <v>5.8063295927373471E-2</v>
      </c>
      <c r="BL347" s="86">
        <v>-7.5910147172734255E-2</v>
      </c>
      <c r="BM347" s="86">
        <v>-7.0604165323360557E-2</v>
      </c>
      <c r="BN347" s="86">
        <v>-2.834008097165985E-2</v>
      </c>
      <c r="BO347" s="86">
        <v>-6.0997267759562823E-2</v>
      </c>
      <c r="BP347" s="86">
        <v>5.5139303120680827E-2</v>
      </c>
      <c r="BQ347" s="86">
        <v>-7.1302458237131328E-3</v>
      </c>
    </row>
    <row r="348" spans="1:69" x14ac:dyDescent="0.25">
      <c r="A348" s="190">
        <v>427641</v>
      </c>
      <c r="B348" s="86" t="s">
        <v>1658</v>
      </c>
      <c r="C348" s="86" t="s">
        <v>1924</v>
      </c>
      <c r="D348" s="86" t="s">
        <v>1925</v>
      </c>
      <c r="E348" s="86" t="s">
        <v>1659</v>
      </c>
      <c r="F348" s="86" t="s">
        <v>3174</v>
      </c>
      <c r="G348" s="86" t="s">
        <v>1651</v>
      </c>
      <c r="H348" s="86" t="s">
        <v>1660</v>
      </c>
      <c r="J348" s="86">
        <v>0</v>
      </c>
      <c r="K348" s="86">
        <v>0</v>
      </c>
      <c r="L348" s="86" t="s">
        <v>2848</v>
      </c>
      <c r="M348" s="86">
        <v>2.02094240837698E-2</v>
      </c>
      <c r="N348" s="86">
        <v>3.037010346425006E-3</v>
      </c>
      <c r="O348" s="86">
        <v>1.2838505119808771E-2</v>
      </c>
      <c r="P348" s="86">
        <v>-5.0759937646141728E-2</v>
      </c>
      <c r="Q348" s="86">
        <v>-1.191623142842646E-2</v>
      </c>
      <c r="R348" s="86">
        <v>6.2138885860678172E-2</v>
      </c>
      <c r="S348" s="86">
        <v>0.33887591040263843</v>
      </c>
      <c r="T348" s="86">
        <v>-5.0759937646141728E-2</v>
      </c>
      <c r="U348" s="86">
        <v>0.1238981658910485</v>
      </c>
      <c r="V348" s="86">
        <v>7.0884146341463339E-2</v>
      </c>
      <c r="W348" s="86">
        <v>0.10145301905069409</v>
      </c>
      <c r="X348" s="86">
        <v>0.43899265867484433</v>
      </c>
      <c r="AC348" s="86">
        <v>-0.10155698762876909</v>
      </c>
      <c r="AD348" s="86">
        <v>-3.3693007510843163E-2</v>
      </c>
      <c r="AE348" s="86">
        <v>-8.5813036669006762E-2</v>
      </c>
      <c r="AF348" s="86">
        <v>-7.1226570207168743E-2</v>
      </c>
      <c r="AG348" s="86">
        <v>-6.8422693266832826E-2</v>
      </c>
      <c r="AH348" s="86">
        <v>-2.4564902102973081E-2</v>
      </c>
      <c r="AK348" s="86">
        <v>-0.10155698762876909</v>
      </c>
      <c r="AL348" s="86">
        <v>-0.26278195373298752</v>
      </c>
      <c r="AM348" s="86">
        <v>0.1606435120455896</v>
      </c>
      <c r="AN348" s="86">
        <v>-0.16976658000716219</v>
      </c>
      <c r="AP348" s="86">
        <v>0.18320936509945379</v>
      </c>
      <c r="AQ348" s="86">
        <v>0.11762329473970309</v>
      </c>
      <c r="AR348" s="86">
        <v>-1.435951541989182</v>
      </c>
      <c r="AS348" s="86">
        <v>1.363213773360096</v>
      </c>
      <c r="AT348" s="86">
        <v>2.8010522213562039E-2</v>
      </c>
      <c r="AU348" s="86">
        <v>-8.2121025446618923E-2</v>
      </c>
      <c r="AV348" s="86">
        <v>9.771817662040716E-3</v>
      </c>
      <c r="AW348" s="86">
        <v>3.037010346425006E-3</v>
      </c>
      <c r="BF348" s="86">
        <v>-4.5989597591020734E-3</v>
      </c>
      <c r="BG348" s="86">
        <v>3.9876794455750542E-2</v>
      </c>
      <c r="BH348" s="86">
        <v>-1.962339997884277E-2</v>
      </c>
      <c r="BI348" s="86">
        <v>-1.435122740760719E-2</v>
      </c>
      <c r="BJ348" s="86">
        <v>5.7474410203075532E-3</v>
      </c>
      <c r="BK348" s="86">
        <v>2.6940241645804001E-2</v>
      </c>
      <c r="BL348" s="86">
        <v>7.2605861465897537E-3</v>
      </c>
      <c r="BM348" s="86">
        <v>1.2522361359570629E-2</v>
      </c>
      <c r="BN348" s="86">
        <v>9.0564879246828323E-3</v>
      </c>
      <c r="BO348" s="86">
        <v>7.0990314892753759E-3</v>
      </c>
      <c r="BP348" s="86">
        <v>2.81456120034238E-2</v>
      </c>
      <c r="BQ348" s="86">
        <v>-2.3812995091607721E-3</v>
      </c>
    </row>
    <row r="349" spans="1:69" x14ac:dyDescent="0.25">
      <c r="A349" s="190">
        <v>541304</v>
      </c>
      <c r="B349" s="86" t="s">
        <v>1658</v>
      </c>
      <c r="C349" s="86" t="s">
        <v>1924</v>
      </c>
      <c r="D349" s="86" t="s">
        <v>1925</v>
      </c>
      <c r="E349" s="86" t="s">
        <v>1661</v>
      </c>
      <c r="F349" s="86" t="s">
        <v>3175</v>
      </c>
      <c r="G349" s="86" t="s">
        <v>1651</v>
      </c>
      <c r="H349" s="86" t="s">
        <v>2670</v>
      </c>
      <c r="I349" s="86" t="s">
        <v>1926</v>
      </c>
      <c r="J349" s="86">
        <v>0</v>
      </c>
      <c r="K349" s="86">
        <v>0</v>
      </c>
    </row>
    <row r="350" spans="1:69" x14ac:dyDescent="0.25">
      <c r="A350" s="190">
        <v>193915</v>
      </c>
      <c r="B350" s="86" t="s">
        <v>1662</v>
      </c>
      <c r="C350" s="86" t="s">
        <v>1663</v>
      </c>
      <c r="E350" s="86" t="s">
        <v>1664</v>
      </c>
      <c r="F350" s="86" t="s">
        <v>3176</v>
      </c>
      <c r="G350" s="86" t="s">
        <v>1651</v>
      </c>
      <c r="H350" s="86" t="s">
        <v>180</v>
      </c>
      <c r="J350" s="86">
        <v>0</v>
      </c>
      <c r="K350" s="86">
        <v>0</v>
      </c>
      <c r="L350" s="86" t="s">
        <v>2848</v>
      </c>
      <c r="M350" s="86">
        <v>1.9423001671943219E-2</v>
      </c>
      <c r="N350" s="86">
        <v>-5.9346791399967243E-2</v>
      </c>
      <c r="O350" s="86">
        <v>6.3221162764812711E-2</v>
      </c>
      <c r="P350" s="86">
        <v>6.6227629571752766E-2</v>
      </c>
      <c r="Q350" s="86">
        <v>0.2079838131770855</v>
      </c>
      <c r="R350" s="86">
        <v>8.7634735084257009E-2</v>
      </c>
      <c r="S350" s="86">
        <v>0.51994271772568146</v>
      </c>
      <c r="T350" s="86">
        <v>6.6227629571752766E-2</v>
      </c>
      <c r="U350" s="86">
        <v>0.1554533339065389</v>
      </c>
      <c r="V350" s="86">
        <v>-0.31769916695999062</v>
      </c>
      <c r="W350" s="86">
        <v>0.90895346883924066</v>
      </c>
      <c r="X350" s="86">
        <v>0.97097450612515179</v>
      </c>
      <c r="Y350" s="86">
        <v>0.48395021290533902</v>
      </c>
      <c r="Z350" s="86">
        <v>-0.25217391304347819</v>
      </c>
      <c r="AA350" s="86">
        <v>-0.14359135724774499</v>
      </c>
      <c r="AC350" s="86">
        <v>-0.14320024016811769</v>
      </c>
      <c r="AD350" s="86">
        <v>-0.26162087912087922</v>
      </c>
      <c r="AE350" s="86">
        <v>-0.47073947667804322</v>
      </c>
      <c r="AF350" s="86">
        <v>-0.28253036167089279</v>
      </c>
      <c r="AG350" s="86">
        <v>-0.1787673602530519</v>
      </c>
      <c r="AH350" s="86">
        <v>-0.29954044117647072</v>
      </c>
      <c r="AI350" s="86">
        <v>-0.29888620966815932</v>
      </c>
      <c r="AJ350" s="86">
        <v>-0.1976514702980067</v>
      </c>
      <c r="AK350" s="86">
        <v>-0.51937363761733168</v>
      </c>
      <c r="AL350" s="86">
        <v>0.47600705076752359</v>
      </c>
      <c r="AM350" s="86">
        <v>0.21162083721859021</v>
      </c>
      <c r="AN350" s="86">
        <v>0.25737275055552228</v>
      </c>
      <c r="AP350" s="86">
        <v>0.4179688865214119</v>
      </c>
      <c r="AQ350" s="86">
        <v>0.35476050070956772</v>
      </c>
      <c r="AR350" s="86">
        <v>1.13814508572212</v>
      </c>
      <c r="AS350" s="86">
        <v>0.59567798615540379</v>
      </c>
      <c r="AT350" s="86">
        <v>-3.028611824236338E-2</v>
      </c>
      <c r="AU350" s="86">
        <v>-2.2829298238882689E-2</v>
      </c>
      <c r="AV350" s="86">
        <v>0.1303008941490742</v>
      </c>
      <c r="AW350" s="86">
        <v>-5.9346791399967243E-2</v>
      </c>
      <c r="BF350" s="86">
        <v>1.6508318644942181E-2</v>
      </c>
      <c r="BG350" s="86">
        <v>-2.49947134700782E-2</v>
      </c>
      <c r="BH350" s="86">
        <v>1.9606142101153749E-2</v>
      </c>
      <c r="BI350" s="86">
        <v>1.157151365608788E-2</v>
      </c>
      <c r="BJ350" s="86">
        <v>1.7621330641769632E-2</v>
      </c>
      <c r="BK350" s="86">
        <v>-3.6368144811340319E-2</v>
      </c>
      <c r="BL350" s="86">
        <v>-2.5732298323113412E-3</v>
      </c>
      <c r="BM350" s="86">
        <v>-7.0903383927419683E-2</v>
      </c>
      <c r="BN350" s="86">
        <v>8.746275498510192E-2</v>
      </c>
      <c r="BO350" s="86">
        <v>-7.6423723812334088E-2</v>
      </c>
      <c r="BP350" s="86">
        <v>0.32852578731172999</v>
      </c>
      <c r="BQ350" s="86">
        <v>-0.26162087912087922</v>
      </c>
    </row>
    <row r="351" spans="1:69" x14ac:dyDescent="0.25">
      <c r="A351" s="190">
        <v>437103</v>
      </c>
      <c r="B351" s="86" t="s">
        <v>1667</v>
      </c>
      <c r="C351" s="86" t="s">
        <v>1699</v>
      </c>
      <c r="D351" s="86">
        <v>19</v>
      </c>
      <c r="E351" s="86" t="s">
        <v>1700</v>
      </c>
      <c r="F351" s="86" t="s">
        <v>3177</v>
      </c>
      <c r="G351" s="86" t="s">
        <v>1651</v>
      </c>
      <c r="H351" s="86" t="s">
        <v>110</v>
      </c>
      <c r="I351" s="86" t="s">
        <v>1701</v>
      </c>
      <c r="J351" s="86">
        <v>0</v>
      </c>
      <c r="K351" s="86">
        <v>0</v>
      </c>
      <c r="L351" s="86" t="s">
        <v>2848</v>
      </c>
      <c r="M351" s="86">
        <v>1.7128175849272061E-2</v>
      </c>
      <c r="N351" s="86">
        <v>3.567740118298746E-3</v>
      </c>
      <c r="O351" s="86">
        <v>2.081940597841658E-2</v>
      </c>
      <c r="P351" s="86">
        <v>2.8233370208263109E-2</v>
      </c>
      <c r="Q351" s="86">
        <v>3.3902403636891343E-2</v>
      </c>
      <c r="R351" s="86">
        <v>0.1062354463130659</v>
      </c>
      <c r="S351" s="86">
        <v>0.50422178440754295</v>
      </c>
      <c r="T351" s="86">
        <v>2.8233370208263109E-2</v>
      </c>
      <c r="U351" s="86">
        <v>8.4050263308827367E-2</v>
      </c>
      <c r="V351" s="86">
        <v>0.1787953288260602</v>
      </c>
      <c r="W351" s="86">
        <v>0.23726235741444879</v>
      </c>
      <c r="X351" s="86">
        <v>0.2547709923664121</v>
      </c>
      <c r="AC351" s="86">
        <v>-1.4481670888495911E-2</v>
      </c>
      <c r="AD351" s="86">
        <v>-1.8985735316513468E-2</v>
      </c>
      <c r="AE351" s="86">
        <v>-2.8177762719521059E-2</v>
      </c>
      <c r="AF351" s="86">
        <v>-3.1642149504653237E-2</v>
      </c>
      <c r="AG351" s="86">
        <v>-4.5794392523364633E-2</v>
      </c>
      <c r="AH351" s="86">
        <v>-1.8216682646212758E-2</v>
      </c>
      <c r="AK351" s="86">
        <v>-4.5794392523364633E-2</v>
      </c>
      <c r="AL351" s="86">
        <v>0.1118238227594588</v>
      </c>
      <c r="AM351" s="86">
        <v>0.17044967465267871</v>
      </c>
      <c r="AN351" s="86">
        <v>0.1045480736381033</v>
      </c>
      <c r="AP351" s="86">
        <v>4.9147468451192652E-2</v>
      </c>
      <c r="AQ351" s="86">
        <v>6.8539896019105928E-2</v>
      </c>
      <c r="AR351" s="86">
        <v>2.2692116132447548</v>
      </c>
      <c r="AS351" s="86">
        <v>2.4825228508782038</v>
      </c>
      <c r="AT351" s="86">
        <v>3.6073300947525588E-3</v>
      </c>
      <c r="AU351" s="86">
        <v>5.4634333365284338E-3</v>
      </c>
      <c r="AV351" s="86">
        <v>1.7190335211536571E-2</v>
      </c>
      <c r="AW351" s="86">
        <v>3.567740118298746E-3</v>
      </c>
      <c r="BF351" s="86">
        <v>3.3891235205172339E-3</v>
      </c>
      <c r="BG351" s="86">
        <v>1.6888380794013669E-2</v>
      </c>
      <c r="BH351" s="86">
        <v>-3.3215800500793198E-3</v>
      </c>
      <c r="BI351" s="86">
        <v>-7.4856439704675806E-3</v>
      </c>
      <c r="BJ351" s="86">
        <v>9.2468230189068912E-3</v>
      </c>
      <c r="BK351" s="86">
        <v>2.441521216153952E-2</v>
      </c>
      <c r="BL351" s="86">
        <v>1.4190066953132741E-2</v>
      </c>
      <c r="BM351" s="86">
        <v>5.6163168785101636E-3</v>
      </c>
      <c r="BN351" s="86">
        <v>0</v>
      </c>
      <c r="BO351" s="86">
        <v>1.8377907820283921E-3</v>
      </c>
      <c r="BP351" s="86">
        <v>9.1238233164372406E-3</v>
      </c>
      <c r="BQ351" s="86">
        <v>-5.4056639877534396E-3</v>
      </c>
    </row>
    <row r="352" spans="1:69" x14ac:dyDescent="0.25">
      <c r="A352" s="190">
        <v>383926</v>
      </c>
      <c r="B352" s="86" t="s">
        <v>355</v>
      </c>
      <c r="C352" s="86" t="s">
        <v>1029</v>
      </c>
      <c r="E352" s="86" t="s">
        <v>1648</v>
      </c>
      <c r="F352" s="86" t="s">
        <v>3033</v>
      </c>
      <c r="G352" s="86" t="s">
        <v>1651</v>
      </c>
      <c r="H352" s="86" t="s">
        <v>1232</v>
      </c>
      <c r="J352" s="86">
        <v>0</v>
      </c>
      <c r="K352" s="86">
        <v>0</v>
      </c>
      <c r="L352" s="86" t="s">
        <v>2848</v>
      </c>
      <c r="M352" s="86">
        <v>1.0932105868814769E-2</v>
      </c>
      <c r="N352" s="86">
        <v>1.0350776308222899E-2</v>
      </c>
      <c r="O352" s="86">
        <v>1.5606936416184819E-2</v>
      </c>
      <c r="P352" s="86">
        <v>-0.15650504080652919</v>
      </c>
      <c r="Q352" s="86">
        <v>-0.15447545717035599</v>
      </c>
      <c r="R352" s="86">
        <v>-0.16571699905033241</v>
      </c>
      <c r="S352" s="86">
        <v>-1.70454545454557E-3</v>
      </c>
      <c r="T352" s="86">
        <v>-0.15650504080652919</v>
      </c>
      <c r="U352" s="86">
        <v>6.4928425357873243E-2</v>
      </c>
      <c r="V352" s="86">
        <v>-0.17223867964451969</v>
      </c>
      <c r="W352" s="86">
        <v>0.30192837465564742</v>
      </c>
      <c r="X352" s="86">
        <v>0.62780269058295968</v>
      </c>
      <c r="Y352" s="86">
        <v>0.310223266745006</v>
      </c>
      <c r="AC352" s="86">
        <v>-0.2873399715504979</v>
      </c>
      <c r="AD352" s="86">
        <v>-7.5339260645765099E-2</v>
      </c>
      <c r="AE352" s="86">
        <v>-0.21087828800713329</v>
      </c>
      <c r="AF352" s="86">
        <v>-9.4650205761316844E-2</v>
      </c>
      <c r="AG352" s="86">
        <v>-9.4869992972593117E-2</v>
      </c>
      <c r="AH352" s="86">
        <v>-6.757912745936695E-2</v>
      </c>
      <c r="AI352" s="86">
        <v>-0.14899999999999999</v>
      </c>
      <c r="AK352" s="86">
        <v>-0.2978976596588655</v>
      </c>
      <c r="AL352" s="86">
        <v>-0.48025456337998601</v>
      </c>
      <c r="AM352" s="86">
        <v>0.1435351928905679</v>
      </c>
      <c r="AN352" s="86">
        <v>-0.45548619057238138</v>
      </c>
      <c r="AP352" s="86">
        <v>0.44988098132671311</v>
      </c>
      <c r="AQ352" s="86">
        <v>0.22491470586508719</v>
      </c>
      <c r="AR352" s="86">
        <v>-1.0681766954256531</v>
      </c>
      <c r="AS352" s="86">
        <v>0.63685198240463303</v>
      </c>
      <c r="AT352" s="86">
        <v>-9.0734517522803815E-2</v>
      </c>
      <c r="AU352" s="86">
        <v>-0.1087645195353748</v>
      </c>
      <c r="AV352" s="86">
        <v>5.2023121387283489E-3</v>
      </c>
      <c r="AW352" s="86">
        <v>1.0350776308222899E-2</v>
      </c>
      <c r="BF352" s="86">
        <v>3.4253578732106327E-2</v>
      </c>
      <c r="BG352" s="86">
        <v>1.9278299555115948E-2</v>
      </c>
      <c r="BH352" s="86">
        <v>3.3947623666343851E-3</v>
      </c>
      <c r="BI352" s="86">
        <v>-1.0633156114064681E-2</v>
      </c>
      <c r="BJ352" s="86">
        <v>-1.9540791402051778E-3</v>
      </c>
      <c r="BK352" s="86">
        <v>2.8879099363680719E-2</v>
      </c>
      <c r="BL352" s="86">
        <v>1.18934348239772E-2</v>
      </c>
      <c r="BM352" s="86">
        <v>-7.0992007522331813E-2</v>
      </c>
      <c r="BN352" s="86">
        <v>8.7378640776698546E-3</v>
      </c>
      <c r="BO352" s="86">
        <v>-3.6573628488931753E-2</v>
      </c>
      <c r="BP352" s="86">
        <v>6.3436563436563453E-2</v>
      </c>
      <c r="BQ352" s="86">
        <v>-3.1162790697674251E-2</v>
      </c>
    </row>
    <row r="353" spans="1:69" x14ac:dyDescent="0.25">
      <c r="A353" s="190">
        <v>465079</v>
      </c>
      <c r="B353" s="86" t="s">
        <v>1108</v>
      </c>
      <c r="C353" s="86" t="s">
        <v>1485</v>
      </c>
      <c r="E353" s="86" t="s">
        <v>1486</v>
      </c>
      <c r="F353" s="86" t="s">
        <v>3127</v>
      </c>
      <c r="G353" s="86" t="s">
        <v>1651</v>
      </c>
      <c r="H353" s="86" t="s">
        <v>367</v>
      </c>
      <c r="I353" s="86" t="s">
        <v>1500</v>
      </c>
      <c r="J353" s="86">
        <v>0</v>
      </c>
      <c r="K353" s="86">
        <v>0</v>
      </c>
      <c r="L353" s="86" t="s">
        <v>2848</v>
      </c>
      <c r="V353" s="86">
        <v>5.5936223481354519E-2</v>
      </c>
      <c r="W353" s="86">
        <v>0.20003162555344731</v>
      </c>
      <c r="AD353" s="86">
        <v>-5.4434250764525967E-2</v>
      </c>
      <c r="AE353" s="86">
        <v>-4.8249412346900937E-2</v>
      </c>
      <c r="AF353" s="86">
        <v>-3.220047184849837E-2</v>
      </c>
      <c r="AG353" s="86">
        <v>-2.9662772392078918E-2</v>
      </c>
      <c r="AK353" s="86">
        <v>-5.4434250764525967E-2</v>
      </c>
      <c r="AM353" s="86">
        <v>0.16471725970048359</v>
      </c>
      <c r="AQ353" s="86">
        <v>9.5449247849490187E-2</v>
      </c>
      <c r="AS353" s="86">
        <v>1.7225850052932561</v>
      </c>
      <c r="BF353" s="86">
        <v>2.0590253946466408E-3</v>
      </c>
      <c r="BG353" s="86">
        <v>6.8493150684934001E-4</v>
      </c>
      <c r="BH353" s="86">
        <v>-8.711343413602135E-4</v>
      </c>
    </row>
    <row r="354" spans="1:69" x14ac:dyDescent="0.25">
      <c r="A354" s="190">
        <v>515391</v>
      </c>
      <c r="B354" s="86" t="s">
        <v>1057</v>
      </c>
      <c r="C354" s="86" t="s">
        <v>1064</v>
      </c>
      <c r="D354" s="86" t="s">
        <v>2086</v>
      </c>
      <c r="E354" s="86" t="s">
        <v>1112</v>
      </c>
      <c r="F354" s="86" t="s">
        <v>2947</v>
      </c>
      <c r="G354" s="86" t="s">
        <v>1651</v>
      </c>
      <c r="H354" s="86" t="s">
        <v>367</v>
      </c>
      <c r="I354" s="86" t="s">
        <v>1113</v>
      </c>
      <c r="J354" s="86">
        <v>0</v>
      </c>
      <c r="K354" s="86">
        <v>0</v>
      </c>
      <c r="L354" s="86" t="s">
        <v>2848</v>
      </c>
      <c r="M354" s="86">
        <v>2.060606060606052E-2</v>
      </c>
      <c r="N354" s="86">
        <v>3.3763044812768588E-2</v>
      </c>
      <c r="O354" s="86">
        <v>6.649778340721979E-2</v>
      </c>
      <c r="P354" s="86">
        <v>-5.2868391451068697E-2</v>
      </c>
      <c r="Q354" s="86">
        <v>-3.8812785388127928E-2</v>
      </c>
      <c r="R354" s="86">
        <v>5.5137844611528708E-2</v>
      </c>
      <c r="S354" s="86">
        <v>0.40685045948203841</v>
      </c>
      <c r="T354" s="86">
        <v>-5.2868391451068697E-2</v>
      </c>
      <c r="U354" s="86">
        <v>0.16513761467889901</v>
      </c>
      <c r="V354" s="86">
        <v>0.24368378158109191</v>
      </c>
      <c r="W354" s="86">
        <v>0.20176297747306579</v>
      </c>
      <c r="AC354" s="86">
        <v>-0.1238372093023256</v>
      </c>
      <c r="AD354" s="86">
        <v>-0.1240694789081887</v>
      </c>
      <c r="AE354" s="86">
        <v>-9.247448979591838E-2</v>
      </c>
      <c r="AF354" s="86">
        <v>-0.10078125</v>
      </c>
      <c r="AK354" s="86">
        <v>-0.1683222958057396</v>
      </c>
      <c r="AL354" s="86">
        <v>-6.3121927487481466E-2</v>
      </c>
      <c r="AM354" s="86">
        <v>0.1853843045735413</v>
      </c>
      <c r="AN354" s="86">
        <v>-0.17633392168504691</v>
      </c>
      <c r="AP354" s="86">
        <v>0.2110832792248967</v>
      </c>
      <c r="AQ354" s="86">
        <v>0.17867282257141959</v>
      </c>
      <c r="AR354" s="86">
        <v>-0.30044892380293031</v>
      </c>
      <c r="AS354" s="86">
        <v>1.0358961442562189</v>
      </c>
      <c r="AT354" s="86">
        <v>-8.1552305961754779E-2</v>
      </c>
      <c r="AU354" s="86">
        <v>-4.3478260869565188E-2</v>
      </c>
      <c r="AV354" s="86">
        <v>3.1665611146295181E-2</v>
      </c>
      <c r="AW354" s="86">
        <v>3.3763044812768588E-2</v>
      </c>
      <c r="BF354" s="86">
        <v>4.5216251638269922E-2</v>
      </c>
      <c r="BG354" s="86">
        <v>-7.5235109717868287E-3</v>
      </c>
      <c r="BH354" s="86">
        <v>9.4756790903349764E-3</v>
      </c>
      <c r="BI354" s="86">
        <v>-6.6332916145181553E-2</v>
      </c>
      <c r="BJ354" s="86">
        <v>-4.8927613941018737E-2</v>
      </c>
      <c r="BK354" s="86">
        <v>4.4397463002114217E-2</v>
      </c>
      <c r="BL354" s="86">
        <v>8.4345479082321262E-2</v>
      </c>
      <c r="BM354" s="86">
        <v>4.9159925326695657E-2</v>
      </c>
      <c r="BN354" s="86">
        <v>-1.1402508551880961E-3</v>
      </c>
      <c r="BO354" s="86">
        <v>-5.8219178082191791E-2</v>
      </c>
      <c r="BP354" s="86">
        <v>7.575757575757569E-2</v>
      </c>
      <c r="BQ354" s="86">
        <v>2.254791431792524E-3</v>
      </c>
    </row>
    <row r="355" spans="1:69" x14ac:dyDescent="0.25">
      <c r="A355" s="190">
        <v>560443</v>
      </c>
      <c r="B355" s="86" t="s">
        <v>1579</v>
      </c>
      <c r="C355" s="86" t="s">
        <v>1580</v>
      </c>
      <c r="D355" s="86">
        <v>30</v>
      </c>
      <c r="E355" s="86" t="s">
        <v>1668</v>
      </c>
      <c r="F355" s="86" t="s">
        <v>3178</v>
      </c>
      <c r="G355" s="86" t="s">
        <v>110</v>
      </c>
      <c r="H355" s="86" t="s">
        <v>110</v>
      </c>
      <c r="J355" s="86">
        <v>0</v>
      </c>
      <c r="K355" s="86">
        <v>0</v>
      </c>
      <c r="L355" s="86" t="s">
        <v>2848</v>
      </c>
      <c r="M355" s="86">
        <v>6.0060060060058706E-3</v>
      </c>
      <c r="N355" s="86">
        <v>3.6195819382855993E-4</v>
      </c>
      <c r="O355" s="86">
        <v>1.589781290203995E-2</v>
      </c>
      <c r="P355" s="86">
        <v>-1.619649372608345E-2</v>
      </c>
      <c r="Q355" s="86">
        <v>-6.9169960474309011E-3</v>
      </c>
      <c r="R355" s="86">
        <v>2.2191400832177521E-2</v>
      </c>
      <c r="T355" s="86">
        <v>-1.619649372608345E-2</v>
      </c>
      <c r="U355" s="86">
        <v>3.652799557236408E-2</v>
      </c>
      <c r="V355" s="86">
        <v>4.5722002507958097E-2</v>
      </c>
      <c r="AC355" s="86">
        <v>-4.8090399439383279E-2</v>
      </c>
      <c r="AD355" s="86">
        <v>-1.9574391667414759E-2</v>
      </c>
      <c r="AE355" s="86">
        <v>-6.5987638199704088E-2</v>
      </c>
      <c r="AF355" s="86">
        <v>-3.8390871289043678E-2</v>
      </c>
      <c r="AK355" s="86">
        <v>-6.5987638199704088E-2</v>
      </c>
      <c r="AL355" s="86">
        <v>-8.9311034607148954E-2</v>
      </c>
      <c r="AM355" s="86">
        <v>3.7595429833151783E-2</v>
      </c>
      <c r="AN355" s="86">
        <v>-5.6650256070609473E-2</v>
      </c>
      <c r="AP355" s="86">
        <v>7.5908002955880502E-2</v>
      </c>
      <c r="AQ355" s="86">
        <v>5.0490376850111873E-2</v>
      </c>
      <c r="AR355" s="86">
        <v>-1.180492803211592</v>
      </c>
      <c r="AS355" s="86">
        <v>0.73870736507756807</v>
      </c>
      <c r="AT355" s="86">
        <v>1.112396547121142E-2</v>
      </c>
      <c r="AU355" s="86">
        <v>-3.9429677873613962E-2</v>
      </c>
      <c r="AV355" s="86">
        <v>1.5530233412975439E-2</v>
      </c>
      <c r="AW355" s="86">
        <v>3.6195819382855993E-4</v>
      </c>
      <c r="BF355" s="86">
        <v>-3.689696522460983E-3</v>
      </c>
      <c r="BG355" s="86">
        <v>1.194333857976115E-2</v>
      </c>
      <c r="BH355" s="86">
        <v>-4.3915827996339196E-3</v>
      </c>
      <c r="BI355" s="86">
        <v>2.848741040249791E-3</v>
      </c>
      <c r="BJ355" s="86">
        <v>9.3466507834691903E-3</v>
      </c>
      <c r="BK355" s="86">
        <v>9.1693145710394219E-3</v>
      </c>
      <c r="BL355" s="86">
        <v>-1.0435408420294889E-2</v>
      </c>
      <c r="BM355" s="86">
        <v>1.727272727272799E-3</v>
      </c>
      <c r="BN355" s="86">
        <v>6.2921348314604053E-4</v>
      </c>
      <c r="BO355" s="86">
        <v>9.8814229249022389E-4</v>
      </c>
      <c r="BP355" s="86">
        <v>1.0410122947141611E-2</v>
      </c>
      <c r="BQ355" s="86">
        <v>-7.1567414737586654E-3</v>
      </c>
    </row>
    <row r="356" spans="1:69" x14ac:dyDescent="0.25">
      <c r="A356" s="190">
        <v>530545</v>
      </c>
      <c r="B356" s="86" t="s">
        <v>1579</v>
      </c>
      <c r="C356" s="86" t="s">
        <v>1580</v>
      </c>
      <c r="D356" s="86">
        <v>30</v>
      </c>
      <c r="E356" s="86" t="s">
        <v>1669</v>
      </c>
      <c r="F356" s="86" t="s">
        <v>3179</v>
      </c>
      <c r="G356" s="86" t="s">
        <v>111</v>
      </c>
      <c r="H356" s="86" t="s">
        <v>1644</v>
      </c>
      <c r="I356" s="86" t="s">
        <v>1644</v>
      </c>
      <c r="J356" s="86">
        <v>0</v>
      </c>
      <c r="K356" s="86">
        <v>0</v>
      </c>
      <c r="L356" s="86" t="s">
        <v>2848</v>
      </c>
      <c r="M356" s="86">
        <v>2.919352876779024E-3</v>
      </c>
      <c r="N356" s="86">
        <v>-6.0639136498674702E-5</v>
      </c>
      <c r="O356" s="86">
        <v>9.4270323212537477E-3</v>
      </c>
      <c r="P356" s="86">
        <v>4.7649301143583227E-2</v>
      </c>
      <c r="Q356" s="86">
        <v>6.3939609007032772E-2</v>
      </c>
      <c r="R356" s="86">
        <v>0.1000667111407605</v>
      </c>
      <c r="S356" s="86">
        <v>0.61192570869990237</v>
      </c>
      <c r="T356" s="86">
        <v>4.7649301143583227E-2</v>
      </c>
      <c r="U356" s="86">
        <v>9.3055555555555669E-2</v>
      </c>
      <c r="V356" s="86">
        <v>0.29066953482118851</v>
      </c>
      <c r="AC356" s="86">
        <v>-6.0639136498689582E-5</v>
      </c>
      <c r="AD356" s="86">
        <v>-2.5038520801232761E-3</v>
      </c>
      <c r="AE356" s="86">
        <v>-4.8587492191305958E-4</v>
      </c>
      <c r="AF356" s="86">
        <v>-5.2485640720935653E-3</v>
      </c>
      <c r="AK356" s="86">
        <v>-5.2485640720935653E-3</v>
      </c>
      <c r="AL356" s="86">
        <v>0.21454766649876639</v>
      </c>
      <c r="AM356" s="86">
        <v>0.14482497235048369</v>
      </c>
      <c r="AN356" s="86">
        <v>0.18086361571238491</v>
      </c>
      <c r="AP356" s="86">
        <v>1.7580735540511198E-2</v>
      </c>
      <c r="AQ356" s="86">
        <v>2.514162277322915E-2</v>
      </c>
      <c r="AR356" s="86">
        <v>12.18662606104502</v>
      </c>
      <c r="AS356" s="86">
        <v>5.748521368952539</v>
      </c>
      <c r="AT356" s="86">
        <v>1.365946632782711E-2</v>
      </c>
      <c r="AU356" s="86">
        <v>1.8865559385772501E-2</v>
      </c>
      <c r="AV356" s="86">
        <v>9.4882468168462353E-3</v>
      </c>
      <c r="AW356" s="86">
        <v>-6.0639136498674702E-5</v>
      </c>
      <c r="BF356" s="86">
        <v>8.4722222222222143E-3</v>
      </c>
      <c r="BG356" s="86">
        <v>1.9900840104668971E-2</v>
      </c>
      <c r="BH356" s="86">
        <v>1.2693268516642989E-2</v>
      </c>
      <c r="BI356" s="86">
        <v>7.3338222548169352E-3</v>
      </c>
      <c r="BJ356" s="86">
        <v>8.4055860745251287E-3</v>
      </c>
      <c r="BK356" s="86">
        <v>4.7912838015227166E-3</v>
      </c>
      <c r="BL356" s="86">
        <v>1.175778953556694E-3</v>
      </c>
      <c r="BM356" s="86">
        <v>7.111633065831624E-3</v>
      </c>
      <c r="BN356" s="86">
        <v>-4.5143815297299378E-4</v>
      </c>
      <c r="BO356" s="86">
        <v>2.7098522485320409E-3</v>
      </c>
      <c r="BP356" s="86">
        <v>-2.5738369474292982E-4</v>
      </c>
      <c r="BQ356" s="86">
        <v>1.143811849376686E-2</v>
      </c>
    </row>
    <row r="357" spans="1:69" x14ac:dyDescent="0.25">
      <c r="A357" s="190">
        <v>583254</v>
      </c>
      <c r="B357" s="86" t="s">
        <v>1579</v>
      </c>
      <c r="C357" s="86" t="s">
        <v>1580</v>
      </c>
      <c r="D357" s="86">
        <v>30</v>
      </c>
      <c r="E357" s="86" t="s">
        <v>1670</v>
      </c>
      <c r="F357" s="86" t="s">
        <v>3180</v>
      </c>
      <c r="G357" s="86" t="s">
        <v>420</v>
      </c>
      <c r="H357" s="86" t="s">
        <v>420</v>
      </c>
      <c r="J357" s="86">
        <v>0</v>
      </c>
      <c r="K357" s="86">
        <v>0</v>
      </c>
      <c r="L357" s="86" t="s">
        <v>2848</v>
      </c>
      <c r="AE357" s="86">
        <v>-3.3959806475623348E-2</v>
      </c>
      <c r="AF357" s="86">
        <v>-1.3846000597669109E-2</v>
      </c>
      <c r="AK357" s="86">
        <v>-3.3959806475623348E-2</v>
      </c>
      <c r="AM357" s="86">
        <v>3.3393753944695133E-2</v>
      </c>
      <c r="AQ357" s="86">
        <v>3.1271473420369511E-2</v>
      </c>
      <c r="AS357" s="86">
        <v>1.0583427557559539</v>
      </c>
    </row>
    <row r="358" spans="1:69" x14ac:dyDescent="0.25">
      <c r="A358" s="190">
        <v>403208</v>
      </c>
      <c r="B358" s="86" t="s">
        <v>1673</v>
      </c>
      <c r="C358" s="86" t="s">
        <v>1674</v>
      </c>
      <c r="D358" s="86">
        <v>40</v>
      </c>
      <c r="E358" s="86" t="s">
        <v>1675</v>
      </c>
      <c r="F358" s="86" t="s">
        <v>3124</v>
      </c>
      <c r="G358" s="86" t="s">
        <v>420</v>
      </c>
      <c r="H358" s="86" t="s">
        <v>420</v>
      </c>
      <c r="I358" s="86" t="s">
        <v>1676</v>
      </c>
      <c r="J358" s="86">
        <v>0</v>
      </c>
      <c r="K358" s="86">
        <v>0</v>
      </c>
      <c r="L358" s="86" t="s">
        <v>2848</v>
      </c>
      <c r="M358" s="86">
        <v>2.2440857837718431E-2</v>
      </c>
      <c r="N358" s="86">
        <v>1.33299247680958E-2</v>
      </c>
      <c r="O358" s="86">
        <v>2.4517224827382611E-2</v>
      </c>
      <c r="P358" s="86">
        <v>1.5741113592268711E-2</v>
      </c>
      <c r="Q358" s="86">
        <v>0.12852320331882711</v>
      </c>
      <c r="R358" s="86">
        <v>6.2167438655591052E-2</v>
      </c>
      <c r="S358" s="86">
        <v>0.45760664005043078</v>
      </c>
      <c r="T358" s="86">
        <v>1.5741113592268711E-2</v>
      </c>
      <c r="U358" s="86">
        <v>0.1099959366111338</v>
      </c>
      <c r="V358" s="86">
        <v>0.1121655820679681</v>
      </c>
      <c r="W358" s="86">
        <v>0.16862952204911541</v>
      </c>
      <c r="X358" s="86">
        <v>0.41867086236607459</v>
      </c>
      <c r="Y358" s="86">
        <v>0.33323344321246617</v>
      </c>
      <c r="AC358" s="86">
        <v>-4.0161835121190773E-2</v>
      </c>
      <c r="AD358" s="86">
        <v>-0.14225099674457731</v>
      </c>
      <c r="AE358" s="86">
        <v>-0.12750558902656209</v>
      </c>
      <c r="AF358" s="86">
        <v>-0.1133859063795369</v>
      </c>
      <c r="AG358" s="86">
        <v>-5.6167611284467969E-2</v>
      </c>
      <c r="AH358" s="86">
        <v>-4.8867792389697268E-2</v>
      </c>
      <c r="AI358" s="86">
        <v>-2.3997600239975582E-3</v>
      </c>
      <c r="AK358" s="86">
        <v>-0.14225099674457731</v>
      </c>
      <c r="AL358" s="86">
        <v>0.14631966386274001</v>
      </c>
      <c r="AM358" s="86">
        <v>9.0846754333353541E-2</v>
      </c>
      <c r="AN358" s="86">
        <v>5.7365442772872699E-2</v>
      </c>
      <c r="AP358" s="86">
        <v>0.16657822432723859</v>
      </c>
      <c r="AQ358" s="86">
        <v>9.67974765605083E-2</v>
      </c>
      <c r="AR358" s="86">
        <v>0.87659625298593447</v>
      </c>
      <c r="AS358" s="86">
        <v>0.93544729637987012</v>
      </c>
      <c r="AT358" s="86">
        <v>-3.2214372002782321E-3</v>
      </c>
      <c r="AU358" s="86">
        <v>1.237651033824227E-2</v>
      </c>
      <c r="AV358" s="86">
        <v>1.104013587859543E-2</v>
      </c>
      <c r="AW358" s="86">
        <v>1.33299247680958E-2</v>
      </c>
      <c r="BF358" s="86">
        <v>8.9800893945550575E-2</v>
      </c>
      <c r="BG358" s="86">
        <v>-4.7390007457121519E-2</v>
      </c>
      <c r="BH358" s="86">
        <v>1.7026106696935269E-2</v>
      </c>
      <c r="BI358" s="86">
        <v>-3.3482142857142787E-2</v>
      </c>
      <c r="BJ358" s="86">
        <v>8.8596002229831994E-2</v>
      </c>
      <c r="BK358" s="86">
        <v>-8.3909433410146672E-2</v>
      </c>
      <c r="BL358" s="86">
        <v>-2.455579956079057E-2</v>
      </c>
      <c r="BM358" s="86">
        <v>-3.4506753990994787E-2</v>
      </c>
      <c r="BN358" s="86">
        <v>-8.6286843272449509E-3</v>
      </c>
      <c r="BO358" s="86">
        <v>-3.4001708219790761E-2</v>
      </c>
      <c r="BP358" s="86">
        <v>0.122815881436571</v>
      </c>
      <c r="BQ358" s="86">
        <v>4.2116507076641392E-2</v>
      </c>
    </row>
    <row r="359" spans="1:69" x14ac:dyDescent="0.25">
      <c r="A359" s="190">
        <v>520597</v>
      </c>
      <c r="B359" s="86" t="s">
        <v>1665</v>
      </c>
      <c r="D359" s="86" t="s">
        <v>2656</v>
      </c>
      <c r="E359" s="86" t="s">
        <v>1666</v>
      </c>
      <c r="F359" s="86" t="s">
        <v>3181</v>
      </c>
      <c r="G359" s="86" t="s">
        <v>110</v>
      </c>
      <c r="H359" s="86" t="s">
        <v>98</v>
      </c>
      <c r="I359" s="86" t="s">
        <v>98</v>
      </c>
      <c r="J359" s="86">
        <v>0</v>
      </c>
      <c r="K359" s="86">
        <v>1</v>
      </c>
      <c r="L359" s="86" t="s">
        <v>2848</v>
      </c>
      <c r="U359" s="86">
        <v>0.13894131392109291</v>
      </c>
      <c r="V359" s="86">
        <v>4.5967287084038189E-2</v>
      </c>
      <c r="W359" s="86">
        <v>6.44386631979188E-2</v>
      </c>
      <c r="AC359" s="86">
        <v>0</v>
      </c>
      <c r="AD359" s="86">
        <v>-7.5383648927577519E-3</v>
      </c>
      <c r="AE359" s="86">
        <v>-6.1667709357403752E-3</v>
      </c>
      <c r="AF359" s="86">
        <v>-7.5009869719700464E-3</v>
      </c>
      <c r="AK359" s="86">
        <v>-1.161855393690223E-2</v>
      </c>
      <c r="AM359" s="86">
        <v>8.0091516426942677E-2</v>
      </c>
      <c r="AQ359" s="86">
        <v>2.34850974778095E-2</v>
      </c>
      <c r="AS359" s="86">
        <v>3.3976311962897161</v>
      </c>
      <c r="BF359" s="86">
        <v>-1.7075581917858069E-3</v>
      </c>
      <c r="BG359" s="86">
        <v>8.1022686352172357E-4</v>
      </c>
      <c r="BH359" s="86">
        <v>-1.5291895295491691E-3</v>
      </c>
      <c r="BI359" s="86">
        <v>-1.8018018018040041E-4</v>
      </c>
      <c r="BJ359" s="86">
        <v>2.2526581366013598E-3</v>
      </c>
      <c r="BK359" s="86">
        <v>6.2033624022295184E-3</v>
      </c>
      <c r="BL359" s="86">
        <v>-7.1479628305926024E-4</v>
      </c>
      <c r="BM359" s="86">
        <v>3.1741773962803872E-2</v>
      </c>
      <c r="BN359" s="86">
        <v>2.857876272781712E-2</v>
      </c>
      <c r="BO359" s="86">
        <v>2.770152233591228E-2</v>
      </c>
      <c r="BP359" s="86">
        <v>2.347417840375576E-2</v>
      </c>
      <c r="BQ359" s="86">
        <v>-3.2247915683498718E-3</v>
      </c>
    </row>
    <row r="360" spans="1:69" x14ac:dyDescent="0.25">
      <c r="A360" s="190">
        <v>426852</v>
      </c>
      <c r="B360" s="86" t="s">
        <v>1510</v>
      </c>
      <c r="C360" s="86" t="s">
        <v>1896</v>
      </c>
      <c r="D360" s="86">
        <v>9</v>
      </c>
      <c r="E360" s="86" t="s">
        <v>1680</v>
      </c>
      <c r="F360" s="86" t="s">
        <v>2857</v>
      </c>
      <c r="G360" s="86" t="s">
        <v>110</v>
      </c>
      <c r="H360" s="86" t="s">
        <v>1681</v>
      </c>
      <c r="I360" s="86" t="s">
        <v>1897</v>
      </c>
      <c r="J360" s="86">
        <v>0</v>
      </c>
      <c r="K360" s="86">
        <v>0</v>
      </c>
      <c r="L360" s="86" t="s">
        <v>2848</v>
      </c>
      <c r="M360" s="86">
        <v>3.0163518018733182E-3</v>
      </c>
      <c r="N360" s="86">
        <v>1.0563008344777189E-3</v>
      </c>
      <c r="O360" s="86">
        <v>4.8775315449050014E-3</v>
      </c>
      <c r="P360" s="86">
        <v>7.5483733786945173E-3</v>
      </c>
      <c r="Q360" s="86">
        <v>1.423373287671237E-2</v>
      </c>
      <c r="R360" s="86">
        <v>4.0057067603160627E-2</v>
      </c>
      <c r="S360" s="86">
        <v>0.32684634231711568</v>
      </c>
      <c r="T360" s="86">
        <v>7.5483733786945173E-3</v>
      </c>
      <c r="U360" s="86">
        <v>4.2562624695189573E-2</v>
      </c>
      <c r="V360" s="86">
        <v>9.2450202821335647E-2</v>
      </c>
      <c r="W360" s="86">
        <v>0.19627725066994989</v>
      </c>
      <c r="X360" s="86">
        <v>0.17286782195039069</v>
      </c>
      <c r="AC360" s="86">
        <v>-4.7714982504512928E-4</v>
      </c>
      <c r="AD360" s="86">
        <v>-7.4978577549275269E-4</v>
      </c>
      <c r="AE360" s="86">
        <v>-5.3330370534970572E-3</v>
      </c>
      <c r="AF360" s="86">
        <v>-3.8575286100034329E-4</v>
      </c>
      <c r="AG360" s="86">
        <v>-2.8740838343078261E-2</v>
      </c>
      <c r="AH360" s="86">
        <v>-3.513703443430938E-4</v>
      </c>
      <c r="AK360" s="86">
        <v>-2.8740838343078261E-2</v>
      </c>
      <c r="AL360" s="86">
        <v>2.932868082120188E-2</v>
      </c>
      <c r="AM360" s="86">
        <v>0.13681082144140211</v>
      </c>
      <c r="AN360" s="86">
        <v>2.7221145343168999E-2</v>
      </c>
      <c r="AP360" s="86">
        <v>4.258264450398383E-3</v>
      </c>
      <c r="AQ360" s="86">
        <v>4.65369510580569E-2</v>
      </c>
      <c r="AR360" s="86">
        <v>6.8175343666252788</v>
      </c>
      <c r="AS360" s="86">
        <v>2.9334325036176931</v>
      </c>
      <c r="AT360" s="86">
        <v>1.435254093131944E-3</v>
      </c>
      <c r="AU360" s="86">
        <v>7.4313923244329061E-4</v>
      </c>
      <c r="AV360" s="86">
        <v>3.8171986003603391E-3</v>
      </c>
      <c r="AW360" s="86">
        <v>1.0563008344777189E-3</v>
      </c>
      <c r="BF360" s="86">
        <v>7.2046109510082168E-4</v>
      </c>
      <c r="BG360" s="86">
        <v>1.218364069335953E-3</v>
      </c>
      <c r="BH360" s="86">
        <v>4.701587477183411E-3</v>
      </c>
      <c r="BI360" s="86">
        <v>1.0295089187403629E-2</v>
      </c>
      <c r="BJ360" s="86">
        <v>1.0844095689608309E-2</v>
      </c>
      <c r="BK360" s="86">
        <v>3.9353099730459204E-3</v>
      </c>
      <c r="BL360" s="86">
        <v>1.235031949739618E-3</v>
      </c>
      <c r="BM360" s="86">
        <v>9.6535449962464881E-4</v>
      </c>
      <c r="BO360" s="86">
        <v>-8.561643835616195E-4</v>
      </c>
      <c r="BP360" s="86">
        <v>5.3020565552699406E-3</v>
      </c>
      <c r="BQ360" s="86">
        <v>1.8106294600064301E-3</v>
      </c>
    </row>
    <row r="361" spans="1:69" x14ac:dyDescent="0.25">
      <c r="A361" s="190">
        <v>471531</v>
      </c>
      <c r="B361" s="86" t="s">
        <v>1684</v>
      </c>
      <c r="E361" s="86" t="s">
        <v>1685</v>
      </c>
      <c r="F361" s="86" t="s">
        <v>3182</v>
      </c>
      <c r="G361" s="86" t="s">
        <v>111</v>
      </c>
      <c r="H361" s="86" t="s">
        <v>1686</v>
      </c>
      <c r="J361" s="86">
        <v>0</v>
      </c>
      <c r="K361" s="86">
        <v>0</v>
      </c>
      <c r="L361" s="86" t="s">
        <v>2848</v>
      </c>
      <c r="V361" s="86">
        <v>-1.051483760417482E-2</v>
      </c>
      <c r="W361" s="86">
        <v>9.922945205479472E-2</v>
      </c>
      <c r="AD361" s="86">
        <v>-3.0636292223095172E-3</v>
      </c>
      <c r="AE361" s="86">
        <v>-3.0851470026727921E-2</v>
      </c>
      <c r="AF361" s="86">
        <v>-4.8698572628043876E-3</v>
      </c>
      <c r="AG361" s="86">
        <v>-9.7751710654925706E-4</v>
      </c>
      <c r="AK361" s="86">
        <v>-3.1844215349370042E-2</v>
      </c>
      <c r="AM361" s="86">
        <v>7.9402128451847576E-2</v>
      </c>
      <c r="AQ361" s="86">
        <v>2.784001952029885E-2</v>
      </c>
      <c r="AS361" s="86">
        <v>2.8413885200668929</v>
      </c>
      <c r="BF361" s="86">
        <v>-2.0465994962216572E-3</v>
      </c>
      <c r="BG361" s="86">
        <v>1.025398327811899E-3</v>
      </c>
      <c r="BH361" s="86">
        <v>3.0730438893704641E-3</v>
      </c>
      <c r="BI361" s="86">
        <v>-1.0212097407696909E-3</v>
      </c>
      <c r="BJ361" s="86">
        <v>-1.0222536761815839E-3</v>
      </c>
      <c r="BK361" s="86">
        <v>2.141057934508828E-2</v>
      </c>
      <c r="BL361" s="86">
        <v>4.0073982737360847E-3</v>
      </c>
    </row>
    <row r="362" spans="1:69" x14ac:dyDescent="0.25">
      <c r="A362" s="190">
        <v>533824</v>
      </c>
      <c r="B362" s="86" t="s">
        <v>1123</v>
      </c>
      <c r="E362" s="86" t="s">
        <v>1687</v>
      </c>
      <c r="F362" s="86" t="s">
        <v>3183</v>
      </c>
      <c r="G362" s="86" t="s">
        <v>1972</v>
      </c>
      <c r="H362" s="86" t="s">
        <v>1688</v>
      </c>
      <c r="J362" s="86">
        <v>0</v>
      </c>
      <c r="K362" s="86">
        <v>0</v>
      </c>
    </row>
    <row r="363" spans="1:69" x14ac:dyDescent="0.25">
      <c r="A363" s="190">
        <v>503308</v>
      </c>
      <c r="B363" s="86" t="s">
        <v>1689</v>
      </c>
      <c r="E363" s="86" t="s">
        <v>1690</v>
      </c>
      <c r="F363" s="86" t="s">
        <v>3147</v>
      </c>
      <c r="G363" s="86" t="s">
        <v>111</v>
      </c>
      <c r="H363" s="86" t="s">
        <v>1686</v>
      </c>
      <c r="J363" s="86">
        <v>0</v>
      </c>
      <c r="K363" s="86">
        <v>0</v>
      </c>
      <c r="L363" s="86" t="s">
        <v>2848</v>
      </c>
      <c r="M363" s="86">
        <v>3.5605289928788419E-3</v>
      </c>
      <c r="N363" s="86">
        <v>1.777100787001773E-3</v>
      </c>
      <c r="O363" s="86">
        <v>1.535294622180294E-2</v>
      </c>
      <c r="P363" s="86">
        <v>1.9023844366015341E-2</v>
      </c>
      <c r="Q363" s="86">
        <v>7.7455174296896301E-2</v>
      </c>
      <c r="R363" s="86">
        <v>3.397676652982784E-2</v>
      </c>
      <c r="S363" s="86">
        <v>0.14476356251813161</v>
      </c>
      <c r="T363" s="86">
        <v>1.9023844366015341E-2</v>
      </c>
      <c r="U363" s="86">
        <v>2.4969119463561059E-2</v>
      </c>
      <c r="V363" s="86">
        <v>4.6537396121883567E-2</v>
      </c>
      <c r="W363" s="86">
        <v>6.8047337278106523E-2</v>
      </c>
      <c r="AC363" s="86">
        <v>-2.658890127798165E-3</v>
      </c>
      <c r="AD363" s="86">
        <v>-1.002615518744557E-2</v>
      </c>
      <c r="AE363" s="86">
        <v>-9.3951324266284483E-3</v>
      </c>
      <c r="AF363" s="86">
        <v>0</v>
      </c>
      <c r="AG363" s="86">
        <v>0</v>
      </c>
      <c r="AK363" s="86">
        <v>0</v>
      </c>
      <c r="AL363" s="86">
        <v>9.0047202647614455E-2</v>
      </c>
      <c r="AM363" s="86">
        <v>3.6268232344957019E-2</v>
      </c>
      <c r="AN363" s="86">
        <v>6.9620722293554094E-2</v>
      </c>
      <c r="AP363" s="86">
        <v>1.797215289830438E-2</v>
      </c>
      <c r="AQ363" s="86">
        <v>2.8726608260210309E-2</v>
      </c>
      <c r="AR363" s="86">
        <v>4.9938027217456984</v>
      </c>
      <c r="AS363" s="86">
        <v>1.252163688476513</v>
      </c>
      <c r="AT363" s="86">
        <v>3.6153912369802921E-3</v>
      </c>
      <c r="AU363" s="86">
        <v>0</v>
      </c>
      <c r="AV363" s="86">
        <v>1.355176258684287E-2</v>
      </c>
      <c r="AW363" s="86">
        <v>1.777100787001773E-3</v>
      </c>
      <c r="BF363" s="86">
        <v>2.73513322745722E-3</v>
      </c>
      <c r="BG363" s="86">
        <v>1.8477782666079801E-3</v>
      </c>
      <c r="BH363" s="86">
        <v>3.6887405585805939E-3</v>
      </c>
      <c r="BI363" s="86">
        <v>-4.5502275113756818E-3</v>
      </c>
      <c r="BJ363" s="86">
        <v>-9.6694796061869148E-4</v>
      </c>
      <c r="BK363" s="86">
        <v>9.6788385393731247E-4</v>
      </c>
      <c r="BL363" s="86">
        <v>0</v>
      </c>
      <c r="BM363" s="86">
        <v>0</v>
      </c>
      <c r="BN363" s="86">
        <v>-3.5043035306516868E-2</v>
      </c>
      <c r="BO363" s="86">
        <v>5.5429143533266563E-2</v>
      </c>
      <c r="BP363" s="86">
        <v>0</v>
      </c>
      <c r="BQ363" s="86">
        <v>1.8109692997585469E-3</v>
      </c>
    </row>
    <row r="364" spans="1:69" x14ac:dyDescent="0.25">
      <c r="A364" s="190">
        <v>433868</v>
      </c>
      <c r="B364" s="86" t="s">
        <v>1691</v>
      </c>
      <c r="E364" s="86" t="s">
        <v>1692</v>
      </c>
      <c r="F364" s="86" t="s">
        <v>3184</v>
      </c>
      <c r="G364" s="86" t="s">
        <v>1972</v>
      </c>
      <c r="H364" s="86" t="s">
        <v>425</v>
      </c>
      <c r="J364" s="86">
        <v>0</v>
      </c>
      <c r="K364" s="86">
        <v>0</v>
      </c>
      <c r="L364" s="86" t="s">
        <v>2848</v>
      </c>
      <c r="V364" s="86">
        <v>7.9522184300341081E-2</v>
      </c>
      <c r="W364" s="86">
        <v>8.5185185185185253E-2</v>
      </c>
      <c r="X364" s="86">
        <v>0.33742817515355661</v>
      </c>
      <c r="AD364" s="86">
        <v>-3.299321806073239E-3</v>
      </c>
      <c r="AE364" s="86">
        <v>-5.0888946147900141E-3</v>
      </c>
      <c r="AF364" s="86">
        <v>-7.7411256015063028E-3</v>
      </c>
      <c r="AG364" s="86">
        <v>-5.647405467343187E-3</v>
      </c>
      <c r="AH364" s="86">
        <v>-1.1297740451909601E-2</v>
      </c>
      <c r="AK364" s="86">
        <v>-1.1297740451909601E-2</v>
      </c>
      <c r="AM364" s="86">
        <v>0.1329833544374075</v>
      </c>
      <c r="AQ364" s="86">
        <v>5.3801265824791583E-2</v>
      </c>
      <c r="AS364" s="86">
        <v>2.4662159117422462</v>
      </c>
      <c r="BF364" s="86">
        <v>6.5760354094215323E-3</v>
      </c>
      <c r="BG364" s="86">
        <v>7.3497078962245777E-3</v>
      </c>
      <c r="BH364" s="86">
        <v>8.6056373160390276E-3</v>
      </c>
      <c r="BI364" s="86">
        <v>1.143811054779276E-2</v>
      </c>
      <c r="BJ364" s="86">
        <v>-1.039183324163973E-3</v>
      </c>
      <c r="BK364" s="86">
        <v>6.914698323338575E-3</v>
      </c>
      <c r="BL364" s="86">
        <v>6.8064418109996527E-3</v>
      </c>
      <c r="BM364" s="86">
        <v>1.0140641033379531E-2</v>
      </c>
    </row>
    <row r="365" spans="1:69" x14ac:dyDescent="0.25">
      <c r="A365" s="190">
        <v>429983</v>
      </c>
      <c r="B365" s="86" t="s">
        <v>1693</v>
      </c>
      <c r="C365" s="86" t="s">
        <v>2755</v>
      </c>
      <c r="D365" s="86" t="s">
        <v>2756</v>
      </c>
      <c r="E365" s="86" t="s">
        <v>1694</v>
      </c>
      <c r="F365" s="86" t="s">
        <v>3185</v>
      </c>
      <c r="G365" s="86" t="s">
        <v>1972</v>
      </c>
      <c r="H365" s="86" t="s">
        <v>425</v>
      </c>
      <c r="I365" s="86" t="s">
        <v>2757</v>
      </c>
      <c r="J365" s="86">
        <v>0</v>
      </c>
      <c r="K365" s="86">
        <v>0</v>
      </c>
      <c r="L365" s="86" t="s">
        <v>2848</v>
      </c>
      <c r="M365" s="86">
        <v>1.1760862463248149E-3</v>
      </c>
      <c r="N365" s="86">
        <v>3.917216165045811E-4</v>
      </c>
      <c r="O365" s="86">
        <v>3.2737510639690992E-3</v>
      </c>
      <c r="P365" s="86">
        <v>4.1035396426387649E-2</v>
      </c>
      <c r="Q365" s="86">
        <v>5.6321522128774282E-2</v>
      </c>
      <c r="R365" s="86">
        <v>7.7263779527559029E-2</v>
      </c>
      <c r="S365" s="86">
        <v>0.20606060606060611</v>
      </c>
      <c r="T365" s="86">
        <v>4.1035396426387649E-2</v>
      </c>
      <c r="U365" s="86">
        <v>6.0523092441818527E-2</v>
      </c>
      <c r="V365" s="86">
        <v>4.3298504096820123E-2</v>
      </c>
      <c r="W365" s="86">
        <v>6.9458959723450509E-2</v>
      </c>
      <c r="X365" s="86">
        <v>0.1478268893605241</v>
      </c>
      <c r="AC365" s="86">
        <v>-1.5716063126186609E-3</v>
      </c>
      <c r="AD365" s="86">
        <v>-1.295430010795267E-3</v>
      </c>
      <c r="AE365" s="86">
        <v>-7.6888623469692271E-3</v>
      </c>
      <c r="AF365" s="86">
        <v>-1.2811273921050361E-2</v>
      </c>
      <c r="AG365" s="86">
        <v>-1.7987533392698131E-2</v>
      </c>
      <c r="AH365" s="86">
        <v>-6.8438801825033788E-3</v>
      </c>
      <c r="AK365" s="86">
        <v>-1.7987533392698131E-2</v>
      </c>
      <c r="AL365" s="86">
        <v>8.2523239156350181E-2</v>
      </c>
      <c r="AM365" s="86">
        <v>4.4673228261808313E-2</v>
      </c>
      <c r="AN365" s="86">
        <v>0.154454371095649</v>
      </c>
      <c r="AP365" s="86">
        <v>3.5771077807606133E-2</v>
      </c>
      <c r="AQ365" s="86">
        <v>2.103224779801546E-2</v>
      </c>
      <c r="AR365" s="86">
        <v>2.29865655740555</v>
      </c>
      <c r="AS365" s="86">
        <v>2.1098748978016149</v>
      </c>
      <c r="AT365" s="86">
        <v>7.2015761940349421E-3</v>
      </c>
      <c r="AU365" s="86">
        <v>2.846543001686341E-2</v>
      </c>
      <c r="AV365" s="86">
        <v>2.8809009362926741E-3</v>
      </c>
      <c r="AW365" s="86">
        <v>3.917216165045811E-4</v>
      </c>
      <c r="BF365" s="86">
        <v>3.9628215289286839E-3</v>
      </c>
      <c r="BG365" s="86">
        <v>8.6837950337304015E-3</v>
      </c>
      <c r="BH365" s="86">
        <v>8.822483102098877E-3</v>
      </c>
      <c r="BI365" s="86">
        <v>2.891600253896565E-3</v>
      </c>
      <c r="BJ365" s="86">
        <v>3.1645569620253329E-3</v>
      </c>
      <c r="BK365" s="86">
        <v>3.5050823694355859E-3</v>
      </c>
      <c r="BL365" s="86">
        <v>4.2612644079635942E-3</v>
      </c>
      <c r="BM365" s="86">
        <v>4.4518642181412549E-3</v>
      </c>
      <c r="BN365" s="86">
        <v>2.5571912364363851E-3</v>
      </c>
      <c r="BO365" s="86">
        <v>5.3770853439956126E-3</v>
      </c>
      <c r="BP365" s="86">
        <v>3.2227098189798742E-3</v>
      </c>
      <c r="BQ365" s="86">
        <v>4.8470780993992157E-3</v>
      </c>
    </row>
    <row r="366" spans="1:69" x14ac:dyDescent="0.25">
      <c r="A366" s="190">
        <v>533724</v>
      </c>
      <c r="B366" s="86" t="s">
        <v>1695</v>
      </c>
      <c r="C366" s="86" t="s">
        <v>1571</v>
      </c>
      <c r="D366" s="86" t="s">
        <v>1901</v>
      </c>
      <c r="E366" s="86" t="s">
        <v>1696</v>
      </c>
      <c r="F366" s="86" t="s">
        <v>3186</v>
      </c>
      <c r="G366" s="86" t="s">
        <v>111</v>
      </c>
      <c r="H366" s="86" t="s">
        <v>1697</v>
      </c>
      <c r="I366" s="86" t="s">
        <v>1902</v>
      </c>
      <c r="J366" s="86">
        <v>0</v>
      </c>
      <c r="K366" s="86">
        <v>0</v>
      </c>
      <c r="L366" s="86" t="s">
        <v>2848</v>
      </c>
      <c r="M366" s="86">
        <v>0</v>
      </c>
      <c r="N366" s="86">
        <v>2.5510204081631289E-3</v>
      </c>
      <c r="O366" s="86">
        <v>1.1289117622644399E-2</v>
      </c>
      <c r="P366" s="86">
        <v>5.2345167141746529E-2</v>
      </c>
      <c r="Q366" s="86">
        <v>4.386941992974025E-2</v>
      </c>
      <c r="R366" s="86">
        <v>7.2730474597164863E-2</v>
      </c>
      <c r="S366" s="86">
        <v>1.3645061985190001E-2</v>
      </c>
      <c r="T366" s="86">
        <v>5.2345167141746529E-2</v>
      </c>
      <c r="U366" s="86">
        <v>1.188707280832091E-2</v>
      </c>
      <c r="V366" s="86">
        <v>-0.1196522006771316</v>
      </c>
      <c r="W366" s="86">
        <v>9.9399373995431972E-2</v>
      </c>
      <c r="AC366" s="86">
        <v>-5.3124209461168498E-3</v>
      </c>
      <c r="AD366" s="86">
        <v>-1.0681934712015E-2</v>
      </c>
      <c r="AE366" s="86">
        <v>-0.17023904671946541</v>
      </c>
      <c r="AF366" s="86">
        <v>-7.7265277452587362E-3</v>
      </c>
      <c r="AG366" s="86">
        <v>-8.6611996682943466E-3</v>
      </c>
      <c r="AK366" s="86">
        <v>-0.17481653709220379</v>
      </c>
      <c r="AL366" s="86">
        <v>0.1195097002355088</v>
      </c>
      <c r="AM366" s="86">
        <v>5.0262316927625283E-2</v>
      </c>
      <c r="AN366" s="86">
        <v>0.1998762788627719</v>
      </c>
      <c r="AP366" s="86">
        <v>3.4193818162390179E-2</v>
      </c>
      <c r="AQ366" s="86">
        <v>7.8075006000375258E-2</v>
      </c>
      <c r="AR366" s="86">
        <v>3.486357770311765</v>
      </c>
      <c r="AS366" s="86">
        <v>0.63995512647098529</v>
      </c>
      <c r="AT366" s="86">
        <v>2.4358642135268171E-2</v>
      </c>
      <c r="AU366" s="86">
        <v>1.9394552660426889E-2</v>
      </c>
      <c r="AV366" s="86">
        <v>8.7158628704240293E-3</v>
      </c>
      <c r="AW366" s="86">
        <v>2.5510204081631289E-3</v>
      </c>
      <c r="BF366" s="86">
        <v>-1.8355038895201401E-3</v>
      </c>
      <c r="BG366" s="86">
        <v>3.6777583187392882E-3</v>
      </c>
      <c r="BH366" s="86">
        <v>-4.5367300645612341E-3</v>
      </c>
      <c r="BI366" s="86">
        <v>1.8404907975460021E-3</v>
      </c>
      <c r="BJ366" s="86">
        <v>3.5867378182137259E-3</v>
      </c>
      <c r="BK366" s="86">
        <v>7.3221757322174952E-3</v>
      </c>
      <c r="BL366" s="86">
        <v>-3.634475597092401E-3</v>
      </c>
      <c r="BM366" s="86">
        <v>8.1639742921661984E-3</v>
      </c>
      <c r="BN366" s="86">
        <v>2.6632302405498192E-3</v>
      </c>
      <c r="BO366" s="86">
        <v>0</v>
      </c>
      <c r="BP366" s="86">
        <v>8.5682460800273752E-4</v>
      </c>
      <c r="BQ366" s="86">
        <v>-1.0681934712014949E-2</v>
      </c>
    </row>
    <row r="367" spans="1:69" x14ac:dyDescent="0.25">
      <c r="A367" s="190">
        <v>448124</v>
      </c>
      <c r="B367" s="86" t="s">
        <v>1708</v>
      </c>
      <c r="E367" s="86" t="s">
        <v>1709</v>
      </c>
      <c r="F367" s="86" t="s">
        <v>3187</v>
      </c>
      <c r="G367" s="86" t="s">
        <v>1972</v>
      </c>
      <c r="H367" s="86" t="s">
        <v>425</v>
      </c>
      <c r="I367" s="86" t="s">
        <v>210</v>
      </c>
      <c r="J367" s="86">
        <v>0</v>
      </c>
      <c r="K367" s="86">
        <v>1</v>
      </c>
      <c r="L367" s="86" t="s">
        <v>2848</v>
      </c>
      <c r="M367" s="86">
        <v>1.4646292047082449E-4</v>
      </c>
      <c r="N367" s="86">
        <v>-3.415800517250211E-4</v>
      </c>
      <c r="O367" s="86">
        <v>2.2014578543125829E-3</v>
      </c>
      <c r="P367" s="86">
        <v>3.4071980213012942E-2</v>
      </c>
      <c r="Q367" s="86">
        <v>7.7813437154732323E-2</v>
      </c>
      <c r="R367" s="86">
        <v>0.15622530759679409</v>
      </c>
      <c r="S367" s="86">
        <v>0.41752006642679218</v>
      </c>
      <c r="T367" s="86">
        <v>3.4071980213012942E-2</v>
      </c>
      <c r="U367" s="86">
        <v>0.1235821234119783</v>
      </c>
      <c r="V367" s="86">
        <v>0.14821568116697059</v>
      </c>
      <c r="W367" s="86">
        <v>8.9464349059950488E-2</v>
      </c>
      <c r="X367" s="86">
        <v>0.40234802507213191</v>
      </c>
      <c r="AC367" s="86">
        <v>-3.4158005172504999E-4</v>
      </c>
      <c r="AD367" s="86">
        <v>-3.694651281759889E-3</v>
      </c>
      <c r="AE367" s="86">
        <v>-9.0661831368983668E-4</v>
      </c>
      <c r="AF367" s="86">
        <v>0</v>
      </c>
      <c r="AG367" s="86">
        <v>-6.6014475463294147E-3</v>
      </c>
      <c r="AH367" s="86">
        <v>-1.0000000000000011E-3</v>
      </c>
      <c r="AK367" s="86">
        <v>-6.7996373526745301E-3</v>
      </c>
      <c r="AL367" s="86">
        <v>0.15249502420258981</v>
      </c>
      <c r="AM367" s="86">
        <v>0.17671487725072499</v>
      </c>
      <c r="AN367" s="86">
        <v>0.1271119054096608</v>
      </c>
      <c r="AP367" s="86">
        <v>2.1237590581239231E-2</v>
      </c>
      <c r="AQ367" s="86">
        <v>5.0115666641918258E-2</v>
      </c>
      <c r="AR367" s="86">
        <v>7.1664065201730009</v>
      </c>
      <c r="AS367" s="86">
        <v>3.520197824022004</v>
      </c>
      <c r="AT367" s="86">
        <v>1.519357932461762E-2</v>
      </c>
      <c r="AU367" s="86">
        <v>1.3225934765314079E-2</v>
      </c>
      <c r="AV367" s="86">
        <v>2.5439068538721799E-3</v>
      </c>
      <c r="AW367" s="86">
        <v>-3.415800517250211E-4</v>
      </c>
      <c r="BF367" s="86">
        <v>-3.7999092558984589E-3</v>
      </c>
      <c r="BG367" s="86">
        <v>1.7648733276403039E-3</v>
      </c>
      <c r="BH367" s="86">
        <v>6.4787451693566478E-3</v>
      </c>
      <c r="BI367" s="86">
        <v>3.670242800677626E-3</v>
      </c>
      <c r="BJ367" s="86">
        <v>-5.6258790436014561E-4</v>
      </c>
      <c r="BK367" s="86">
        <v>1.035744441317199E-2</v>
      </c>
      <c r="BL367" s="86">
        <v>7.9113042509331155E-3</v>
      </c>
      <c r="BM367" s="86">
        <v>1.464816759714771E-2</v>
      </c>
      <c r="BN367" s="86">
        <v>1.7723281216534659E-2</v>
      </c>
      <c r="BO367" s="86">
        <v>2.1307939180301941E-2</v>
      </c>
      <c r="BP367" s="86">
        <v>1.267257366577379E-2</v>
      </c>
      <c r="BQ367" s="86">
        <v>5.4303694681283599E-3</v>
      </c>
    </row>
    <row r="368" spans="1:69" x14ac:dyDescent="0.25">
      <c r="A368" s="190">
        <v>325360</v>
      </c>
      <c r="B368" s="86" t="s">
        <v>1710</v>
      </c>
      <c r="C368" s="86" t="s">
        <v>1711</v>
      </c>
      <c r="D368" s="86" t="s">
        <v>2541</v>
      </c>
      <c r="E368" s="86" t="s">
        <v>1712</v>
      </c>
      <c r="F368" s="86" t="s">
        <v>3188</v>
      </c>
      <c r="G368" s="86" t="s">
        <v>111</v>
      </c>
      <c r="H368" s="86" t="s">
        <v>1713</v>
      </c>
      <c r="I368" s="86" t="s">
        <v>2542</v>
      </c>
      <c r="J368" s="86">
        <v>0</v>
      </c>
      <c r="K368" s="86">
        <v>0</v>
      </c>
      <c r="L368" s="86" t="s">
        <v>2848</v>
      </c>
      <c r="M368" s="86">
        <v>2.946954813359381E-3</v>
      </c>
      <c r="N368" s="86">
        <v>8.0975110808045869E-4</v>
      </c>
      <c r="O368" s="86">
        <v>4.7922639168200831E-3</v>
      </c>
      <c r="P368" s="86">
        <v>4.1282369634622278E-2</v>
      </c>
      <c r="R368" s="86">
        <v>7.5228937728937684E-2</v>
      </c>
      <c r="S368" s="86">
        <v>0.2398627243928195</v>
      </c>
      <c r="T368" s="86">
        <v>4.1282369634622278E-2</v>
      </c>
      <c r="U368" s="86">
        <v>4.5380800074166672E-2</v>
      </c>
      <c r="V368" s="86">
        <v>8.1895687061183553E-2</v>
      </c>
      <c r="W368" s="86">
        <v>7.7604842196281831E-2</v>
      </c>
      <c r="X368" s="86">
        <v>0.20665145092924669</v>
      </c>
      <c r="Y368" s="86">
        <v>0.15179510289920389</v>
      </c>
      <c r="Z368" s="86">
        <v>0.27029863562637152</v>
      </c>
      <c r="AC368" s="86">
        <v>-3.8509263617308748E-4</v>
      </c>
      <c r="AD368" s="86">
        <v>-3.1234439364446641E-3</v>
      </c>
      <c r="AE368" s="86">
        <v>-2.7057608107443599E-3</v>
      </c>
      <c r="AF368" s="86">
        <v>-6.4132163562669719E-3</v>
      </c>
      <c r="AG368" s="86">
        <v>-5.3446705132099244E-3</v>
      </c>
      <c r="AH368" s="86">
        <v>-6.7703445502078014E-3</v>
      </c>
      <c r="AI368" s="86">
        <v>-5.3800763623741603E-3</v>
      </c>
      <c r="AJ368" s="86">
        <v>0</v>
      </c>
      <c r="AK368" s="86">
        <v>-6.7703445502078014E-3</v>
      </c>
      <c r="AL368" s="86">
        <v>0.17540178638269691</v>
      </c>
      <c r="AM368" s="86">
        <v>0.12944089169158629</v>
      </c>
      <c r="AN368" s="86">
        <v>0.15543281414641741</v>
      </c>
      <c r="AP368" s="86">
        <v>2.9835563936056238E-2</v>
      </c>
      <c r="AQ368" s="86">
        <v>4.3838792159170359E-2</v>
      </c>
      <c r="AR368" s="86">
        <v>5.8689679930149321</v>
      </c>
      <c r="AS368" s="86">
        <v>2.9458629844148101</v>
      </c>
      <c r="AT368" s="86">
        <v>1.095246541326711E-2</v>
      </c>
      <c r="AU368" s="86">
        <v>2.3202772051405859E-2</v>
      </c>
      <c r="AV368" s="86">
        <v>3.9792905737880968E-3</v>
      </c>
      <c r="AW368" s="86">
        <v>8.0975110808045869E-4</v>
      </c>
      <c r="BF368" s="86">
        <v>3.754693366708306E-3</v>
      </c>
      <c r="BG368" s="86">
        <v>3.9715525999814982E-3</v>
      </c>
      <c r="BH368" s="86">
        <v>4.5078196872125886E-3</v>
      </c>
      <c r="BI368" s="86">
        <v>4.8997160912171989E-3</v>
      </c>
      <c r="BJ368" s="86">
        <v>5.2403736614261556E-3</v>
      </c>
      <c r="BK368" s="86">
        <v>2.447869446962736E-3</v>
      </c>
      <c r="BL368" s="86">
        <v>4.2959211359319127E-3</v>
      </c>
      <c r="BM368" s="86">
        <v>5.6283488675763493E-3</v>
      </c>
      <c r="BP368" s="86">
        <v>3.8437472065790961E-3</v>
      </c>
      <c r="BQ368" s="86">
        <v>3.8280067657794352E-3</v>
      </c>
    </row>
    <row r="369" spans="1:69" x14ac:dyDescent="0.25">
      <c r="A369" s="190">
        <v>311178</v>
      </c>
      <c r="B369" s="86" t="s">
        <v>442</v>
      </c>
      <c r="C369" s="86" t="s">
        <v>1714</v>
      </c>
      <c r="E369" s="86" t="s">
        <v>1715</v>
      </c>
      <c r="F369" s="86" t="s">
        <v>3189</v>
      </c>
      <c r="G369" s="86" t="s">
        <v>515</v>
      </c>
      <c r="H369" s="86" t="s">
        <v>515</v>
      </c>
      <c r="I369" s="86" t="s">
        <v>1617</v>
      </c>
      <c r="J369" s="86">
        <v>0</v>
      </c>
      <c r="K369" s="86">
        <v>0</v>
      </c>
      <c r="L369" s="86" t="s">
        <v>2848</v>
      </c>
      <c r="M369" s="86">
        <v>2.844435250310307E-3</v>
      </c>
      <c r="N369" s="86">
        <v>2.6370217166495902E-3</v>
      </c>
      <c r="O369" s="86">
        <v>1.390849673202621E-2</v>
      </c>
      <c r="P369" s="86">
        <v>2.0417828763879431E-2</v>
      </c>
      <c r="Q369" s="86">
        <v>3.0833023231088271E-2</v>
      </c>
      <c r="R369" s="86">
        <v>3.4241826230732242E-2</v>
      </c>
      <c r="S369" s="86">
        <v>0.19682755215405501</v>
      </c>
      <c r="T369" s="86">
        <v>2.0417828763879431E-2</v>
      </c>
      <c r="U369" s="86">
        <v>3.9323999124917908E-2</v>
      </c>
      <c r="V369" s="86">
        <v>7.8829360396506898E-2</v>
      </c>
      <c r="W369" s="86">
        <v>9.2855300490069625E-2</v>
      </c>
      <c r="X369" s="86">
        <v>0.22544448834452771</v>
      </c>
      <c r="Y369" s="86">
        <v>0.111062335381914</v>
      </c>
      <c r="Z369" s="86">
        <v>8.8910133843212114E-2</v>
      </c>
      <c r="AC369" s="86">
        <v>-1.2083485902599731E-2</v>
      </c>
      <c r="AD369" s="86">
        <v>-1.332487309644664E-2</v>
      </c>
      <c r="AE369" s="86">
        <v>-8.9400458177348232E-3</v>
      </c>
      <c r="AF369" s="86">
        <v>-1.5643651441854568E-2</v>
      </c>
      <c r="AG369" s="86">
        <v>-1.498679919242126E-2</v>
      </c>
      <c r="AH369" s="86">
        <v>-1.475898885225322E-2</v>
      </c>
      <c r="AI369" s="86">
        <v>-5.6897759103642963E-3</v>
      </c>
      <c r="AJ369" s="86">
        <v>-2.6044178643772789E-3</v>
      </c>
      <c r="AK369" s="86">
        <v>-1.5643651441854568E-2</v>
      </c>
      <c r="AL369" s="86">
        <v>7.8427477775592225E-2</v>
      </c>
      <c r="AM369" s="86">
        <v>9.8180420431922544E-2</v>
      </c>
      <c r="AN369" s="86">
        <v>7.4855630357195668E-2</v>
      </c>
      <c r="AP369" s="86">
        <v>3.1200235732366851E-2</v>
      </c>
      <c r="AQ369" s="86">
        <v>3.6069850207318767E-2</v>
      </c>
      <c r="AR369" s="86">
        <v>2.504136887212971</v>
      </c>
      <c r="AS369" s="86">
        <v>2.71369587843837</v>
      </c>
      <c r="AT369" s="86">
        <v>5.9990527811397687E-3</v>
      </c>
      <c r="AU369" s="86">
        <v>-1.5692838834544529E-3</v>
      </c>
      <c r="AV369" s="86">
        <v>1.1241830065359389E-2</v>
      </c>
      <c r="AW369" s="86">
        <v>2.6370217166495902E-3</v>
      </c>
      <c r="BF369" s="86">
        <v>7.9851236053378738E-3</v>
      </c>
      <c r="BG369" s="86">
        <v>6.7824199674444419E-3</v>
      </c>
      <c r="BH369" s="86">
        <v>7.9223928860145953E-3</v>
      </c>
      <c r="BI369" s="86">
        <v>1.283285210137874E-3</v>
      </c>
      <c r="BJ369" s="86">
        <v>1.0680337498669699E-4</v>
      </c>
      <c r="BK369" s="86">
        <v>7.3686458778299269E-3</v>
      </c>
      <c r="BL369" s="86">
        <v>-1.749178416198482E-3</v>
      </c>
      <c r="BM369" s="86">
        <v>-7.0620718950776817E-3</v>
      </c>
      <c r="BN369" s="86">
        <v>2.6587259385291162E-4</v>
      </c>
      <c r="BO369" s="86">
        <v>-4.359151560257235E-3</v>
      </c>
      <c r="BP369" s="86">
        <v>1.2547386406108311E-2</v>
      </c>
      <c r="BQ369" s="86">
        <v>1.8980334264775409E-3</v>
      </c>
    </row>
    <row r="370" spans="1:69" x14ac:dyDescent="0.25">
      <c r="A370" s="190">
        <v>299045</v>
      </c>
      <c r="B370" s="86" t="s">
        <v>1716</v>
      </c>
      <c r="C370" s="86" t="s">
        <v>1717</v>
      </c>
      <c r="E370" s="86" t="s">
        <v>1718</v>
      </c>
      <c r="F370" s="86" t="s">
        <v>3190</v>
      </c>
      <c r="G370" s="86" t="s">
        <v>515</v>
      </c>
      <c r="H370" s="86" t="s">
        <v>515</v>
      </c>
      <c r="I370" s="86" t="s">
        <v>1617</v>
      </c>
      <c r="J370" s="86">
        <v>0</v>
      </c>
      <c r="K370" s="86">
        <v>0</v>
      </c>
      <c r="L370" s="86" t="s">
        <v>2848</v>
      </c>
      <c r="U370" s="86">
        <v>7.0166441325935969E-2</v>
      </c>
      <c r="V370" s="86">
        <v>9.2775626655797749E-2</v>
      </c>
      <c r="W370" s="86">
        <v>8.6220254565578358E-2</v>
      </c>
      <c r="X370" s="86">
        <v>0.19510582010582</v>
      </c>
      <c r="Y370" s="86">
        <v>7.5391180654338585E-2</v>
      </c>
      <c r="Z370" s="86">
        <v>0.36372453928225029</v>
      </c>
      <c r="AC370" s="86">
        <v>-6.4275230941897715E-2</v>
      </c>
      <c r="AD370" s="86">
        <v>-1.0022573363431051E-2</v>
      </c>
      <c r="AE370" s="86">
        <v>-2.9224845757758581E-2</v>
      </c>
      <c r="AF370" s="86">
        <v>-2.4418142033021749E-2</v>
      </c>
      <c r="AG370" s="86">
        <v>-8.5809351468099683E-3</v>
      </c>
      <c r="AH370" s="86">
        <v>-2.7044430135222172E-2</v>
      </c>
      <c r="AI370" s="86">
        <v>-3.8834951456310718E-2</v>
      </c>
      <c r="AJ370" s="86">
        <v>-2.1717670286278291E-2</v>
      </c>
      <c r="AK370" s="86">
        <v>-3.8834951456310718E-2</v>
      </c>
      <c r="AL370" s="86">
        <v>-0.15972843933180789</v>
      </c>
      <c r="AM370" s="86">
        <v>0.1261646648214152</v>
      </c>
      <c r="AP370" s="86">
        <v>0.1083189401696639</v>
      </c>
      <c r="AQ370" s="86">
        <v>7.5484964751915309E-2</v>
      </c>
      <c r="AR370" s="86">
        <v>-1.4773617215012</v>
      </c>
      <c r="AS370" s="86">
        <v>1.667442631080905</v>
      </c>
      <c r="AT370" s="86">
        <v>9.2358630304087974E-3</v>
      </c>
      <c r="AU370" s="86">
        <v>-6.2937062937063137E-2</v>
      </c>
      <c r="AV370" s="86">
        <v>1.8695892429545061E-2</v>
      </c>
      <c r="BF370" s="86">
        <v>-4.6622220150122073E-3</v>
      </c>
      <c r="BG370" s="86">
        <v>1.096070073539757E-2</v>
      </c>
      <c r="BH370" s="86">
        <v>1.853310475837366E-3</v>
      </c>
      <c r="BI370" s="86">
        <v>9.711880867595557E-4</v>
      </c>
      <c r="BJ370" s="86">
        <v>9.9796710404729261E-3</v>
      </c>
      <c r="BK370" s="86">
        <v>1.2991765782250701E-2</v>
      </c>
      <c r="BL370" s="86">
        <v>-7.3157514450866712E-3</v>
      </c>
      <c r="BM370" s="86">
        <v>2.774997725411676E-3</v>
      </c>
      <c r="BN370" s="86">
        <v>2.1624543857277079E-3</v>
      </c>
      <c r="BO370" s="86">
        <v>6.6082265677680496E-3</v>
      </c>
      <c r="BP370" s="86">
        <v>2.1123615576991831E-2</v>
      </c>
      <c r="BQ370" s="86">
        <v>-1.087949867270122E-3</v>
      </c>
    </row>
    <row r="371" spans="1:69" x14ac:dyDescent="0.25">
      <c r="A371" s="190">
        <v>463972</v>
      </c>
      <c r="B371" s="86" t="s">
        <v>1719</v>
      </c>
      <c r="C371" s="86" t="s">
        <v>1720</v>
      </c>
      <c r="E371" s="86" t="s">
        <v>1721</v>
      </c>
      <c r="F371" s="86" t="s">
        <v>3191</v>
      </c>
      <c r="G371" s="86" t="s">
        <v>515</v>
      </c>
      <c r="H371" s="86" t="s">
        <v>515</v>
      </c>
      <c r="I371" s="86" t="s">
        <v>1617</v>
      </c>
      <c r="J371" s="86">
        <v>0</v>
      </c>
      <c r="K371" s="86">
        <v>0</v>
      </c>
      <c r="L371" s="86" t="s">
        <v>2848</v>
      </c>
      <c r="W371" s="86">
        <v>2.7409372236958381E-2</v>
      </c>
      <c r="AD371" s="86">
        <v>-2.5402201524133048E-3</v>
      </c>
      <c r="AE371" s="86">
        <v>-4.8510638297872277E-2</v>
      </c>
      <c r="AF371" s="86">
        <v>-3.738317757009349E-2</v>
      </c>
      <c r="AG371" s="86">
        <v>-3.8972542072630678E-2</v>
      </c>
      <c r="AK371" s="86">
        <v>-5.0127442650807083E-2</v>
      </c>
      <c r="AL371" s="86">
        <v>-0.14325787954647479</v>
      </c>
      <c r="AM371" s="86">
        <v>4.9951916569551891E-2</v>
      </c>
      <c r="AP371" s="86">
        <v>9.2131549581066535E-2</v>
      </c>
      <c r="AQ371" s="86">
        <v>6.5810352176602166E-2</v>
      </c>
      <c r="AR371" s="86">
        <v>-1.5581600091138419</v>
      </c>
      <c r="AS371" s="86">
        <v>0.75450287589819987</v>
      </c>
      <c r="AT371" s="86">
        <v>1.4431239388794649E-2</v>
      </c>
      <c r="AU371" s="86">
        <v>-2.8451882845188289E-2</v>
      </c>
      <c r="AV371" s="86">
        <v>1.1284722222222319E-2</v>
      </c>
      <c r="BO371" s="86">
        <v>5.2356020942407877E-3</v>
      </c>
      <c r="BP371" s="86">
        <v>1.302083333333348E-2</v>
      </c>
      <c r="BQ371" s="86">
        <v>8.4961767204738692E-4</v>
      </c>
    </row>
    <row r="372" spans="1:69" x14ac:dyDescent="0.25">
      <c r="A372" s="190">
        <v>187978</v>
      </c>
      <c r="B372" s="86" t="s">
        <v>1722</v>
      </c>
      <c r="C372" s="86" t="s">
        <v>1723</v>
      </c>
      <c r="E372" s="86" t="s">
        <v>1724</v>
      </c>
      <c r="F372" s="86" t="s">
        <v>3192</v>
      </c>
      <c r="G372" s="86" t="s">
        <v>515</v>
      </c>
      <c r="H372" s="86" t="s">
        <v>515</v>
      </c>
      <c r="I372" s="86" t="s">
        <v>1617</v>
      </c>
      <c r="J372" s="86">
        <v>0</v>
      </c>
      <c r="K372" s="86">
        <v>0</v>
      </c>
      <c r="L372" s="86" t="s">
        <v>2848</v>
      </c>
      <c r="M372" s="86">
        <v>3.1921161159016657E-2</v>
      </c>
      <c r="N372" s="86">
        <v>1.213490229039715E-2</v>
      </c>
      <c r="O372" s="86">
        <v>4.3659606738529977E-2</v>
      </c>
      <c r="P372" s="86">
        <v>7.0448358242124476E-2</v>
      </c>
      <c r="Q372" s="86">
        <v>2.702558635394459E-2</v>
      </c>
      <c r="R372" s="86">
        <v>8.3877137713771477E-2</v>
      </c>
      <c r="S372" s="86">
        <v>0.17956409942451329</v>
      </c>
      <c r="T372" s="86">
        <v>7.0448358242124476E-2</v>
      </c>
      <c r="U372" s="86">
        <v>0.14855465509539931</v>
      </c>
      <c r="V372" s="86">
        <v>-5.585010242197852E-2</v>
      </c>
      <c r="W372" s="86">
        <v>4.9045632663380127E-2</v>
      </c>
      <c r="X372" s="86">
        <v>0.37678384963452838</v>
      </c>
      <c r="Y372" s="86">
        <v>5.0265033814659077E-2</v>
      </c>
      <c r="Z372" s="86">
        <v>4.5716375605753262E-4</v>
      </c>
      <c r="AA372" s="86">
        <v>6.5361387103058499E-2</v>
      </c>
      <c r="AC372" s="86">
        <v>-9.3677214111231075E-2</v>
      </c>
      <c r="AD372" s="86">
        <v>-9.531485622172535E-2</v>
      </c>
      <c r="AE372" s="86">
        <v>-6.765302469872328E-2</v>
      </c>
      <c r="AF372" s="86">
        <v>-3.2806945982168878E-2</v>
      </c>
      <c r="AG372" s="86">
        <v>-6.0898449857639952E-2</v>
      </c>
      <c r="AH372" s="86">
        <v>-1.8617479744871442E-2</v>
      </c>
      <c r="AI372" s="86">
        <v>-2.678490634331741E-2</v>
      </c>
      <c r="AJ372" s="86">
        <v>-2.135678391959803E-2</v>
      </c>
      <c r="AK372" s="86">
        <v>-0.17040195517653789</v>
      </c>
      <c r="AL372" s="86">
        <v>0.50291506173665534</v>
      </c>
      <c r="AM372" s="86">
        <v>8.8662567859950192E-2</v>
      </c>
      <c r="AN372" s="86">
        <v>0.27523980037007562</v>
      </c>
      <c r="AP372" s="86">
        <v>0.25276944873270252</v>
      </c>
      <c r="AQ372" s="86">
        <v>9.8320290021053955E-2</v>
      </c>
      <c r="AR372" s="86">
        <v>1.9884414341534149</v>
      </c>
      <c r="AS372" s="86">
        <v>0.89874380204325965</v>
      </c>
      <c r="AT372" s="86">
        <v>-9.7894327462636932E-2</v>
      </c>
      <c r="AU372" s="86">
        <v>0.12914947342489369</v>
      </c>
      <c r="AV372" s="86">
        <v>3.114674177996846E-2</v>
      </c>
      <c r="AW372" s="86">
        <v>1.213490229039715E-2</v>
      </c>
      <c r="BF372" s="86">
        <v>6.3748324931401923E-2</v>
      </c>
      <c r="BG372" s="86">
        <v>-1.8056388722255571E-2</v>
      </c>
      <c r="BH372" s="86">
        <v>5.5898344431547287E-2</v>
      </c>
      <c r="BI372" s="86">
        <v>5.0798426290210592E-2</v>
      </c>
      <c r="BJ372" s="86">
        <v>-1.304922365378269E-2</v>
      </c>
      <c r="BK372" s="86">
        <v>4.5578800557880113E-2</v>
      </c>
      <c r="BL372" s="86">
        <v>2.326325899050263E-2</v>
      </c>
      <c r="BM372" s="86">
        <v>-5.5845239336740023E-2</v>
      </c>
      <c r="BN372" s="86">
        <v>2.0341564233655959E-2</v>
      </c>
      <c r="BO372" s="86">
        <v>-1.407249466950955E-2</v>
      </c>
      <c r="BP372" s="86">
        <v>6.8122837370243614E-3</v>
      </c>
      <c r="BQ372" s="86">
        <v>-3.810389055151775E-2</v>
      </c>
    </row>
    <row r="373" spans="1:69" x14ac:dyDescent="0.25">
      <c r="A373" s="190">
        <v>431825</v>
      </c>
      <c r="B373" s="86" t="s">
        <v>1725</v>
      </c>
      <c r="C373" s="86" t="s">
        <v>1726</v>
      </c>
      <c r="E373" s="86" t="s">
        <v>1727</v>
      </c>
      <c r="F373" s="86" t="s">
        <v>3193</v>
      </c>
      <c r="G373" s="86" t="s">
        <v>515</v>
      </c>
      <c r="H373" s="86" t="s">
        <v>515</v>
      </c>
      <c r="I373" s="86" t="s">
        <v>1617</v>
      </c>
      <c r="J373" s="86">
        <v>0</v>
      </c>
      <c r="K373" s="86">
        <v>0</v>
      </c>
      <c r="L373" s="86" t="s">
        <v>2848</v>
      </c>
      <c r="U373" s="86">
        <v>1.022564015887761E-2</v>
      </c>
      <c r="V373" s="86">
        <v>3.119825708060997E-2</v>
      </c>
      <c r="W373" s="86">
        <v>4.9862763037511471E-2</v>
      </c>
      <c r="X373" s="86">
        <v>7.0623959251640667E-2</v>
      </c>
      <c r="AC373" s="86">
        <v>-5.7797624062684287E-2</v>
      </c>
      <c r="AD373" s="86">
        <v>-3.1483151594654417E-2</v>
      </c>
      <c r="AE373" s="86">
        <v>-8.6367485182048988E-3</v>
      </c>
      <c r="AF373" s="86">
        <v>-1.757862990090495E-2</v>
      </c>
      <c r="AG373" s="86">
        <v>-7.5618031992244579E-3</v>
      </c>
      <c r="AH373" s="86">
        <v>-9.8183603338231713E-4</v>
      </c>
      <c r="AK373" s="86">
        <v>-8.3135197179634288E-2</v>
      </c>
      <c r="AL373" s="86">
        <v>-9.4116896249025306E-2</v>
      </c>
      <c r="AM373" s="86">
        <v>3.1730466645630617E-2</v>
      </c>
      <c r="AP373" s="86">
        <v>9.4933688583244705E-2</v>
      </c>
      <c r="AQ373" s="86">
        <v>3.0618785937461021E-2</v>
      </c>
      <c r="AR373" s="86">
        <v>-0.99453328156177012</v>
      </c>
      <c r="AS373" s="86">
        <v>1.0265805483404771</v>
      </c>
      <c r="AT373" s="86">
        <v>-2.9529864480508761E-2</v>
      </c>
      <c r="AU373" s="86">
        <v>-1.379191449013017E-2</v>
      </c>
      <c r="AV373" s="86">
        <v>9.7476066144472906E-3</v>
      </c>
      <c r="BF373" s="86">
        <v>2.281754415617288E-3</v>
      </c>
      <c r="BG373" s="86">
        <v>9.1062394603711461E-3</v>
      </c>
      <c r="BH373" s="86">
        <v>3.9271390374331361E-3</v>
      </c>
      <c r="BI373" s="86">
        <v>-6.1589679567207734E-3</v>
      </c>
      <c r="BJ373" s="86">
        <v>9.2119587974215378E-4</v>
      </c>
      <c r="BK373" s="86">
        <v>-1.6733601070950679E-4</v>
      </c>
      <c r="BL373" s="86">
        <v>1.7656903765690179E-2</v>
      </c>
      <c r="BM373" s="86">
        <v>-2.1790971137241929E-2</v>
      </c>
      <c r="BN373" s="86">
        <v>-4.3160690571050209E-3</v>
      </c>
      <c r="BO373" s="86">
        <v>-5.6685561853950786E-3</v>
      </c>
      <c r="BP373" s="86">
        <v>5.7847082494968394E-3</v>
      </c>
      <c r="BQ373" s="86">
        <v>-1.9203473323869959E-3</v>
      </c>
    </row>
    <row r="374" spans="1:69" x14ac:dyDescent="0.25">
      <c r="A374" s="190">
        <v>275853</v>
      </c>
      <c r="B374" s="86" t="s">
        <v>1728</v>
      </c>
      <c r="C374" s="86" t="s">
        <v>1729</v>
      </c>
      <c r="E374" s="86" t="s">
        <v>1730</v>
      </c>
      <c r="F374" s="86" t="s">
        <v>2853</v>
      </c>
      <c r="G374" s="86" t="s">
        <v>515</v>
      </c>
      <c r="H374" s="86" t="s">
        <v>515</v>
      </c>
      <c r="I374" s="86" t="s">
        <v>1617</v>
      </c>
      <c r="J374" s="86">
        <v>0</v>
      </c>
      <c r="K374" s="86">
        <v>0</v>
      </c>
      <c r="L374" s="86" t="s">
        <v>2848</v>
      </c>
      <c r="M374" s="86">
        <v>3.105590062111752E-3</v>
      </c>
      <c r="N374" s="86">
        <v>-1.85414091470959E-3</v>
      </c>
      <c r="O374" s="86">
        <v>1.3810420590081531E-2</v>
      </c>
      <c r="P374" s="86">
        <v>3.105590062111752E-3</v>
      </c>
      <c r="Q374" s="86">
        <v>2.1505376344085999E-2</v>
      </c>
      <c r="R374" s="86">
        <v>5.0748210800260367E-2</v>
      </c>
      <c r="S374" s="86">
        <v>0.1293706293706294</v>
      </c>
      <c r="T374" s="86">
        <v>3.105590062111752E-3</v>
      </c>
      <c r="U374" s="86">
        <v>5.7124097176625137E-2</v>
      </c>
      <c r="V374" s="86">
        <v>3.2542372881355863E-2</v>
      </c>
      <c r="W374" s="86">
        <v>2.1468144044321399E-2</v>
      </c>
      <c r="X374" s="86">
        <v>9.5599393019726753E-2</v>
      </c>
      <c r="Y374" s="86">
        <v>7.4164629176854069E-2</v>
      </c>
      <c r="Z374" s="86">
        <v>0.1154545454545455</v>
      </c>
      <c r="AC374" s="86">
        <v>-4.3719211822660198E-2</v>
      </c>
      <c r="AD374" s="86">
        <v>-5.7179161372300624E-3</v>
      </c>
      <c r="AE374" s="86">
        <v>-1.7624020887728551E-2</v>
      </c>
      <c r="AF374" s="86">
        <v>-2.671232876712324E-2</v>
      </c>
      <c r="AG374" s="86">
        <v>-1.5742642026009671E-2</v>
      </c>
      <c r="AH374" s="86">
        <v>-3.2113517550410697E-2</v>
      </c>
      <c r="AI374" s="86">
        <v>-2.7733755942947639E-2</v>
      </c>
      <c r="AJ374" s="86">
        <v>-1.1928429423459249E-2</v>
      </c>
      <c r="AK374" s="86">
        <v>-3.7242472266243998E-2</v>
      </c>
      <c r="AL374" s="86">
        <v>-5.1698332049622264E-3</v>
      </c>
      <c r="AM374" s="86">
        <v>7.0875490050114065E-2</v>
      </c>
      <c r="AN374" s="86">
        <v>1.11357519941504E-2</v>
      </c>
      <c r="AP374" s="86">
        <v>0.10064145087406789</v>
      </c>
      <c r="AQ374" s="86">
        <v>4.4219846571467568E-2</v>
      </c>
      <c r="AR374" s="86">
        <v>-5.4328010436137962E-2</v>
      </c>
      <c r="AS374" s="86">
        <v>1.596063282300519</v>
      </c>
      <c r="AT374" s="86">
        <v>8.6956521739129933E-3</v>
      </c>
      <c r="AU374" s="86">
        <v>-1.7241379310344859E-2</v>
      </c>
      <c r="AV374" s="86">
        <v>1.5693659761456539E-2</v>
      </c>
      <c r="AW374" s="86">
        <v>-1.85414091470959E-3</v>
      </c>
      <c r="BF374" s="86">
        <v>0</v>
      </c>
      <c r="BG374" s="86">
        <v>1.050558108995414E-2</v>
      </c>
      <c r="BH374" s="86">
        <v>0</v>
      </c>
      <c r="BI374" s="86">
        <v>2.5990903183885639E-3</v>
      </c>
      <c r="BJ374" s="86">
        <v>9.0732339598185163E-3</v>
      </c>
      <c r="BK374" s="86">
        <v>1.0276172125883051E-2</v>
      </c>
      <c r="BL374" s="86">
        <v>-2.5429116338206992E-3</v>
      </c>
      <c r="BM374" s="86">
        <v>6.3734862970044048E-4</v>
      </c>
      <c r="BN374" s="86">
        <v>1.9011406844104961E-3</v>
      </c>
      <c r="BO374" s="86">
        <v>1.8975332068311701E-3</v>
      </c>
      <c r="BP374" s="86">
        <v>1.325757575757569E-2</v>
      </c>
      <c r="BQ374" s="86">
        <v>0</v>
      </c>
    </row>
    <row r="375" spans="1:69" x14ac:dyDescent="0.25">
      <c r="A375" s="190">
        <v>413640</v>
      </c>
      <c r="B375" s="86" t="s">
        <v>1731</v>
      </c>
      <c r="E375" s="86" t="s">
        <v>1732</v>
      </c>
      <c r="F375" s="86" t="s">
        <v>3194</v>
      </c>
      <c r="G375" s="86" t="s">
        <v>515</v>
      </c>
      <c r="H375" s="86" t="s">
        <v>515</v>
      </c>
      <c r="I375" s="86" t="s">
        <v>1617</v>
      </c>
      <c r="J375" s="86">
        <v>0</v>
      </c>
      <c r="K375" s="86">
        <v>0</v>
      </c>
      <c r="L375" s="86" t="s">
        <v>2848</v>
      </c>
      <c r="M375" s="86">
        <v>4.1525684404799526E-3</v>
      </c>
      <c r="N375" s="86">
        <v>2.4566252111162261E-3</v>
      </c>
      <c r="O375" s="86">
        <v>1.769152832982623E-2</v>
      </c>
      <c r="P375" s="86">
        <v>-1.553075995174902E-2</v>
      </c>
      <c r="Q375" s="86">
        <v>-1.8785692816351011E-2</v>
      </c>
      <c r="R375" s="86">
        <v>-2.588586348377464E-2</v>
      </c>
      <c r="S375" s="86">
        <v>2.8188976377952809E-2</v>
      </c>
      <c r="T375" s="86">
        <v>-1.553075995174902E-2</v>
      </c>
      <c r="U375" s="86">
        <v>1.321518600565286E-2</v>
      </c>
      <c r="V375" s="86">
        <v>-2.8929604628736841E-2</v>
      </c>
      <c r="W375" s="86">
        <v>7.2900915240748265E-2</v>
      </c>
      <c r="X375" s="86">
        <v>0.1623496762257168</v>
      </c>
      <c r="AC375" s="86">
        <v>-4.1757909839160397E-2</v>
      </c>
      <c r="AD375" s="86">
        <v>-2.976985894580551E-2</v>
      </c>
      <c r="AE375" s="86">
        <v>-4.5427331237838632E-2</v>
      </c>
      <c r="AF375" s="86">
        <v>-1.9137347269247769E-2</v>
      </c>
      <c r="AG375" s="86">
        <v>-1.524879614767248E-2</v>
      </c>
      <c r="AH375" s="86">
        <v>-6.6603235014271126E-3</v>
      </c>
      <c r="AK375" s="86">
        <v>-6.5950242897100039E-2</v>
      </c>
      <c r="AL375" s="86">
        <v>-5.5147206379730362E-2</v>
      </c>
      <c r="AM375" s="86">
        <v>5.4624504209768832E-2</v>
      </c>
      <c r="AN375" s="86">
        <v>-5.436841837789852E-2</v>
      </c>
      <c r="AP375" s="86">
        <v>6.1315200200712197E-2</v>
      </c>
      <c r="AQ375" s="86">
        <v>4.1686595820852941E-2</v>
      </c>
      <c r="AR375" s="86">
        <v>-0.90426228384912866</v>
      </c>
      <c r="AS375" s="86">
        <v>1.303217174527854</v>
      </c>
      <c r="AT375" s="86">
        <v>-8.9716525934860902E-3</v>
      </c>
      <c r="AU375" s="86">
        <v>-2.2289844047166271E-2</v>
      </c>
      <c r="AV375" s="86">
        <v>1.519756838905773E-2</v>
      </c>
      <c r="AW375" s="86">
        <v>2.4566252111162261E-3</v>
      </c>
      <c r="BF375" s="86">
        <v>1.7340157360018479E-2</v>
      </c>
      <c r="BG375" s="86">
        <v>0</v>
      </c>
      <c r="BH375" s="86">
        <v>2.4778495269559549E-3</v>
      </c>
      <c r="BI375" s="86">
        <v>3.220732529398473E-3</v>
      </c>
      <c r="BJ375" s="86">
        <v>-8.8845751829177422E-3</v>
      </c>
      <c r="BK375" s="86">
        <v>7.3822975517892084E-3</v>
      </c>
      <c r="BL375" s="86">
        <v>4.0379869887086084E-3</v>
      </c>
      <c r="BM375" s="86">
        <v>-1.6980710508676441E-2</v>
      </c>
      <c r="BN375" s="86">
        <v>-4.8605398938158517E-3</v>
      </c>
      <c r="BO375" s="86">
        <v>-1.7132551848512149E-2</v>
      </c>
      <c r="BP375" s="86">
        <v>1.4908256880733941E-2</v>
      </c>
      <c r="BQ375" s="86">
        <v>-2.4817628036399859E-3</v>
      </c>
    </row>
    <row r="376" spans="1:69" x14ac:dyDescent="0.25">
      <c r="A376" s="190">
        <v>566659</v>
      </c>
      <c r="B376" s="86" t="s">
        <v>1733</v>
      </c>
      <c r="E376" s="86" t="s">
        <v>1734</v>
      </c>
      <c r="F376" s="86" t="s">
        <v>3195</v>
      </c>
      <c r="G376" s="86" t="s">
        <v>515</v>
      </c>
      <c r="H376" s="86" t="s">
        <v>515</v>
      </c>
      <c r="I376" s="86" t="s">
        <v>1619</v>
      </c>
      <c r="J376" s="86">
        <v>0</v>
      </c>
      <c r="K376" s="86">
        <v>0</v>
      </c>
      <c r="L376" s="86" t="s">
        <v>2848</v>
      </c>
      <c r="M376" s="86">
        <v>-2.2037853253823458E-3</v>
      </c>
      <c r="N376" s="86">
        <v>2.2135416666666519E-3</v>
      </c>
      <c r="O376" s="86">
        <v>5.8808154730789486E-3</v>
      </c>
      <c r="P376" s="86">
        <v>-5.2443678443924613E-2</v>
      </c>
      <c r="Q376" s="86">
        <v>-8.2160744097305005E-2</v>
      </c>
      <c r="R376" s="86">
        <v>-0.15034772049895129</v>
      </c>
      <c r="T376" s="86">
        <v>-5.2443678443924613E-2</v>
      </c>
      <c r="U376" s="86">
        <v>-6.4062680032261787E-2</v>
      </c>
      <c r="V376" s="86">
        <v>-0.1445046821094135</v>
      </c>
      <c r="AC376" s="86">
        <v>-7.4453466583385364E-2</v>
      </c>
      <c r="AD376" s="86">
        <v>-0.11855613202340221</v>
      </c>
      <c r="AE376" s="86">
        <v>-0.13136620856911879</v>
      </c>
      <c r="AF376" s="86">
        <v>-3.6855744313273812E-2</v>
      </c>
      <c r="AK376" s="86">
        <v>-0.28889528745560999</v>
      </c>
      <c r="AL376" s="86">
        <v>-0.14498979547799209</v>
      </c>
      <c r="AM376" s="86">
        <v>-7.5727130141863941E-2</v>
      </c>
      <c r="AN376" s="86">
        <v>-0.17501405898614569</v>
      </c>
      <c r="AP376" s="86">
        <v>0.1156840940597204</v>
      </c>
      <c r="AQ376" s="86">
        <v>8.3014869056056151E-2</v>
      </c>
      <c r="AR376" s="86">
        <v>-1.2558996398538711</v>
      </c>
      <c r="AS376" s="86">
        <v>-0.91579915254651501</v>
      </c>
      <c r="AT376" s="86">
        <v>-4.2595100332389557E-2</v>
      </c>
      <c r="AU376" s="86">
        <v>-1.825896875401822E-2</v>
      </c>
      <c r="AV376" s="86">
        <v>3.6591740721381161E-3</v>
      </c>
      <c r="AW376" s="86">
        <v>2.2135416666666519E-3</v>
      </c>
      <c r="BF376" s="86">
        <v>4.0788109229173752E-2</v>
      </c>
      <c r="BG376" s="86">
        <v>-9.8527620945422223E-3</v>
      </c>
      <c r="BH376" s="86">
        <v>-8.9445438282653722E-4</v>
      </c>
      <c r="BI376" s="86">
        <v>-9.1763652641002613E-3</v>
      </c>
      <c r="BJ376" s="86">
        <v>-1.6602665461938001E-2</v>
      </c>
      <c r="BK376" s="86">
        <v>7.5801079591133469E-3</v>
      </c>
      <c r="BL376" s="86">
        <v>5.6993046848283768E-3</v>
      </c>
      <c r="BM376" s="86">
        <v>-5.5196645132041262E-2</v>
      </c>
      <c r="BN376" s="86">
        <v>-9.4495629577132645E-3</v>
      </c>
      <c r="BO376" s="86">
        <v>-1.872167898879085E-2</v>
      </c>
      <c r="BP376" s="86">
        <v>1.5190181066958351E-2</v>
      </c>
      <c r="BQ376" s="86">
        <v>-2.4966990757412041E-2</v>
      </c>
    </row>
    <row r="377" spans="1:69" x14ac:dyDescent="0.25">
      <c r="A377" s="190">
        <v>502465</v>
      </c>
      <c r="B377" s="86" t="s">
        <v>1735</v>
      </c>
      <c r="C377" s="86" t="s">
        <v>1736</v>
      </c>
      <c r="E377" s="86" t="s">
        <v>1737</v>
      </c>
      <c r="F377" s="86" t="s">
        <v>3196</v>
      </c>
      <c r="G377" s="86" t="s">
        <v>515</v>
      </c>
      <c r="H377" s="86" t="s">
        <v>515</v>
      </c>
      <c r="I377" s="86" t="s">
        <v>1617</v>
      </c>
      <c r="J377" s="86">
        <v>0</v>
      </c>
      <c r="K377" s="86">
        <v>0</v>
      </c>
      <c r="L377" s="86" t="s">
        <v>2848</v>
      </c>
      <c r="U377" s="86">
        <v>5.2587176602924668E-2</v>
      </c>
      <c r="V377" s="86">
        <v>2.3702139909797418E-2</v>
      </c>
      <c r="W377" s="86">
        <v>2.4176904176904209E-2</v>
      </c>
      <c r="AC377" s="86">
        <v>-6.1318661815600257E-2</v>
      </c>
      <c r="AD377" s="86">
        <v>-1.0854218143310959E-2</v>
      </c>
      <c r="AE377" s="86">
        <v>-4.2460533478497708E-2</v>
      </c>
      <c r="AF377" s="86">
        <v>-2.865677214599081E-2</v>
      </c>
      <c r="AG377" s="86">
        <v>-5.7988402319536364E-3</v>
      </c>
      <c r="AK377" s="86">
        <v>-6.6537239675255835E-2</v>
      </c>
      <c r="AL377" s="86">
        <v>-2.2099071866772731E-2</v>
      </c>
      <c r="AM377" s="86">
        <v>3.2914158958385682E-2</v>
      </c>
      <c r="AP377" s="86">
        <v>0.13573019009813611</v>
      </c>
      <c r="AQ377" s="86">
        <v>4.3647884147579807E-2</v>
      </c>
      <c r="AR377" s="86">
        <v>-0.16501036680941411</v>
      </c>
      <c r="AS377" s="86">
        <v>0.74726056043571099</v>
      </c>
      <c r="AT377" s="86">
        <v>2.0482678778164232E-3</v>
      </c>
      <c r="AU377" s="86">
        <v>-1.9640952719516491E-2</v>
      </c>
      <c r="AV377" s="86">
        <v>1.6347289074561729E-2</v>
      </c>
      <c r="BF377" s="86">
        <v>6.0929883764528903E-3</v>
      </c>
      <c r="BG377" s="86">
        <v>-4.2858473865647886E-3</v>
      </c>
      <c r="BH377" s="86">
        <v>6.2692991484980531E-3</v>
      </c>
      <c r="BI377" s="86">
        <v>5.8582852891948534E-3</v>
      </c>
      <c r="BJ377" s="86">
        <v>1.164833133031329E-2</v>
      </c>
      <c r="BK377" s="86">
        <v>9.7779402357671685E-3</v>
      </c>
      <c r="BL377" s="86">
        <v>-4.7963800904977649E-3</v>
      </c>
      <c r="BM377" s="86">
        <v>5.3650995726106654E-3</v>
      </c>
      <c r="BN377" s="86">
        <v>5.411255411253979E-4</v>
      </c>
      <c r="BO377" s="86">
        <v>-1.622498647917858E-3</v>
      </c>
      <c r="BP377" s="86">
        <v>1.6251354279523289E-2</v>
      </c>
      <c r="BQ377" s="86">
        <v>-9.0893046240734243E-3</v>
      </c>
    </row>
    <row r="378" spans="1:69" x14ac:dyDescent="0.25">
      <c r="A378" s="190">
        <v>650115</v>
      </c>
      <c r="B378" s="86" t="s">
        <v>1738</v>
      </c>
      <c r="C378" s="86" t="s">
        <v>1739</v>
      </c>
      <c r="E378" s="86" t="s">
        <v>1740</v>
      </c>
      <c r="F378" s="86" t="s">
        <v>3197</v>
      </c>
      <c r="G378" s="86" t="s">
        <v>515</v>
      </c>
      <c r="H378" s="86" t="s">
        <v>515</v>
      </c>
      <c r="I378" s="86" t="s">
        <v>1741</v>
      </c>
      <c r="J378" s="86">
        <v>0</v>
      </c>
      <c r="K378" s="86">
        <v>0</v>
      </c>
      <c r="L378" s="86" t="s">
        <v>2848</v>
      </c>
      <c r="U378" s="86">
        <v>-1.8589280181761869E-2</v>
      </c>
      <c r="AC378" s="86">
        <v>0</v>
      </c>
      <c r="AD378" s="86">
        <v>-3.5988384152665379E-2</v>
      </c>
      <c r="AE378" s="86">
        <v>-6.4981949458483637E-2</v>
      </c>
      <c r="AK378" s="86">
        <v>-9.3082251927017204E-2</v>
      </c>
      <c r="AM378" s="86">
        <v>-1.6445903586431169E-2</v>
      </c>
      <c r="AQ378" s="86">
        <v>4.4719015501641132E-2</v>
      </c>
      <c r="AS378" s="86">
        <v>-0.37442059014579371</v>
      </c>
      <c r="BF378" s="86">
        <v>-4.2342249302903534E-3</v>
      </c>
      <c r="BG378" s="86">
        <v>-2.012030699025091E-2</v>
      </c>
      <c r="BH378" s="86">
        <v>-1.270110076206588E-3</v>
      </c>
      <c r="BI378" s="86">
        <v>-2.861381941500651E-3</v>
      </c>
      <c r="BJ378" s="86">
        <v>4.6763736847699189E-3</v>
      </c>
      <c r="BK378" s="86">
        <v>-6.6645509362107669E-3</v>
      </c>
      <c r="BL378" s="86">
        <v>-1.384451544195864E-3</v>
      </c>
      <c r="BM378" s="86">
        <v>4.7989762184068594E-3</v>
      </c>
      <c r="BN378" s="86">
        <v>2.2930998540755532E-3</v>
      </c>
      <c r="BO378" s="86">
        <v>-2.267054908485866E-2</v>
      </c>
      <c r="BP378" s="86">
        <v>1.4683975313896541E-2</v>
      </c>
      <c r="BQ378" s="86">
        <v>-1.0928393005828371E-2</v>
      </c>
    </row>
    <row r="379" spans="1:69" x14ac:dyDescent="0.25">
      <c r="A379" s="190">
        <v>650117</v>
      </c>
      <c r="B379" s="86" t="s">
        <v>1738</v>
      </c>
      <c r="C379" s="86" t="s">
        <v>1739</v>
      </c>
      <c r="E379" s="86" t="s">
        <v>1742</v>
      </c>
      <c r="F379" s="86" t="s">
        <v>3197</v>
      </c>
      <c r="G379" s="86" t="s">
        <v>515</v>
      </c>
      <c r="H379" s="86" t="s">
        <v>515</v>
      </c>
      <c r="I379" s="86" t="s">
        <v>1743</v>
      </c>
      <c r="J379" s="86">
        <v>0</v>
      </c>
      <c r="K379" s="86">
        <v>0</v>
      </c>
      <c r="L379" s="86" t="s">
        <v>2848</v>
      </c>
      <c r="U379" s="86">
        <v>4.1429261226460623E-2</v>
      </c>
      <c r="AC379" s="86">
        <v>0</v>
      </c>
      <c r="AD379" s="86">
        <v>-8.3252147728279241E-2</v>
      </c>
      <c r="AE379" s="86">
        <v>-0.1587346553352218</v>
      </c>
      <c r="AK379" s="86">
        <v>-0.1587346553352218</v>
      </c>
      <c r="AM379" s="86">
        <v>4.0693439005820453E-2</v>
      </c>
      <c r="AQ379" s="86">
        <v>0.1466067861001929</v>
      </c>
      <c r="AS379" s="86">
        <v>0.27553719368611901</v>
      </c>
      <c r="BF379" s="86">
        <v>4.6933848382423982E-2</v>
      </c>
      <c r="BG379" s="86">
        <v>2.7211511853149961E-2</v>
      </c>
      <c r="BH379" s="86">
        <v>-4.4899425287355799E-3</v>
      </c>
      <c r="BI379" s="86">
        <v>-8.1183474652716248E-3</v>
      </c>
      <c r="BJ379" s="86">
        <v>-3.8195707530010998E-3</v>
      </c>
      <c r="BK379" s="86">
        <v>2.1544641226949102E-2</v>
      </c>
      <c r="BL379" s="86">
        <v>8.0428954423572563E-4</v>
      </c>
      <c r="BM379" s="86">
        <v>-6.6345209393695703E-2</v>
      </c>
      <c r="BN379" s="86">
        <v>-5.9907834101382562E-3</v>
      </c>
      <c r="BO379" s="86">
        <v>-1.83588317107094E-2</v>
      </c>
      <c r="BP379" s="86">
        <v>3.3248323415509651E-2</v>
      </c>
      <c r="BQ379" s="86">
        <v>-1.71345242435289E-2</v>
      </c>
    </row>
    <row r="380" spans="1:69" x14ac:dyDescent="0.25">
      <c r="A380" s="190">
        <v>325946</v>
      </c>
      <c r="B380" s="86" t="s">
        <v>1744</v>
      </c>
      <c r="C380" s="86" t="s">
        <v>1745</v>
      </c>
      <c r="E380" s="86" t="s">
        <v>1746</v>
      </c>
      <c r="F380" s="86" t="s">
        <v>3038</v>
      </c>
      <c r="G380" s="86" t="s">
        <v>515</v>
      </c>
      <c r="H380" s="86" t="s">
        <v>515</v>
      </c>
      <c r="I380" s="86" t="s">
        <v>1617</v>
      </c>
      <c r="J380" s="86">
        <v>0</v>
      </c>
      <c r="K380" s="86">
        <v>0</v>
      </c>
      <c r="L380" s="86" t="s">
        <v>2848</v>
      </c>
      <c r="M380" s="86">
        <v>2.2125581750209729E-3</v>
      </c>
      <c r="N380" s="86">
        <v>2.3655093475773992E-3</v>
      </c>
      <c r="O380" s="86">
        <v>1.038381662949006E-2</v>
      </c>
      <c r="P380" s="86">
        <v>-8.3792556805313279E-3</v>
      </c>
      <c r="Q380" s="86">
        <v>5.4343666283964698E-3</v>
      </c>
      <c r="R380" s="86">
        <v>1.287686020510459E-2</v>
      </c>
      <c r="S380" s="86">
        <v>4.7026940857644028E-2</v>
      </c>
      <c r="T380" s="86">
        <v>-8.3792556805313279E-3</v>
      </c>
      <c r="U380" s="86">
        <v>3.4760193719731269E-2</v>
      </c>
      <c r="V380" s="86">
        <v>-4.2003733665215703E-3</v>
      </c>
      <c r="W380" s="86">
        <v>3.4105534105534067E-2</v>
      </c>
      <c r="X380" s="86">
        <v>0.10664055545664961</v>
      </c>
      <c r="Y380" s="86">
        <v>7.051648561082513E-2</v>
      </c>
      <c r="Z380" s="86">
        <v>4.0452111838191751E-2</v>
      </c>
      <c r="AC380" s="86">
        <v>-2.6084319077949641E-2</v>
      </c>
      <c r="AD380" s="86">
        <v>-1.5424359851075131E-2</v>
      </c>
      <c r="AE380" s="86">
        <v>-3.218933110113386E-2</v>
      </c>
      <c r="AF380" s="86">
        <v>-1.094834232845026E-2</v>
      </c>
      <c r="AG380" s="86">
        <v>-7.1901299125744908E-3</v>
      </c>
      <c r="AH380" s="86">
        <v>-1.1683483802442799E-2</v>
      </c>
      <c r="AI380" s="86">
        <v>-1.242848688104157E-2</v>
      </c>
      <c r="AJ380" s="86">
        <v>-2.2999999999999692E-3</v>
      </c>
      <c r="AK380" s="86">
        <v>-3.218933110113386E-2</v>
      </c>
      <c r="AL380" s="86">
        <v>-1.513790330042453E-2</v>
      </c>
      <c r="AM380" s="86">
        <v>4.3053375582198239E-2</v>
      </c>
      <c r="AN380" s="86">
        <v>-2.960492481397459E-2</v>
      </c>
      <c r="AP380" s="86">
        <v>4.9078355232820718E-2</v>
      </c>
      <c r="AQ380" s="86">
        <v>2.5158312095978231E-2</v>
      </c>
      <c r="AR380" s="86">
        <v>-0.3145117601360492</v>
      </c>
      <c r="AS380" s="86">
        <v>1.699460553261873</v>
      </c>
      <c r="AT380" s="86">
        <v>-1.2153695176266299E-2</v>
      </c>
      <c r="AU380" s="86">
        <v>-5.1963930918538237E-3</v>
      </c>
      <c r="AV380" s="86">
        <v>7.9993846627182119E-3</v>
      </c>
      <c r="AW380" s="86">
        <v>2.3655093475773992E-3</v>
      </c>
      <c r="BF380" s="86">
        <v>4.5305421027963533E-3</v>
      </c>
      <c r="BG380" s="86">
        <v>4.3545878693624918E-3</v>
      </c>
      <c r="BH380" s="86">
        <v>3.8711675441311928E-3</v>
      </c>
      <c r="BI380" s="86">
        <v>-3.8562393953411878E-4</v>
      </c>
      <c r="BJ380" s="86">
        <v>8.3326903788287776E-3</v>
      </c>
      <c r="BK380" s="86">
        <v>3.1371948886678158E-3</v>
      </c>
      <c r="BL380" s="86">
        <v>-1.296720061022105E-3</v>
      </c>
      <c r="BM380" s="86">
        <v>-9.852592988619846E-3</v>
      </c>
      <c r="BN380" s="86">
        <v>-2.13854731535934E-3</v>
      </c>
      <c r="BO380" s="86">
        <v>-5.2047455032528944E-3</v>
      </c>
      <c r="BP380" s="86">
        <v>1.1310302377471659E-2</v>
      </c>
      <c r="BQ380" s="86">
        <v>3.7126837399605872E-3</v>
      </c>
    </row>
    <row r="381" spans="1:69" x14ac:dyDescent="0.25">
      <c r="A381" s="190">
        <v>573400</v>
      </c>
      <c r="B381" s="86" t="s">
        <v>1747</v>
      </c>
      <c r="E381" s="86" t="s">
        <v>1748</v>
      </c>
      <c r="F381" s="86" t="s">
        <v>3198</v>
      </c>
      <c r="G381" s="86" t="s">
        <v>515</v>
      </c>
      <c r="H381" s="86" t="s">
        <v>515</v>
      </c>
      <c r="I381" s="86" t="s">
        <v>1617</v>
      </c>
      <c r="J381" s="86">
        <v>0</v>
      </c>
      <c r="K381" s="86">
        <v>0</v>
      </c>
      <c r="L381" s="86" t="s">
        <v>2848</v>
      </c>
      <c r="U381" s="86">
        <v>2.495840266222937E-2</v>
      </c>
      <c r="V381" s="86">
        <v>-1.046004842615E-2</v>
      </c>
      <c r="AD381" s="86">
        <v>-3.2071061243571758E-2</v>
      </c>
      <c r="AE381" s="86">
        <v>-4.3511233292255237E-2</v>
      </c>
      <c r="AF381" s="86">
        <v>-3.9689225872882143E-2</v>
      </c>
      <c r="AK381" s="86">
        <v>-6.1874005429186599E-2</v>
      </c>
      <c r="AM381" s="86">
        <v>1.8590195813980252E-2</v>
      </c>
      <c r="AQ381" s="86">
        <v>4.7351987896146697E-2</v>
      </c>
      <c r="AS381" s="86">
        <v>0.38630646860417461</v>
      </c>
      <c r="BF381" s="86">
        <v>1.8987961241068611E-2</v>
      </c>
      <c r="BG381" s="86">
        <v>4.8026126212661344E-3</v>
      </c>
      <c r="BH381" s="86">
        <v>3.345760443552281E-3</v>
      </c>
      <c r="BI381" s="86">
        <v>-2.191310975609984E-3</v>
      </c>
      <c r="BJ381" s="86">
        <v>-2.578057863076411E-3</v>
      </c>
      <c r="BK381" s="86">
        <v>1.234922458357279E-2</v>
      </c>
      <c r="BL381" s="86">
        <v>9.3617021276592993E-3</v>
      </c>
      <c r="BM381" s="86">
        <v>-1.7050777590406629E-2</v>
      </c>
      <c r="BN381" s="86">
        <v>-5.2830188679245937E-3</v>
      </c>
      <c r="BO381" s="86">
        <v>-1.213960546282233E-2</v>
      </c>
      <c r="BP381" s="86">
        <v>6.7204301075267647E-3</v>
      </c>
      <c r="BQ381" s="86">
        <v>-1.620745542949775E-3</v>
      </c>
    </row>
    <row r="382" spans="1:69" x14ac:dyDescent="0.25">
      <c r="A382" s="190">
        <v>383742</v>
      </c>
      <c r="B382" s="86" t="s">
        <v>1749</v>
      </c>
      <c r="C382" s="86" t="s">
        <v>1750</v>
      </c>
      <c r="E382" s="86" t="s">
        <v>1751</v>
      </c>
      <c r="F382" s="86" t="s">
        <v>3199</v>
      </c>
      <c r="G382" s="86" t="s">
        <v>515</v>
      </c>
      <c r="H382" s="86" t="s">
        <v>515</v>
      </c>
      <c r="I382" s="86" t="s">
        <v>1617</v>
      </c>
      <c r="J382" s="86">
        <v>0</v>
      </c>
      <c r="K382" s="86">
        <v>0</v>
      </c>
      <c r="L382" s="86" t="s">
        <v>2848</v>
      </c>
      <c r="U382" s="86">
        <v>-4.9374636416521289E-2</v>
      </c>
      <c r="V382" s="86">
        <v>-8.7155658811815417E-2</v>
      </c>
      <c r="W382" s="86">
        <v>8.9850249584026542E-2</v>
      </c>
      <c r="X382" s="86">
        <v>0.23408624229979469</v>
      </c>
      <c r="Y382" s="86">
        <v>0.1030034465780405</v>
      </c>
      <c r="AC382" s="86">
        <v>-0.1083145016753682</v>
      </c>
      <c r="AD382" s="86">
        <v>-0.1164503919978373</v>
      </c>
      <c r="AE382" s="86">
        <v>-8.5980431577536584E-2</v>
      </c>
      <c r="AF382" s="86">
        <v>-4.9919031190593523E-2</v>
      </c>
      <c r="AG382" s="86">
        <v>-2.576095025983664E-2</v>
      </c>
      <c r="AH382" s="86">
        <v>-1.723043438831949E-2</v>
      </c>
      <c r="AI382" s="86">
        <v>-2.1763002895078411E-2</v>
      </c>
      <c r="AK382" s="86">
        <v>-0.1164734080456048</v>
      </c>
      <c r="AL382" s="86">
        <v>-9.6200368560525829E-2</v>
      </c>
      <c r="AM382" s="86">
        <v>3.8960055012441819E-2</v>
      </c>
      <c r="AP382" s="86">
        <v>0.2063537574716123</v>
      </c>
      <c r="AQ382" s="86">
        <v>8.2139060937102368E-2</v>
      </c>
      <c r="AR382" s="86">
        <v>-0.46763473721690341</v>
      </c>
      <c r="AS382" s="86">
        <v>0.47069248154194337</v>
      </c>
      <c r="AT382" s="86">
        <v>-5.2092098217700437E-2</v>
      </c>
      <c r="AU382" s="86">
        <v>-2.0658489347966439E-2</v>
      </c>
      <c r="AV382" s="86">
        <v>1.2760078023406949E-2</v>
      </c>
      <c r="BF382" s="86">
        <v>6.5590459569517146E-2</v>
      </c>
      <c r="BG382" s="86">
        <v>-1.3989354442473069E-2</v>
      </c>
      <c r="BH382" s="86">
        <v>-9.1355803169770322E-3</v>
      </c>
      <c r="BI382" s="86">
        <v>2.933575469721283E-3</v>
      </c>
      <c r="BJ382" s="86">
        <v>-1.434640295285183E-2</v>
      </c>
      <c r="BK382" s="86">
        <v>-1.130502366989417E-3</v>
      </c>
      <c r="BL382" s="86">
        <v>-7.851736577774604E-3</v>
      </c>
      <c r="BM382" s="86">
        <v>-5.860544702695003E-2</v>
      </c>
      <c r="BN382" s="86">
        <v>-8.1493554600682305E-3</v>
      </c>
      <c r="BO382" s="86">
        <v>-2.188527039139521E-2</v>
      </c>
      <c r="BP382" s="86">
        <v>1.183657884688794E-2</v>
      </c>
      <c r="BQ382" s="86">
        <v>-1.2090984659563261E-2</v>
      </c>
    </row>
    <row r="383" spans="1:69" x14ac:dyDescent="0.25">
      <c r="A383" s="190">
        <v>450332</v>
      </c>
      <c r="B383" s="86" t="s">
        <v>1752</v>
      </c>
      <c r="C383" s="86" t="s">
        <v>1753</v>
      </c>
      <c r="E383" s="86" t="s">
        <v>1754</v>
      </c>
      <c r="F383" s="86" t="s">
        <v>3200</v>
      </c>
      <c r="G383" s="86" t="s">
        <v>515</v>
      </c>
      <c r="H383" s="86" t="s">
        <v>515</v>
      </c>
      <c r="I383" s="86" t="s">
        <v>1617</v>
      </c>
      <c r="J383" s="86">
        <v>0</v>
      </c>
      <c r="K383" s="86">
        <v>0</v>
      </c>
      <c r="L383" s="86" t="s">
        <v>2848</v>
      </c>
      <c r="M383" s="86">
        <v>9.7402597402596047E-3</v>
      </c>
      <c r="N383" s="86">
        <v>7.7770576798443791E-3</v>
      </c>
      <c r="O383" s="86">
        <v>2.1586109807602231E-2</v>
      </c>
      <c r="P383" s="86">
        <v>2.8560899207665802E-3</v>
      </c>
      <c r="Q383" s="86">
        <v>-2.7082588487665319E-2</v>
      </c>
      <c r="R383" s="86">
        <v>-5.618659498829448E-2</v>
      </c>
      <c r="S383" s="86">
        <v>-2.985739750445637E-2</v>
      </c>
      <c r="T383" s="86">
        <v>2.8560899207665802E-3</v>
      </c>
      <c r="U383" s="86">
        <v>-4.5886075949367111E-2</v>
      </c>
      <c r="V383" s="86">
        <v>-3.5523526918185722E-2</v>
      </c>
      <c r="W383" s="86">
        <v>5.8797127468581678E-2</v>
      </c>
      <c r="AC383" s="86">
        <v>-3.1317191736000817E-2</v>
      </c>
      <c r="AD383" s="86">
        <v>-7.9996562983330438E-2</v>
      </c>
      <c r="AE383" s="86">
        <v>-6.5504400812457605E-2</v>
      </c>
      <c r="AF383" s="86">
        <v>-1.6652059596844789E-2</v>
      </c>
      <c r="AG383" s="86">
        <v>-1.5858208955223999E-2</v>
      </c>
      <c r="AK383" s="86">
        <v>-0.1230534867975626</v>
      </c>
      <c r="AL383" s="86">
        <v>7.8287075639340786E-2</v>
      </c>
      <c r="AM383" s="86">
        <v>1.8984095739316139E-2</v>
      </c>
      <c r="AN383" s="86">
        <v>1.0237833964058529E-2</v>
      </c>
      <c r="AP383" s="86">
        <v>7.473484558223796E-2</v>
      </c>
      <c r="AQ383" s="86">
        <v>5.7807172607271078E-2</v>
      </c>
      <c r="AR383" s="86">
        <v>1.0435461322401409</v>
      </c>
      <c r="AS383" s="86">
        <v>0.32325191335397641</v>
      </c>
      <c r="AT383" s="86">
        <v>-3.2798968122351058E-2</v>
      </c>
      <c r="AU383" s="86">
        <v>1.000190512478571E-2</v>
      </c>
      <c r="AV383" s="86">
        <v>1.370248709526067E-2</v>
      </c>
      <c r="AW383" s="86">
        <v>7.7770576798443791E-3</v>
      </c>
      <c r="BF383" s="86">
        <v>2.3030942334739901E-2</v>
      </c>
      <c r="BG383" s="86">
        <v>-1.795841209829863E-2</v>
      </c>
      <c r="BH383" s="86">
        <v>8.7496718873025792E-4</v>
      </c>
      <c r="BI383" s="86">
        <v>-9.0917038202640299E-3</v>
      </c>
      <c r="BJ383" s="86">
        <v>-2.3114247904719939E-2</v>
      </c>
      <c r="BK383" s="86">
        <v>0</v>
      </c>
      <c r="BL383" s="86">
        <v>2.6460760408200109E-2</v>
      </c>
      <c r="BM383" s="86">
        <v>-2.393102234735189E-2</v>
      </c>
      <c r="BN383" s="86">
        <v>-1.296868107631222E-2</v>
      </c>
      <c r="BO383" s="86">
        <v>-3.083661065427246E-2</v>
      </c>
      <c r="BP383" s="86">
        <v>2.0289587752467138E-2</v>
      </c>
      <c r="BQ383" s="86">
        <v>-1.515288993739239E-2</v>
      </c>
    </row>
    <row r="384" spans="1:69" x14ac:dyDescent="0.25">
      <c r="A384" s="190">
        <v>423356</v>
      </c>
      <c r="B384" s="86" t="s">
        <v>1755</v>
      </c>
      <c r="E384" s="86" t="s">
        <v>1756</v>
      </c>
      <c r="F384" s="86" t="s">
        <v>3201</v>
      </c>
      <c r="G384" s="86" t="s">
        <v>515</v>
      </c>
      <c r="H384" s="86" t="s">
        <v>515</v>
      </c>
      <c r="I384" s="86" t="s">
        <v>1619</v>
      </c>
      <c r="J384" s="86">
        <v>0</v>
      </c>
      <c r="K384" s="86">
        <v>0</v>
      </c>
      <c r="L384" s="86" t="s">
        <v>2848</v>
      </c>
      <c r="U384" s="86">
        <v>0.16744957170489069</v>
      </c>
      <c r="V384" s="86">
        <v>2.3542445644648691E-3</v>
      </c>
      <c r="W384" s="86">
        <v>0.17980557144024181</v>
      </c>
      <c r="X384" s="86">
        <v>0.16215703028576869</v>
      </c>
      <c r="AC384" s="86">
        <v>-1.489525844163558E-2</v>
      </c>
      <c r="AD384" s="86">
        <v>-3.5190418517023293E-2</v>
      </c>
      <c r="AE384" s="86">
        <v>-3.3018552005893848E-2</v>
      </c>
      <c r="AF384" s="86">
        <v>-3.045763760049482E-2</v>
      </c>
      <c r="AG384" s="86">
        <v>-1.7103023425468201E-2</v>
      </c>
      <c r="AH384" s="86">
        <v>-1.035489033229796E-2</v>
      </c>
      <c r="AK384" s="86">
        <v>-5.8907557309026602E-2</v>
      </c>
      <c r="AL384" s="86">
        <v>0.28750518865369151</v>
      </c>
      <c r="AM384" s="86">
        <v>0.1067865662304317</v>
      </c>
      <c r="AP384" s="86">
        <v>6.9410230573086304E-2</v>
      </c>
      <c r="AQ384" s="86">
        <v>5.7734721412543523E-2</v>
      </c>
      <c r="AR384" s="86">
        <v>4.1378247802078816</v>
      </c>
      <c r="AS384" s="86">
        <v>1.844449008094869</v>
      </c>
      <c r="AT384" s="86">
        <v>-9.5857988165680696E-3</v>
      </c>
      <c r="AU384" s="86">
        <v>1.8341498386904131E-2</v>
      </c>
      <c r="AV384" s="86">
        <v>3.4693165969316597E-2</v>
      </c>
      <c r="BF384" s="86">
        <v>1.892788063000839E-2</v>
      </c>
      <c r="BG384" s="86">
        <v>-4.271186440678143E-3</v>
      </c>
      <c r="BH384" s="86">
        <v>5.6512562129775734E-3</v>
      </c>
      <c r="BI384" s="86">
        <v>3.6425186188219223E-2</v>
      </c>
      <c r="BJ384" s="86">
        <v>9.7987980141103215E-3</v>
      </c>
      <c r="BK384" s="86">
        <v>-4.140251002716977E-3</v>
      </c>
      <c r="BL384" s="86">
        <v>1.383655969858388E-2</v>
      </c>
      <c r="BM384" s="86">
        <v>3.1460242199013111E-2</v>
      </c>
      <c r="BN384" s="86">
        <v>-2.6513750154149029E-3</v>
      </c>
      <c r="BO384" s="86">
        <v>-1.7310664605872941E-3</v>
      </c>
      <c r="BP384" s="86">
        <v>3.0222332321793392E-2</v>
      </c>
      <c r="BQ384" s="86">
        <v>2.0284955324800791E-2</v>
      </c>
    </row>
    <row r="385" spans="1:69" x14ac:dyDescent="0.25">
      <c r="A385" s="190">
        <v>440253</v>
      </c>
      <c r="B385" s="86" t="s">
        <v>1757</v>
      </c>
      <c r="E385" s="86" t="s">
        <v>1758</v>
      </c>
      <c r="F385" s="86" t="s">
        <v>3202</v>
      </c>
      <c r="G385" s="86" t="s">
        <v>515</v>
      </c>
      <c r="H385" s="86" t="s">
        <v>515</v>
      </c>
      <c r="I385" s="86" t="s">
        <v>1619</v>
      </c>
      <c r="J385" s="86">
        <v>0</v>
      </c>
      <c r="K385" s="86">
        <v>0</v>
      </c>
      <c r="L385" s="86" t="s">
        <v>2848</v>
      </c>
      <c r="M385" s="86">
        <v>3.2460805304233009E-3</v>
      </c>
      <c r="N385" s="86">
        <v>5.6770977568540992E-3</v>
      </c>
      <c r="O385" s="86">
        <v>1.148945059536244E-2</v>
      </c>
      <c r="P385" s="86">
        <v>-4.8640131533878028E-3</v>
      </c>
      <c r="Q385" s="86">
        <v>-1.123136614253639E-2</v>
      </c>
      <c r="R385" s="86">
        <v>-5.3410024650780707E-3</v>
      </c>
      <c r="S385" s="86">
        <v>0.1932966401051506</v>
      </c>
      <c r="T385" s="86">
        <v>-4.8640131533878028E-3</v>
      </c>
      <c r="U385" s="86">
        <v>5.5840867992766663E-2</v>
      </c>
      <c r="V385" s="86">
        <v>3.5968527538403849E-2</v>
      </c>
      <c r="W385" s="86">
        <v>0.16357136629174279</v>
      </c>
      <c r="X385" s="86">
        <v>0.1244117647058824</v>
      </c>
      <c r="AC385" s="86">
        <v>-5.1095909535111089E-2</v>
      </c>
      <c r="AD385" s="86">
        <v>-4.0904844521553393E-2</v>
      </c>
      <c r="AE385" s="86">
        <v>-5.7395302061633409E-2</v>
      </c>
      <c r="AF385" s="86">
        <v>-2.454740718011662E-2</v>
      </c>
      <c r="AG385" s="86">
        <v>-2.4770642201834989E-2</v>
      </c>
      <c r="AH385" s="86">
        <v>-2.9732408325073259E-3</v>
      </c>
      <c r="AK385" s="86">
        <v>-9.2886694247964766E-2</v>
      </c>
      <c r="AL385" s="86">
        <v>6.6666117637775413E-2</v>
      </c>
      <c r="AM385" s="86">
        <v>8.798566911291239E-2</v>
      </c>
      <c r="AN385" s="86">
        <v>-1.726311560278726E-2</v>
      </c>
      <c r="AP385" s="86">
        <v>0.1156673183824109</v>
      </c>
      <c r="AQ385" s="86">
        <v>7.003756410171505E-2</v>
      </c>
      <c r="AR385" s="86">
        <v>0.57378611329019646</v>
      </c>
      <c r="AS385" s="86">
        <v>1.2520117404016471</v>
      </c>
      <c r="AT385" s="86">
        <v>-2.664931150236349E-2</v>
      </c>
      <c r="AU385" s="86">
        <v>7.7421171171154768E-4</v>
      </c>
      <c r="AV385" s="86">
        <v>5.7795418146369126E-3</v>
      </c>
      <c r="AW385" s="86">
        <v>5.6770977568540992E-3</v>
      </c>
      <c r="BF385" s="86">
        <v>1.880650994575039E-2</v>
      </c>
      <c r="BG385" s="86">
        <v>1.2566560170393931E-2</v>
      </c>
      <c r="BH385" s="86">
        <v>1.7318749123545141E-2</v>
      </c>
      <c r="BI385" s="86">
        <v>8.9599558894477571E-3</v>
      </c>
      <c r="BJ385" s="86">
        <v>-4.8500580640753474E-3</v>
      </c>
      <c r="BK385" s="86">
        <v>1.6474464579900869E-3</v>
      </c>
      <c r="BL385" s="86">
        <v>2.0559210526315711E-2</v>
      </c>
      <c r="BM385" s="86">
        <v>-1.188557614826757E-2</v>
      </c>
      <c r="BN385" s="86">
        <v>-4.8096463893780861E-3</v>
      </c>
      <c r="BO385" s="86">
        <v>-5.5816486284119282E-3</v>
      </c>
      <c r="BP385" s="86">
        <v>2.3957834211785212E-3</v>
      </c>
      <c r="BQ385" s="86">
        <v>0</v>
      </c>
    </row>
    <row r="386" spans="1:69" x14ac:dyDescent="0.25">
      <c r="A386" s="190">
        <v>424535</v>
      </c>
      <c r="B386" s="86" t="s">
        <v>1759</v>
      </c>
      <c r="E386" s="86" t="s">
        <v>1760</v>
      </c>
      <c r="F386" s="86" t="s">
        <v>2881</v>
      </c>
      <c r="G386" s="86" t="s">
        <v>515</v>
      </c>
      <c r="H386" s="86" t="s">
        <v>515</v>
      </c>
      <c r="I386" s="86" t="s">
        <v>1619</v>
      </c>
      <c r="J386" s="86">
        <v>0</v>
      </c>
      <c r="K386" s="86">
        <v>0</v>
      </c>
      <c r="L386" s="86" t="s">
        <v>2848</v>
      </c>
      <c r="M386" s="86">
        <v>-5.9322033898301374E-4</v>
      </c>
      <c r="N386" s="86">
        <v>7.776448470347086E-3</v>
      </c>
      <c r="O386" s="86">
        <v>7.3460322883744933E-3</v>
      </c>
      <c r="P386" s="86">
        <v>-7.068557919621743E-2</v>
      </c>
      <c r="Q386" s="86">
        <v>-0.1054388227262384</v>
      </c>
      <c r="R386" s="86">
        <v>-0.11230711328566061</v>
      </c>
      <c r="S386" s="86">
        <v>-6.1664544875875138E-2</v>
      </c>
      <c r="T386" s="86">
        <v>-7.068557919621743E-2</v>
      </c>
      <c r="U386" s="86">
        <v>-8.2838386995937041E-3</v>
      </c>
      <c r="V386" s="86">
        <v>-4.2502244836875147E-2</v>
      </c>
      <c r="W386" s="86">
        <v>6.013009677931147E-2</v>
      </c>
      <c r="X386" s="86">
        <v>0.19183133213576611</v>
      </c>
      <c r="AC386" s="86">
        <v>-9.3028826958396593E-2</v>
      </c>
      <c r="AD386" s="86">
        <v>-3.2887899034892358E-2</v>
      </c>
      <c r="AE386" s="86">
        <v>-6.3988650787724852E-2</v>
      </c>
      <c r="AF386" s="86">
        <v>-1.9434904776771719E-2</v>
      </c>
      <c r="AG386" s="86">
        <v>-3.5598705501618109E-2</v>
      </c>
      <c r="AH386" s="86">
        <v>-3.7832607643928533E-2</v>
      </c>
      <c r="AK386" s="86">
        <v>-7.0443422808838779E-2</v>
      </c>
      <c r="AL386" s="86">
        <v>-0.21113391988527219</v>
      </c>
      <c r="AM386" s="86">
        <v>4.1362869969237208E-2</v>
      </c>
      <c r="AN386" s="86">
        <v>-0.23034645685080821</v>
      </c>
      <c r="AP386" s="86">
        <v>0.15850340189706849</v>
      </c>
      <c r="AQ386" s="86">
        <v>7.3471127248176796E-2</v>
      </c>
      <c r="AR386" s="86">
        <v>-1.3339255431943811</v>
      </c>
      <c r="AS386" s="86">
        <v>0.55892777093363644</v>
      </c>
      <c r="AT386" s="86">
        <v>-3.5460992907801359E-2</v>
      </c>
      <c r="AU386" s="86">
        <v>-4.9346405228758217E-2</v>
      </c>
      <c r="AV386" s="86">
        <v>-4.2709490048697951E-4</v>
      </c>
      <c r="AW386" s="86">
        <v>7.776448470347086E-3</v>
      </c>
      <c r="BF386" s="86">
        <v>2.0240700218818301E-2</v>
      </c>
      <c r="BG386" s="86">
        <v>1.057066258138639E-2</v>
      </c>
      <c r="BH386" s="86">
        <v>8.3377548700069859E-4</v>
      </c>
      <c r="BI386" s="86">
        <v>-4.5440775522569421E-3</v>
      </c>
      <c r="BJ386" s="86">
        <v>-3.8040170419963988E-3</v>
      </c>
      <c r="BK386" s="86">
        <v>7.7898274018635139E-3</v>
      </c>
      <c r="BL386" s="86">
        <v>1.4625644134586221E-2</v>
      </c>
      <c r="BM386" s="86">
        <v>-2.7037120023900241E-2</v>
      </c>
      <c r="BN386" s="86">
        <v>-2.2704911829257708E-3</v>
      </c>
      <c r="BO386" s="86">
        <v>-1.7977698551164378E-2</v>
      </c>
      <c r="BP386" s="86">
        <v>5.2525876718676479E-3</v>
      </c>
      <c r="BQ386" s="86">
        <v>-1.4368932038835051E-2</v>
      </c>
    </row>
    <row r="387" spans="1:69" x14ac:dyDescent="0.25">
      <c r="A387" s="190">
        <v>100390</v>
      </c>
      <c r="B387" s="86" t="s">
        <v>1728</v>
      </c>
      <c r="C387" s="86" t="s">
        <v>1761</v>
      </c>
      <c r="E387" s="86" t="s">
        <v>1762</v>
      </c>
      <c r="F387" s="86" t="s">
        <v>3203</v>
      </c>
      <c r="G387" s="86" t="s">
        <v>515</v>
      </c>
      <c r="H387" s="86" t="s">
        <v>515</v>
      </c>
      <c r="I387" s="86" t="s">
        <v>1617</v>
      </c>
      <c r="J387" s="86">
        <v>0</v>
      </c>
      <c r="K387" s="86">
        <v>0</v>
      </c>
      <c r="L387" s="86" t="s">
        <v>2848</v>
      </c>
      <c r="M387" s="86">
        <v>5.3539978865797533E-3</v>
      </c>
      <c r="N387" s="86">
        <v>9.1217649554520275E-3</v>
      </c>
      <c r="O387" s="86">
        <v>3.2932831499710602E-2</v>
      </c>
      <c r="P387" s="86">
        <v>2.257093723129833E-2</v>
      </c>
      <c r="Q387" s="86">
        <v>9.1217649554520275E-3</v>
      </c>
      <c r="R387" s="86">
        <v>-2.7861035422343309E-2</v>
      </c>
      <c r="S387" s="86">
        <v>8.5512367491165087E-3</v>
      </c>
      <c r="T387" s="86">
        <v>2.257093723129833E-2</v>
      </c>
      <c r="U387" s="86">
        <v>-4.1483516483516447E-2</v>
      </c>
      <c r="V387" s="86">
        <v>-4.3763676148795838E-3</v>
      </c>
      <c r="W387" s="86">
        <v>4.1224635101459572E-2</v>
      </c>
      <c r="X387" s="86">
        <v>0.13266129032258081</v>
      </c>
      <c r="Y387" s="86">
        <v>0.18140243902439021</v>
      </c>
      <c r="Z387" s="86">
        <v>-1.027817067421022E-2</v>
      </c>
      <c r="AA387" s="86">
        <v>7.7853440390283524E-2</v>
      </c>
      <c r="AB387" s="86">
        <v>-5.9818442427138067E-2</v>
      </c>
      <c r="AC387" s="86">
        <v>-6.5759475634083825E-2</v>
      </c>
      <c r="AD387" s="86">
        <v>-7.1809768290211337E-2</v>
      </c>
      <c r="AE387" s="86">
        <v>-3.5963427023366017E-2</v>
      </c>
      <c r="AF387" s="86">
        <v>-3.3922996878251781E-2</v>
      </c>
      <c r="AG387" s="86">
        <v>-1.7177476835352819E-2</v>
      </c>
      <c r="AH387" s="86">
        <v>-1.4169551565896509E-2</v>
      </c>
      <c r="AI387" s="86">
        <v>-5.3070851855211827E-2</v>
      </c>
      <c r="AJ387" s="86">
        <v>-2.6349299637574621E-2</v>
      </c>
      <c r="AK387" s="86">
        <v>-0.1141660474228197</v>
      </c>
      <c r="AL387" s="86">
        <v>8.0356816382166185E-2</v>
      </c>
      <c r="AM387" s="86">
        <v>3.7224125697819188E-2</v>
      </c>
      <c r="AN387" s="86">
        <v>8.2977534745752424E-2</v>
      </c>
      <c r="AO387" s="86">
        <v>3.6640591433126923E-2</v>
      </c>
      <c r="AP387" s="86">
        <v>0.12789678433568119</v>
      </c>
      <c r="AQ387" s="86">
        <v>5.8037608014577247E-2</v>
      </c>
      <c r="AR387" s="86">
        <v>0.6259656973361355</v>
      </c>
      <c r="AS387" s="86">
        <v>0.63624794977960231</v>
      </c>
      <c r="AT387" s="86">
        <v>-8.8134135855545415E-3</v>
      </c>
      <c r="AU387" s="86">
        <v>-9.3978168148629582E-3</v>
      </c>
      <c r="AV387" s="86">
        <v>2.3595830920671631E-2</v>
      </c>
      <c r="AW387" s="86">
        <v>9.1217649554520275E-3</v>
      </c>
      <c r="BF387" s="86">
        <v>1.6689560439560491E-2</v>
      </c>
      <c r="BG387" s="86">
        <v>-1.9523069648044289E-2</v>
      </c>
      <c r="BH387" s="86">
        <v>2.6870607689126751E-3</v>
      </c>
      <c r="BI387" s="86">
        <v>-1.374287088572457E-4</v>
      </c>
      <c r="BJ387" s="86">
        <v>-1.4363274001786939E-2</v>
      </c>
      <c r="BK387" s="86">
        <v>3.5559894017571651E-3</v>
      </c>
      <c r="BL387" s="86">
        <v>1.625790314736331E-2</v>
      </c>
      <c r="BM387" s="86">
        <v>-3.2405824844465643E-2</v>
      </c>
      <c r="BN387" s="86">
        <v>-1.9686676833495231E-2</v>
      </c>
      <c r="BO387" s="86">
        <v>-1.9869891104511209E-2</v>
      </c>
      <c r="BP387" s="86">
        <v>1.7603347521823801E-2</v>
      </c>
      <c r="BQ387" s="86">
        <v>-9.9318955732122793E-3</v>
      </c>
    </row>
    <row r="388" spans="1:69" x14ac:dyDescent="0.25">
      <c r="A388" s="190">
        <v>228701</v>
      </c>
      <c r="B388" s="86" t="s">
        <v>1763</v>
      </c>
      <c r="C388" s="86" t="s">
        <v>1764</v>
      </c>
      <c r="E388" s="86" t="s">
        <v>1765</v>
      </c>
      <c r="F388" s="86" t="s">
        <v>3204</v>
      </c>
      <c r="G388" s="86" t="s">
        <v>515</v>
      </c>
      <c r="H388" s="86" t="s">
        <v>515</v>
      </c>
      <c r="I388" s="86" t="s">
        <v>1619</v>
      </c>
      <c r="J388" s="86">
        <v>0</v>
      </c>
      <c r="K388" s="86">
        <v>0</v>
      </c>
      <c r="L388" s="86" t="s">
        <v>2848</v>
      </c>
      <c r="V388" s="86">
        <v>-8.4038393174546755E-2</v>
      </c>
      <c r="W388" s="86">
        <v>0.19967587853974739</v>
      </c>
      <c r="X388" s="86">
        <v>9.549616894038504E-2</v>
      </c>
      <c r="Y388" s="86">
        <v>6.2444157649161003E-2</v>
      </c>
      <c r="Z388" s="86">
        <v>-1.5635688458907501E-2</v>
      </c>
      <c r="AA388" s="86">
        <v>1.5380035721373361E-2</v>
      </c>
      <c r="AD388" s="86">
        <v>-1.365739041045611E-2</v>
      </c>
      <c r="AE388" s="86">
        <v>-9.8458406050029063E-2</v>
      </c>
      <c r="AF388" s="86">
        <v>-5.1068376068375977E-2</v>
      </c>
      <c r="AG388" s="86">
        <v>-2.8463476070529001E-2</v>
      </c>
      <c r="AH388" s="86">
        <v>-6.2996294335627243E-2</v>
      </c>
      <c r="AI388" s="86">
        <v>-2.3468692180348631E-2</v>
      </c>
      <c r="AJ388" s="86">
        <v>-1.32339966669935E-2</v>
      </c>
      <c r="AK388" s="86">
        <v>-0.11852115179523651</v>
      </c>
      <c r="AM388" s="86">
        <v>4.7069387290303188E-2</v>
      </c>
      <c r="AQ388" s="86">
        <v>6.9865293591300823E-2</v>
      </c>
      <c r="AS388" s="86">
        <v>0.66945357698596553</v>
      </c>
      <c r="BF388" s="86">
        <v>3.8577970969494668E-2</v>
      </c>
      <c r="BG388" s="86">
        <v>1.270553064275037E-2</v>
      </c>
      <c r="BH388" s="86">
        <v>-2.627306273062735E-2</v>
      </c>
      <c r="BI388" s="86">
        <v>-2.7209337577686728E-2</v>
      </c>
      <c r="BJ388" s="86">
        <v>-7.4016361511493054E-3</v>
      </c>
      <c r="BK388" s="86">
        <v>1.255886970172693E-2</v>
      </c>
    </row>
    <row r="389" spans="1:69" x14ac:dyDescent="0.25">
      <c r="A389" s="190">
        <v>516128</v>
      </c>
      <c r="B389" s="86" t="s">
        <v>1766</v>
      </c>
      <c r="E389" s="86" t="s">
        <v>1767</v>
      </c>
      <c r="F389" s="86" t="s">
        <v>3205</v>
      </c>
      <c r="G389" s="86" t="s">
        <v>515</v>
      </c>
      <c r="H389" s="86" t="s">
        <v>515</v>
      </c>
      <c r="I389" s="86" t="s">
        <v>1619</v>
      </c>
      <c r="J389" s="86">
        <v>0</v>
      </c>
      <c r="K389" s="86">
        <v>0</v>
      </c>
      <c r="L389" s="86" t="s">
        <v>2848</v>
      </c>
      <c r="M389" s="86">
        <v>2.3087326120556421E-2</v>
      </c>
      <c r="N389" s="86">
        <v>2.2099980698706782E-2</v>
      </c>
      <c r="O389" s="86">
        <v>6.8395036820336985E-2</v>
      </c>
      <c r="P389" s="86">
        <v>-2.2519612367328131E-2</v>
      </c>
      <c r="Q389" s="86">
        <v>-2.3240800516462379E-2</v>
      </c>
      <c r="R389" s="86">
        <v>-1.59806745331228E-2</v>
      </c>
      <c r="S389" s="86">
        <v>4.5198855225500711E-2</v>
      </c>
      <c r="T389" s="86">
        <v>-2.2519612367328131E-2</v>
      </c>
      <c r="U389" s="86">
        <v>-9.220839096358846E-4</v>
      </c>
      <c r="V389" s="86">
        <v>1.535436756857966E-2</v>
      </c>
      <c r="W389" s="86">
        <v>4.9420318333660777E-2</v>
      </c>
      <c r="AC389" s="86">
        <v>-7.3811081005325671E-2</v>
      </c>
      <c r="AD389" s="86">
        <v>-3.5333758309807999E-2</v>
      </c>
      <c r="AE389" s="86">
        <v>-4.1951826504310653E-2</v>
      </c>
      <c r="AF389" s="86">
        <v>-3.5976438604440282E-2</v>
      </c>
      <c r="AG389" s="86">
        <v>-4.9130392060523225E-4</v>
      </c>
      <c r="AK389" s="86">
        <v>-0.1189227624211182</v>
      </c>
      <c r="AL389" s="86">
        <v>-3.6269928003776819E-2</v>
      </c>
      <c r="AM389" s="86">
        <v>1.8186887180639651E-2</v>
      </c>
      <c r="AN389" s="86">
        <v>-7.8125895797630074E-2</v>
      </c>
      <c r="AP389" s="86">
        <v>0.1171948024393948</v>
      </c>
      <c r="AQ389" s="86">
        <v>5.0814471409048358E-2</v>
      </c>
      <c r="AR389" s="86">
        <v>-0.31202531026168479</v>
      </c>
      <c r="AS389" s="86">
        <v>0.35204677124757039</v>
      </c>
      <c r="AT389" s="86">
        <v>-4.2916474388555607E-2</v>
      </c>
      <c r="AU389" s="86">
        <v>-3.9151398264223647E-2</v>
      </c>
      <c r="AV389" s="86">
        <v>4.5294058307273399E-2</v>
      </c>
      <c r="AW389" s="86">
        <v>2.2099980698706782E-2</v>
      </c>
      <c r="BF389" s="86">
        <v>1.2540341171046521E-2</v>
      </c>
      <c r="BG389" s="86">
        <v>-1.6391949731354161E-2</v>
      </c>
      <c r="BH389" s="86">
        <v>-7.4067215998518954E-3</v>
      </c>
      <c r="BI389" s="86">
        <v>-9.887137393899792E-3</v>
      </c>
      <c r="BJ389" s="86">
        <v>1.884126236457728E-3</v>
      </c>
      <c r="BK389" s="86">
        <v>7.5223319228978625E-4</v>
      </c>
      <c r="BL389" s="86">
        <v>1.29662689091421E-2</v>
      </c>
      <c r="BM389" s="86">
        <v>9.2755774046926476E-4</v>
      </c>
      <c r="BN389" s="86">
        <v>-7.8689724585963017E-3</v>
      </c>
      <c r="BO389" s="86">
        <v>-1.2450428848104879E-2</v>
      </c>
      <c r="BP389" s="86">
        <v>2.1946208442286119E-2</v>
      </c>
      <c r="BQ389" s="86">
        <v>-9.7788338512155848E-3</v>
      </c>
    </row>
    <row r="390" spans="1:69" x14ac:dyDescent="0.25">
      <c r="A390" s="190">
        <v>407621</v>
      </c>
      <c r="B390" s="86" t="s">
        <v>1768</v>
      </c>
      <c r="C390" s="86" t="s">
        <v>2047</v>
      </c>
      <c r="D390" s="86" t="s">
        <v>2048</v>
      </c>
      <c r="E390" s="86" t="s">
        <v>1769</v>
      </c>
      <c r="F390" s="86" t="s">
        <v>3206</v>
      </c>
      <c r="G390" s="86" t="s">
        <v>515</v>
      </c>
      <c r="H390" s="86" t="s">
        <v>515</v>
      </c>
      <c r="I390" s="86" t="s">
        <v>1619</v>
      </c>
      <c r="J390" s="86">
        <v>0</v>
      </c>
      <c r="K390" s="86">
        <v>0</v>
      </c>
      <c r="L390" s="86" t="s">
        <v>2848</v>
      </c>
      <c r="U390" s="86">
        <v>-3.4001034814102882E-3</v>
      </c>
      <c r="V390" s="86">
        <v>8.9686279247714662E-2</v>
      </c>
      <c r="W390" s="86">
        <v>0.24753818327974281</v>
      </c>
      <c r="X390" s="86">
        <v>0.57021142316188067</v>
      </c>
      <c r="AC390" s="86">
        <v>-5.9082925370903303E-2</v>
      </c>
      <c r="AD390" s="86">
        <v>-5.5892857142857098E-2</v>
      </c>
      <c r="AE390" s="86">
        <v>-4.3014774639985112E-2</v>
      </c>
      <c r="AF390" s="86">
        <v>-4.6313449425713152E-2</v>
      </c>
      <c r="AG390" s="86">
        <v>-1.7694778679152819E-2</v>
      </c>
      <c r="AH390" s="86">
        <v>-3.8932047504241327E-2</v>
      </c>
      <c r="AK390" s="86">
        <v>-0.1007857142857143</v>
      </c>
      <c r="AL390" s="86">
        <v>-7.3884134811422753E-3</v>
      </c>
      <c r="AM390" s="86">
        <v>0.20758687812117049</v>
      </c>
      <c r="AP390" s="86">
        <v>0.12323007488174351</v>
      </c>
      <c r="AQ390" s="86">
        <v>8.4721485867723087E-2</v>
      </c>
      <c r="AR390" s="86">
        <v>-6.23730049417765E-2</v>
      </c>
      <c r="AS390" s="86">
        <v>2.446711827698369</v>
      </c>
      <c r="AT390" s="86">
        <v>-2.08039753764E-2</v>
      </c>
      <c r="AU390" s="86">
        <v>-1.374739632645328E-2</v>
      </c>
      <c r="AV390" s="86">
        <v>1.9417475728155331E-2</v>
      </c>
      <c r="BF390" s="86">
        <v>7.0958681351172004E-3</v>
      </c>
      <c r="BG390" s="86">
        <v>-2.2091743119266091E-2</v>
      </c>
      <c r="BH390" s="86">
        <v>-7.1675172620834227E-3</v>
      </c>
      <c r="BI390" s="86">
        <v>-2.72139698378504E-3</v>
      </c>
      <c r="BJ390" s="86">
        <v>-3.221527382982869E-3</v>
      </c>
      <c r="BK390" s="86">
        <v>1.1520912547528409E-2</v>
      </c>
      <c r="BL390" s="86">
        <v>3.3078976055332047E-2</v>
      </c>
      <c r="BM390" s="86">
        <v>-1.0770294363788509E-2</v>
      </c>
      <c r="BN390" s="86">
        <v>-1.964285714285707E-2</v>
      </c>
      <c r="BO390" s="86">
        <v>-3.1402550091074732E-2</v>
      </c>
      <c r="BP390" s="86">
        <v>1.602226568376719E-2</v>
      </c>
      <c r="BQ390" s="86">
        <v>4.320297951582841E-3</v>
      </c>
    </row>
    <row r="391" spans="1:69" x14ac:dyDescent="0.25">
      <c r="A391" s="190">
        <v>348859</v>
      </c>
      <c r="B391" s="86" t="s">
        <v>2031</v>
      </c>
      <c r="D391" s="86" t="s">
        <v>2775</v>
      </c>
      <c r="E391" s="86" t="s">
        <v>1770</v>
      </c>
      <c r="F391" s="86" t="s">
        <v>3207</v>
      </c>
      <c r="G391" s="86" t="s">
        <v>515</v>
      </c>
      <c r="H391" s="86" t="s">
        <v>515</v>
      </c>
      <c r="I391" s="86" t="s">
        <v>1619</v>
      </c>
      <c r="J391" s="86">
        <v>0</v>
      </c>
      <c r="K391" s="86">
        <v>0</v>
      </c>
      <c r="L391" s="86" t="s">
        <v>2848</v>
      </c>
      <c r="W391" s="86">
        <v>0.12049736247174089</v>
      </c>
      <c r="X391" s="86">
        <v>9.3801516650181327E-2</v>
      </c>
      <c r="Y391" s="86">
        <v>0.25072164948453612</v>
      </c>
      <c r="AE391" s="86">
        <v>-8.8930431299238874E-2</v>
      </c>
      <c r="AF391" s="86">
        <v>-2.2916351535319911E-2</v>
      </c>
      <c r="AG391" s="86">
        <v>-2.8623769177925421E-2</v>
      </c>
      <c r="AH391" s="86">
        <v>-3.2846715328467183E-2</v>
      </c>
      <c r="AI391" s="86">
        <v>-5.5009823182711248E-2</v>
      </c>
      <c r="AK391" s="86">
        <v>-8.8930431299238874E-2</v>
      </c>
      <c r="AM391" s="86">
        <v>8.4145375111020382E-2</v>
      </c>
      <c r="AQ391" s="86">
        <v>9.6022081665699394E-2</v>
      </c>
      <c r="AS391" s="86">
        <v>0.87321121421323922</v>
      </c>
    </row>
    <row r="392" spans="1:69" x14ac:dyDescent="0.25">
      <c r="A392" s="190">
        <v>588223</v>
      </c>
      <c r="B392" s="86" t="s">
        <v>2031</v>
      </c>
      <c r="C392" s="86" t="s">
        <v>1988</v>
      </c>
      <c r="D392" s="86" t="s">
        <v>2775</v>
      </c>
      <c r="E392" s="86" t="s">
        <v>1771</v>
      </c>
      <c r="F392" s="86" t="s">
        <v>3208</v>
      </c>
      <c r="G392" s="86" t="s">
        <v>515</v>
      </c>
      <c r="H392" s="86" t="s">
        <v>515</v>
      </c>
      <c r="I392" s="86" t="s">
        <v>1615</v>
      </c>
      <c r="J392" s="86">
        <v>0</v>
      </c>
      <c r="K392" s="86">
        <v>0</v>
      </c>
      <c r="L392" s="86" t="s">
        <v>2848</v>
      </c>
      <c r="M392" s="86">
        <v>-6.810353311681927E-2</v>
      </c>
      <c r="N392" s="86">
        <v>-2.4518388791593741E-2</v>
      </c>
      <c r="O392" s="86">
        <v>1.424592973436156E-2</v>
      </c>
      <c r="P392" s="86">
        <v>-0.12800442029652839</v>
      </c>
      <c r="Q392" s="86">
        <v>1.8062573916783009E-2</v>
      </c>
      <c r="R392" s="86">
        <v>-0.1045862884160758</v>
      </c>
      <c r="T392" s="86">
        <v>-0.12800442029652839</v>
      </c>
      <c r="U392" s="86">
        <v>0.17191884308223629</v>
      </c>
      <c r="V392" s="86">
        <v>-0.1273309474477303</v>
      </c>
      <c r="AC392" s="86">
        <v>-0.27265707943248718</v>
      </c>
      <c r="AD392" s="86">
        <v>-4.4917257683215223E-2</v>
      </c>
      <c r="AE392" s="86">
        <v>-0.15185397553516819</v>
      </c>
      <c r="AF392" s="86">
        <v>-2.4867978876620289E-2</v>
      </c>
      <c r="AK392" s="86">
        <v>-0.1689296750632083</v>
      </c>
      <c r="AL392" s="86">
        <v>-0.20185005575036949</v>
      </c>
      <c r="AM392" s="86">
        <v>1.481230932099886E-2</v>
      </c>
      <c r="AN392" s="86">
        <v>-0.3868721940881058</v>
      </c>
      <c r="AP392" s="86">
        <v>0.53813904320683259</v>
      </c>
      <c r="AQ392" s="86">
        <v>0.23347938496404741</v>
      </c>
      <c r="AR392" s="86">
        <v>-0.3756424568902848</v>
      </c>
      <c r="AS392" s="86">
        <v>6.2166056908200658E-2</v>
      </c>
      <c r="AT392" s="86">
        <v>-0.15498664702090439</v>
      </c>
      <c r="AU392" s="86">
        <v>-2.811682650392322E-2</v>
      </c>
      <c r="AV392" s="86">
        <v>3.9738646101113988E-2</v>
      </c>
      <c r="AW392" s="86">
        <v>-2.4518388791593741E-2</v>
      </c>
      <c r="BF392" s="86">
        <v>3.2916037124973041E-2</v>
      </c>
      <c r="BG392" s="86">
        <v>-2.2672656984641049E-2</v>
      </c>
      <c r="BH392" s="86">
        <v>0.10883044686765</v>
      </c>
      <c r="BK392" s="86">
        <v>0.11346710798510549</v>
      </c>
      <c r="BL392" s="86">
        <v>-0.1017185322805388</v>
      </c>
      <c r="BM392" s="86">
        <v>-9.3691830403309195E-2</v>
      </c>
      <c r="BN392" s="86">
        <v>2.5807874710488621E-2</v>
      </c>
      <c r="BO392" s="86">
        <v>6.5046769164605944E-2</v>
      </c>
      <c r="BP392" s="86">
        <v>0.13729053099131841</v>
      </c>
      <c r="BQ392" s="86">
        <v>-8.2622286052209115E-2</v>
      </c>
    </row>
    <row r="393" spans="1:69" x14ac:dyDescent="0.25">
      <c r="A393" s="190">
        <v>183734</v>
      </c>
      <c r="B393" s="86" t="s">
        <v>1772</v>
      </c>
      <c r="C393" s="86" t="s">
        <v>1773</v>
      </c>
      <c r="E393" s="86" t="s">
        <v>1774</v>
      </c>
      <c r="F393" s="86" t="s">
        <v>3209</v>
      </c>
      <c r="G393" s="86" t="s">
        <v>515</v>
      </c>
      <c r="H393" s="86" t="s">
        <v>515</v>
      </c>
      <c r="I393" s="86" t="s">
        <v>1617</v>
      </c>
      <c r="J393" s="86">
        <v>0</v>
      </c>
      <c r="K393" s="86">
        <v>0</v>
      </c>
      <c r="L393" s="86" t="s">
        <v>2848</v>
      </c>
      <c r="M393" s="86">
        <v>7.0739248571163324E-3</v>
      </c>
      <c r="N393" s="86">
        <v>8.380278411472819E-4</v>
      </c>
      <c r="O393" s="86">
        <v>1.482320728886366E-2</v>
      </c>
      <c r="P393" s="86">
        <v>2.5082256449382449E-2</v>
      </c>
      <c r="Q393" s="86">
        <v>3.5201772127516177E-2</v>
      </c>
      <c r="R393" s="86">
        <v>5.6104151314173567E-2</v>
      </c>
      <c r="S393" s="86">
        <v>0.1801163812033377</v>
      </c>
      <c r="T393" s="86">
        <v>2.5082256449382449E-2</v>
      </c>
      <c r="U393" s="86">
        <v>2.935257448583917E-2</v>
      </c>
      <c r="V393" s="86">
        <v>7.8107636132719538E-2</v>
      </c>
      <c r="W393" s="86">
        <v>8.3792154163798926E-2</v>
      </c>
      <c r="X393" s="86">
        <v>0.18709150326797391</v>
      </c>
      <c r="Y393" s="86">
        <v>0.15245194193801501</v>
      </c>
      <c r="Z393" s="86">
        <v>2.8818211172102041E-2</v>
      </c>
      <c r="AA393" s="86">
        <v>0.14364844903988169</v>
      </c>
      <c r="AC393" s="86">
        <v>-9.1008200218040975E-3</v>
      </c>
      <c r="AD393" s="86">
        <v>-1.202639941334635E-2</v>
      </c>
      <c r="AE393" s="86">
        <v>-9.4627747459070429E-3</v>
      </c>
      <c r="AF393" s="86">
        <v>-1.5880680294007112E-2</v>
      </c>
      <c r="AG393" s="86">
        <v>-9.9808749701171037E-3</v>
      </c>
      <c r="AH393" s="86">
        <v>-8.251392422471299E-3</v>
      </c>
      <c r="AI393" s="86">
        <v>-2.5768781627092181E-2</v>
      </c>
      <c r="AJ393" s="86">
        <v>-1.3233276849834561E-2</v>
      </c>
      <c r="AK393" s="86">
        <v>-2.5768781627092181E-2</v>
      </c>
      <c r="AL393" s="86">
        <v>0.120877586354915</v>
      </c>
      <c r="AM393" s="86">
        <v>8.3243812250370697E-2</v>
      </c>
      <c r="AN393" s="86">
        <v>9.2506391645022168E-2</v>
      </c>
      <c r="AP393" s="86">
        <v>3.3119876154566581E-2</v>
      </c>
      <c r="AQ393" s="86">
        <v>2.8857709762059841E-2</v>
      </c>
      <c r="AR393" s="86">
        <v>3.6407071452728599</v>
      </c>
      <c r="AS393" s="86">
        <v>2.8743097198583061</v>
      </c>
      <c r="AT393" s="86">
        <v>1.4305469457820411E-4</v>
      </c>
      <c r="AU393" s="86">
        <v>7.3901020310860321E-3</v>
      </c>
      <c r="AV393" s="86">
        <v>1.3973469291412849E-2</v>
      </c>
      <c r="AW393" s="86">
        <v>8.380278411472819E-4</v>
      </c>
      <c r="BF393" s="86">
        <v>3.6813429539095388E-3</v>
      </c>
      <c r="BG393" s="86">
        <v>-2.5919405320814488E-3</v>
      </c>
      <c r="BH393" s="86">
        <v>-8.8256925717078438E-4</v>
      </c>
      <c r="BI393" s="86">
        <v>-1.128723560877454E-3</v>
      </c>
      <c r="BJ393" s="86">
        <v>-1.228259801513198E-3</v>
      </c>
      <c r="BK393" s="86">
        <v>7.0342859953760328E-3</v>
      </c>
      <c r="BL393" s="86">
        <v>4.3962485345816482E-4</v>
      </c>
      <c r="BM393" s="86">
        <v>-5.370831502365947E-4</v>
      </c>
      <c r="BN393" s="86">
        <v>7.6180309573485872E-3</v>
      </c>
      <c r="BO393" s="86">
        <v>-9.0051044977366157E-3</v>
      </c>
      <c r="BP393" s="86">
        <v>1.1419408134506041E-2</v>
      </c>
      <c r="BQ393" s="86">
        <v>5.0802779774743456E-3</v>
      </c>
    </row>
    <row r="394" spans="1:69" x14ac:dyDescent="0.25">
      <c r="A394" s="190">
        <v>432048</v>
      </c>
      <c r="B394" s="86" t="s">
        <v>1772</v>
      </c>
      <c r="C394" s="86" t="s">
        <v>1773</v>
      </c>
      <c r="E394" s="86" t="s">
        <v>1775</v>
      </c>
      <c r="F394" s="86" t="s">
        <v>3210</v>
      </c>
      <c r="G394" s="86" t="s">
        <v>515</v>
      </c>
      <c r="H394" s="86" t="s">
        <v>515</v>
      </c>
      <c r="I394" s="86" t="s">
        <v>1615</v>
      </c>
      <c r="J394" s="86">
        <v>0</v>
      </c>
      <c r="K394" s="86">
        <v>0</v>
      </c>
      <c r="L394" s="86" t="s">
        <v>2848</v>
      </c>
      <c r="V394" s="86">
        <v>-0.17001194743130221</v>
      </c>
      <c r="W394" s="86">
        <v>0.12198391420911529</v>
      </c>
      <c r="X394" s="86">
        <v>0.43461538461538463</v>
      </c>
      <c r="AD394" s="86">
        <v>-8.9837286265857602E-2</v>
      </c>
      <c r="AE394" s="86">
        <v>-0.15872020075282309</v>
      </c>
      <c r="AF394" s="86">
        <v>-8.5571517801374147E-2</v>
      </c>
      <c r="AG394" s="86">
        <v>-8.0380293863439908E-2</v>
      </c>
      <c r="AH394" s="86">
        <v>-2.7263875365141101E-2</v>
      </c>
      <c r="AK394" s="86">
        <v>-0.22664359861591701</v>
      </c>
      <c r="AM394" s="86">
        <v>8.8469692571788494E-2</v>
      </c>
      <c r="AQ394" s="86">
        <v>0.13744270818868259</v>
      </c>
      <c r="AS394" s="86">
        <v>0.64151730670435514</v>
      </c>
      <c r="BF394" s="86">
        <v>4.2752267165683033E-2</v>
      </c>
      <c r="BG394" s="86">
        <v>-1.200993926007732E-2</v>
      </c>
      <c r="BH394" s="86">
        <v>-6.147827301942077E-3</v>
      </c>
      <c r="BI394" s="86">
        <v>-1.3637002671165519E-2</v>
      </c>
      <c r="BJ394" s="86">
        <v>-1.895667046750282E-2</v>
      </c>
      <c r="BK394" s="86">
        <v>1.271248002324565E-2</v>
      </c>
      <c r="BL394" s="86">
        <v>6.4557779212393029E-4</v>
      </c>
      <c r="BM394" s="86">
        <v>-5.3691756272401407E-2</v>
      </c>
    </row>
    <row r="395" spans="1:69" x14ac:dyDescent="0.25">
      <c r="A395" s="190">
        <v>415479</v>
      </c>
      <c r="B395" s="86" t="s">
        <v>356</v>
      </c>
      <c r="C395" s="86" t="s">
        <v>1030</v>
      </c>
      <c r="D395" s="86">
        <v>40</v>
      </c>
      <c r="E395" s="86" t="s">
        <v>1776</v>
      </c>
      <c r="F395" s="86" t="s">
        <v>3211</v>
      </c>
      <c r="G395" s="86" t="s">
        <v>113</v>
      </c>
      <c r="H395" s="86" t="s">
        <v>2670</v>
      </c>
      <c r="J395" s="86">
        <v>0</v>
      </c>
      <c r="K395" s="86">
        <v>0</v>
      </c>
      <c r="L395" s="86" t="s">
        <v>2848</v>
      </c>
      <c r="M395" s="86">
        <v>7.6026355803344714E-3</v>
      </c>
      <c r="N395" s="86">
        <v>1.740020470829062E-2</v>
      </c>
      <c r="O395" s="86">
        <v>3.4877667881311858E-2</v>
      </c>
      <c r="P395" s="86">
        <v>-3.8219641993227027E-2</v>
      </c>
      <c r="Q395" s="86">
        <v>-6.4030131826741998E-2</v>
      </c>
      <c r="R395" s="86">
        <v>-0.11210361768646709</v>
      </c>
      <c r="S395" s="86">
        <v>0.14056224899598391</v>
      </c>
      <c r="T395" s="86">
        <v>-3.8219641993227027E-2</v>
      </c>
      <c r="U395" s="86">
        <v>2.6315789473684289E-2</v>
      </c>
      <c r="V395" s="86">
        <v>-7.8682525160109873E-2</v>
      </c>
      <c r="W395" s="86">
        <v>0.33864053888548667</v>
      </c>
      <c r="X395" s="86">
        <v>0.47382671480144389</v>
      </c>
      <c r="AC395" s="86">
        <v>-0.15554465161923439</v>
      </c>
      <c r="AD395" s="86">
        <v>-0.10997782705099771</v>
      </c>
      <c r="AE395" s="86">
        <v>-0.19187675070028001</v>
      </c>
      <c r="AF395" s="86">
        <v>-5.2782558806655243E-2</v>
      </c>
      <c r="AG395" s="86">
        <v>-9.6198603568657795E-2</v>
      </c>
      <c r="AH395" s="86">
        <v>-0.1038353601496726</v>
      </c>
      <c r="AK395" s="86">
        <v>-0.23680709534368061</v>
      </c>
      <c r="AL395" s="86">
        <v>-5.5705571185006082E-2</v>
      </c>
      <c r="AM395" s="86">
        <v>0.1665950647484491</v>
      </c>
      <c r="AN395" s="86">
        <v>-0.12992478404280011</v>
      </c>
      <c r="AP395" s="86">
        <v>0.29591512880058862</v>
      </c>
      <c r="AQ395" s="86">
        <v>0.1855940605868997</v>
      </c>
      <c r="AR395" s="86">
        <v>-0.18925489886384911</v>
      </c>
      <c r="AS395" s="86">
        <v>0.89602677819612886</v>
      </c>
      <c r="AT395" s="86">
        <v>-5.5152394775036313E-2</v>
      </c>
      <c r="AU395" s="86">
        <v>-4.7107014848950413E-2</v>
      </c>
      <c r="AV395" s="86">
        <v>1.7178552837064039E-2</v>
      </c>
      <c r="AW395" s="86">
        <v>1.740020470829062E-2</v>
      </c>
      <c r="BF395" s="86">
        <v>7.1002979145978307E-2</v>
      </c>
      <c r="BG395" s="86">
        <v>3.7552155771905397E-2</v>
      </c>
      <c r="BH395" s="86">
        <v>-1.0277033065236861E-2</v>
      </c>
      <c r="BI395" s="86">
        <v>-2.1218961625282029E-2</v>
      </c>
      <c r="BJ395" s="86">
        <v>-6.918819188191927E-3</v>
      </c>
      <c r="BK395" s="86">
        <v>2.9261495587552311E-2</v>
      </c>
      <c r="BL395" s="86">
        <v>1.0830324909747221E-2</v>
      </c>
      <c r="BM395" s="86">
        <v>-8.4374999999999978E-2</v>
      </c>
      <c r="BN395" s="86">
        <v>-7.0126227208974212E-3</v>
      </c>
      <c r="BO395" s="86">
        <v>-3.3427495291902143E-2</v>
      </c>
      <c r="BP395" s="86">
        <v>2.9712615684364341E-2</v>
      </c>
      <c r="BQ395" s="86">
        <v>-2.3618327822390039E-2</v>
      </c>
    </row>
    <row r="396" spans="1:69" x14ac:dyDescent="0.25">
      <c r="A396" s="190">
        <v>614515</v>
      </c>
      <c r="B396" s="86" t="s">
        <v>356</v>
      </c>
      <c r="C396" s="86" t="s">
        <v>1030</v>
      </c>
      <c r="D396" s="86">
        <v>40</v>
      </c>
      <c r="E396" s="86" t="s">
        <v>1777</v>
      </c>
      <c r="F396" s="86" t="s">
        <v>3212</v>
      </c>
      <c r="G396" s="86" t="s">
        <v>113</v>
      </c>
      <c r="H396" s="86" t="s">
        <v>2674</v>
      </c>
      <c r="J396" s="86">
        <v>0</v>
      </c>
      <c r="K396" s="86">
        <v>0</v>
      </c>
      <c r="L396" s="86" t="s">
        <v>2848</v>
      </c>
      <c r="M396" s="86">
        <v>-1.193250675864632E-2</v>
      </c>
      <c r="N396" s="86">
        <v>1.367635807192036E-2</v>
      </c>
      <c r="O396" s="86">
        <v>3.2135553607946399E-2</v>
      </c>
      <c r="P396" s="86">
        <v>-4.6952765517888073E-3</v>
      </c>
      <c r="Q396" s="86">
        <v>-5.6577086280051869E-4</v>
      </c>
      <c r="R396" s="86">
        <v>-8.4794059234953645E-2</v>
      </c>
      <c r="T396" s="86">
        <v>-4.6952765517888073E-3</v>
      </c>
      <c r="U396" s="86">
        <v>4.4019607843137187E-2</v>
      </c>
      <c r="V396" s="86">
        <v>-2.578796561604579E-2</v>
      </c>
      <c r="AC396" s="86">
        <v>-0.1852680743407609</v>
      </c>
      <c r="AD396" s="86">
        <v>-3.1571541641016658E-2</v>
      </c>
      <c r="AE396" s="86">
        <v>-0.19833169774288509</v>
      </c>
      <c r="AF396" s="86">
        <v>-7.2655866470297996E-3</v>
      </c>
      <c r="AK396" s="86">
        <v>-0.21977077363896849</v>
      </c>
      <c r="AL396" s="86">
        <v>0.24482955302474729</v>
      </c>
      <c r="AM396" s="86">
        <v>3.8663321006893403E-2</v>
      </c>
      <c r="AN396" s="86">
        <v>-1.6667863732186761E-2</v>
      </c>
      <c r="AP396" s="86">
        <v>0.42268317778028819</v>
      </c>
      <c r="AQ396" s="86">
        <v>0.22260554892994461</v>
      </c>
      <c r="AR396" s="86">
        <v>0.57852251826171164</v>
      </c>
      <c r="AS396" s="86">
        <v>0.1723474756262032</v>
      </c>
      <c r="AT396" s="86">
        <v>-9.0243215325382597E-2</v>
      </c>
      <c r="AU396" s="86">
        <v>2.425681255161027E-2</v>
      </c>
      <c r="AV396" s="86">
        <v>1.8210147044503081E-2</v>
      </c>
      <c r="AW396" s="86">
        <v>1.367635807192036E-2</v>
      </c>
      <c r="BF396" s="86">
        <v>7.5490196078431326E-2</v>
      </c>
      <c r="BG396" s="86">
        <v>3.2178669097538748E-2</v>
      </c>
      <c r="BJ396" s="86">
        <v>-1.7283066177129158E-2</v>
      </c>
      <c r="BK396" s="86">
        <v>2.2689994532531621E-2</v>
      </c>
      <c r="BL396" s="86">
        <v>-9.7121981644837652E-3</v>
      </c>
      <c r="BM396" s="86">
        <v>-8.7367284506028375E-2</v>
      </c>
      <c r="BN396" s="86">
        <v>1.038323579384715E-3</v>
      </c>
      <c r="BO396" s="86">
        <v>-1.7350306459217309E-2</v>
      </c>
      <c r="BP396" s="86">
        <v>4.4909317723826891E-2</v>
      </c>
      <c r="BQ396" s="86">
        <v>-2.695540935672525E-2</v>
      </c>
    </row>
    <row r="397" spans="1:69" x14ac:dyDescent="0.25">
      <c r="A397" s="190">
        <v>424781</v>
      </c>
      <c r="B397" s="86" t="s">
        <v>356</v>
      </c>
      <c r="C397" s="86" t="s">
        <v>1030</v>
      </c>
      <c r="D397" s="86">
        <v>40</v>
      </c>
      <c r="E397" s="86" t="s">
        <v>1778</v>
      </c>
      <c r="F397" s="86" t="s">
        <v>3213</v>
      </c>
      <c r="G397" s="86" t="s">
        <v>110</v>
      </c>
      <c r="H397" s="86" t="s">
        <v>110</v>
      </c>
      <c r="J397" s="86">
        <v>0</v>
      </c>
      <c r="K397" s="86">
        <v>0</v>
      </c>
      <c r="L397" s="86" t="s">
        <v>2848</v>
      </c>
      <c r="M397" s="86">
        <v>0</v>
      </c>
      <c r="N397" s="86">
        <v>-2.9237823111170069E-3</v>
      </c>
      <c r="O397" s="86">
        <v>3.6789297658861302E-3</v>
      </c>
      <c r="P397" s="86">
        <v>1.7978290366350121E-2</v>
      </c>
      <c r="Q397" s="86">
        <v>3.7690179806362467E-2</v>
      </c>
      <c r="R397" s="86">
        <v>7.1785714285714342E-2</v>
      </c>
      <c r="S397" s="86">
        <v>0.22489795918367331</v>
      </c>
      <c r="T397" s="86">
        <v>1.7978290366350121E-2</v>
      </c>
      <c r="U397" s="86">
        <v>6.8115942028985632E-2</v>
      </c>
      <c r="V397" s="86">
        <v>6.9767441860465018E-2</v>
      </c>
      <c r="W397" s="86">
        <v>4.7928513403736828E-2</v>
      </c>
      <c r="X397" s="86">
        <v>0.23470411233701111</v>
      </c>
      <c r="AC397" s="86">
        <v>-5.9880239520957402E-3</v>
      </c>
      <c r="AD397" s="86">
        <v>-6.0769750168805656E-3</v>
      </c>
      <c r="AE397" s="86">
        <v>-5.8013052936910859E-3</v>
      </c>
      <c r="AF397" s="86">
        <v>-2.6421136909527729E-2</v>
      </c>
      <c r="AG397" s="86">
        <v>-9.8039215686274595E-3</v>
      </c>
      <c r="AH397" s="86">
        <v>-1.978239366963393E-2</v>
      </c>
      <c r="AK397" s="86">
        <v>-2.6421136909527729E-2</v>
      </c>
      <c r="AL397" s="86">
        <v>5.6555937373240488E-2</v>
      </c>
      <c r="AM397" s="86">
        <v>9.4469960126901675E-2</v>
      </c>
      <c r="AN397" s="86">
        <v>6.5706360963827981E-2</v>
      </c>
      <c r="AP397" s="86">
        <v>3.2048404499254862E-2</v>
      </c>
      <c r="AQ397" s="86">
        <v>3.4262682162747027E-2</v>
      </c>
      <c r="AR397" s="86">
        <v>1.7554109686214281</v>
      </c>
      <c r="AS397" s="86">
        <v>2.748533903188132</v>
      </c>
      <c r="AT397" s="86">
        <v>1.0854816824966029E-2</v>
      </c>
      <c r="AU397" s="86">
        <v>2.684563758389213E-3</v>
      </c>
      <c r="AV397" s="86">
        <v>6.6220735785951224E-3</v>
      </c>
      <c r="AW397" s="86">
        <v>-2.9237823111170069E-3</v>
      </c>
      <c r="BF397" s="86">
        <v>0</v>
      </c>
      <c r="BG397" s="86">
        <v>5.7971014492754769E-3</v>
      </c>
      <c r="BH397" s="86">
        <v>5.7636887608070184E-3</v>
      </c>
      <c r="BI397" s="86">
        <v>1.4326647564469891E-2</v>
      </c>
      <c r="BJ397" s="86">
        <v>7.0621468926552744E-3</v>
      </c>
      <c r="BK397" s="86">
        <v>3.5063113604489882E-3</v>
      </c>
      <c r="BL397" s="86">
        <v>2.7952480782669209E-3</v>
      </c>
      <c r="BM397" s="86">
        <v>2.0905923344947119E-3</v>
      </c>
      <c r="BN397" s="86">
        <v>6.9204152249136008E-4</v>
      </c>
      <c r="BO397" s="86">
        <v>6.2240663900414717E-3</v>
      </c>
      <c r="BP397" s="86">
        <v>8.934707903780037E-3</v>
      </c>
      <c r="BQ397" s="86">
        <v>2.0394289598910649E-3</v>
      </c>
    </row>
    <row r="398" spans="1:69" x14ac:dyDescent="0.25">
      <c r="A398" s="190">
        <v>508944</v>
      </c>
      <c r="B398" s="86" t="s">
        <v>356</v>
      </c>
      <c r="C398" s="86" t="s">
        <v>1030</v>
      </c>
      <c r="D398" s="86">
        <v>40</v>
      </c>
      <c r="E398" s="86" t="s">
        <v>1779</v>
      </c>
      <c r="F398" s="86" t="s">
        <v>3214</v>
      </c>
      <c r="G398" s="86" t="s">
        <v>420</v>
      </c>
      <c r="H398" s="86" t="s">
        <v>1698</v>
      </c>
      <c r="J398" s="86">
        <v>0</v>
      </c>
      <c r="K398" s="86">
        <v>0</v>
      </c>
      <c r="L398" s="86" t="s">
        <v>2848</v>
      </c>
      <c r="U398" s="86">
        <v>5.914870093974578E-2</v>
      </c>
      <c r="V398" s="86">
        <v>8.7419493344783161E-2</v>
      </c>
      <c r="W398" s="86">
        <v>0.14966926646263221</v>
      </c>
      <c r="AD398" s="86">
        <v>-4.4852593410058303E-2</v>
      </c>
      <c r="AE398" s="86">
        <v>-2.5837706903511261E-3</v>
      </c>
      <c r="AF398" s="86">
        <v>-2.6027142591561032E-3</v>
      </c>
      <c r="AG398" s="86">
        <v>-9.9999999999988987E-5</v>
      </c>
      <c r="AK398" s="86">
        <v>-4.4852593410058303E-2</v>
      </c>
      <c r="AM398" s="86">
        <v>9.6466083981859185E-2</v>
      </c>
      <c r="AQ398" s="86">
        <v>4.3001904522137792E-2</v>
      </c>
      <c r="AS398" s="86">
        <v>2.2363722830908261</v>
      </c>
      <c r="BF398" s="86">
        <v>-4.3117744610281949E-2</v>
      </c>
      <c r="BG398" s="86">
        <v>4.8526863084922052E-2</v>
      </c>
      <c r="BH398" s="86">
        <v>1.1019283746556141E-3</v>
      </c>
      <c r="BI398" s="86">
        <v>1.572450664360403E-3</v>
      </c>
      <c r="BJ398" s="86">
        <v>7.3789151424759059E-3</v>
      </c>
      <c r="BK398" s="86">
        <v>2.0026494194654191E-2</v>
      </c>
      <c r="BL398" s="86">
        <v>-1.1841100076394049E-2</v>
      </c>
      <c r="BM398" s="86">
        <v>-9.7410127560882964E-3</v>
      </c>
      <c r="BN398" s="86">
        <v>1.259091264565582E-2</v>
      </c>
      <c r="BO398" s="86">
        <v>1.081248069199958E-3</v>
      </c>
      <c r="BP398" s="86">
        <v>2.237309057244286E-3</v>
      </c>
      <c r="BQ398" s="86">
        <v>2.9237970992249229E-2</v>
      </c>
    </row>
    <row r="399" spans="1:69" x14ac:dyDescent="0.25">
      <c r="A399" s="190">
        <v>506547</v>
      </c>
      <c r="B399" s="86" t="s">
        <v>356</v>
      </c>
      <c r="C399" s="86" t="s">
        <v>1030</v>
      </c>
      <c r="D399" s="86">
        <v>40</v>
      </c>
      <c r="E399" s="86" t="s">
        <v>1780</v>
      </c>
      <c r="F399" s="86" t="s">
        <v>3215</v>
      </c>
      <c r="G399" s="86" t="s">
        <v>420</v>
      </c>
      <c r="H399" s="86" t="s">
        <v>1781</v>
      </c>
      <c r="J399" s="86">
        <v>0</v>
      </c>
      <c r="K399" s="86">
        <v>0</v>
      </c>
      <c r="L399" s="86" t="s">
        <v>2848</v>
      </c>
      <c r="V399" s="86">
        <v>0.19982766049116751</v>
      </c>
      <c r="W399" s="86">
        <v>0.14222440944881901</v>
      </c>
      <c r="AD399" s="86">
        <v>-6.236222712081356E-2</v>
      </c>
      <c r="AE399" s="86">
        <v>-2.8673323823109859E-2</v>
      </c>
      <c r="AF399" s="86">
        <v>-2.187500000000003E-2</v>
      </c>
      <c r="AG399" s="86">
        <v>-9.9206349206360303E-4</v>
      </c>
      <c r="AK399" s="86">
        <v>-6.236222712081356E-2</v>
      </c>
      <c r="AM399" s="86">
        <v>0.1172038663052259</v>
      </c>
      <c r="AQ399" s="86">
        <v>5.3913002092601831E-2</v>
      </c>
      <c r="AS399" s="86">
        <v>2.168420328661981</v>
      </c>
      <c r="BF399" s="86">
        <v>4.0218328066645706E-3</v>
      </c>
      <c r="BG399" s="86">
        <v>-6.0085836909871126E-3</v>
      </c>
      <c r="BH399" s="86">
        <v>-5.037420840529605E-3</v>
      </c>
      <c r="BI399" s="86">
        <v>-1.8081874728771982E-2</v>
      </c>
      <c r="BJ399" s="86">
        <v>-2.6664702416028249E-2</v>
      </c>
      <c r="BK399" s="86">
        <v>3.89738156500683E-2</v>
      </c>
      <c r="BL399" s="86">
        <v>3.059217714327378E-3</v>
      </c>
      <c r="BM399" s="86">
        <v>3.9939002251108144E-3</v>
      </c>
      <c r="BN399" s="86">
        <v>3.1631919482386639E-3</v>
      </c>
      <c r="BO399" s="86">
        <v>6.9514117815681056E-3</v>
      </c>
      <c r="BP399" s="86">
        <v>8.967333285887058E-3</v>
      </c>
    </row>
    <row r="400" spans="1:69" x14ac:dyDescent="0.25">
      <c r="A400" s="190">
        <v>525369</v>
      </c>
      <c r="B400" s="86" t="s">
        <v>1784</v>
      </c>
      <c r="C400" s="86" t="s">
        <v>1785</v>
      </c>
      <c r="D400" s="86">
        <v>100</v>
      </c>
      <c r="E400" s="86" t="s">
        <v>1786</v>
      </c>
      <c r="F400" s="86" t="s">
        <v>3216</v>
      </c>
      <c r="G400" s="86" t="s">
        <v>180</v>
      </c>
      <c r="H400" s="86" t="s">
        <v>180</v>
      </c>
      <c r="J400" s="86">
        <v>0</v>
      </c>
      <c r="K400" s="86">
        <v>0</v>
      </c>
      <c r="L400" s="86" t="s">
        <v>2848</v>
      </c>
      <c r="M400" s="86">
        <v>2.513579720950054E-2</v>
      </c>
      <c r="N400" s="86">
        <v>3.2311861580154311E-3</v>
      </c>
      <c r="O400" s="86">
        <v>2.535421327367637E-2</v>
      </c>
      <c r="P400" s="86">
        <v>-3.528114663726567E-2</v>
      </c>
      <c r="Q400" s="86">
        <v>-0.1028150633855331</v>
      </c>
      <c r="R400" s="86">
        <v>-0.17197178251892639</v>
      </c>
      <c r="S400" s="86">
        <v>-9.4117647058823528E-2</v>
      </c>
      <c r="T400" s="86">
        <v>-3.528114663726567E-2</v>
      </c>
      <c r="U400" s="86">
        <v>-0.1173139874369636</v>
      </c>
      <c r="V400" s="86">
        <v>3.318098720292495E-2</v>
      </c>
      <c r="W400" s="86">
        <v>9.4109410941094263E-2</v>
      </c>
      <c r="AC400" s="86">
        <v>-8.9165370658372295E-2</v>
      </c>
      <c r="AD400" s="86">
        <v>-0.21113936510540571</v>
      </c>
      <c r="AE400" s="86">
        <v>-0.14810382916053019</v>
      </c>
      <c r="AF400" s="86">
        <v>-9.1115552325581439E-2</v>
      </c>
      <c r="AK400" s="86">
        <v>-0.27938643261422369</v>
      </c>
      <c r="AL400" s="86">
        <v>5.1579336655329664E-3</v>
      </c>
      <c r="AM400" s="86">
        <v>2.416613601117223E-3</v>
      </c>
      <c r="AN400" s="86">
        <v>-0.1203934597510173</v>
      </c>
      <c r="AP400" s="86">
        <v>0.16591975665361561</v>
      </c>
      <c r="AQ400" s="86">
        <v>0.16268863791989771</v>
      </c>
      <c r="AR400" s="86">
        <v>2.9291973271435349E-2</v>
      </c>
      <c r="AS400" s="86">
        <v>1.302363238008206E-2</v>
      </c>
      <c r="AT400" s="86">
        <v>-7.2867595469579993E-2</v>
      </c>
      <c r="AU400" s="86">
        <v>4.1081081081080217E-3</v>
      </c>
      <c r="AV400" s="86">
        <v>2.205177372962619E-2</v>
      </c>
      <c r="AW400" s="86">
        <v>3.2311861580154311E-3</v>
      </c>
      <c r="BF400" s="86">
        <v>7.8563213306201973E-2</v>
      </c>
      <c r="BG400" s="86">
        <v>-3.1170535641046659E-2</v>
      </c>
      <c r="BH400" s="86">
        <v>-1.5917365168063639E-2</v>
      </c>
      <c r="BI400" s="86">
        <v>-4.2587972124236477E-2</v>
      </c>
      <c r="BJ400" s="86">
        <v>-3.6484543493889299E-2</v>
      </c>
      <c r="BK400" s="86">
        <v>-1.1191941801903531E-3</v>
      </c>
      <c r="BL400" s="86">
        <v>7.4789915966386511E-2</v>
      </c>
      <c r="BM400" s="86">
        <v>-5.5251498566588619E-2</v>
      </c>
      <c r="BN400" s="86">
        <v>-2.861282144150679E-2</v>
      </c>
      <c r="BO400" s="86">
        <v>-3.2252050708426523E-2</v>
      </c>
      <c r="BP400" s="86">
        <v>1.9553072625698279E-2</v>
      </c>
      <c r="BQ400" s="86">
        <v>-4.0949726040565237E-2</v>
      </c>
    </row>
    <row r="401" spans="1:69" x14ac:dyDescent="0.25">
      <c r="A401" s="190">
        <v>422488</v>
      </c>
      <c r="B401" s="86" t="s">
        <v>1787</v>
      </c>
      <c r="C401" s="86" t="s">
        <v>1788</v>
      </c>
      <c r="D401" s="86" t="s">
        <v>2443</v>
      </c>
      <c r="E401" s="86" t="s">
        <v>1789</v>
      </c>
      <c r="F401" s="86" t="s">
        <v>3217</v>
      </c>
      <c r="G401" s="86" t="s">
        <v>111</v>
      </c>
      <c r="H401" s="86" t="s">
        <v>1713</v>
      </c>
      <c r="I401" s="86" t="s">
        <v>1790</v>
      </c>
      <c r="J401" s="86">
        <v>0</v>
      </c>
      <c r="K401" s="86">
        <v>0</v>
      </c>
      <c r="L401" s="86" t="s">
        <v>2848</v>
      </c>
      <c r="M401" s="86">
        <v>-7.3544862366042851E-3</v>
      </c>
      <c r="N401" s="86">
        <v>-8.1881167331514515E-3</v>
      </c>
      <c r="O401" s="86">
        <v>1.342471560799918E-3</v>
      </c>
      <c r="P401" s="86">
        <v>-6.728343145500415E-3</v>
      </c>
      <c r="Q401" s="86">
        <v>8.8986972307254497E-3</v>
      </c>
      <c r="R401" s="86">
        <v>1.613250161325008E-2</v>
      </c>
      <c r="S401" s="86">
        <v>0.1530388088845496</v>
      </c>
      <c r="T401" s="86">
        <v>-6.728343145500415E-3</v>
      </c>
      <c r="U401" s="86">
        <v>3.9562841530054627E-2</v>
      </c>
      <c r="V401" s="86">
        <v>5.2772877195673917E-2</v>
      </c>
      <c r="W401" s="86">
        <v>0.1069881973337863</v>
      </c>
      <c r="X401" s="86">
        <v>0.12860565404887381</v>
      </c>
      <c r="AC401" s="86">
        <v>-5.0170482221139831E-2</v>
      </c>
      <c r="AD401" s="86">
        <v>-1.2559091229803169E-2</v>
      </c>
      <c r="AE401" s="86">
        <v>-4.3405421870239226E-3</v>
      </c>
      <c r="AF401" s="86">
        <v>-1.075179196532748E-2</v>
      </c>
      <c r="AG401" s="86">
        <v>-1.5949102318284801E-2</v>
      </c>
      <c r="AH401" s="86">
        <v>-4.3302540415703899E-3</v>
      </c>
      <c r="AK401" s="86">
        <v>-5.0170482221139831E-2</v>
      </c>
      <c r="AL401" s="86">
        <v>-5.3974850250106954E-3</v>
      </c>
      <c r="AM401" s="86">
        <v>7.263385083844387E-2</v>
      </c>
      <c r="AN401" s="86">
        <v>-2.3822653661920271E-2</v>
      </c>
      <c r="AP401" s="86">
        <v>8.9184461746253385E-2</v>
      </c>
      <c r="AQ401" s="86">
        <v>3.6364186428860197E-2</v>
      </c>
      <c r="AR401" s="86">
        <v>-6.3859796896539006E-2</v>
      </c>
      <c r="AS401" s="86">
        <v>1.989210851493233</v>
      </c>
      <c r="AT401" s="86">
        <v>-2.5862068965517349E-2</v>
      </c>
      <c r="AU401" s="86">
        <v>1.8994172242607469E-2</v>
      </c>
      <c r="AV401" s="86">
        <v>9.6092701194092633E-3</v>
      </c>
      <c r="AW401" s="86">
        <v>-8.1881167331514515E-3</v>
      </c>
      <c r="BF401" s="86">
        <v>3.642987249544483E-3</v>
      </c>
      <c r="BG401" s="86">
        <v>2.5408348457349739E-3</v>
      </c>
      <c r="BH401" s="86">
        <v>6.6618392469226517E-3</v>
      </c>
      <c r="BI401" s="86">
        <v>4.5317220543805714E-3</v>
      </c>
      <c r="BJ401" s="86">
        <v>-1.2889366272824661E-3</v>
      </c>
      <c r="BK401" s="86">
        <v>7.5285007528500536E-3</v>
      </c>
      <c r="BL401" s="86">
        <v>0</v>
      </c>
      <c r="BM401" s="86">
        <v>-6.0489610019925921E-3</v>
      </c>
      <c r="BN401" s="86">
        <v>2.140258257829819E-3</v>
      </c>
      <c r="BO401" s="86">
        <v>8.969886808571248E-3</v>
      </c>
      <c r="BP401" s="86">
        <v>3.7395046920201121E-3</v>
      </c>
      <c r="BQ401" s="86">
        <v>-3.1439949696080438E-3</v>
      </c>
    </row>
    <row r="402" spans="1:69" x14ac:dyDescent="0.25">
      <c r="A402" s="190">
        <v>439712</v>
      </c>
      <c r="B402" s="86" t="s">
        <v>1787</v>
      </c>
      <c r="C402" s="86" t="s">
        <v>1788</v>
      </c>
      <c r="D402" s="86" t="s">
        <v>2443</v>
      </c>
      <c r="E402" s="86" t="s">
        <v>1791</v>
      </c>
      <c r="F402" s="86" t="s">
        <v>3218</v>
      </c>
      <c r="G402" s="86" t="s">
        <v>474</v>
      </c>
      <c r="H402" s="86" t="s">
        <v>1792</v>
      </c>
      <c r="I402" s="86" t="s">
        <v>1793</v>
      </c>
      <c r="J402" s="86">
        <v>0</v>
      </c>
      <c r="K402" s="86">
        <v>0</v>
      </c>
      <c r="L402" s="86" t="s">
        <v>2848</v>
      </c>
      <c r="M402" s="86">
        <v>-8.0221703617270324E-3</v>
      </c>
      <c r="N402" s="86">
        <v>1.865946476798275E-3</v>
      </c>
      <c r="O402" s="86">
        <v>-4.7802546217259323E-3</v>
      </c>
      <c r="P402" s="86">
        <v>-8.6005830903790326E-3</v>
      </c>
      <c r="Q402" s="86">
        <v>5.4091754494730138E-2</v>
      </c>
      <c r="R402" s="86">
        <v>8.9962070623430757E-2</v>
      </c>
      <c r="S402" s="86">
        <v>0.31904577191621408</v>
      </c>
      <c r="T402" s="86">
        <v>-8.6005830903790326E-3</v>
      </c>
      <c r="U402" s="86">
        <v>0.1181136585895903</v>
      </c>
      <c r="V402" s="86">
        <v>4.4726983766602217E-2</v>
      </c>
      <c r="W402" s="86">
        <v>0.29496508636530677</v>
      </c>
      <c r="AC402" s="86">
        <v>-9.8697005056397145E-3</v>
      </c>
      <c r="AD402" s="86">
        <v>-1.275389702409069E-2</v>
      </c>
      <c r="AE402" s="86">
        <v>-4.7147195141441597E-2</v>
      </c>
      <c r="AF402" s="86">
        <v>-2.3997453851050191E-2</v>
      </c>
      <c r="AG402" s="86">
        <v>-6.8942875902823072E-3</v>
      </c>
      <c r="AK402" s="86">
        <v>-4.7147195141441597E-2</v>
      </c>
      <c r="AL402" s="86">
        <v>-1.3085711447976661E-2</v>
      </c>
      <c r="AM402" s="86">
        <v>0.2025257691463733</v>
      </c>
      <c r="AN402" s="86">
        <v>-3.0378238183275671E-2</v>
      </c>
      <c r="AP402" s="86">
        <v>2.380288852496833E-2</v>
      </c>
      <c r="AQ402" s="86">
        <v>5.5502225588061178E-2</v>
      </c>
      <c r="AR402" s="86">
        <v>-0.56226487060047525</v>
      </c>
      <c r="AS402" s="86">
        <v>3.6436007820457821</v>
      </c>
      <c r="AT402" s="86">
        <v>-8.1146744412049499E-3</v>
      </c>
      <c r="AU402" s="86">
        <v>2.2044775388232458E-3</v>
      </c>
      <c r="AV402" s="86">
        <v>-6.6338227403540673E-3</v>
      </c>
      <c r="AW402" s="86">
        <v>1.865946476798275E-3</v>
      </c>
      <c r="BF402" s="86">
        <v>-6.5196131696185766E-3</v>
      </c>
      <c r="BG402" s="86">
        <v>9.8982828393305855E-3</v>
      </c>
      <c r="BH402" s="86">
        <v>1.0451074890345019E-2</v>
      </c>
      <c r="BI402" s="86">
        <v>9.5927116827436709E-3</v>
      </c>
      <c r="BJ402" s="86">
        <v>9.0238335368120204E-3</v>
      </c>
      <c r="BK402" s="86">
        <v>-8.8379188805302045E-3</v>
      </c>
      <c r="BL402" s="86">
        <v>9.978238946977358E-3</v>
      </c>
      <c r="BM402" s="86">
        <v>9.0913868306268242E-3</v>
      </c>
      <c r="BN402" s="86">
        <v>4.3586550435865679E-3</v>
      </c>
      <c r="BO402" s="86">
        <v>1.0436040504236519E-2</v>
      </c>
      <c r="BP402" s="86">
        <v>1.6668370999079581E-2</v>
      </c>
      <c r="BQ402" s="86">
        <v>2.8897110288971021E-2</v>
      </c>
    </row>
    <row r="403" spans="1:69" x14ac:dyDescent="0.25">
      <c r="A403" s="190">
        <v>660729</v>
      </c>
      <c r="B403" s="86" t="s">
        <v>1794</v>
      </c>
      <c r="E403" s="86" t="s">
        <v>1795</v>
      </c>
      <c r="F403" s="86" t="s">
        <v>3219</v>
      </c>
      <c r="G403" s="86" t="s">
        <v>111</v>
      </c>
      <c r="H403" s="86" t="s">
        <v>111</v>
      </c>
      <c r="I403" s="86" t="s">
        <v>1697</v>
      </c>
      <c r="J403" s="86">
        <v>0</v>
      </c>
      <c r="K403" s="86">
        <v>0</v>
      </c>
      <c r="L403" s="86" t="s">
        <v>2848</v>
      </c>
      <c r="M403" s="86">
        <v>2.1229544449359321E-3</v>
      </c>
      <c r="N403" s="86">
        <v>1.060351683308314E-3</v>
      </c>
      <c r="O403" s="86">
        <v>2.0343180612063532E-3</v>
      </c>
      <c r="P403" s="86">
        <v>1.8520183403757828E-2</v>
      </c>
      <c r="Q403" s="86">
        <v>3.2913931436907351E-2</v>
      </c>
      <c r="R403" s="86">
        <v>5.5431339668343682E-2</v>
      </c>
      <c r="T403" s="86">
        <v>1.8520183403757828E-2</v>
      </c>
      <c r="U403" s="86">
        <v>4.7560745903183273E-2</v>
      </c>
      <c r="AC403" s="86">
        <v>-1.589684712532035E-3</v>
      </c>
      <c r="AD403" s="86">
        <v>-4.1474220001884816E-3</v>
      </c>
      <c r="AE403" s="86">
        <v>-5.9732625391106216E-3</v>
      </c>
      <c r="AK403" s="86">
        <v>-5.9732625391106216E-3</v>
      </c>
      <c r="AL403" s="86">
        <v>7.8306825609273378E-2</v>
      </c>
      <c r="AM403" s="86">
        <v>6.2614358475195031E-2</v>
      </c>
      <c r="AN403" s="86">
        <v>6.7733818655140832E-2</v>
      </c>
      <c r="AP403" s="86">
        <v>1.042270776927481E-2</v>
      </c>
      <c r="AQ403" s="86">
        <v>1.180948156555375E-2</v>
      </c>
      <c r="AR403" s="86">
        <v>7.4845242472214952</v>
      </c>
      <c r="AS403" s="86">
        <v>5.2768228258664296</v>
      </c>
      <c r="AT403" s="86">
        <v>6.6528814168838046E-3</v>
      </c>
      <c r="AU403" s="86">
        <v>7.234080557292133E-3</v>
      </c>
      <c r="AV403" s="86">
        <v>9.7293472492476774E-4</v>
      </c>
      <c r="AW403" s="86">
        <v>1.060351683308314E-3</v>
      </c>
      <c r="BF403" s="86">
        <v>-4.9915238274629292E-3</v>
      </c>
      <c r="BG403" s="86">
        <v>6.0577378135351356E-3</v>
      </c>
      <c r="BH403" s="86">
        <v>9.8786339260512612E-3</v>
      </c>
      <c r="BI403" s="86">
        <v>4.8444196012671359E-3</v>
      </c>
      <c r="BJ403" s="86">
        <v>1.8542555164100529E-3</v>
      </c>
      <c r="BK403" s="86">
        <v>1.850823616509345E-3</v>
      </c>
      <c r="BL403" s="86">
        <v>2.216885276187019E-3</v>
      </c>
      <c r="BM403" s="86">
        <v>2.211981566820231E-3</v>
      </c>
      <c r="BN403" s="86">
        <v>6.2385321100917324E-3</v>
      </c>
      <c r="BO403" s="86">
        <v>9.8468271334790636E-3</v>
      </c>
      <c r="BP403" s="86">
        <v>7.2228241242333624E-4</v>
      </c>
      <c r="BQ403" s="86">
        <v>2.9756537421101741E-3</v>
      </c>
    </row>
    <row r="404" spans="1:69" x14ac:dyDescent="0.25">
      <c r="A404" s="190">
        <v>531689</v>
      </c>
      <c r="B404" s="86" t="s">
        <v>1796</v>
      </c>
      <c r="E404" s="86" t="s">
        <v>1797</v>
      </c>
      <c r="F404" s="86" t="s">
        <v>3220</v>
      </c>
      <c r="G404" s="86" t="s">
        <v>111</v>
      </c>
      <c r="H404" s="86" t="s">
        <v>111</v>
      </c>
      <c r="J404" s="86">
        <v>0</v>
      </c>
      <c r="K404" s="86">
        <v>0</v>
      </c>
      <c r="L404" s="86" t="s">
        <v>2848</v>
      </c>
      <c r="M404" s="86">
        <v>-2.1801588642893392E-2</v>
      </c>
      <c r="N404" s="86">
        <v>-2.1801588642893392E-2</v>
      </c>
      <c r="O404" s="86">
        <v>-1.748429808181973E-2</v>
      </c>
      <c r="P404" s="86">
        <v>0.11996904024767779</v>
      </c>
      <c r="Q404" s="86">
        <v>-0.2406192600367357</v>
      </c>
      <c r="R404" s="86">
        <v>-0.57733313860084712</v>
      </c>
      <c r="S404" s="86">
        <v>-0.44023210831721471</v>
      </c>
      <c r="T404" s="86">
        <v>0.11996904024767779</v>
      </c>
      <c r="U404" s="86">
        <v>-0.60154202004626056</v>
      </c>
      <c r="V404" s="86">
        <v>9.1475216696120576E-2</v>
      </c>
      <c r="AC404" s="86">
        <v>-2.1801588642893392E-2</v>
      </c>
      <c r="AD404" s="86">
        <v>-0.66325666253991011</v>
      </c>
      <c r="AE404" s="86">
        <v>-2.4178939907064621E-2</v>
      </c>
      <c r="AF404" s="86">
        <v>-9.8039215686274595E-3</v>
      </c>
      <c r="AK404" s="86">
        <v>-0.66325666253991011</v>
      </c>
      <c r="AL404" s="86">
        <v>0.57765015774528594</v>
      </c>
      <c r="AM404" s="86">
        <v>-0.1035480394051472</v>
      </c>
      <c r="AN404" s="86">
        <v>0.4987727095973824</v>
      </c>
      <c r="AP404" s="86">
        <v>0.17262387781514671</v>
      </c>
      <c r="AQ404" s="86">
        <v>0.31605347833463909</v>
      </c>
      <c r="AR404" s="86">
        <v>3.3445682513001369</v>
      </c>
      <c r="AS404" s="86">
        <v>-0.32857052085225552</v>
      </c>
      <c r="AT404" s="86">
        <v>2.4961300309597419E-2</v>
      </c>
      <c r="AU404" s="86">
        <v>9.9867849726260172E-2</v>
      </c>
      <c r="AV404" s="86">
        <v>4.4135121371584596E-3</v>
      </c>
      <c r="AW404" s="86">
        <v>-2.1801588642893392E-2</v>
      </c>
      <c r="BF404" s="86">
        <v>-2.929838087895154E-3</v>
      </c>
      <c r="BG404" s="86">
        <v>2.0105165480979181E-3</v>
      </c>
      <c r="BH404" s="86">
        <v>0.13157894736842099</v>
      </c>
      <c r="BI404" s="86">
        <v>-0.44492941417172471</v>
      </c>
      <c r="BJ404" s="86">
        <v>-5.8729573657697487E-2</v>
      </c>
      <c r="BK404" s="86">
        <v>-8.9413914632554548E-2</v>
      </c>
      <c r="BL404" s="86">
        <v>5.3755733944954143E-2</v>
      </c>
      <c r="BM404" s="86">
        <v>1.224323221330437E-2</v>
      </c>
      <c r="BN404" s="86">
        <v>2.9721696838692191E-2</v>
      </c>
      <c r="BO404" s="86">
        <v>-0.10167934925216481</v>
      </c>
      <c r="BP404" s="86">
        <v>5.4768511756973837E-2</v>
      </c>
      <c r="BQ404" s="86">
        <v>-0.3398901519989781</v>
      </c>
    </row>
    <row r="405" spans="1:69" x14ac:dyDescent="0.25">
      <c r="A405" s="190">
        <v>371422</v>
      </c>
      <c r="B405" s="86" t="s">
        <v>1798</v>
      </c>
      <c r="E405" s="86" t="s">
        <v>1799</v>
      </c>
      <c r="F405" s="86" t="s">
        <v>3221</v>
      </c>
      <c r="G405" s="86" t="s">
        <v>474</v>
      </c>
      <c r="H405" s="86" t="s">
        <v>367</v>
      </c>
      <c r="J405" s="86">
        <v>0</v>
      </c>
      <c r="K405" s="86">
        <v>0</v>
      </c>
      <c r="L405" s="86" t="s">
        <v>2848</v>
      </c>
      <c r="M405" s="86">
        <v>8.3481301390444518E-2</v>
      </c>
      <c r="N405" s="86">
        <v>2.8924976652485279E-2</v>
      </c>
      <c r="O405" s="86">
        <v>9.888070039341712E-2</v>
      </c>
      <c r="P405" s="86">
        <v>0.94027003228646899</v>
      </c>
      <c r="R405" s="86">
        <v>0.78164585392148056</v>
      </c>
      <c r="S405" s="86">
        <v>1.4992438563327031</v>
      </c>
      <c r="T405" s="86">
        <v>0.94027003228646899</v>
      </c>
      <c r="U405" s="86">
        <v>-0.1186133747251327</v>
      </c>
      <c r="V405" s="86">
        <v>0.34483358459932761</v>
      </c>
      <c r="W405" s="86">
        <v>0.1484317773190382</v>
      </c>
      <c r="X405" s="86">
        <v>0.24653440690628359</v>
      </c>
      <c r="Y405" s="86">
        <v>0.143955939606875</v>
      </c>
      <c r="AC405" s="86">
        <v>-0.14287281904970919</v>
      </c>
      <c r="AD405" s="86">
        <v>-5.1169778922515459E-2</v>
      </c>
      <c r="AE405" s="86">
        <v>-0.15716985246020779</v>
      </c>
      <c r="AF405" s="86">
        <v>0</v>
      </c>
      <c r="AG405" s="86">
        <v>-7.4739070140865657E-2</v>
      </c>
      <c r="AH405" s="86">
        <v>2.3708361658735581E-2</v>
      </c>
      <c r="AI405" s="86">
        <v>-4.506710192237947E-2</v>
      </c>
      <c r="AK405" s="86">
        <v>-4.506710192237947E-2</v>
      </c>
      <c r="AL405" s="86">
        <v>16.94543654496594</v>
      </c>
      <c r="AM405" s="86">
        <v>0.34406092141236039</v>
      </c>
      <c r="AN405" s="86">
        <v>9.6679064847085368</v>
      </c>
      <c r="AP405" s="86">
        <v>0.79332317488616322</v>
      </c>
      <c r="AQ405" s="86">
        <v>0.26728266375349868</v>
      </c>
      <c r="AR405" s="86">
        <v>21.359692071026441</v>
      </c>
      <c r="AS405" s="86">
        <v>1.2861406721872679</v>
      </c>
      <c r="AT405" s="86">
        <v>0.1896096272380392</v>
      </c>
      <c r="AU405" s="86">
        <v>0.28480960605312933</v>
      </c>
      <c r="AV405" s="86">
        <v>6.7989139469163851E-2</v>
      </c>
      <c r="AW405" s="86">
        <v>2.8924976652485279E-2</v>
      </c>
      <c r="BF405" s="86">
        <v>-8.7957573405769152E-3</v>
      </c>
      <c r="BG405" s="86">
        <v>-2.1749532385053841E-2</v>
      </c>
      <c r="BJ405" s="86">
        <v>-3.8776482821368252E-2</v>
      </c>
      <c r="BK405" s="86">
        <v>5.4899486162444777E-2</v>
      </c>
      <c r="BL405" s="86">
        <v>-8.1182703811313317E-3</v>
      </c>
      <c r="BM405" s="86">
        <v>-4.4025157232704497E-2</v>
      </c>
      <c r="BP405" s="86">
        <v>6.8421052631579826E-3</v>
      </c>
      <c r="BQ405" s="86">
        <v>-6.0293688612272911E-3</v>
      </c>
    </row>
    <row r="406" spans="1:69" x14ac:dyDescent="0.25">
      <c r="A406" s="190">
        <v>662540</v>
      </c>
      <c r="B406" s="86" t="s">
        <v>1800</v>
      </c>
      <c r="C406" s="86" t="s">
        <v>1801</v>
      </c>
      <c r="D406" s="86">
        <v>11</v>
      </c>
      <c r="E406" s="86" t="s">
        <v>1802</v>
      </c>
      <c r="F406" s="86" t="s">
        <v>3222</v>
      </c>
      <c r="G406" s="86" t="s">
        <v>113</v>
      </c>
      <c r="H406" s="86" t="s">
        <v>2670</v>
      </c>
      <c r="J406" s="86">
        <v>0</v>
      </c>
      <c r="K406" s="86">
        <v>0</v>
      </c>
      <c r="L406" s="86" t="s">
        <v>2848</v>
      </c>
      <c r="AD406" s="86">
        <v>-8.6530612244898025E-2</v>
      </c>
      <c r="AE406" s="86">
        <v>-0.113</v>
      </c>
      <c r="AK406" s="86">
        <v>-0.113</v>
      </c>
      <c r="AM406" s="86">
        <v>0.116419696483856</v>
      </c>
      <c r="AQ406" s="86">
        <v>0.18178563674405879</v>
      </c>
      <c r="AS406" s="86">
        <v>0.63878468054610438</v>
      </c>
      <c r="BF406" s="86">
        <v>5.4905490549054907E-2</v>
      </c>
      <c r="BG406" s="86">
        <v>3.6689419795221889E-2</v>
      </c>
      <c r="BH406" s="86">
        <v>-2.469135802469136E-2</v>
      </c>
      <c r="BI406" s="86">
        <v>-2.953586497890304E-2</v>
      </c>
      <c r="BJ406" s="86">
        <v>-2.608695652173898E-2</v>
      </c>
    </row>
    <row r="407" spans="1:69" x14ac:dyDescent="0.25">
      <c r="A407" s="190">
        <v>655277</v>
      </c>
      <c r="B407" s="86" t="s">
        <v>1800</v>
      </c>
      <c r="C407" s="86" t="s">
        <v>1801</v>
      </c>
      <c r="D407" s="86">
        <v>11</v>
      </c>
      <c r="E407" s="86" t="s">
        <v>1803</v>
      </c>
      <c r="F407" s="86" t="s">
        <v>3223</v>
      </c>
      <c r="G407" s="86" t="s">
        <v>113</v>
      </c>
      <c r="H407" s="86" t="s">
        <v>2674</v>
      </c>
      <c r="J407" s="86">
        <v>0</v>
      </c>
      <c r="K407" s="86">
        <v>0</v>
      </c>
      <c r="L407" s="86" t="s">
        <v>2848</v>
      </c>
      <c r="AD407" s="86">
        <v>-0.12519083969465661</v>
      </c>
      <c r="AE407" s="86">
        <v>-0.12747875354107641</v>
      </c>
      <c r="AK407" s="86">
        <v>-0.12747875354107641</v>
      </c>
      <c r="AM407" s="86">
        <v>0.15376571453444471</v>
      </c>
      <c r="AQ407" s="86">
        <v>0.17551116831737529</v>
      </c>
      <c r="AS407" s="86">
        <v>0.87440531230752117</v>
      </c>
      <c r="BF407" s="86">
        <v>5.7118499573742598E-2</v>
      </c>
      <c r="BG407" s="86">
        <v>5.0806451612903203E-2</v>
      </c>
      <c r="BH407" s="86">
        <v>-2.686108979278579E-2</v>
      </c>
      <c r="BI407" s="86">
        <v>-3.1545741324921162E-2</v>
      </c>
      <c r="BJ407" s="86">
        <v>-1.8729641693810969E-2</v>
      </c>
      <c r="BK407" s="86">
        <v>1.825726141078832E-2</v>
      </c>
      <c r="BL407" s="86">
        <v>6.5199674001630292E-3</v>
      </c>
      <c r="BM407" s="86">
        <v>-6.7206477732793646E-2</v>
      </c>
      <c r="BN407" s="86">
        <v>5.0335570469799418E-3</v>
      </c>
      <c r="BO407" s="86">
        <v>-1.0851419031719489E-2</v>
      </c>
    </row>
    <row r="408" spans="1:69" x14ac:dyDescent="0.25">
      <c r="A408" s="190">
        <v>662538</v>
      </c>
      <c r="B408" s="86" t="s">
        <v>1800</v>
      </c>
      <c r="C408" s="86" t="s">
        <v>1801</v>
      </c>
      <c r="D408" s="86">
        <v>11</v>
      </c>
      <c r="E408" s="86" t="s">
        <v>1804</v>
      </c>
      <c r="F408" s="86" t="s">
        <v>3222</v>
      </c>
      <c r="G408" s="86" t="s">
        <v>110</v>
      </c>
      <c r="H408" s="86" t="s">
        <v>110</v>
      </c>
      <c r="J408" s="86">
        <v>0</v>
      </c>
      <c r="K408" s="86">
        <v>0</v>
      </c>
      <c r="L408" s="86" t="s">
        <v>2848</v>
      </c>
      <c r="U408" s="86">
        <v>1.9143117593436679E-2</v>
      </c>
      <c r="AD408" s="86">
        <v>-4.7619047619047561E-2</v>
      </c>
      <c r="AE408" s="86">
        <v>-2.7000000000000021E-2</v>
      </c>
      <c r="AK408" s="86">
        <v>-4.7619047619047561E-2</v>
      </c>
      <c r="AM408" s="86">
        <v>6.6623921468540015E-2</v>
      </c>
      <c r="AQ408" s="86">
        <v>4.7421544362790759E-2</v>
      </c>
      <c r="AS408" s="86">
        <v>1.3986491956628579</v>
      </c>
      <c r="BF408" s="86">
        <v>-9.1157702825889197E-3</v>
      </c>
      <c r="BG408" s="86">
        <v>2.391904323827054E-2</v>
      </c>
      <c r="BH408" s="86">
        <v>-2.6055705300988219E-2</v>
      </c>
      <c r="BI408" s="86">
        <v>-1.7527675276752919E-2</v>
      </c>
      <c r="BJ408" s="86">
        <v>-9.3896713615015948E-4</v>
      </c>
      <c r="BK408" s="86">
        <v>1.409774436090205E-2</v>
      </c>
      <c r="BL408" s="86">
        <v>9.2678405931434504E-4</v>
      </c>
      <c r="BM408" s="86">
        <v>6.4814814814813104E-3</v>
      </c>
      <c r="BN408" s="86">
        <v>3.679852805887673E-3</v>
      </c>
      <c r="BO408" s="86">
        <v>7.3327222731438546E-3</v>
      </c>
      <c r="BP408" s="86">
        <v>1.9108280254777291E-2</v>
      </c>
      <c r="BQ408" s="86">
        <v>-7.9858030168588057E-3</v>
      </c>
    </row>
    <row r="409" spans="1:69" x14ac:dyDescent="0.25">
      <c r="A409" s="190">
        <v>655292</v>
      </c>
      <c r="B409" s="86" t="s">
        <v>1654</v>
      </c>
      <c r="C409" s="86" t="s">
        <v>1840</v>
      </c>
      <c r="E409" s="86" t="s">
        <v>1805</v>
      </c>
      <c r="F409" s="86" t="s">
        <v>3224</v>
      </c>
      <c r="G409" s="86" t="s">
        <v>110</v>
      </c>
      <c r="H409" s="86" t="s">
        <v>1111</v>
      </c>
      <c r="J409" s="86">
        <v>0</v>
      </c>
      <c r="K409" s="86">
        <v>0</v>
      </c>
      <c r="L409" s="86" t="s">
        <v>2848</v>
      </c>
      <c r="M409" s="86">
        <v>1.249760887585283E-2</v>
      </c>
      <c r="N409" s="86">
        <v>5.1272312951007324E-3</v>
      </c>
      <c r="O409" s="86">
        <v>7.5885900128735084E-2</v>
      </c>
      <c r="P409" s="86">
        <v>0.19292314627000229</v>
      </c>
      <c r="Q409" s="86">
        <v>0.2084474885844749</v>
      </c>
      <c r="R409" s="86">
        <v>0.27767943353717439</v>
      </c>
      <c r="T409" s="86">
        <v>0.19292314627000229</v>
      </c>
      <c r="U409" s="86">
        <v>8.9279869067103057E-2</v>
      </c>
      <c r="AC409" s="86">
        <v>-6.3386031321903014E-2</v>
      </c>
      <c r="AD409" s="86">
        <v>-3.4684790250761648E-2</v>
      </c>
      <c r="AE409" s="86">
        <v>-4.6348554814434777E-2</v>
      </c>
      <c r="AK409" s="86">
        <v>-6.3386031321903014E-2</v>
      </c>
      <c r="AL409" s="86">
        <v>1.0828106748455231</v>
      </c>
      <c r="AM409" s="86">
        <v>0.24970368495918491</v>
      </c>
      <c r="AN409" s="86">
        <v>0.87765564567165777</v>
      </c>
      <c r="AP409" s="86">
        <v>0.3263007436191358</v>
      </c>
      <c r="AQ409" s="86">
        <v>0.13648307716187769</v>
      </c>
      <c r="AR409" s="86">
        <v>3.3175310796123099</v>
      </c>
      <c r="AS409" s="86">
        <v>1.8273757710997489</v>
      </c>
      <c r="AT409" s="86">
        <v>6.460821876643319E-3</v>
      </c>
      <c r="AU409" s="86">
        <v>8.5392251996715629E-2</v>
      </c>
      <c r="AV409" s="86">
        <v>7.0397723422996217E-2</v>
      </c>
      <c r="AW409" s="86">
        <v>5.1272312951007324E-3</v>
      </c>
      <c r="BF409" s="86">
        <v>-1.1702127659574461E-2</v>
      </c>
      <c r="BG409" s="86">
        <v>4.9184400099362417E-2</v>
      </c>
      <c r="BH409" s="86">
        <v>-1.183805540209804E-3</v>
      </c>
      <c r="BI409" s="86">
        <v>-1.9753476611883761E-2</v>
      </c>
      <c r="BJ409" s="86">
        <v>2.111881347734967E-2</v>
      </c>
      <c r="BK409" s="86">
        <v>0</v>
      </c>
      <c r="BL409" s="86">
        <v>2.470792548152834E-2</v>
      </c>
      <c r="BM409" s="86">
        <v>-6.2398890686388153E-3</v>
      </c>
      <c r="BN409" s="86">
        <v>-6.8446269678290594E-4</v>
      </c>
      <c r="BO409" s="86">
        <v>-2.2678843226788481E-2</v>
      </c>
      <c r="BP409" s="86">
        <v>2.733219124746911E-2</v>
      </c>
      <c r="BQ409" s="86">
        <v>-1.7249137543122739E-3</v>
      </c>
    </row>
    <row r="410" spans="1:69" x14ac:dyDescent="0.25">
      <c r="A410" s="190">
        <v>657834</v>
      </c>
      <c r="B410" s="86" t="s">
        <v>1806</v>
      </c>
      <c r="C410" s="86" t="s">
        <v>1807</v>
      </c>
      <c r="D410" s="86">
        <v>2.2000000000000002</v>
      </c>
      <c r="E410" s="86" t="s">
        <v>1808</v>
      </c>
      <c r="F410" s="86" t="s">
        <v>3225</v>
      </c>
      <c r="G410" s="86" t="s">
        <v>110</v>
      </c>
      <c r="H410" s="86" t="s">
        <v>110</v>
      </c>
      <c r="J410" s="86">
        <v>0</v>
      </c>
      <c r="K410" s="86">
        <v>0</v>
      </c>
      <c r="L410" s="86" t="s">
        <v>2848</v>
      </c>
      <c r="U410" s="86">
        <v>6.5136718750000044E-2</v>
      </c>
      <c r="AC410" s="86">
        <v>0</v>
      </c>
      <c r="AD410" s="86">
        <v>-5.4604261796042518E-2</v>
      </c>
      <c r="AE410" s="86">
        <v>-5.5001845699520012E-2</v>
      </c>
      <c r="AK410" s="86">
        <v>-8.2871908453303694E-2</v>
      </c>
      <c r="AL410" s="86">
        <v>-0.23303181635387099</v>
      </c>
      <c r="AM410" s="86">
        <v>5.4987982655116507E-2</v>
      </c>
      <c r="AP410" s="86">
        <v>3.9308420277960061E-2</v>
      </c>
      <c r="AQ410" s="86">
        <v>6.0490296878314191E-2</v>
      </c>
      <c r="AR410" s="86">
        <v>-5.9358689891979566</v>
      </c>
      <c r="AS410" s="86">
        <v>0.90411469093468388</v>
      </c>
      <c r="AT410" s="86">
        <v>3.080590446502263E-2</v>
      </c>
      <c r="BF410" s="86">
        <v>-5.859375E-3</v>
      </c>
      <c r="BG410" s="86">
        <v>1.335952848722988E-2</v>
      </c>
      <c r="BH410" s="86">
        <v>4.4590926715781798E-3</v>
      </c>
      <c r="BI410" s="86">
        <v>-3.8313066975487309E-2</v>
      </c>
      <c r="BJ410" s="86">
        <v>3.0105368790767532E-2</v>
      </c>
      <c r="BK410" s="86">
        <v>1.5489527520701429E-2</v>
      </c>
      <c r="BN410" s="86">
        <v>1.4708586137155419E-3</v>
      </c>
      <c r="BO410" s="86">
        <v>2.7538094363865889E-4</v>
      </c>
      <c r="BP410" s="86">
        <v>1.192988896026481E-3</v>
      </c>
    </row>
    <row r="411" spans="1:69" x14ac:dyDescent="0.25">
      <c r="A411" s="190">
        <v>587196</v>
      </c>
      <c r="B411" s="86" t="s">
        <v>1809</v>
      </c>
      <c r="C411" s="86" t="s">
        <v>2074</v>
      </c>
      <c r="D411" s="86" t="s">
        <v>2075</v>
      </c>
      <c r="E411" s="86" t="s">
        <v>1810</v>
      </c>
      <c r="F411" s="86" t="s">
        <v>3226</v>
      </c>
      <c r="G411" s="86" t="s">
        <v>110</v>
      </c>
      <c r="H411" s="86" t="s">
        <v>110</v>
      </c>
      <c r="I411" s="86" t="s">
        <v>2076</v>
      </c>
      <c r="J411" s="86">
        <v>0</v>
      </c>
      <c r="K411" s="86">
        <v>1</v>
      </c>
      <c r="L411" s="86" t="s">
        <v>2848</v>
      </c>
      <c r="V411" s="86">
        <v>0.3593298671288272</v>
      </c>
      <c r="AD411" s="86">
        <v>0</v>
      </c>
      <c r="AE411" s="86">
        <v>0</v>
      </c>
      <c r="AF411" s="86">
        <v>-3.9996000399955599E-4</v>
      </c>
      <c r="AK411" s="86">
        <v>-3.9996000399955599E-4</v>
      </c>
      <c r="AM411" s="86">
        <v>0.23123232251231579</v>
      </c>
      <c r="AQ411" s="86">
        <v>3.0803343654937209E-2</v>
      </c>
      <c r="AS411" s="86">
        <v>7.4970596864691039</v>
      </c>
      <c r="BF411" s="86">
        <v>2.19577843887242E-3</v>
      </c>
      <c r="BG411" s="86">
        <v>9.1879284755105317E-3</v>
      </c>
    </row>
    <row r="412" spans="1:69" x14ac:dyDescent="0.25">
      <c r="A412" s="190">
        <v>632891</v>
      </c>
      <c r="B412" s="86" t="s">
        <v>1811</v>
      </c>
      <c r="E412" s="86" t="s">
        <v>1812</v>
      </c>
      <c r="F412" s="86" t="s">
        <v>3227</v>
      </c>
      <c r="G412" s="86" t="s">
        <v>110</v>
      </c>
      <c r="H412" s="86" t="s">
        <v>110</v>
      </c>
      <c r="J412" s="86">
        <v>0</v>
      </c>
      <c r="K412" s="86">
        <v>0</v>
      </c>
      <c r="L412" s="86" t="s">
        <v>2848</v>
      </c>
      <c r="U412" s="86">
        <v>-2.3201856148491799E-2</v>
      </c>
      <c r="V412" s="86">
        <v>7.7392260773922583E-2</v>
      </c>
      <c r="AC412" s="86">
        <v>0</v>
      </c>
      <c r="AD412" s="86">
        <v>-0.1066421310900805</v>
      </c>
      <c r="AE412" s="86">
        <v>-9.0622335890878133E-2</v>
      </c>
      <c r="AK412" s="86">
        <v>-0.13086104006820121</v>
      </c>
      <c r="AM412" s="86">
        <v>1.658622010806465E-2</v>
      </c>
      <c r="AQ412" s="86">
        <v>8.3961918298914986E-2</v>
      </c>
      <c r="AS412" s="86">
        <v>0.19399751517877059</v>
      </c>
      <c r="BF412" s="86">
        <v>8.723897911832923E-3</v>
      </c>
      <c r="BG412" s="86">
        <v>1.3432698500321919E-2</v>
      </c>
      <c r="BH412" s="86">
        <v>-2.8506581933726571E-2</v>
      </c>
      <c r="BI412" s="86">
        <v>2.42967946920849E-2</v>
      </c>
      <c r="BJ412" s="86">
        <v>1.51446035945626E-2</v>
      </c>
      <c r="BK412" s="86">
        <v>2.5613372876786219E-2</v>
      </c>
      <c r="BL412" s="86">
        <v>-4.5566070802663949E-2</v>
      </c>
      <c r="BM412" s="86">
        <v>-7.3448402497233722E-4</v>
      </c>
      <c r="BN412" s="86">
        <v>-1.372602490682673E-2</v>
      </c>
      <c r="BO412" s="86">
        <v>1.170506912442382E-2</v>
      </c>
      <c r="BP412" s="86">
        <v>-1.2025143481825481E-2</v>
      </c>
      <c r="BQ412" s="86">
        <v>-3.9251483340940203E-2</v>
      </c>
    </row>
    <row r="413" spans="1:69" x14ac:dyDescent="0.25">
      <c r="A413" s="190">
        <v>613177</v>
      </c>
      <c r="B413" s="86" t="s">
        <v>1806</v>
      </c>
      <c r="C413" s="86" t="s">
        <v>1807</v>
      </c>
      <c r="D413" s="86">
        <v>2.2000000000000002</v>
      </c>
      <c r="E413" s="86" t="s">
        <v>1813</v>
      </c>
      <c r="F413" s="86" t="s">
        <v>3228</v>
      </c>
      <c r="G413" s="86" t="s">
        <v>113</v>
      </c>
      <c r="H413" s="86" t="s">
        <v>2670</v>
      </c>
      <c r="J413" s="86">
        <v>0</v>
      </c>
      <c r="K413" s="86">
        <v>0</v>
      </c>
      <c r="L413" s="86" t="s">
        <v>2848</v>
      </c>
      <c r="M413" s="86">
        <v>8.258114077203782E-3</v>
      </c>
      <c r="N413" s="86">
        <v>2.050733793371573E-2</v>
      </c>
      <c r="O413" s="86">
        <v>4.4672171923191728E-2</v>
      </c>
      <c r="P413" s="86">
        <v>-3.0291835980790442E-2</v>
      </c>
      <c r="Q413" s="86">
        <v>-4.9773755656108531E-2</v>
      </c>
      <c r="R413" s="86">
        <v>-9.0987793264652339E-2</v>
      </c>
      <c r="T413" s="86">
        <v>-3.0291835980790442E-2</v>
      </c>
      <c r="U413" s="86">
        <v>6.6798029556650373E-2</v>
      </c>
      <c r="V413" s="86">
        <v>-2.017569263442431E-2</v>
      </c>
      <c r="AC413" s="86">
        <v>-0.1697157331832255</v>
      </c>
      <c r="AD413" s="86">
        <v>-0.1059591275974585</v>
      </c>
      <c r="AE413" s="86">
        <v>-0.12998624484181581</v>
      </c>
      <c r="AF413" s="86">
        <v>-4.358775668345553E-3</v>
      </c>
      <c r="AK413" s="86">
        <v>-0.24008243173621849</v>
      </c>
      <c r="AL413" s="86">
        <v>-1.258375263890099E-2</v>
      </c>
      <c r="AM413" s="86">
        <v>3.6488380588137533E-2</v>
      </c>
      <c r="AN413" s="86">
        <v>-0.10403824592469881</v>
      </c>
      <c r="AP413" s="86">
        <v>0.31217173733003739</v>
      </c>
      <c r="AQ413" s="86">
        <v>0.1810252864073503</v>
      </c>
      <c r="AR413" s="86">
        <v>-4.1264367291887177E-2</v>
      </c>
      <c r="AS413" s="86">
        <v>0.19991993780508591</v>
      </c>
      <c r="AT413" s="86">
        <v>-8.5611377909124542E-2</v>
      </c>
      <c r="AU413" s="86">
        <v>-1.009998990001426E-4</v>
      </c>
      <c r="AV413" s="86">
        <v>2.3679235896925551E-2</v>
      </c>
      <c r="AW413" s="86">
        <v>2.050733793371573E-2</v>
      </c>
      <c r="BF413" s="86">
        <v>5.2118226600985418E-2</v>
      </c>
      <c r="BG413" s="86">
        <v>6.4612791459874419E-2</v>
      </c>
      <c r="BH413" s="86">
        <v>1.3545606473744479E-2</v>
      </c>
      <c r="BI413" s="86">
        <v>-5.5193959906274508E-2</v>
      </c>
      <c r="BJ413" s="86">
        <v>4.3170754110406504E-3</v>
      </c>
      <c r="BK413" s="86">
        <v>2.981525516736783E-2</v>
      </c>
      <c r="BL413" s="86">
        <v>1.9005328596802821E-2</v>
      </c>
      <c r="BM413" s="86">
        <v>-7.9135436639358514E-2</v>
      </c>
      <c r="BN413" s="86">
        <v>-5.2214620093626873E-3</v>
      </c>
      <c r="BO413" s="86">
        <v>-3.0226244343891321E-2</v>
      </c>
      <c r="BP413" s="86">
        <v>3.5554311310190163E-2</v>
      </c>
      <c r="BQ413" s="86">
        <v>-2.6696629213483151E-2</v>
      </c>
    </row>
    <row r="414" spans="1:69" x14ac:dyDescent="0.25">
      <c r="A414" s="190">
        <v>636069</v>
      </c>
      <c r="B414" s="86" t="s">
        <v>1811</v>
      </c>
      <c r="E414" s="86" t="s">
        <v>1814</v>
      </c>
      <c r="F414" s="86" t="s">
        <v>3227</v>
      </c>
      <c r="G414" s="86" t="s">
        <v>113</v>
      </c>
      <c r="H414" s="86" t="s">
        <v>2670</v>
      </c>
      <c r="J414" s="86">
        <v>0</v>
      </c>
      <c r="K414" s="86">
        <v>0</v>
      </c>
      <c r="L414" s="86" t="s">
        <v>2848</v>
      </c>
      <c r="M414" s="86">
        <v>-4.1051705600625432E-3</v>
      </c>
      <c r="N414" s="86">
        <v>1.121476776498587E-2</v>
      </c>
      <c r="O414" s="86">
        <v>9.4115316029321772E-3</v>
      </c>
      <c r="P414" s="86">
        <v>6.3209876543208754E-3</v>
      </c>
      <c r="Q414" s="86">
        <v>-2.404214559386986E-2</v>
      </c>
      <c r="R414" s="86">
        <v>-0.1099755415793152</v>
      </c>
      <c r="T414" s="86">
        <v>6.3209876543208754E-3</v>
      </c>
      <c r="U414" s="86">
        <v>-3.091500765696786E-2</v>
      </c>
      <c r="V414" s="86">
        <v>4.4695530446955178E-2</v>
      </c>
      <c r="AC414" s="86">
        <v>-0.1363267788364079</v>
      </c>
      <c r="AD414" s="86">
        <v>-0.1502880233857794</v>
      </c>
      <c r="AE414" s="86">
        <v>-0.13039031873189019</v>
      </c>
      <c r="AK414" s="86">
        <v>-0.2738196693369695</v>
      </c>
      <c r="AL414" s="86">
        <v>0.2038110119319769</v>
      </c>
      <c r="AM414" s="86">
        <v>2.5101690472109969E-2</v>
      </c>
      <c r="AN414" s="86">
        <v>2.2759030220617978E-2</v>
      </c>
      <c r="AP414" s="86">
        <v>0.32240664112584938</v>
      </c>
      <c r="AQ414" s="86">
        <v>0.18298737506032381</v>
      </c>
      <c r="AR414" s="86">
        <v>0.63123139967859609</v>
      </c>
      <c r="AS414" s="86">
        <v>0.13554964584579071</v>
      </c>
      <c r="AT414" s="86">
        <v>-7.5061728395061644E-2</v>
      </c>
      <c r="AU414" s="86">
        <v>4.0149492792311843E-2</v>
      </c>
      <c r="AV414" s="86">
        <v>-1.7832375668714871E-3</v>
      </c>
      <c r="AW414" s="86">
        <v>1.121476776498587E-2</v>
      </c>
      <c r="BF414" s="86">
        <v>7.656967840735085E-2</v>
      </c>
      <c r="BG414" s="86">
        <v>2.240398293029866E-2</v>
      </c>
      <c r="BH414" s="86">
        <v>-2.5130434782608679E-2</v>
      </c>
      <c r="BI414" s="86">
        <v>1.4628489876014511E-2</v>
      </c>
      <c r="BJ414" s="86">
        <v>-1.8285714285714239E-2</v>
      </c>
      <c r="BK414" s="86">
        <v>2.579027491716657E-2</v>
      </c>
      <c r="BL414" s="86">
        <v>-3.4046268005237801E-2</v>
      </c>
      <c r="BM414" s="86">
        <v>-7.3203795752372347E-2</v>
      </c>
      <c r="BN414" s="86">
        <v>-1.999436778372277E-2</v>
      </c>
      <c r="BO414" s="86">
        <v>-2.4808429118774011E-2</v>
      </c>
      <c r="BP414" s="86">
        <v>1.542088203516356E-2</v>
      </c>
      <c r="BQ414" s="86">
        <v>-1.8895348837209339E-2</v>
      </c>
    </row>
    <row r="415" spans="1:69" x14ac:dyDescent="0.25">
      <c r="A415" s="190">
        <v>428564</v>
      </c>
      <c r="B415" s="86" t="s">
        <v>1573</v>
      </c>
      <c r="D415" s="86">
        <v>108</v>
      </c>
      <c r="E415" s="86" t="s">
        <v>1815</v>
      </c>
      <c r="F415" s="86" t="s">
        <v>3229</v>
      </c>
      <c r="G415" s="86" t="s">
        <v>113</v>
      </c>
      <c r="H415" s="86" t="s">
        <v>2674</v>
      </c>
      <c r="J415" s="86">
        <v>0</v>
      </c>
      <c r="K415" s="86">
        <v>0</v>
      </c>
      <c r="L415" s="86" t="s">
        <v>2848</v>
      </c>
      <c r="M415" s="86">
        <v>-1.243339253996445E-2</v>
      </c>
      <c r="N415" s="86">
        <v>1.206768691431259E-2</v>
      </c>
      <c r="O415" s="86">
        <v>2.8571428571428688E-2</v>
      </c>
      <c r="P415" s="86">
        <v>-0.1351538195644659</v>
      </c>
      <c r="Q415" s="86">
        <v>-0.1185485291527215</v>
      </c>
      <c r="R415" s="86">
        <v>-0.15023208422959339</v>
      </c>
      <c r="T415" s="86">
        <v>-0.1351538195644659</v>
      </c>
      <c r="U415" s="86">
        <v>0.1186440677966101</v>
      </c>
      <c r="V415" s="86">
        <v>-6.9222002279407335E-2</v>
      </c>
      <c r="AC415" s="86">
        <v>-0.24493381750029289</v>
      </c>
      <c r="AD415" s="86">
        <v>-0.16643694004135079</v>
      </c>
      <c r="AE415" s="86">
        <v>-0.19696127478228639</v>
      </c>
      <c r="AF415" s="86">
        <v>-4.9844236760124658E-2</v>
      </c>
      <c r="AK415" s="86">
        <v>-0.2728298268373851</v>
      </c>
      <c r="AL415" s="86">
        <v>-0.35653714259580083</v>
      </c>
      <c r="AM415" s="86">
        <v>4.887304154104477E-2</v>
      </c>
      <c r="AN415" s="86">
        <v>-0.40463721439293843</v>
      </c>
      <c r="AP415" s="86">
        <v>0.42112219812459961</v>
      </c>
      <c r="AQ415" s="86">
        <v>0.26379740086197118</v>
      </c>
      <c r="AR415" s="86">
        <v>-0.8473430295846206</v>
      </c>
      <c r="AS415" s="86">
        <v>0.1841383758668228</v>
      </c>
      <c r="AT415" s="86">
        <v>-8.4802396589468865E-2</v>
      </c>
      <c r="AU415" s="86">
        <v>-0.1159511519576986</v>
      </c>
      <c r="AV415" s="86">
        <v>1.6306954436450919E-2</v>
      </c>
      <c r="AW415" s="86">
        <v>1.206768691431259E-2</v>
      </c>
      <c r="BF415" s="86">
        <v>8.2103499387768286E-2</v>
      </c>
      <c r="BG415" s="86">
        <v>-0.13560836162229761</v>
      </c>
      <c r="BH415" s="86">
        <v>0.20139175968030881</v>
      </c>
      <c r="BI415" s="86">
        <v>-2.2939725870275821E-2</v>
      </c>
      <c r="BJ415" s="86">
        <v>-3.6391383459528641E-3</v>
      </c>
      <c r="BK415" s="86">
        <v>2.5272459499263489E-2</v>
      </c>
      <c r="BL415" s="86">
        <v>1.666283612962616E-3</v>
      </c>
      <c r="BM415" s="86">
        <v>-7.210462915160909E-2</v>
      </c>
      <c r="BN415" s="86">
        <v>6.2629246676515482E-3</v>
      </c>
      <c r="BO415" s="86">
        <v>-2.4073747871528491E-2</v>
      </c>
      <c r="BP415" s="86">
        <v>5.462968533782564E-2</v>
      </c>
      <c r="BQ415" s="86">
        <v>-1.414210257284032E-2</v>
      </c>
    </row>
    <row r="416" spans="1:69" x14ac:dyDescent="0.25">
      <c r="A416" s="190">
        <v>401226</v>
      </c>
      <c r="B416" s="86" t="s">
        <v>1573</v>
      </c>
      <c r="D416" s="86">
        <v>108</v>
      </c>
      <c r="E416" s="86" t="s">
        <v>1816</v>
      </c>
      <c r="F416" s="86" t="s">
        <v>2917</v>
      </c>
      <c r="G416" s="86" t="s">
        <v>110</v>
      </c>
      <c r="H416" s="86" t="s">
        <v>110</v>
      </c>
      <c r="J416" s="86">
        <v>0</v>
      </c>
      <c r="K416" s="86">
        <v>0</v>
      </c>
      <c r="L416" s="86" t="s">
        <v>2848</v>
      </c>
      <c r="M416" s="86">
        <v>9.981368112856881E-4</v>
      </c>
      <c r="N416" s="86">
        <v>-2.519726808567047E-3</v>
      </c>
      <c r="O416" s="86">
        <v>1.1498117267348061E-2</v>
      </c>
      <c r="P416" s="86">
        <v>-3.9154317833418613E-2</v>
      </c>
      <c r="Q416" s="86">
        <v>-8.8944524970352434E-3</v>
      </c>
      <c r="R416" s="86">
        <v>4.4072737368128667E-2</v>
      </c>
      <c r="S416" s="86">
        <v>0.2217168845935189</v>
      </c>
      <c r="T416" s="86">
        <v>-3.9154317833418613E-2</v>
      </c>
      <c r="U416" s="86">
        <v>0.1000562113546937</v>
      </c>
      <c r="V416" s="86">
        <v>5.9795963958596987E-2</v>
      </c>
      <c r="W416" s="86">
        <v>9.4904198940073403E-2</v>
      </c>
      <c r="X416" s="86">
        <v>7.9950691203662938E-2</v>
      </c>
      <c r="Y416" s="86">
        <v>0.1349055661037275</v>
      </c>
      <c r="AC416" s="86">
        <v>-8.8031277588598911E-2</v>
      </c>
      <c r="AD416" s="86">
        <v>-1.0779265362169469E-2</v>
      </c>
      <c r="AE416" s="86">
        <v>-3.8464194461708352E-2</v>
      </c>
      <c r="AF416" s="86">
        <v>-3.709677419354853E-2</v>
      </c>
      <c r="AG416" s="86">
        <v>-3.3964056685931387E-2</v>
      </c>
      <c r="AH416" s="86">
        <v>-4.3776460626587702E-2</v>
      </c>
      <c r="AK416" s="86">
        <v>-4.3776460626587702E-2</v>
      </c>
      <c r="AL416" s="86">
        <v>-0.18761819470714239</v>
      </c>
      <c r="AM416" s="86">
        <v>8.1712677940349643E-2</v>
      </c>
      <c r="AN416" s="86">
        <v>-0.13294085236233341</v>
      </c>
      <c r="AP416" s="86">
        <v>0.15252344571466461</v>
      </c>
      <c r="AQ416" s="86">
        <v>5.7597213371843689E-2</v>
      </c>
      <c r="AR416" s="86">
        <v>-1.2320467218339739</v>
      </c>
      <c r="AS416" s="86">
        <v>1.413520838695939</v>
      </c>
      <c r="AT416" s="86">
        <v>7.7925396014306703E-3</v>
      </c>
      <c r="AU416" s="86">
        <v>-5.6851311953352801E-2</v>
      </c>
      <c r="AV416" s="86">
        <v>1.4053254437869761E-2</v>
      </c>
      <c r="AW416" s="86">
        <v>-2.519726808567047E-3</v>
      </c>
      <c r="BF416" s="86">
        <v>6.4643057897695311E-3</v>
      </c>
      <c r="BG416" s="86">
        <v>1.452108349623016E-2</v>
      </c>
      <c r="BH416" s="86">
        <v>-4.6105147261217283E-3</v>
      </c>
      <c r="BI416" s="86">
        <v>-2.0739716557205409E-4</v>
      </c>
      <c r="BJ416" s="86">
        <v>1.2308117826026921E-2</v>
      </c>
      <c r="BK416" s="86">
        <v>1.1543715846994649E-2</v>
      </c>
      <c r="BL416" s="86">
        <v>9.0485515564857621E-3</v>
      </c>
      <c r="BM416" s="86">
        <v>2.208391889178873E-3</v>
      </c>
      <c r="BN416" s="86">
        <v>7.2333930585972714E-3</v>
      </c>
      <c r="BO416" s="86">
        <v>5.666095664777826E-3</v>
      </c>
      <c r="BP416" s="86">
        <v>2.3257337526205509E-2</v>
      </c>
      <c r="BQ416" s="86">
        <v>-5.7452920523448636E-4</v>
      </c>
    </row>
    <row r="417" spans="1:69" x14ac:dyDescent="0.25">
      <c r="A417" s="190">
        <v>54006</v>
      </c>
      <c r="B417" s="86" t="s">
        <v>1820</v>
      </c>
      <c r="C417" s="86" t="s">
        <v>1821</v>
      </c>
      <c r="E417" s="86" t="s">
        <v>1822</v>
      </c>
      <c r="F417" s="86" t="s">
        <v>3230</v>
      </c>
      <c r="G417" s="86" t="s">
        <v>180</v>
      </c>
      <c r="H417" s="86" t="s">
        <v>180</v>
      </c>
      <c r="J417" s="86">
        <v>0</v>
      </c>
      <c r="K417" s="86">
        <v>0</v>
      </c>
      <c r="L417" s="86" t="s">
        <v>2848</v>
      </c>
      <c r="M417" s="86">
        <v>5.7636887608067946E-3</v>
      </c>
      <c r="N417" s="86">
        <v>2.0739165115660759E-2</v>
      </c>
      <c r="O417" s="86">
        <v>4.8334243582741632E-2</v>
      </c>
      <c r="P417" s="86">
        <v>-6.2286272594040182E-2</v>
      </c>
      <c r="Q417" s="86">
        <v>-9.8403006106153157E-2</v>
      </c>
      <c r="R417" s="86">
        <v>-0.19820384294068499</v>
      </c>
      <c r="S417" s="86">
        <v>-0.103874883286648</v>
      </c>
      <c r="T417" s="86">
        <v>-6.2286272594040182E-2</v>
      </c>
      <c r="U417" s="86">
        <v>-9.1635234080319372E-2</v>
      </c>
      <c r="V417" s="86">
        <v>-0.1441321686289404</v>
      </c>
      <c r="W417" s="86">
        <v>0.21813555401341639</v>
      </c>
      <c r="X417" s="86">
        <v>1.012569832402235</v>
      </c>
      <c r="Y417" s="86">
        <v>0.54199569274946158</v>
      </c>
      <c r="Z417" s="86">
        <v>-0.22568093385214011</v>
      </c>
      <c r="AA417" s="86">
        <v>0.31409788166544922</v>
      </c>
      <c r="AB417" s="86">
        <v>-3.7271448663853679E-2</v>
      </c>
      <c r="AC417" s="86">
        <v>-0.19684835959700339</v>
      </c>
      <c r="AD417" s="86">
        <v>-0.17869627801768459</v>
      </c>
      <c r="AE417" s="86">
        <v>-0.2519219396806624</v>
      </c>
      <c r="AF417" s="86">
        <v>-0.17882352941176469</v>
      </c>
      <c r="AG417" s="86">
        <v>-0.1051004636785163</v>
      </c>
      <c r="AH417" s="86">
        <v>-0.13205537806176779</v>
      </c>
      <c r="AI417" s="86">
        <v>-0.26730058108821969</v>
      </c>
      <c r="AJ417" s="86">
        <v>-7.3953235454051067E-2</v>
      </c>
      <c r="AK417" s="86">
        <v>-0.42233370494240058</v>
      </c>
      <c r="AL417" s="86">
        <v>4.3251745548185998E-2</v>
      </c>
      <c r="AM417" s="86">
        <v>0.1076027267558239</v>
      </c>
      <c r="AN417" s="86">
        <v>-0.2052125920732947</v>
      </c>
      <c r="AO417" s="86">
        <v>0.1221139222910337</v>
      </c>
      <c r="AP417" s="86">
        <v>0.39054324053261119</v>
      </c>
      <c r="AQ417" s="86">
        <v>0.17002712727769159</v>
      </c>
      <c r="AR417" s="86">
        <v>0.10998507847984899</v>
      </c>
      <c r="AS417" s="86">
        <v>0.63110464715515235</v>
      </c>
      <c r="AT417" s="86">
        <v>-0.13556424035173431</v>
      </c>
      <c r="AU417" s="86">
        <v>1.243289064707542E-2</v>
      </c>
      <c r="AV417" s="86">
        <v>2.7034407427635191E-2</v>
      </c>
      <c r="AW417" s="86">
        <v>2.0739165115660759E-2</v>
      </c>
      <c r="BF417" s="86">
        <v>6.9891280230752306E-2</v>
      </c>
      <c r="BG417" s="86">
        <v>-4.355039402737404E-3</v>
      </c>
      <c r="BH417" s="86">
        <v>-2.645282232868151E-2</v>
      </c>
      <c r="BI417" s="86">
        <v>-2.0753102267864861E-2</v>
      </c>
      <c r="BJ417" s="86">
        <v>-2.2722307188114521E-2</v>
      </c>
      <c r="BK417" s="86">
        <v>-1.095461658841934E-2</v>
      </c>
      <c r="BL417" s="86">
        <v>2.0117540687160759E-2</v>
      </c>
      <c r="BM417" s="86">
        <v>-7.8661644139153442E-2</v>
      </c>
      <c r="BN417" s="86">
        <v>-7.4592074592074731E-3</v>
      </c>
      <c r="BO417" s="86">
        <v>-2.7242837012681931E-2</v>
      </c>
      <c r="BP417" s="86">
        <v>1.5934331240946339E-2</v>
      </c>
      <c r="BQ417" s="86">
        <v>-2.685999524601845E-2</v>
      </c>
    </row>
    <row r="418" spans="1:69" x14ac:dyDescent="0.25">
      <c r="A418" s="190">
        <v>687241</v>
      </c>
      <c r="B418" s="86" t="s">
        <v>1823</v>
      </c>
      <c r="C418" s="86" t="s">
        <v>552</v>
      </c>
      <c r="D418" s="86">
        <v>100</v>
      </c>
      <c r="E418" s="86" t="s">
        <v>1824</v>
      </c>
      <c r="F418" s="86" t="s">
        <v>3231</v>
      </c>
      <c r="G418" s="86" t="s">
        <v>180</v>
      </c>
      <c r="H418" s="86" t="s">
        <v>180</v>
      </c>
      <c r="J418" s="86">
        <v>0</v>
      </c>
      <c r="K418" s="86">
        <v>0</v>
      </c>
      <c r="L418" s="86" t="s">
        <v>2848</v>
      </c>
      <c r="M418" s="86">
        <v>5.2897613729869786E-3</v>
      </c>
      <c r="N418" s="86">
        <v>4.8172952649512268E-3</v>
      </c>
      <c r="O418" s="86">
        <v>2.003816793893121E-2</v>
      </c>
      <c r="P418" s="86">
        <v>1.4351796939864769E-2</v>
      </c>
      <c r="Q418" s="86">
        <v>-1.6219947083860538E-2</v>
      </c>
      <c r="R418" s="86">
        <v>-7.144408251900114E-2</v>
      </c>
      <c r="T418" s="86">
        <v>1.4351796939864769E-2</v>
      </c>
      <c r="U418" s="86">
        <v>-0.1124328876723866</v>
      </c>
      <c r="AC418" s="86">
        <v>-9.7460201725604503E-2</v>
      </c>
      <c r="AD418" s="86">
        <v>-0.14269453642384111</v>
      </c>
      <c r="AE418" s="86">
        <v>-6.8755613212254221E-2</v>
      </c>
      <c r="AK418" s="86">
        <v>-0.25885640155673079</v>
      </c>
      <c r="AL418" s="86">
        <v>0.2034651251219575</v>
      </c>
      <c r="AM418" s="86">
        <v>-7.6133004185325204E-2</v>
      </c>
      <c r="AN418" s="86">
        <v>5.2209341676466181E-2</v>
      </c>
      <c r="AP418" s="86">
        <v>0.22403981935037781</v>
      </c>
      <c r="AQ418" s="86">
        <v>0.13233109707048879</v>
      </c>
      <c r="AR418" s="86">
        <v>0.9068357094851528</v>
      </c>
      <c r="AS418" s="86">
        <v>-0.5775726376170297</v>
      </c>
      <c r="AT418" s="86">
        <v>-6.1677143873798967E-2</v>
      </c>
      <c r="AU418" s="86">
        <v>2.224750347617244E-2</v>
      </c>
      <c r="AV418" s="86">
        <v>1.514790076335859E-2</v>
      </c>
      <c r="AW418" s="86">
        <v>4.8172952649512268E-3</v>
      </c>
      <c r="BF418" s="86">
        <v>1.737024949994748E-2</v>
      </c>
      <c r="BG418" s="86">
        <v>-1.66597682119205E-2</v>
      </c>
      <c r="BH418" s="86">
        <v>-2.294012417131441E-2</v>
      </c>
      <c r="BI418" s="86">
        <v>-1.6478190630048409E-2</v>
      </c>
      <c r="BJ418" s="86">
        <v>-2.4310118265440162E-2</v>
      </c>
      <c r="BK418" s="86">
        <v>5.2749719416387286E-3</v>
      </c>
      <c r="BL418" s="86">
        <v>3.684269286591491E-3</v>
      </c>
      <c r="BM418" s="86">
        <v>-4.6384872080089012E-2</v>
      </c>
      <c r="BN418" s="86">
        <v>-1.2383549193365149E-2</v>
      </c>
      <c r="BO418" s="86">
        <v>-3.3015069596226798E-2</v>
      </c>
      <c r="BP418" s="86">
        <v>1.6654770402093619E-3</v>
      </c>
      <c r="BQ418" s="86">
        <v>-9.5159774436089917E-3</v>
      </c>
    </row>
    <row r="419" spans="1:69" x14ac:dyDescent="0.25">
      <c r="A419" s="190">
        <v>687239</v>
      </c>
      <c r="B419" s="86" t="s">
        <v>1823</v>
      </c>
      <c r="C419" s="86" t="s">
        <v>635</v>
      </c>
      <c r="D419" s="86">
        <v>100</v>
      </c>
      <c r="E419" s="86" t="s">
        <v>1825</v>
      </c>
      <c r="F419" s="86" t="s">
        <v>3232</v>
      </c>
      <c r="G419" s="86" t="s">
        <v>180</v>
      </c>
      <c r="H419" s="86" t="s">
        <v>180</v>
      </c>
      <c r="J419" s="86">
        <v>0</v>
      </c>
      <c r="K419" s="86">
        <v>0</v>
      </c>
      <c r="L419" s="86" t="s">
        <v>2848</v>
      </c>
      <c r="M419" s="86">
        <v>7.4120471865539717E-3</v>
      </c>
      <c r="N419" s="86">
        <v>4.9989585503018574E-3</v>
      </c>
      <c r="O419" s="86">
        <v>2.1812791190173542E-2</v>
      </c>
      <c r="P419" s="86">
        <v>3.5963499731615611E-2</v>
      </c>
      <c r="Q419" s="86">
        <v>-2.480876576390401E-3</v>
      </c>
      <c r="R419" s="86">
        <v>1.269807954664715E-2</v>
      </c>
      <c r="T419" s="86">
        <v>3.5963499731615611E-2</v>
      </c>
      <c r="U419" s="86">
        <v>-3.9591710485617049E-2</v>
      </c>
      <c r="AC419" s="86">
        <v>-7.7820163487738445E-2</v>
      </c>
      <c r="AD419" s="86">
        <v>-7.7638495754144748E-2</v>
      </c>
      <c r="AE419" s="86">
        <v>-6.6882734236888675E-2</v>
      </c>
      <c r="AK419" s="86">
        <v>-0.16902376743272449</v>
      </c>
      <c r="AL419" s="86">
        <v>0.28070291022153637</v>
      </c>
      <c r="AM419" s="86">
        <v>-1.202651495826612E-2</v>
      </c>
      <c r="AN419" s="86">
        <v>0.1344924808456629</v>
      </c>
      <c r="AP419" s="86">
        <v>0.20823582765396939</v>
      </c>
      <c r="AQ419" s="86">
        <v>0.12656640249289069</v>
      </c>
      <c r="AR419" s="86">
        <v>1.3465746830994909</v>
      </c>
      <c r="AS419" s="86">
        <v>-9.7374431949984394E-2</v>
      </c>
      <c r="AT419" s="86">
        <v>-4.8631239935587822E-2</v>
      </c>
      <c r="AU419" s="86">
        <v>3.4755134281200688E-2</v>
      </c>
      <c r="AV419" s="86">
        <v>1.6730199068191402E-2</v>
      </c>
      <c r="AW419" s="86">
        <v>4.9989585503018574E-3</v>
      </c>
      <c r="BF419" s="86">
        <v>1.28879265903703E-2</v>
      </c>
      <c r="BG419" s="86">
        <v>-1.9340390879478699E-3</v>
      </c>
      <c r="BH419" s="86">
        <v>-2.182559918408988E-2</v>
      </c>
      <c r="BI419" s="86">
        <v>-7.5070378479824562E-3</v>
      </c>
      <c r="BJ419" s="86">
        <v>-1.365689673284987E-3</v>
      </c>
      <c r="BK419" s="86">
        <v>3.4083736587418478E-2</v>
      </c>
      <c r="BL419" s="86">
        <v>-8.6469989827059335E-3</v>
      </c>
      <c r="BM419" s="86">
        <v>-3.6018471010774822E-2</v>
      </c>
      <c r="BN419" s="86">
        <v>-2.577585318073949E-3</v>
      </c>
      <c r="BO419" s="86">
        <v>-4.7033285094066568E-2</v>
      </c>
      <c r="BP419" s="86">
        <v>7.0506562533896311E-3</v>
      </c>
      <c r="BQ419" s="86">
        <v>-7.1413344702622172E-3</v>
      </c>
    </row>
    <row r="420" spans="1:69" x14ac:dyDescent="0.25">
      <c r="A420" s="190">
        <v>695740</v>
      </c>
      <c r="B420" s="86" t="s">
        <v>1826</v>
      </c>
      <c r="C420" s="86" t="s">
        <v>1827</v>
      </c>
      <c r="E420" s="86" t="s">
        <v>1828</v>
      </c>
      <c r="F420" s="86" t="s">
        <v>3233</v>
      </c>
      <c r="G420" s="86" t="s">
        <v>180</v>
      </c>
      <c r="H420" s="86" t="s">
        <v>180</v>
      </c>
      <c r="J420" s="86">
        <v>0</v>
      </c>
      <c r="K420" s="86">
        <v>0</v>
      </c>
      <c r="L420" s="86" t="s">
        <v>2848</v>
      </c>
      <c r="M420" s="86">
        <v>1.3886031680724111E-2</v>
      </c>
      <c r="N420" s="86">
        <v>1.1285523750897751E-2</v>
      </c>
      <c r="O420" s="86">
        <v>3.5725543763791112E-2</v>
      </c>
      <c r="Q420" s="86">
        <v>4.7613986608566312E-2</v>
      </c>
      <c r="R420" s="86">
        <v>-1.173049929817516E-2</v>
      </c>
      <c r="AC420" s="86">
        <v>-1.467731491474201E-2</v>
      </c>
      <c r="AD420" s="86">
        <v>-3.4517158818834763E-2</v>
      </c>
      <c r="AE420" s="86">
        <v>-8.5275892593685343E-2</v>
      </c>
      <c r="AK420" s="86">
        <v>-8.5275892593685343E-2</v>
      </c>
      <c r="AL420" s="86">
        <v>0.2966541426035858</v>
      </c>
      <c r="AM420" s="86">
        <v>1.8898028033832E-2</v>
      </c>
      <c r="AP420" s="86">
        <v>6.6175979154428799E-2</v>
      </c>
      <c r="AQ420" s="86">
        <v>7.9796253010421772E-2</v>
      </c>
      <c r="AR420" s="86">
        <v>4.4783066272971057</v>
      </c>
      <c r="AS420" s="86">
        <v>0.2330963014387471</v>
      </c>
      <c r="AU420" s="86">
        <v>1.8187723286781528E-2</v>
      </c>
      <c r="AV420" s="86">
        <v>2.4167279604917491E-2</v>
      </c>
      <c r="AW420" s="86">
        <v>1.1285523750897751E-2</v>
      </c>
      <c r="BF420" s="86">
        <v>2.474248699161086E-2</v>
      </c>
      <c r="BG420" s="86">
        <v>5.2849740932643394E-3</v>
      </c>
      <c r="BH420" s="86">
        <v>1.7008555818987858E-2</v>
      </c>
      <c r="BI420" s="86">
        <v>1.6014595580782439E-2</v>
      </c>
      <c r="BJ420" s="86">
        <v>-1.7956903431763701E-2</v>
      </c>
      <c r="BK420" s="86">
        <v>3.1186509548963629E-2</v>
      </c>
      <c r="BN420" s="86">
        <v>-1.5383005441607421E-2</v>
      </c>
      <c r="BO420" s="86">
        <v>-1.9343182059730069E-2</v>
      </c>
    </row>
    <row r="421" spans="1:69" x14ac:dyDescent="0.25">
      <c r="A421" s="190">
        <v>285087</v>
      </c>
      <c r="B421" s="86" t="s">
        <v>1829</v>
      </c>
      <c r="C421" s="86" t="s">
        <v>1830</v>
      </c>
      <c r="E421" s="86" t="s">
        <v>1831</v>
      </c>
      <c r="F421" s="86" t="s">
        <v>3234</v>
      </c>
      <c r="G421" s="86" t="s">
        <v>180</v>
      </c>
      <c r="H421" s="86" t="s">
        <v>180</v>
      </c>
      <c r="J421" s="86">
        <v>0</v>
      </c>
      <c r="K421" s="86">
        <v>0</v>
      </c>
      <c r="L421" s="86" t="s">
        <v>2848</v>
      </c>
      <c r="M421" s="86">
        <v>-4.3845441925034701E-2</v>
      </c>
      <c r="N421" s="86">
        <v>-1.7241379310344751E-2</v>
      </c>
      <c r="O421" s="86">
        <v>7.6452201094034944E-2</v>
      </c>
      <c r="P421" s="86">
        <v>4.1063106184658027E-2</v>
      </c>
      <c r="Q421" s="86">
        <v>4.9257331471372463E-2</v>
      </c>
      <c r="R421" s="86">
        <v>-6.7261031486288259E-2</v>
      </c>
      <c r="S421" s="86">
        <v>0.20200698080279239</v>
      </c>
      <c r="T421" s="86">
        <v>4.1063106184658027E-2</v>
      </c>
      <c r="U421" s="86">
        <v>8.8250126071609536E-4</v>
      </c>
      <c r="V421" s="86">
        <v>-0.31720754067315149</v>
      </c>
      <c r="W421" s="86">
        <v>0.94426778242677845</v>
      </c>
      <c r="X421" s="86">
        <v>2.3231368186874302</v>
      </c>
      <c r="Y421" s="86">
        <v>0.60679177837354792</v>
      </c>
      <c r="Z421" s="86">
        <v>-3.45125107851596E-2</v>
      </c>
      <c r="AC421" s="86">
        <v>-8.2517299908604222E-2</v>
      </c>
      <c r="AD421" s="86">
        <v>-0.1688428635749662</v>
      </c>
      <c r="AE421" s="86">
        <v>-0.3000815438977984</v>
      </c>
      <c r="AF421" s="86">
        <v>-0.10540218132242669</v>
      </c>
      <c r="AG421" s="86">
        <v>-0.158</v>
      </c>
      <c r="AH421" s="86">
        <v>-0.27971109652002618</v>
      </c>
      <c r="AI421" s="86">
        <v>-0.1148325358851674</v>
      </c>
      <c r="AJ421" s="86">
        <v>-0.23159303882195451</v>
      </c>
      <c r="AK421" s="86">
        <v>-0.40974380512389752</v>
      </c>
      <c r="AL421" s="86">
        <v>0.4064926503426225</v>
      </c>
      <c r="AM421" s="86">
        <v>0.41012065240332068</v>
      </c>
      <c r="AN421" s="86">
        <v>0.15456412016459151</v>
      </c>
      <c r="AP421" s="86">
        <v>0.220158670765978</v>
      </c>
      <c r="AQ421" s="86">
        <v>0.30326170799981989</v>
      </c>
      <c r="AR421" s="86">
        <v>1.84500947585191</v>
      </c>
      <c r="AS421" s="86">
        <v>1.3513833926409591</v>
      </c>
      <c r="AT421" s="86">
        <v>-8.1874291472477712E-2</v>
      </c>
      <c r="AU421" s="86">
        <v>-6.8596515297025817E-4</v>
      </c>
      <c r="AV421" s="86">
        <v>9.5337327429017904E-2</v>
      </c>
      <c r="AW421" s="86">
        <v>-1.7241379310344751E-2</v>
      </c>
      <c r="BF421" s="86">
        <v>8.4215834594049355E-2</v>
      </c>
      <c r="BG421" s="86">
        <v>-4.3372093023255731E-2</v>
      </c>
      <c r="BH421" s="86">
        <v>4.6432478424699219E-2</v>
      </c>
      <c r="BI421" s="86">
        <v>-5.9240329887327858E-3</v>
      </c>
      <c r="BJ421" s="86">
        <v>-5.3049777985510693E-2</v>
      </c>
      <c r="BK421" s="86">
        <v>8.5883514313919163E-2</v>
      </c>
      <c r="BL421" s="86">
        <v>-0.1025000000000001</v>
      </c>
      <c r="BM421" s="86">
        <v>-6.50797670296277E-2</v>
      </c>
      <c r="BN421" s="86">
        <v>3.6311011708985541E-2</v>
      </c>
      <c r="BO421" s="86">
        <v>1.8154119588675851E-2</v>
      </c>
      <c r="BP421" s="86">
        <v>-1.7456359102244301E-2</v>
      </c>
      <c r="BQ421" s="86">
        <v>-2.43332923681947E-2</v>
      </c>
    </row>
    <row r="422" spans="1:69" x14ac:dyDescent="0.25">
      <c r="A422" s="190">
        <v>670957</v>
      </c>
      <c r="B422" s="86" t="s">
        <v>1832</v>
      </c>
      <c r="C422" s="86" t="s">
        <v>1833</v>
      </c>
      <c r="D422" s="86">
        <v>40</v>
      </c>
      <c r="E422" s="86" t="s">
        <v>1834</v>
      </c>
      <c r="F422" s="86" t="s">
        <v>3235</v>
      </c>
      <c r="G422" s="86" t="s">
        <v>113</v>
      </c>
      <c r="H422" s="86" t="s">
        <v>2674</v>
      </c>
      <c r="J422" s="86">
        <v>0</v>
      </c>
      <c r="K422" s="86">
        <v>0</v>
      </c>
      <c r="L422" s="86" t="s">
        <v>2848</v>
      </c>
      <c r="M422" s="86">
        <v>-5.8033841420780394E-3</v>
      </c>
      <c r="N422" s="86">
        <v>1.058990760483303E-2</v>
      </c>
      <c r="O422" s="86">
        <v>4.1608673357263148E-2</v>
      </c>
      <c r="P422" s="86">
        <v>-5.8032461079827853E-2</v>
      </c>
      <c r="Q422" s="86">
        <v>-4.7622237106497052E-2</v>
      </c>
      <c r="R422" s="86">
        <v>-8.7531284091638351E-2</v>
      </c>
      <c r="T422" s="86">
        <v>-5.8032461079827853E-2</v>
      </c>
      <c r="U422" s="86">
        <v>0.12910464507442601</v>
      </c>
      <c r="AC422" s="86">
        <v>-0.2051124744376279</v>
      </c>
      <c r="AD422" s="86">
        <v>-0.1091752318876911</v>
      </c>
      <c r="AE422" s="86">
        <v>-0.14533622559652939</v>
      </c>
      <c r="AK422" s="86">
        <v>-0.26917773878164952</v>
      </c>
      <c r="AL422" s="86">
        <v>-5.1485861926887748E-2</v>
      </c>
      <c r="AM422" s="86">
        <v>0.22955072726728681</v>
      </c>
      <c r="AN422" s="86">
        <v>-0.19226071977198689</v>
      </c>
      <c r="AP422" s="86">
        <v>0.38269371226228199</v>
      </c>
      <c r="AQ422" s="86">
        <v>0.22422488606023441</v>
      </c>
      <c r="AR422" s="86">
        <v>-0.13531363818130779</v>
      </c>
      <c r="AS422" s="86">
        <v>1.022424025749173</v>
      </c>
      <c r="AT422" s="86">
        <v>-9.7383239483272654E-2</v>
      </c>
      <c r="AU422" s="86">
        <v>-3.6403669724770722E-2</v>
      </c>
      <c r="AV422" s="86">
        <v>3.0693722071643229E-2</v>
      </c>
      <c r="AW422" s="86">
        <v>1.058990760483303E-2</v>
      </c>
      <c r="BF422" s="86">
        <v>7.8988705213553612E-2</v>
      </c>
      <c r="BG422" s="86">
        <v>4.5753899480069471E-2</v>
      </c>
      <c r="BH422" s="86">
        <v>1.4584023864766321E-2</v>
      </c>
      <c r="BI422" s="86">
        <v>2.874877491015893E-3</v>
      </c>
      <c r="BJ422" s="86">
        <v>1.3030164831584479E-4</v>
      </c>
      <c r="BK422" s="86">
        <v>3.4720865090222208E-2</v>
      </c>
      <c r="BL422" s="86">
        <v>-2.505666079073288E-2</v>
      </c>
      <c r="BM422" s="86">
        <v>-7.7101898488957765E-2</v>
      </c>
      <c r="BN422" s="86">
        <v>2.0097809338803779E-4</v>
      </c>
      <c r="BO422" s="86">
        <v>-2.310783657066318E-2</v>
      </c>
      <c r="BP422" s="86">
        <v>5.2793966403839709E-2</v>
      </c>
      <c r="BQ422" s="86">
        <v>-2.5059742943873919E-2</v>
      </c>
    </row>
    <row r="423" spans="1:69" x14ac:dyDescent="0.25">
      <c r="A423" s="190">
        <v>670702</v>
      </c>
      <c r="B423" s="86" t="s">
        <v>1832</v>
      </c>
      <c r="C423" s="86" t="s">
        <v>1833</v>
      </c>
      <c r="D423" s="86">
        <v>40</v>
      </c>
      <c r="E423" s="86" t="s">
        <v>1835</v>
      </c>
      <c r="F423" s="86" t="s">
        <v>3236</v>
      </c>
      <c r="G423" s="86" t="s">
        <v>113</v>
      </c>
      <c r="H423" s="86" t="s">
        <v>2670</v>
      </c>
      <c r="J423" s="86">
        <v>0</v>
      </c>
      <c r="K423" s="86">
        <v>0</v>
      </c>
      <c r="L423" s="86" t="s">
        <v>2848</v>
      </c>
      <c r="M423" s="86">
        <v>4.3227665706051521E-3</v>
      </c>
      <c r="N423" s="86">
        <v>1.4740673339399549E-2</v>
      </c>
      <c r="O423" s="86">
        <v>2.3400936037441641E-2</v>
      </c>
      <c r="P423" s="86">
        <v>-2.2097509645738419E-2</v>
      </c>
      <c r="Q423" s="86">
        <v>-4.0770686392568423E-2</v>
      </c>
      <c r="R423" s="86">
        <v>-8.4926561089685659E-2</v>
      </c>
      <c r="T423" s="86">
        <v>-2.2097509645738419E-2</v>
      </c>
      <c r="U423" s="86">
        <v>5.1641460715603049E-2</v>
      </c>
      <c r="AC423" s="86">
        <v>-0.15099587295890901</v>
      </c>
      <c r="AD423" s="86">
        <v>-0.10250791331872421</v>
      </c>
      <c r="AE423" s="86">
        <v>-0.12081975647401801</v>
      </c>
      <c r="AK423" s="86">
        <v>-0.23196169142115081</v>
      </c>
      <c r="AL423" s="86">
        <v>5.2106943629207647E-2</v>
      </c>
      <c r="AM423" s="86">
        <v>2.37377211984835E-2</v>
      </c>
      <c r="AN423" s="86">
        <v>-7.670335478883239E-2</v>
      </c>
      <c r="AP423" s="86">
        <v>0.30778185741776232</v>
      </c>
      <c r="AQ423" s="86">
        <v>0.17780505097229979</v>
      </c>
      <c r="AR423" s="86">
        <v>0.16833067249462089</v>
      </c>
      <c r="AS423" s="86">
        <v>0.13182923928130141</v>
      </c>
      <c r="AT423" s="86">
        <v>-7.1027709575587683E-2</v>
      </c>
      <c r="AU423" s="86">
        <v>-9.4393052671321032E-3</v>
      </c>
      <c r="AV423" s="86">
        <v>8.5344590254199382E-3</v>
      </c>
      <c r="AW423" s="86">
        <v>1.4740673339399549E-2</v>
      </c>
      <c r="BF423" s="86">
        <v>6.7410549612688886E-2</v>
      </c>
      <c r="BG423" s="86">
        <v>2.5831533477321811E-2</v>
      </c>
      <c r="BH423" s="86">
        <v>1.1790466565605451E-2</v>
      </c>
      <c r="BI423" s="86">
        <v>4.2450474446478204E-3</v>
      </c>
      <c r="BJ423" s="86">
        <v>-1.5416493990882629E-2</v>
      </c>
      <c r="BK423" s="86">
        <v>2.3065914639279539E-2</v>
      </c>
      <c r="BL423" s="86">
        <v>-1.481115773882991E-3</v>
      </c>
      <c r="BM423" s="86">
        <v>-6.6913885455294531E-2</v>
      </c>
      <c r="BN423" s="86">
        <v>-6.2398495597912884E-3</v>
      </c>
      <c r="BO423" s="86">
        <v>-3.1223120591777009E-2</v>
      </c>
      <c r="BP423" s="86">
        <v>2.9121903578087419E-2</v>
      </c>
      <c r="BQ423" s="86">
        <v>-1.6727021900327491E-2</v>
      </c>
    </row>
    <row r="424" spans="1:69" x14ac:dyDescent="0.25">
      <c r="A424" s="190">
        <v>673920</v>
      </c>
      <c r="B424" s="86" t="s">
        <v>1832</v>
      </c>
      <c r="C424" s="86" t="s">
        <v>1833</v>
      </c>
      <c r="D424" s="86">
        <v>40</v>
      </c>
      <c r="E424" s="86" t="s">
        <v>1836</v>
      </c>
      <c r="F424" s="86" t="s">
        <v>3237</v>
      </c>
      <c r="G424" s="86" t="s">
        <v>110</v>
      </c>
      <c r="H424" s="86" t="s">
        <v>110</v>
      </c>
      <c r="J424" s="86">
        <v>0</v>
      </c>
      <c r="K424" s="86">
        <v>0</v>
      </c>
      <c r="L424" s="86" t="s">
        <v>2848</v>
      </c>
      <c r="M424" s="86">
        <v>-9.8389982110924645E-4</v>
      </c>
      <c r="N424" s="86">
        <v>-1.7874698364465089E-3</v>
      </c>
      <c r="O424" s="86">
        <v>1.3612850530901E-2</v>
      </c>
      <c r="P424" s="86">
        <v>1.33369624387587E-2</v>
      </c>
      <c r="Q424" s="86">
        <v>3.5029190992493797E-2</v>
      </c>
      <c r="R424" s="86">
        <v>0.1034380557202135</v>
      </c>
      <c r="T424" s="86">
        <v>1.33369624387587E-2</v>
      </c>
      <c r="U424" s="86">
        <v>0.1137833468067906</v>
      </c>
      <c r="AC424" s="86">
        <v>-3.6660422799036578E-2</v>
      </c>
      <c r="AD424" s="86">
        <v>-1.418042727866415E-2</v>
      </c>
      <c r="AE424" s="86">
        <v>-3.1318136769078152E-2</v>
      </c>
      <c r="AK424" s="86">
        <v>-3.1318136769078152E-2</v>
      </c>
      <c r="AL424" s="86">
        <v>2.5714531042428272E-2</v>
      </c>
      <c r="AM424" s="86">
        <v>6.0834097942014109E-2</v>
      </c>
      <c r="AN424" s="86">
        <v>4.8454496525139223E-2</v>
      </c>
      <c r="AP424" s="86">
        <v>7.6686959267467741E-2</v>
      </c>
      <c r="AQ424" s="86">
        <v>4.3226407614079997E-2</v>
      </c>
      <c r="AR424" s="86">
        <v>0.33143463630299902</v>
      </c>
      <c r="AS424" s="86">
        <v>1.4004467337198661</v>
      </c>
      <c r="AT424" s="86">
        <v>1.7147523135546901E-2</v>
      </c>
      <c r="AU424" s="86">
        <v>-2.04263669610204E-2</v>
      </c>
      <c r="AV424" s="86">
        <v>1.5427897268354579E-2</v>
      </c>
      <c r="AW424" s="86">
        <v>-1.7874698364465089E-3</v>
      </c>
      <c r="BF424" s="86">
        <v>-1.616814874696892E-3</v>
      </c>
      <c r="BG424" s="86">
        <v>1.32591093117409E-2</v>
      </c>
      <c r="BH424" s="86">
        <v>1.4983518130056829E-2</v>
      </c>
      <c r="BI424" s="86">
        <v>1.407341797067208E-2</v>
      </c>
      <c r="BJ424" s="86">
        <v>1.853649068322993E-2</v>
      </c>
      <c r="BK424" s="86">
        <v>1.8580276322057939E-2</v>
      </c>
      <c r="BL424" s="86">
        <v>-1.057062675397558E-2</v>
      </c>
      <c r="BM424" s="86">
        <v>9.8326557625034727E-3</v>
      </c>
      <c r="BN424" s="86">
        <v>2.9742541128356952E-3</v>
      </c>
      <c r="BO424" s="86">
        <v>-1.1120378092853711E-3</v>
      </c>
      <c r="BP424" s="86">
        <v>1.6328045273216189E-2</v>
      </c>
      <c r="BQ424" s="86">
        <v>-2.4436600597338431E-3</v>
      </c>
    </row>
    <row r="425" spans="1:69" x14ac:dyDescent="0.25">
      <c r="A425" s="190">
        <v>521548</v>
      </c>
      <c r="B425" s="86" t="s">
        <v>405</v>
      </c>
      <c r="C425" s="86" t="s">
        <v>406</v>
      </c>
      <c r="D425" s="86" t="s">
        <v>1838</v>
      </c>
      <c r="E425" s="86" t="s">
        <v>1841</v>
      </c>
      <c r="F425" s="86" t="s">
        <v>3238</v>
      </c>
      <c r="G425" s="86" t="s">
        <v>474</v>
      </c>
      <c r="H425" s="86" t="s">
        <v>367</v>
      </c>
      <c r="I425" s="86" t="s">
        <v>1842</v>
      </c>
      <c r="J425" s="86">
        <v>0</v>
      </c>
      <c r="K425" s="86">
        <v>1</v>
      </c>
      <c r="L425" s="86" t="s">
        <v>2848</v>
      </c>
      <c r="M425" s="86">
        <v>2.1190913711537581E-2</v>
      </c>
      <c r="N425" s="86">
        <v>4.0748856341059616E-3</v>
      </c>
      <c r="O425" s="86">
        <v>2.5480957989791889E-2</v>
      </c>
      <c r="P425" s="86">
        <v>0.1384300222290025</v>
      </c>
      <c r="Q425" s="86">
        <v>0.17473239183232889</v>
      </c>
      <c r="R425" s="86">
        <v>0.3865796039709084</v>
      </c>
      <c r="S425" s="86">
        <v>1.2327748333048389</v>
      </c>
      <c r="T425" s="86">
        <v>0.1384300222290025</v>
      </c>
      <c r="U425" s="86">
        <v>0.24710550633255421</v>
      </c>
      <c r="V425" s="86">
        <v>0.43681661980631042</v>
      </c>
      <c r="W425" s="86">
        <v>0.27049017662234581</v>
      </c>
      <c r="AC425" s="86">
        <v>-3.2509752925877808E-2</v>
      </c>
      <c r="AD425" s="86">
        <v>-4.1654013564125937E-2</v>
      </c>
      <c r="AE425" s="86">
        <v>-6.7415033490449028E-2</v>
      </c>
      <c r="AF425" s="86">
        <v>-5.8788798920377951E-2</v>
      </c>
      <c r="AK425" s="86">
        <v>-6.7415033490449028E-2</v>
      </c>
      <c r="AL425" s="86">
        <v>0.73867681844308475</v>
      </c>
      <c r="AM425" s="86">
        <v>0.34919588233725762</v>
      </c>
      <c r="AN425" s="86">
        <v>0.58889088049323712</v>
      </c>
      <c r="AP425" s="86">
        <v>0.14918688541827849</v>
      </c>
      <c r="AQ425" s="86">
        <v>0.1451100642093224</v>
      </c>
      <c r="AR425" s="86">
        <v>4.949355969088324</v>
      </c>
      <c r="AS425" s="86">
        <v>2.4043684884980632</v>
      </c>
      <c r="AT425" s="86">
        <v>3.9053306019265273E-2</v>
      </c>
      <c r="AU425" s="86">
        <v>3.4313519862410269E-2</v>
      </c>
      <c r="AV425" s="86">
        <v>2.1319199057715069E-2</v>
      </c>
      <c r="AW425" s="86">
        <v>4.0748856341059616E-3</v>
      </c>
      <c r="BF425" s="86">
        <v>2.228624232211773E-2</v>
      </c>
      <c r="BG425" s="86">
        <v>1.1485085340564799E-2</v>
      </c>
      <c r="BH425" s="86">
        <v>3.5746201966040392E-3</v>
      </c>
      <c r="BI425" s="86">
        <v>2.791891467183483E-2</v>
      </c>
      <c r="BJ425" s="86">
        <v>-2.2676314716673421E-2</v>
      </c>
      <c r="BK425" s="86">
        <v>2.977214661869754E-2</v>
      </c>
      <c r="BL425" s="86">
        <v>6.8860759493669654E-3</v>
      </c>
      <c r="BM425" s="86">
        <v>4.3900231318515497E-2</v>
      </c>
      <c r="BN425" s="86">
        <v>2.7686618904552821E-2</v>
      </c>
      <c r="BO425" s="86">
        <v>6.8813528829720916E-3</v>
      </c>
      <c r="BP425" s="86">
        <v>1.7420824585696829E-2</v>
      </c>
      <c r="BQ425" s="86">
        <v>7.8632929186432943E-3</v>
      </c>
    </row>
    <row r="426" spans="1:69" x14ac:dyDescent="0.25">
      <c r="A426" s="190">
        <v>347025</v>
      </c>
      <c r="B426" s="86" t="s">
        <v>1843</v>
      </c>
      <c r="C426" s="86" t="s">
        <v>1844</v>
      </c>
      <c r="D426" s="86">
        <v>25</v>
      </c>
      <c r="E426" s="86" t="s">
        <v>1845</v>
      </c>
      <c r="F426" s="86" t="s">
        <v>3239</v>
      </c>
      <c r="G426" s="86" t="s">
        <v>515</v>
      </c>
      <c r="H426" s="86" t="s">
        <v>515</v>
      </c>
      <c r="I426" s="86" t="s">
        <v>1846</v>
      </c>
      <c r="J426" s="86">
        <v>0</v>
      </c>
      <c r="K426" s="86">
        <v>0</v>
      </c>
      <c r="L426" s="86" t="s">
        <v>2848</v>
      </c>
      <c r="M426" s="86">
        <v>6.2818223897376244E-3</v>
      </c>
      <c r="N426" s="86">
        <v>3.0980159514863992E-3</v>
      </c>
      <c r="O426" s="86">
        <v>1.2575687005123459E-2</v>
      </c>
      <c r="P426" s="86">
        <v>-2.6869388557572149E-3</v>
      </c>
      <c r="Q426" s="86">
        <v>1.1633317822242971E-2</v>
      </c>
      <c r="R426" s="86">
        <v>1.649856389018756E-2</v>
      </c>
      <c r="S426" s="86">
        <v>7.6085419318342673E-2</v>
      </c>
      <c r="T426" s="86">
        <v>-2.6869388557572149E-3</v>
      </c>
      <c r="U426" s="86">
        <v>9.259871684635268E-3</v>
      </c>
      <c r="V426" s="86">
        <v>3.2013651877133009E-2</v>
      </c>
      <c r="W426" s="86">
        <v>3.6067892503536259E-2</v>
      </c>
      <c r="X426" s="86">
        <v>0.1707236297400232</v>
      </c>
      <c r="Y426" s="86">
        <v>0.1027115858668859</v>
      </c>
      <c r="AC426" s="86">
        <v>-2.8011020729467311E-2</v>
      </c>
      <c r="AD426" s="86">
        <v>-3.2627808531423011E-2</v>
      </c>
      <c r="AE426" s="86">
        <v>-2.5980808146745912E-2</v>
      </c>
      <c r="AF426" s="86">
        <v>-1.1166514502422941E-2</v>
      </c>
      <c r="AG426" s="86">
        <v>-1.2051155927201129E-2</v>
      </c>
      <c r="AH426" s="86">
        <v>-2.3687685704853041E-2</v>
      </c>
      <c r="AI426" s="86">
        <v>-1.4904883310453129E-2</v>
      </c>
      <c r="AK426" s="86">
        <v>-3.5037447085639897E-2</v>
      </c>
      <c r="AL426" s="86">
        <v>-5.8850633499373251E-3</v>
      </c>
      <c r="AM426" s="86">
        <v>6.0054469935459931E-2</v>
      </c>
      <c r="AN426" s="86">
        <v>-9.5631054299105678E-3</v>
      </c>
      <c r="AP426" s="86">
        <v>4.9095894899958963E-2</v>
      </c>
      <c r="AQ426" s="86">
        <v>4.424968015150673E-2</v>
      </c>
      <c r="AR426" s="86">
        <v>-0.125934764015773</v>
      </c>
      <c r="AS426" s="86">
        <v>1.350442605289498</v>
      </c>
      <c r="AT426" s="86">
        <v>-5.8326233698146046E-3</v>
      </c>
      <c r="AU426" s="86">
        <v>-1.1470006591957739E-2</v>
      </c>
      <c r="AV426" s="86">
        <v>9.4483997604630776E-3</v>
      </c>
      <c r="AW426" s="86">
        <v>3.0980159514863992E-3</v>
      </c>
      <c r="BF426" s="86">
        <v>8.0031748131490499E-3</v>
      </c>
      <c r="BG426" s="86">
        <v>2.9527559055118062E-3</v>
      </c>
      <c r="BH426" s="86">
        <v>-2.6954530585541311E-2</v>
      </c>
      <c r="BI426" s="86">
        <v>4.5048073690578949E-3</v>
      </c>
      <c r="BJ426" s="86">
        <v>1.2449799196787129E-2</v>
      </c>
      <c r="BK426" s="86">
        <v>-1.652783287055315E-3</v>
      </c>
      <c r="BL426" s="86">
        <v>-3.178597443877829E-3</v>
      </c>
      <c r="BM426" s="86">
        <v>-1.3219956154919331E-2</v>
      </c>
      <c r="BN426" s="86">
        <v>-5.2899556966210506E-3</v>
      </c>
      <c r="BO426" s="86">
        <v>-5.9828491657248914E-3</v>
      </c>
      <c r="BP426" s="86">
        <v>1.651842439644224E-2</v>
      </c>
      <c r="BQ426" s="86">
        <v>2.694177947167864E-3</v>
      </c>
    </row>
    <row r="427" spans="1:69" x14ac:dyDescent="0.25">
      <c r="A427" s="190">
        <v>461970</v>
      </c>
      <c r="B427" s="86" t="s">
        <v>1843</v>
      </c>
      <c r="C427" s="86" t="s">
        <v>1844</v>
      </c>
      <c r="D427" s="86">
        <v>25</v>
      </c>
      <c r="E427" s="86" t="s">
        <v>1847</v>
      </c>
      <c r="F427" s="86" t="s">
        <v>3123</v>
      </c>
      <c r="G427" s="86" t="s">
        <v>515</v>
      </c>
      <c r="H427" s="86" t="s">
        <v>515</v>
      </c>
      <c r="I427" s="86" t="s">
        <v>1848</v>
      </c>
      <c r="J427" s="86">
        <v>0</v>
      </c>
      <c r="K427" s="86">
        <v>0</v>
      </c>
      <c r="L427" s="86" t="s">
        <v>2848</v>
      </c>
      <c r="M427" s="86">
        <v>1.6170763260026091E-3</v>
      </c>
      <c r="N427" s="86">
        <v>6.4620355411948438E-4</v>
      </c>
      <c r="O427" s="86">
        <v>4.5410314628606674E-3</v>
      </c>
      <c r="P427" s="86">
        <v>1.657639914656173E-2</v>
      </c>
      <c r="Q427" s="86">
        <v>2.4478994376447179E-2</v>
      </c>
      <c r="R427" s="86">
        <v>4.7965485153540273E-2</v>
      </c>
      <c r="S427" s="86">
        <v>0.16967236332735339</v>
      </c>
      <c r="T427" s="86">
        <v>1.657639914656173E-2</v>
      </c>
      <c r="U427" s="86">
        <v>5.4334659975774358E-2</v>
      </c>
      <c r="V427" s="86">
        <v>4.4177432469057587E-2</v>
      </c>
      <c r="W427" s="86">
        <v>5.9031764255645047E-2</v>
      </c>
      <c r="AC427" s="86">
        <v>0</v>
      </c>
      <c r="AD427" s="86">
        <v>-7.4460163812370547E-4</v>
      </c>
      <c r="AE427" s="86">
        <v>-1.3514731056852481E-3</v>
      </c>
      <c r="AF427" s="86">
        <v>-8.2199287606165032E-4</v>
      </c>
      <c r="AG427" s="86">
        <v>-5.233572397751571E-3</v>
      </c>
      <c r="AK427" s="86">
        <v>-5.233572397751571E-3</v>
      </c>
      <c r="AL427" s="86">
        <v>6.7989769777493825E-2</v>
      </c>
      <c r="AM427" s="86">
        <v>5.2335610448420722E-2</v>
      </c>
      <c r="AN427" s="86">
        <v>6.0474138047006187E-2</v>
      </c>
      <c r="AP427" s="86">
        <v>4.5934606347252938E-3</v>
      </c>
      <c r="AQ427" s="86">
        <v>7.1659772167785019E-3</v>
      </c>
      <c r="AR427" s="86">
        <v>14.736591553072021</v>
      </c>
      <c r="AS427" s="86">
        <v>7.261786115946145</v>
      </c>
      <c r="AT427" s="86">
        <v>5.0878056786478609E-3</v>
      </c>
      <c r="AU427" s="86">
        <v>5.3886348791638561E-3</v>
      </c>
      <c r="AV427" s="86">
        <v>3.8923126824521588E-3</v>
      </c>
      <c r="AW427" s="86">
        <v>6.4620355411948438E-4</v>
      </c>
      <c r="BF427" s="86">
        <v>4.4990482782489849E-3</v>
      </c>
      <c r="BG427" s="86">
        <v>5.8570198105081239E-3</v>
      </c>
      <c r="BH427" s="86">
        <v>1.027573214591548E-2</v>
      </c>
      <c r="BI427" s="86">
        <v>6.2722495338194406E-3</v>
      </c>
      <c r="BJ427" s="86">
        <v>6.3173854447440281E-3</v>
      </c>
      <c r="BK427" s="86">
        <v>6.2777266259310682E-3</v>
      </c>
      <c r="BL427" s="86">
        <v>2.911329229745574E-3</v>
      </c>
      <c r="BM427" s="86">
        <v>1.8246661690304311E-3</v>
      </c>
      <c r="BN427" s="86">
        <v>5.7923045097241221E-4</v>
      </c>
      <c r="BO427" s="86">
        <v>1.4058881905392171E-3</v>
      </c>
      <c r="BP427" s="86">
        <v>2.0645800644147889E-3</v>
      </c>
      <c r="BQ427" s="86">
        <v>3.1280869278891288E-3</v>
      </c>
    </row>
    <row r="428" spans="1:69" x14ac:dyDescent="0.25">
      <c r="A428" s="190">
        <v>503398</v>
      </c>
      <c r="B428" s="86" t="s">
        <v>1849</v>
      </c>
      <c r="C428" s="86" t="s">
        <v>1850</v>
      </c>
      <c r="D428" s="86" t="s">
        <v>1851</v>
      </c>
      <c r="E428" s="86" t="s">
        <v>1979</v>
      </c>
      <c r="F428" s="86" t="s">
        <v>3240</v>
      </c>
      <c r="G428" s="86" t="s">
        <v>1232</v>
      </c>
      <c r="H428" s="86" t="s">
        <v>1232</v>
      </c>
      <c r="I428" s="86" t="s">
        <v>1852</v>
      </c>
      <c r="J428" s="86">
        <v>0</v>
      </c>
      <c r="K428" s="86">
        <v>0</v>
      </c>
      <c r="L428" s="86" t="s">
        <v>2848</v>
      </c>
      <c r="M428" s="86">
        <v>-1.6793190706234081E-2</v>
      </c>
      <c r="N428" s="86">
        <v>-3.555400128227526E-3</v>
      </c>
      <c r="O428" s="86">
        <v>-1.139189267333607E-2</v>
      </c>
      <c r="P428" s="86">
        <v>4.345703125E-2</v>
      </c>
      <c r="Q428" s="86">
        <v>3.511746185517084E-2</v>
      </c>
      <c r="R428" s="86">
        <v>-8.7532023911186974E-2</v>
      </c>
      <c r="S428" s="86">
        <v>0.470117808925961</v>
      </c>
      <c r="T428" s="86">
        <v>4.345703125E-2</v>
      </c>
      <c r="U428" s="86">
        <v>-0.13581939975737109</v>
      </c>
      <c r="V428" s="86">
        <v>0.22466248950326209</v>
      </c>
      <c r="W428" s="86">
        <v>0.30026877204770691</v>
      </c>
      <c r="AC428" s="86">
        <v>-2.0235984593751859E-2</v>
      </c>
      <c r="AD428" s="86">
        <v>-0.20988446726572521</v>
      </c>
      <c r="AE428" s="86">
        <v>-0.10670103092783501</v>
      </c>
      <c r="AF428" s="86">
        <v>-0.15355450236966819</v>
      </c>
      <c r="AG428" s="86">
        <v>-1.4000000000000011E-2</v>
      </c>
      <c r="AK428" s="86">
        <v>-0.224548560273304</v>
      </c>
      <c r="AL428" s="86">
        <v>0.28294438262292249</v>
      </c>
      <c r="AM428" s="86">
        <v>0.18328261991624431</v>
      </c>
      <c r="AN428" s="86">
        <v>0.16407404669466971</v>
      </c>
      <c r="AP428" s="86">
        <v>0.1218596123622379</v>
      </c>
      <c r="AQ428" s="86">
        <v>0.1934102518967008</v>
      </c>
      <c r="AR428" s="86">
        <v>2.3194441583672512</v>
      </c>
      <c r="AS428" s="86">
        <v>0.94609671169625031</v>
      </c>
      <c r="AT428" s="86">
        <v>-1.647949218750111E-3</v>
      </c>
      <c r="AU428" s="86">
        <v>4.2733997676835722E-2</v>
      </c>
      <c r="AV428" s="86">
        <v>-7.8644538252472529E-3</v>
      </c>
      <c r="AW428" s="86">
        <v>-3.555400128227526E-3</v>
      </c>
      <c r="BF428" s="86">
        <v>5.1848726198639117E-2</v>
      </c>
      <c r="BG428" s="86">
        <v>-8.9760304884164421E-3</v>
      </c>
      <c r="BH428" s="86">
        <v>-7.7063198907048491E-2</v>
      </c>
      <c r="BI428" s="86">
        <v>1.633771929824546E-2</v>
      </c>
      <c r="BJ428" s="86">
        <v>-9.655842054159014E-2</v>
      </c>
      <c r="BK428" s="86">
        <v>7.8576546453307916E-2</v>
      </c>
      <c r="BL428" s="86">
        <v>-5.9621346324180591E-2</v>
      </c>
      <c r="BM428" s="86">
        <v>-3.120032966386066E-2</v>
      </c>
      <c r="BN428" s="86">
        <v>-4.340487099107837E-3</v>
      </c>
      <c r="BO428" s="86">
        <v>-1.3986437394042039E-2</v>
      </c>
      <c r="BP428" s="86">
        <v>6.3862450107461388E-3</v>
      </c>
      <c r="BQ428" s="86">
        <v>4.0446133104548032E-3</v>
      </c>
    </row>
    <row r="429" spans="1:69" x14ac:dyDescent="0.25">
      <c r="A429" s="190">
        <v>319454</v>
      </c>
      <c r="B429" s="86" t="s">
        <v>1853</v>
      </c>
      <c r="C429" s="86" t="s">
        <v>1854</v>
      </c>
      <c r="D429" s="86">
        <v>200</v>
      </c>
      <c r="E429" s="86" t="s">
        <v>1855</v>
      </c>
      <c r="F429" s="86" t="s">
        <v>3158</v>
      </c>
      <c r="G429" s="86" t="s">
        <v>420</v>
      </c>
      <c r="H429" s="86" t="s">
        <v>1856</v>
      </c>
      <c r="I429" s="86" t="s">
        <v>1857</v>
      </c>
      <c r="J429" s="86">
        <v>0</v>
      </c>
      <c r="K429" s="86">
        <v>0</v>
      </c>
      <c r="L429" s="86" t="s">
        <v>2848</v>
      </c>
      <c r="M429" s="86">
        <v>1.001303471975357E-2</v>
      </c>
      <c r="N429" s="86">
        <v>1.2111856557620589E-2</v>
      </c>
      <c r="O429" s="86">
        <v>2.630945213726665E-2</v>
      </c>
      <c r="P429" s="86">
        <v>-6.1217350746268773E-3</v>
      </c>
      <c r="Q429" s="86">
        <v>-2.017473272789971E-2</v>
      </c>
      <c r="R429" s="86">
        <v>-5.1257791629563558E-2</v>
      </c>
      <c r="S429" s="86">
        <v>8.863912127211182E-2</v>
      </c>
      <c r="T429" s="86">
        <v>-6.1217350746268773E-3</v>
      </c>
      <c r="U429" s="86">
        <v>-2.8710572512599789E-2</v>
      </c>
      <c r="V429" s="86">
        <v>3.5839981229469631E-2</v>
      </c>
      <c r="W429" s="86">
        <v>0.1033590058895866</v>
      </c>
      <c r="X429" s="86">
        <v>0.12477251219334649</v>
      </c>
      <c r="Y429" s="86">
        <v>0.22520513735283629</v>
      </c>
      <c r="Z429" s="86">
        <v>0.1128535980148881</v>
      </c>
      <c r="AC429" s="86">
        <v>-3.5488033786954483E-2</v>
      </c>
      <c r="AD429" s="86">
        <v>-6.4580448629188603E-2</v>
      </c>
      <c r="AE429" s="86">
        <v>-1.489589798566833E-2</v>
      </c>
      <c r="AF429" s="86">
        <v>-1.0602381093407449E-2</v>
      </c>
      <c r="AG429" s="86">
        <v>-3.1066695633282598E-2</v>
      </c>
      <c r="AH429" s="86">
        <v>-9.1414641578426228E-3</v>
      </c>
      <c r="AI429" s="86">
        <v>-3.8991220519882852E-2</v>
      </c>
      <c r="AJ429" s="86">
        <v>0</v>
      </c>
      <c r="AK429" s="86">
        <v>-8.9282747161451126E-2</v>
      </c>
      <c r="AL429" s="86">
        <v>2.3126505714254901E-3</v>
      </c>
      <c r="AM429" s="86">
        <v>8.5044836878226837E-2</v>
      </c>
      <c r="AN429" s="86">
        <v>-2.1691808849712561E-2</v>
      </c>
      <c r="AP429" s="86">
        <v>7.1288907917208905E-2</v>
      </c>
      <c r="AQ429" s="86">
        <v>7.2183273122296582E-2</v>
      </c>
      <c r="AR429" s="86">
        <v>2.826293797813835E-2</v>
      </c>
      <c r="AS429" s="86">
        <v>1.1740534423565401</v>
      </c>
      <c r="AT429" s="86">
        <v>-1.754897388059706E-2</v>
      </c>
      <c r="AU429" s="86">
        <v>-9.5543291199335911E-3</v>
      </c>
      <c r="AV429" s="86">
        <v>1.402769416014449E-2</v>
      </c>
      <c r="AW429" s="86">
        <v>1.2111856557620589E-2</v>
      </c>
      <c r="BF429" s="86">
        <v>1.6139079223059131E-2</v>
      </c>
      <c r="BG429" s="86">
        <v>-3.8452964779313041E-3</v>
      </c>
      <c r="BH429" s="86">
        <v>-2.2377622377633971E-4</v>
      </c>
      <c r="BI429" s="86">
        <v>-6.7147893234850153E-3</v>
      </c>
      <c r="BJ429" s="86">
        <v>-8.7319024280321234E-3</v>
      </c>
      <c r="BK429" s="86">
        <v>1.136621959536344E-3</v>
      </c>
      <c r="BL429" s="86">
        <v>1.759763851044505E-2</v>
      </c>
      <c r="BM429" s="86">
        <v>-3.3917215218118968E-2</v>
      </c>
      <c r="BN429" s="86">
        <v>-1.2375113533151679E-2</v>
      </c>
      <c r="BO429" s="86">
        <v>-2.051959995401775E-2</v>
      </c>
      <c r="BP429" s="86">
        <v>1.2029810457132809E-2</v>
      </c>
      <c r="BQ429" s="86">
        <v>-6.660103086812863E-3</v>
      </c>
    </row>
    <row r="430" spans="1:69" x14ac:dyDescent="0.25">
      <c r="A430" s="190">
        <v>449861</v>
      </c>
      <c r="B430" s="86" t="s">
        <v>1853</v>
      </c>
      <c r="D430" s="86">
        <v>200</v>
      </c>
      <c r="E430" s="86" t="s">
        <v>1858</v>
      </c>
      <c r="F430" s="86" t="s">
        <v>3241</v>
      </c>
      <c r="G430" s="86" t="s">
        <v>474</v>
      </c>
      <c r="H430" s="86" t="s">
        <v>474</v>
      </c>
      <c r="I430" s="86" t="s">
        <v>1859</v>
      </c>
      <c r="J430" s="86">
        <v>0</v>
      </c>
      <c r="K430" s="86">
        <v>0</v>
      </c>
      <c r="L430" s="86" t="s">
        <v>2848</v>
      </c>
      <c r="M430" s="86">
        <v>5.9404990403071123E-2</v>
      </c>
      <c r="N430" s="86">
        <v>3.0286060945447831E-2</v>
      </c>
      <c r="O430" s="86">
        <v>0.1079995985145039</v>
      </c>
      <c r="P430" s="86">
        <v>4.1906559697970643E-2</v>
      </c>
      <c r="Q430" s="86">
        <v>0.1072771954461107</v>
      </c>
      <c r="S430" s="86">
        <v>0.53789356366675967</v>
      </c>
      <c r="T430" s="86">
        <v>4.1906559697970643E-2</v>
      </c>
      <c r="U430" s="86">
        <v>-4.65028888158181E-3</v>
      </c>
      <c r="V430" s="86">
        <v>0.29133810505883773</v>
      </c>
      <c r="W430" s="86">
        <v>5.7608416730818623E-2</v>
      </c>
      <c r="X430" s="86">
        <v>0.55708720407551682</v>
      </c>
      <c r="AC430" s="86">
        <v>-6.9443795824966265E-2</v>
      </c>
      <c r="AD430" s="86">
        <v>-0.10984465926032801</v>
      </c>
      <c r="AE430" s="86">
        <v>-0.13284808430829681</v>
      </c>
      <c r="AF430" s="86">
        <v>-0.13997395833333329</v>
      </c>
      <c r="AG430" s="86">
        <v>-6.3615065777617649E-2</v>
      </c>
      <c r="AK430" s="86">
        <v>-0.17348396892024651</v>
      </c>
      <c r="AL430" s="86">
        <v>0.15280941535529921</v>
      </c>
      <c r="AM430" s="86">
        <v>0.18471871550596949</v>
      </c>
      <c r="AN430" s="86">
        <v>0.15790835269828701</v>
      </c>
      <c r="AP430" s="86">
        <v>0.17216640003811401</v>
      </c>
      <c r="AQ430" s="86">
        <v>0.17316813335688869</v>
      </c>
      <c r="AR430" s="86">
        <v>0.88583834437558218</v>
      </c>
      <c r="AS430" s="86">
        <v>1.064981733893599</v>
      </c>
      <c r="AT430" s="86">
        <v>1.65172251061807E-3</v>
      </c>
      <c r="AU430" s="86">
        <v>-4.4240282685512389E-2</v>
      </c>
      <c r="AV430" s="86">
        <v>7.5429087624209634E-2</v>
      </c>
      <c r="AW430" s="86">
        <v>3.0286060945447831E-2</v>
      </c>
      <c r="BF430" s="86">
        <v>-2.4566677626943419E-2</v>
      </c>
      <c r="BG430" s="86">
        <v>-6.0435326976788988E-2</v>
      </c>
      <c r="BH430" s="86">
        <v>-5.1355645533288967E-2</v>
      </c>
      <c r="BI430" s="86">
        <v>-3.3929439732022233E-2</v>
      </c>
      <c r="BJ430" s="86">
        <v>-1.7784240255019349E-2</v>
      </c>
      <c r="BK430" s="86">
        <v>-1.31526504583499E-2</v>
      </c>
      <c r="BL430" s="86">
        <v>8.2160166166628024E-2</v>
      </c>
      <c r="BM430" s="86">
        <v>5.7208359991469449E-2</v>
      </c>
      <c r="BO430" s="86">
        <v>-3.6110135914539931E-3</v>
      </c>
      <c r="BP430" s="86">
        <v>7.5703427794835854E-2</v>
      </c>
      <c r="BQ430" s="86">
        <v>-2.5523108760634568E-2</v>
      </c>
    </row>
    <row r="431" spans="1:69" x14ac:dyDescent="0.25">
      <c r="A431" s="190">
        <v>375439</v>
      </c>
      <c r="B431" s="86" t="s">
        <v>1853</v>
      </c>
      <c r="C431" s="86" t="s">
        <v>1854</v>
      </c>
      <c r="D431" s="86">
        <v>200</v>
      </c>
      <c r="E431" s="86" t="s">
        <v>1860</v>
      </c>
      <c r="F431" s="86" t="s">
        <v>3242</v>
      </c>
      <c r="G431" s="86" t="s">
        <v>1861</v>
      </c>
      <c r="H431" s="86" t="s">
        <v>1862</v>
      </c>
      <c r="I431" s="86" t="s">
        <v>1862</v>
      </c>
      <c r="J431" s="86">
        <v>0</v>
      </c>
      <c r="K431" s="86">
        <v>0</v>
      </c>
      <c r="L431" s="86" t="s">
        <v>2848</v>
      </c>
      <c r="M431" s="86">
        <v>-1.6532694829256569E-3</v>
      </c>
      <c r="N431" s="86">
        <v>9.046384327283219E-3</v>
      </c>
      <c r="O431" s="86">
        <v>1.9680913008035539E-2</v>
      </c>
      <c r="P431" s="86">
        <v>-7.8186968838526161E-3</v>
      </c>
      <c r="Q431" s="86">
        <v>1.707515390870018E-2</v>
      </c>
      <c r="S431" s="86">
        <v>0.28142836235913959</v>
      </c>
      <c r="T431" s="86">
        <v>-7.8186968838526161E-3</v>
      </c>
      <c r="U431" s="86">
        <v>8.8834053053670425E-2</v>
      </c>
      <c r="V431" s="86">
        <v>1.0913626442157881E-2</v>
      </c>
      <c r="W431" s="86">
        <v>0.18874638594410251</v>
      </c>
      <c r="X431" s="86">
        <v>0.15517684336730331</v>
      </c>
      <c r="Y431" s="86">
        <v>0.2017083461973859</v>
      </c>
      <c r="AC431" s="86">
        <v>-5.6739614879149733E-2</v>
      </c>
      <c r="AD431" s="86">
        <v>-1.336709457072191E-2</v>
      </c>
      <c r="AE431" s="86">
        <v>-5.2171196501093489E-2</v>
      </c>
      <c r="AF431" s="86">
        <v>-2.3962250239622479E-2</v>
      </c>
      <c r="AG431" s="86">
        <v>-2.9863962005956621E-2</v>
      </c>
      <c r="AH431" s="86">
        <v>-1.9969956702306221E-2</v>
      </c>
      <c r="AI431" s="86">
        <v>-5.180937314613418E-2</v>
      </c>
      <c r="AK431" s="86">
        <v>-5.3944496414094177E-2</v>
      </c>
      <c r="AL431" s="86">
        <v>8.8960386912497746E-3</v>
      </c>
      <c r="AM431" s="86">
        <v>9.9633325540770645E-2</v>
      </c>
      <c r="AN431" s="86">
        <v>-2.7644357540741901E-2</v>
      </c>
      <c r="AP431" s="86">
        <v>0.1110445196335665</v>
      </c>
      <c r="AQ431" s="86">
        <v>6.555355094108839E-2</v>
      </c>
      <c r="AR431" s="86">
        <v>7.7430404770903336E-2</v>
      </c>
      <c r="AS431" s="86">
        <v>1.5153337618828491</v>
      </c>
      <c r="AT431" s="86">
        <v>-2.5269121813031089E-2</v>
      </c>
      <c r="AU431" s="86">
        <v>-7.4982562194837454E-3</v>
      </c>
      <c r="AV431" s="86">
        <v>1.0539187143356219E-2</v>
      </c>
      <c r="AW431" s="86">
        <v>9.046384327283219E-3</v>
      </c>
      <c r="BF431" s="86">
        <v>2.9487970388649028E-2</v>
      </c>
      <c r="BG431" s="86">
        <v>1.396212847555112E-2</v>
      </c>
      <c r="BH431" s="86">
        <v>-1.4183558891318619E-3</v>
      </c>
      <c r="BI431" s="86">
        <v>-4.3202935432326006E-3</v>
      </c>
      <c r="BJ431" s="86">
        <v>8.0242510699002345E-3</v>
      </c>
      <c r="BK431" s="86">
        <v>8.7269296538712293E-3</v>
      </c>
      <c r="BL431" s="86">
        <v>9.2944408721575833E-3</v>
      </c>
      <c r="BM431" s="86">
        <v>-1.9228541642534399E-2</v>
      </c>
      <c r="BO431" s="86">
        <v>3.7751190614472301E-3</v>
      </c>
      <c r="BP431" s="86">
        <v>2.0366834461609699E-2</v>
      </c>
      <c r="BQ431" s="86">
        <v>3.3539878346879881E-3</v>
      </c>
    </row>
    <row r="432" spans="1:69" x14ac:dyDescent="0.25">
      <c r="A432" s="190">
        <v>663047</v>
      </c>
      <c r="B432" s="86" t="s">
        <v>1853</v>
      </c>
      <c r="D432" s="86">
        <v>200</v>
      </c>
      <c r="E432" s="86" t="s">
        <v>1863</v>
      </c>
      <c r="F432" s="86" t="s">
        <v>3243</v>
      </c>
      <c r="G432" s="86" t="s">
        <v>1972</v>
      </c>
      <c r="H432" s="86" t="s">
        <v>1864</v>
      </c>
      <c r="I432" s="86" t="s">
        <v>1865</v>
      </c>
      <c r="J432" s="86">
        <v>0</v>
      </c>
      <c r="K432" s="86">
        <v>0</v>
      </c>
      <c r="L432" s="86" t="s">
        <v>2848</v>
      </c>
      <c r="V432" s="86">
        <v>0.19385234653737071</v>
      </c>
      <c r="W432" s="86">
        <v>9.0809300469015142E-2</v>
      </c>
      <c r="AD432" s="86">
        <v>-0.24928977272727279</v>
      </c>
      <c r="AE432" s="86">
        <v>-0.1064124026493922</v>
      </c>
      <c r="AF432" s="86">
        <v>-0.10723941123460511</v>
      </c>
      <c r="AG432" s="86">
        <v>-2.9999999999996701E-4</v>
      </c>
      <c r="AK432" s="86">
        <v>-0.30759152776766863</v>
      </c>
      <c r="AM432" s="86">
        <v>-2.304188406354712E-3</v>
      </c>
      <c r="AQ432" s="86">
        <v>0.18161602411695649</v>
      </c>
      <c r="AS432" s="86">
        <v>-1.432695714730149E-2</v>
      </c>
      <c r="BF432" s="86">
        <v>-2.8965517241379191E-2</v>
      </c>
      <c r="BG432" s="86">
        <v>-7.2285353535353591E-2</v>
      </c>
      <c r="BH432" s="86">
        <v>-0.1014800952705002</v>
      </c>
      <c r="BI432" s="86">
        <v>-9.1167282022152851E-2</v>
      </c>
    </row>
    <row r="433" spans="1:69" x14ac:dyDescent="0.25">
      <c r="A433" s="190">
        <v>544196</v>
      </c>
      <c r="B433" s="86" t="s">
        <v>1853</v>
      </c>
      <c r="D433" s="86">
        <v>200</v>
      </c>
      <c r="E433" s="86" t="s">
        <v>1866</v>
      </c>
      <c r="F433" s="86" t="s">
        <v>3244</v>
      </c>
      <c r="G433" s="86" t="s">
        <v>474</v>
      </c>
      <c r="H433" s="86" t="s">
        <v>367</v>
      </c>
      <c r="I433" s="86" t="s">
        <v>1867</v>
      </c>
      <c r="J433" s="86">
        <v>0</v>
      </c>
      <c r="K433" s="86">
        <v>0</v>
      </c>
      <c r="L433" s="86" t="s">
        <v>2848</v>
      </c>
      <c r="M433" s="86">
        <v>1.9607843137255051E-2</v>
      </c>
      <c r="N433" s="86">
        <v>1.2004365223717841E-2</v>
      </c>
      <c r="O433" s="86">
        <v>3.6512667660208553E-2</v>
      </c>
      <c r="P433" s="86">
        <v>2.6966292134833481E-4</v>
      </c>
      <c r="Q433" s="86">
        <v>2.8655943797374569E-2</v>
      </c>
      <c r="R433" s="86">
        <v>5.8499001236564263E-2</v>
      </c>
      <c r="S433" s="86">
        <v>0.1213220475614671</v>
      </c>
      <c r="T433" s="86">
        <v>2.6966292134833481E-4</v>
      </c>
      <c r="U433" s="86">
        <v>7.2430964237211182E-3</v>
      </c>
      <c r="V433" s="86">
        <v>4.1489863272041523E-2</v>
      </c>
      <c r="AC433" s="86">
        <v>-4.0143048725972227E-2</v>
      </c>
      <c r="AD433" s="86">
        <v>-7.2465090809528079E-2</v>
      </c>
      <c r="AE433" s="86">
        <v>-5.3073358398181322E-2</v>
      </c>
      <c r="AF433" s="86">
        <v>-2.43401759530791E-2</v>
      </c>
      <c r="AK433" s="86">
        <v>-0.1113928477747661</v>
      </c>
      <c r="AL433" s="86">
        <v>-1.8122806928929869E-2</v>
      </c>
      <c r="AM433" s="86">
        <v>3.6290720737462978E-2</v>
      </c>
      <c r="AN433" s="86">
        <v>9.6341581872771975E-4</v>
      </c>
      <c r="AP433" s="86">
        <v>7.7362729337102407E-2</v>
      </c>
      <c r="AQ433" s="86">
        <v>5.6712323396750072E-2</v>
      </c>
      <c r="AR433" s="86">
        <v>-0.23810720840904609</v>
      </c>
      <c r="AS433" s="86">
        <v>0.6346575487170637</v>
      </c>
      <c r="AT433" s="86">
        <v>-6.0224719101125146E-3</v>
      </c>
      <c r="AU433" s="86">
        <v>-2.2879363356845591E-2</v>
      </c>
      <c r="AV433" s="86">
        <v>2.4217585692995369E-2</v>
      </c>
      <c r="AW433" s="86">
        <v>1.2004365223717841E-2</v>
      </c>
      <c r="BF433" s="86">
        <v>-7.9674060660933632E-3</v>
      </c>
      <c r="BG433" s="86">
        <v>-2.5554440083964462E-2</v>
      </c>
      <c r="BH433" s="86">
        <v>-2.42577503043927E-2</v>
      </c>
      <c r="BI433" s="86">
        <v>-1.180648876943746E-2</v>
      </c>
      <c r="BJ433" s="86">
        <v>-8.2564351627004706E-3</v>
      </c>
      <c r="BK433" s="86">
        <v>-4.6033300685601741E-3</v>
      </c>
      <c r="BL433" s="86">
        <v>3.542261143363179E-2</v>
      </c>
      <c r="BM433" s="86">
        <v>2.3757483607336208E-2</v>
      </c>
      <c r="BN433" s="86">
        <v>-1.568989386248054E-3</v>
      </c>
      <c r="BO433" s="86">
        <v>-4.5294878905528524E-3</v>
      </c>
      <c r="BP433" s="86">
        <v>3.8350821803324393E-2</v>
      </c>
      <c r="BQ433" s="86">
        <v>-1.2866015971605971E-2</v>
      </c>
    </row>
    <row r="434" spans="1:69" x14ac:dyDescent="0.25">
      <c r="A434" s="190">
        <v>257542</v>
      </c>
      <c r="B434" s="86" t="s">
        <v>1853</v>
      </c>
      <c r="C434" s="86" t="s">
        <v>1854</v>
      </c>
      <c r="D434" s="86">
        <v>200</v>
      </c>
      <c r="E434" s="86" t="s">
        <v>1868</v>
      </c>
      <c r="F434" s="86" t="s">
        <v>2865</v>
      </c>
      <c r="G434" s="86" t="s">
        <v>420</v>
      </c>
      <c r="H434" s="86" t="s">
        <v>1869</v>
      </c>
      <c r="I434" s="86" t="s">
        <v>1870</v>
      </c>
      <c r="J434" s="86">
        <v>0</v>
      </c>
      <c r="K434" s="86">
        <v>0</v>
      </c>
      <c r="L434" s="86" t="s">
        <v>2848</v>
      </c>
      <c r="M434" s="86">
        <v>1.887006290020965E-2</v>
      </c>
      <c r="N434" s="86">
        <v>1.6910808212205138E-2</v>
      </c>
      <c r="O434" s="86">
        <v>5.3865541293007579E-2</v>
      </c>
      <c r="P434" s="86">
        <v>-2.2241557452825082E-2</v>
      </c>
      <c r="Q434" s="86">
        <v>-2.3038469897848302E-2</v>
      </c>
      <c r="R434" s="86">
        <v>-2.80030273543086E-2</v>
      </c>
      <c r="S434" s="86">
        <v>0.14151482445559019</v>
      </c>
      <c r="T434" s="86">
        <v>-2.2241557452825082E-2</v>
      </c>
      <c r="U434" s="86">
        <v>-8.732682874238562E-3</v>
      </c>
      <c r="V434" s="86">
        <v>2.906750984634154E-2</v>
      </c>
      <c r="W434" s="86">
        <v>0.11698370407088431</v>
      </c>
      <c r="X434" s="86">
        <v>0.25439141924452052</v>
      </c>
      <c r="Y434" s="86">
        <v>0.43770253659626768</v>
      </c>
      <c r="Z434" s="86">
        <v>-0.15774117647058819</v>
      </c>
      <c r="AA434" s="86">
        <v>6.1226528166200563E-2</v>
      </c>
      <c r="AC434" s="86">
        <v>-0.1041792189297257</v>
      </c>
      <c r="AD434" s="86">
        <v>-7.1051393318345854E-2</v>
      </c>
      <c r="AE434" s="86">
        <v>-5.923865450986452E-2</v>
      </c>
      <c r="AF434" s="86">
        <v>-5.3165334972341743E-2</v>
      </c>
      <c r="AG434" s="86">
        <v>-5.3614823815309839E-2</v>
      </c>
      <c r="AH434" s="86">
        <v>-5.127100387763904E-2</v>
      </c>
      <c r="AI434" s="86">
        <v>-0.22262419482925969</v>
      </c>
      <c r="AJ434" s="86">
        <v>-5.319465081723633E-2</v>
      </c>
      <c r="AK434" s="86">
        <v>-0.22262419482925969</v>
      </c>
      <c r="AL434" s="86">
        <v>-4.5244782668860339E-2</v>
      </c>
      <c r="AM434" s="86">
        <v>9.1016121504850389E-2</v>
      </c>
      <c r="AN434" s="86">
        <v>-7.7188992130417633E-2</v>
      </c>
      <c r="AP434" s="86">
        <v>0.1839815970961286</v>
      </c>
      <c r="AQ434" s="86">
        <v>0.1089004937188329</v>
      </c>
      <c r="AR434" s="86">
        <v>-0.24753888419338471</v>
      </c>
      <c r="AS434" s="86">
        <v>0.83303850899557152</v>
      </c>
      <c r="AT434" s="86">
        <v>-4.2144760454619568E-2</v>
      </c>
      <c r="AU434" s="86">
        <v>-2.702395821505621E-2</v>
      </c>
      <c r="AV434" s="86">
        <v>3.6340191079069273E-2</v>
      </c>
      <c r="AW434" s="86">
        <v>1.6910808212205138E-2</v>
      </c>
      <c r="BF434" s="86">
        <v>3.1049539108403801E-2</v>
      </c>
      <c r="BG434" s="86">
        <v>-1.8769279029643982E-2</v>
      </c>
      <c r="BH434" s="86">
        <v>-2.195225916453547E-2</v>
      </c>
      <c r="BI434" s="86">
        <v>-1.258444105469592E-2</v>
      </c>
      <c r="BJ434" s="86">
        <v>-1.0758620689655159E-2</v>
      </c>
      <c r="BK434" s="86">
        <v>6.9157836029001274E-3</v>
      </c>
      <c r="BL434" s="86">
        <v>4.0323474022377459E-2</v>
      </c>
      <c r="BM434" s="86">
        <v>-4.0357789372803772E-2</v>
      </c>
      <c r="BO434" s="86">
        <v>-3.2981960443381857E-2</v>
      </c>
      <c r="BP434" s="86">
        <v>4.438950384896323E-2</v>
      </c>
      <c r="BQ434" s="86">
        <v>-1.473424774967858E-2</v>
      </c>
    </row>
    <row r="435" spans="1:69" x14ac:dyDescent="0.25">
      <c r="A435" s="190">
        <v>368450</v>
      </c>
      <c r="B435" s="86" t="s">
        <v>1871</v>
      </c>
      <c r="C435" s="86" t="s">
        <v>1872</v>
      </c>
      <c r="E435" s="86" t="s">
        <v>1873</v>
      </c>
      <c r="F435" s="86" t="s">
        <v>3245</v>
      </c>
      <c r="G435" s="86" t="s">
        <v>197</v>
      </c>
      <c r="H435" s="86" t="s">
        <v>197</v>
      </c>
      <c r="J435" s="86">
        <v>0</v>
      </c>
      <c r="K435" s="86">
        <v>0</v>
      </c>
      <c r="L435" s="86" t="s">
        <v>2848</v>
      </c>
      <c r="M435" s="86">
        <v>1.425377305757403E-2</v>
      </c>
      <c r="N435" s="86">
        <v>-7.3851203501094087E-3</v>
      </c>
      <c r="O435" s="86">
        <v>6.378258458125341E-3</v>
      </c>
      <c r="P435" s="86">
        <v>-4.1468568409931288E-2</v>
      </c>
      <c r="Q435" s="86">
        <v>-0.109666339548577</v>
      </c>
      <c r="R435" s="86">
        <v>-0.22490388722768051</v>
      </c>
      <c r="S435" s="86">
        <v>0.125620347394541</v>
      </c>
      <c r="T435" s="86">
        <v>-4.1468568409931288E-2</v>
      </c>
      <c r="U435" s="86">
        <v>-0.10686482661004949</v>
      </c>
      <c r="V435" s="86">
        <v>5.693950177936058E-3</v>
      </c>
      <c r="W435" s="86">
        <v>0.33259563705343043</v>
      </c>
      <c r="X435" s="86">
        <v>1.040645161290322</v>
      </c>
      <c r="Y435" s="86">
        <v>1.373446697187708E-2</v>
      </c>
      <c r="AC435" s="86">
        <v>-4.9667994687915079E-2</v>
      </c>
      <c r="AD435" s="86">
        <v>-0.1913712088850919</v>
      </c>
      <c r="AE435" s="86">
        <v>-0.19160054190052259</v>
      </c>
      <c r="AF435" s="86">
        <v>-0.21273813970862909</v>
      </c>
      <c r="AG435" s="86">
        <v>-0.22807017543859651</v>
      </c>
      <c r="AH435" s="86">
        <v>-0.15786419036564131</v>
      </c>
      <c r="AI435" s="86">
        <v>-6.7577828397873935E-2</v>
      </c>
      <c r="AK435" s="86">
        <v>-0.33171460590212931</v>
      </c>
      <c r="AL435" s="86">
        <v>-0.10139801630811909</v>
      </c>
      <c r="AM435" s="86">
        <v>0.28622322309664328</v>
      </c>
      <c r="AN435" s="86">
        <v>-0.14037621508030521</v>
      </c>
      <c r="AP435" s="86">
        <v>0.1021881077493593</v>
      </c>
      <c r="AQ435" s="86">
        <v>0.28285666274094129</v>
      </c>
      <c r="AR435" s="86">
        <v>-0.99518266006044975</v>
      </c>
      <c r="AS435" s="86">
        <v>1.0108491125417829</v>
      </c>
      <c r="AT435" s="86">
        <v>-1.7432646592709929E-2</v>
      </c>
      <c r="AU435" s="86">
        <v>-8.8709677419356314E-3</v>
      </c>
      <c r="AV435" s="86">
        <v>1.386577925679422E-2</v>
      </c>
      <c r="AW435" s="86">
        <v>-7.3851203501094087E-3</v>
      </c>
      <c r="BF435" s="86">
        <v>6.4637886293937186E-2</v>
      </c>
      <c r="BG435" s="86">
        <v>-3.1243075559494789E-2</v>
      </c>
      <c r="BH435" s="86">
        <v>5.4894784995425114E-3</v>
      </c>
      <c r="BI435" s="86">
        <v>1.6151046405823429E-2</v>
      </c>
      <c r="BJ435" s="86">
        <v>3.9623908663532603E-2</v>
      </c>
      <c r="BK435" s="86">
        <v>-2.1533161068044929E-2</v>
      </c>
      <c r="BL435" s="86">
        <v>-4.159330985915477E-2</v>
      </c>
      <c r="BM435" s="86">
        <v>-5.8553386911596061E-2</v>
      </c>
      <c r="BN435" s="86">
        <v>-1.3075060532687701E-2</v>
      </c>
      <c r="BO435" s="86">
        <v>-5.0785083415112682E-2</v>
      </c>
      <c r="BP435" s="86">
        <v>1.111398294132848E-2</v>
      </c>
      <c r="BQ435" s="86">
        <v>-3.3937228884919679E-2</v>
      </c>
    </row>
    <row r="436" spans="1:69" x14ac:dyDescent="0.25">
      <c r="A436" s="190">
        <v>594956</v>
      </c>
      <c r="B436" s="86" t="s">
        <v>1884</v>
      </c>
      <c r="C436" s="86" t="s">
        <v>1885</v>
      </c>
      <c r="E436" s="86" t="s">
        <v>1886</v>
      </c>
      <c r="F436" s="86" t="s">
        <v>3246</v>
      </c>
      <c r="G436" s="86" t="s">
        <v>1972</v>
      </c>
      <c r="H436" s="86" t="s">
        <v>1887</v>
      </c>
      <c r="J436" s="86">
        <v>0</v>
      </c>
      <c r="K436" s="86">
        <v>0</v>
      </c>
      <c r="L436" s="86" t="s">
        <v>2848</v>
      </c>
      <c r="M436" s="86">
        <v>-1.059753811037623E-3</v>
      </c>
      <c r="N436" s="86">
        <v>-4.0786361040867641E-4</v>
      </c>
      <c r="O436" s="86">
        <v>2.946472417744372E-3</v>
      </c>
      <c r="P436" s="86">
        <v>8.3936800526662747E-3</v>
      </c>
      <c r="Q436" s="86">
        <v>2.1933116504044611E-2</v>
      </c>
      <c r="R436" s="86">
        <v>5.157470179352952E-2</v>
      </c>
      <c r="T436" s="86">
        <v>8.3936800526662747E-3</v>
      </c>
      <c r="U436" s="86">
        <v>5.52275095519279E-2</v>
      </c>
      <c r="V436" s="86">
        <v>0.13603630265364491</v>
      </c>
      <c r="AC436" s="86">
        <v>-1.966085033177651E-3</v>
      </c>
      <c r="AD436" s="86">
        <v>-1.111681204036249E-2</v>
      </c>
      <c r="AE436" s="86">
        <v>-9.8010674429888384E-3</v>
      </c>
      <c r="AF436" s="86">
        <v>-1.4789647246927081E-2</v>
      </c>
      <c r="AK436" s="86">
        <v>-1.4789647246927081E-2</v>
      </c>
      <c r="AL436" s="86">
        <v>3.477286063855578E-2</v>
      </c>
      <c r="AM436" s="86">
        <v>7.9639741849139245E-2</v>
      </c>
      <c r="AN436" s="86">
        <v>3.0302365493151129E-2</v>
      </c>
      <c r="AP436" s="86">
        <v>8.9433420633416513E-3</v>
      </c>
      <c r="AQ436" s="86">
        <v>2.0566071213913031E-2</v>
      </c>
      <c r="AR436" s="86">
        <v>3.8548278491365329</v>
      </c>
      <c r="AS436" s="86">
        <v>3.8579038473343372</v>
      </c>
      <c r="AT436" s="86">
        <v>4.5260039499670501E-3</v>
      </c>
      <c r="AU436" s="86">
        <v>-1.638404194314047E-4</v>
      </c>
      <c r="AV436" s="86">
        <v>3.3557046979866278E-3</v>
      </c>
      <c r="AW436" s="86">
        <v>-4.0786361040867641E-4</v>
      </c>
      <c r="BF436" s="86">
        <v>4.5154567558181036E-3</v>
      </c>
      <c r="BG436" s="86">
        <v>1.080567081604422E-2</v>
      </c>
      <c r="BH436" s="86">
        <v>-2.2235525528093709E-3</v>
      </c>
      <c r="BI436" s="86">
        <v>2.7427787777492001E-3</v>
      </c>
      <c r="BJ436" s="86">
        <v>-5.1286434738007092E-4</v>
      </c>
      <c r="BK436" s="86">
        <v>8.1245189429572928E-3</v>
      </c>
      <c r="BL436" s="86">
        <v>3.3932813030199678E-3</v>
      </c>
      <c r="BM436" s="86">
        <v>7.4399729455527641E-3</v>
      </c>
      <c r="BN436" s="86">
        <v>5.6189198255620632E-3</v>
      </c>
      <c r="BO436" s="86">
        <v>1.000750562922148E-3</v>
      </c>
      <c r="BP436" s="86">
        <v>5.4986253436641874E-3</v>
      </c>
      <c r="BQ436" s="86">
        <v>7.1274656058346597E-3</v>
      </c>
    </row>
    <row r="437" spans="1:69" x14ac:dyDescent="0.25">
      <c r="A437" s="190">
        <v>540230</v>
      </c>
      <c r="B437" s="86" t="s">
        <v>1888</v>
      </c>
      <c r="E437" s="86" t="s">
        <v>1889</v>
      </c>
      <c r="F437" s="86" t="s">
        <v>3247</v>
      </c>
      <c r="G437" s="86" t="s">
        <v>474</v>
      </c>
      <c r="H437" s="86" t="s">
        <v>367</v>
      </c>
      <c r="I437" s="86" t="s">
        <v>1890</v>
      </c>
      <c r="J437" s="86">
        <v>0</v>
      </c>
      <c r="K437" s="86">
        <v>0</v>
      </c>
      <c r="L437" s="86" t="s">
        <v>2848</v>
      </c>
      <c r="U437" s="86">
        <v>5.2509253679950962E-3</v>
      </c>
      <c r="V437" s="86">
        <v>0.19935990088787919</v>
      </c>
      <c r="AC437" s="86">
        <v>-8.7471057370722815E-3</v>
      </c>
      <c r="AD437" s="86">
        <v>-7.0530560607258597E-2</v>
      </c>
      <c r="AE437" s="86">
        <v>-5.6863241373492052E-2</v>
      </c>
      <c r="AF437" s="86">
        <v>-0.1187911145009057</v>
      </c>
      <c r="AK437" s="86">
        <v>-0.1187911145009057</v>
      </c>
      <c r="AL437" s="86">
        <v>-0.39525195962345439</v>
      </c>
      <c r="AM437" s="86">
        <v>5.163531323556847E-2</v>
      </c>
      <c r="AP437" s="86">
        <v>8.919023895544104E-3</v>
      </c>
      <c r="AQ437" s="86">
        <v>0.12316280775694199</v>
      </c>
      <c r="AR437" s="86">
        <v>-44.348998370718697</v>
      </c>
      <c r="AS437" s="86">
        <v>0.41682629344119237</v>
      </c>
      <c r="AT437" s="86">
        <v>-4.6240794656617901E-3</v>
      </c>
      <c r="BF437" s="86">
        <v>-3.4432297495046171E-4</v>
      </c>
      <c r="BG437" s="86">
        <v>-8.008266597778424E-3</v>
      </c>
      <c r="BH437" s="86">
        <v>-2.170138888888884E-2</v>
      </c>
      <c r="BI437" s="86">
        <v>6.477373558118904E-2</v>
      </c>
      <c r="BJ437" s="86">
        <v>5.3916666666666613E-2</v>
      </c>
      <c r="BK437" s="86">
        <v>-5.4479323159642552E-2</v>
      </c>
      <c r="BL437" s="86">
        <v>3.1945141327981208E-2</v>
      </c>
      <c r="BM437" s="86">
        <v>3.9708265802267384E-3</v>
      </c>
      <c r="BN437" s="86">
        <v>-3.1224322103533542E-3</v>
      </c>
      <c r="BO437" s="86">
        <v>-2.7200791295746929E-2</v>
      </c>
      <c r="BP437" s="86">
        <v>-5.4228096932722458E-3</v>
      </c>
      <c r="BQ437" s="86">
        <v>-1.476419471863666E-2</v>
      </c>
    </row>
    <row r="438" spans="1:69" x14ac:dyDescent="0.25">
      <c r="A438" s="190">
        <v>560147</v>
      </c>
      <c r="B438" s="86" t="s">
        <v>1695</v>
      </c>
      <c r="C438" s="86" t="s">
        <v>1571</v>
      </c>
      <c r="D438" s="86" t="s">
        <v>1901</v>
      </c>
      <c r="E438" s="86" t="s">
        <v>1891</v>
      </c>
      <c r="F438" s="86" t="s">
        <v>3096</v>
      </c>
      <c r="G438" s="86" t="s">
        <v>113</v>
      </c>
      <c r="H438" s="86" t="s">
        <v>2670</v>
      </c>
      <c r="J438" s="86">
        <v>0</v>
      </c>
      <c r="K438" s="86">
        <v>0</v>
      </c>
      <c r="L438" s="86" t="s">
        <v>2848</v>
      </c>
      <c r="M438" s="86">
        <v>1.3164125390662029E-2</v>
      </c>
      <c r="N438" s="86">
        <v>2.1678922738993519E-2</v>
      </c>
      <c r="O438" s="86">
        <v>5.2124311565696413E-2</v>
      </c>
      <c r="P438" s="86">
        <v>2.6383958553199749E-2</v>
      </c>
      <c r="Q438" s="86">
        <v>-6.5007429420503859E-3</v>
      </c>
      <c r="R438" s="86">
        <v>-7.5207468879668005E-2</v>
      </c>
      <c r="S438" s="86">
        <v>6.9800000000000084E-2</v>
      </c>
      <c r="T438" s="86">
        <v>2.6383958553199749E-2</v>
      </c>
      <c r="U438" s="86">
        <v>-2.0946834491827881E-2</v>
      </c>
      <c r="V438" s="86">
        <v>-0.1160743938890734</v>
      </c>
      <c r="AC438" s="86">
        <v>-0.13317824949113119</v>
      </c>
      <c r="AD438" s="86">
        <v>-4.2309349418354278E-2</v>
      </c>
      <c r="AE438" s="86">
        <v>-0.1819892243222441</v>
      </c>
      <c r="AF438" s="86">
        <v>-0.1042101880122127</v>
      </c>
      <c r="AK438" s="86">
        <v>-0.23147999357223201</v>
      </c>
      <c r="AL438" s="86">
        <v>0.21763453410816511</v>
      </c>
      <c r="AM438" s="86">
        <v>3.7478240175671473E-2</v>
      </c>
      <c r="AN438" s="86">
        <v>9.7469203331966625E-2</v>
      </c>
      <c r="AP438" s="86">
        <v>0.29835297978490111</v>
      </c>
      <c r="AQ438" s="86">
        <v>0.17180586935502451</v>
      </c>
      <c r="AR438" s="86">
        <v>0.72845499205814135</v>
      </c>
      <c r="AS438" s="86">
        <v>0.21640950758445041</v>
      </c>
      <c r="AT438" s="86">
        <v>-4.0391442003262057E-2</v>
      </c>
      <c r="AU438" s="86">
        <v>-3.9992001599680194E-3</v>
      </c>
      <c r="AV438" s="86">
        <v>2.9799370574350888E-2</v>
      </c>
      <c r="AW438" s="86">
        <v>2.1678922738993519E-2</v>
      </c>
      <c r="BF438" s="86">
        <v>5.8895359759534083E-2</v>
      </c>
      <c r="BG438" s="86">
        <v>1.9870487004346678E-2</v>
      </c>
      <c r="BH438" s="86">
        <v>-9.3937548925806524E-3</v>
      </c>
      <c r="BI438" s="86">
        <v>1.053648257089979E-3</v>
      </c>
      <c r="BJ438" s="86">
        <v>-2.5173230418384259E-2</v>
      </c>
      <c r="BK438" s="86">
        <v>8.0978945474177166E-3</v>
      </c>
      <c r="BL438" s="86">
        <v>1.0264191360228381E-2</v>
      </c>
      <c r="BM438" s="86">
        <v>-6.7938863857231135E-2</v>
      </c>
      <c r="BN438" s="86">
        <v>-7.7405086619977137E-3</v>
      </c>
      <c r="BO438" s="86">
        <v>-2.9624814264487379E-2</v>
      </c>
      <c r="BP438" s="86">
        <v>1.521676715475162E-2</v>
      </c>
      <c r="BQ438" s="86">
        <v>-1.7902572316969682E-2</v>
      </c>
    </row>
    <row r="439" spans="1:69" x14ac:dyDescent="0.25">
      <c r="A439" s="190">
        <v>469254</v>
      </c>
      <c r="B439" s="86" t="s">
        <v>1482</v>
      </c>
      <c r="C439" s="86" t="s">
        <v>1483</v>
      </c>
      <c r="D439" s="86" t="s">
        <v>1892</v>
      </c>
      <c r="E439" s="86" t="s">
        <v>1894</v>
      </c>
      <c r="F439" s="86" t="s">
        <v>3146</v>
      </c>
      <c r="G439" s="86" t="s">
        <v>420</v>
      </c>
      <c r="H439" s="86" t="s">
        <v>420</v>
      </c>
      <c r="I439" s="86" t="s">
        <v>1895</v>
      </c>
      <c r="J439" s="86">
        <v>0</v>
      </c>
      <c r="K439" s="86">
        <v>0</v>
      </c>
      <c r="L439" s="86" t="s">
        <v>2848</v>
      </c>
      <c r="M439" s="86">
        <v>2.1204138019661478E-3</v>
      </c>
      <c r="N439" s="86">
        <v>1.4126107615257679E-3</v>
      </c>
      <c r="O439" s="86">
        <v>5.6744905855043992E-3</v>
      </c>
      <c r="P439" s="86">
        <v>1.010362694300526E-2</v>
      </c>
      <c r="Q439" s="86">
        <v>3.2164129715420493E-2</v>
      </c>
      <c r="R439" s="86">
        <v>7.7071823204420076E-2</v>
      </c>
      <c r="S439" s="86">
        <v>0.31279461279461279</v>
      </c>
      <c r="T439" s="86">
        <v>1.010362694300526E-2</v>
      </c>
      <c r="U439" s="86">
        <v>9.3484419263456076E-2</v>
      </c>
      <c r="V439" s="86">
        <v>0.1368760064412238</v>
      </c>
      <c r="W439" s="86">
        <v>5.6122448979591948E-2</v>
      </c>
      <c r="AC439" s="86">
        <v>-4.958145524790754E-3</v>
      </c>
      <c r="AD439" s="86">
        <v>0</v>
      </c>
      <c r="AE439" s="86">
        <v>-2.091112770724423E-2</v>
      </c>
      <c r="AF439" s="86">
        <v>-8.7929656274979215E-3</v>
      </c>
      <c r="AG439" s="86">
        <v>-2.9673590504449968E-3</v>
      </c>
      <c r="AK439" s="86">
        <v>-2.091112770724423E-2</v>
      </c>
      <c r="AL439" s="86">
        <v>3.4438341316180843E-2</v>
      </c>
      <c r="AM439" s="86">
        <v>5.2288393465830467E-2</v>
      </c>
      <c r="AN439" s="86">
        <v>3.6555616060014229E-2</v>
      </c>
      <c r="AP439" s="86">
        <v>1.0902162911703751E-2</v>
      </c>
      <c r="AQ439" s="86">
        <v>3.7971083935629472E-2</v>
      </c>
      <c r="AR439" s="86">
        <v>3.1315368339522709</v>
      </c>
      <c r="AS439" s="86">
        <v>1.369214978575154</v>
      </c>
      <c r="AT439" s="86">
        <v>5.8290155440414706E-3</v>
      </c>
      <c r="AU439" s="86">
        <v>-2.124919510624546E-3</v>
      </c>
      <c r="AV439" s="86">
        <v>4.2558679391282439E-3</v>
      </c>
      <c r="AW439" s="86">
        <v>1.4126107615257679E-3</v>
      </c>
      <c r="BF439" s="86">
        <v>4.9575070821530343E-3</v>
      </c>
      <c r="BG439" s="86">
        <v>9.866102889358741E-3</v>
      </c>
      <c r="BH439" s="86">
        <v>8.3740404745289432E-3</v>
      </c>
      <c r="BI439" s="86">
        <v>7.6124567474047389E-3</v>
      </c>
      <c r="BJ439" s="86">
        <v>6.1813186813186594E-3</v>
      </c>
      <c r="BK439" s="86">
        <v>8.8737201365187701E-3</v>
      </c>
      <c r="BL439" s="86">
        <v>6.7658998646820123E-3</v>
      </c>
      <c r="BM439" s="86">
        <v>7.3924731182797299E-3</v>
      </c>
      <c r="BN439" s="86">
        <v>6.6622251832111354E-3</v>
      </c>
      <c r="BO439" s="86">
        <v>6.6181336863004869E-3</v>
      </c>
      <c r="BP439" s="86">
        <v>5.9171597633136397E-3</v>
      </c>
      <c r="BQ439" s="86">
        <v>7.1754729288977526E-3</v>
      </c>
    </row>
    <row r="440" spans="1:69" x14ac:dyDescent="0.25">
      <c r="A440" s="190">
        <v>186840</v>
      </c>
      <c r="B440" s="86" t="s">
        <v>640</v>
      </c>
      <c r="C440" s="86" t="s">
        <v>1899</v>
      </c>
      <c r="E440" s="86" t="s">
        <v>1900</v>
      </c>
      <c r="F440" s="86" t="s">
        <v>3248</v>
      </c>
      <c r="G440" s="86" t="s">
        <v>180</v>
      </c>
      <c r="H440" s="86" t="s">
        <v>180</v>
      </c>
      <c r="I440" s="86" t="s">
        <v>404</v>
      </c>
      <c r="J440" s="86">
        <v>0</v>
      </c>
      <c r="K440" s="86">
        <v>0</v>
      </c>
      <c r="L440" s="86" t="s">
        <v>2848</v>
      </c>
      <c r="M440" s="86">
        <v>-1.347026866115952E-2</v>
      </c>
      <c r="N440" s="86">
        <v>4.3185089779527166E-3</v>
      </c>
      <c r="O440" s="86">
        <v>2.8748676047811732E-3</v>
      </c>
      <c r="P440" s="86">
        <v>-2.5652333700845409E-2</v>
      </c>
      <c r="Q440" s="86">
        <v>-2.8081237627392008E-2</v>
      </c>
      <c r="R440" s="86">
        <v>-0.16180840973759089</v>
      </c>
      <c r="S440" s="86">
        <v>0.1917112419652087</v>
      </c>
      <c r="T440" s="86">
        <v>-2.5652333700845409E-2</v>
      </c>
      <c r="U440" s="86">
        <v>-4.1721563460693778E-3</v>
      </c>
      <c r="V440" s="86">
        <v>-7.373131292586188E-2</v>
      </c>
      <c r="W440" s="86">
        <v>0.37236566643405422</v>
      </c>
      <c r="X440" s="86">
        <v>0.58167770419426068</v>
      </c>
      <c r="Y440" s="86">
        <v>0.31686046511627902</v>
      </c>
      <c r="Z440" s="86">
        <v>-5.7803468208093012E-3</v>
      </c>
      <c r="AA440" s="86">
        <v>2.569169960474316E-2</v>
      </c>
      <c r="AC440" s="86">
        <v>-4.6537896758160967E-2</v>
      </c>
      <c r="AD440" s="86">
        <v>-0.16974391400569069</v>
      </c>
      <c r="AE440" s="86">
        <v>-0.1008531816565944</v>
      </c>
      <c r="AF440" s="86">
        <v>-7.9886976624710976E-2</v>
      </c>
      <c r="AG440" s="86">
        <v>-6.9699229430773002E-2</v>
      </c>
      <c r="AH440" s="86">
        <v>-8.4194977843426957E-2</v>
      </c>
      <c r="AI440" s="86">
        <v>-6.6907775768535321E-2</v>
      </c>
      <c r="AJ440" s="86">
        <v>-6.7580803134182132E-2</v>
      </c>
      <c r="AK440" s="86">
        <v>-0.19939930445779311</v>
      </c>
      <c r="AL440" s="86">
        <v>-1.433270138019527E-3</v>
      </c>
      <c r="AM440" s="86">
        <v>0.13648736856905549</v>
      </c>
      <c r="AN440" s="86">
        <v>-8.8634307276559188E-2</v>
      </c>
      <c r="AP440" s="86">
        <v>0.1094666012355041</v>
      </c>
      <c r="AQ440" s="86">
        <v>0.13288885790583041</v>
      </c>
      <c r="AR440" s="86">
        <v>-1.5813834602642889E-2</v>
      </c>
      <c r="AS440" s="86">
        <v>1.0248380046815651</v>
      </c>
      <c r="AT440" s="86">
        <v>-5.1047409040793863E-2</v>
      </c>
      <c r="AU440" s="86">
        <v>2.556059021726487E-2</v>
      </c>
      <c r="AV440" s="86">
        <v>-1.437433802390697E-3</v>
      </c>
      <c r="AW440" s="86">
        <v>4.3185089779527166E-3</v>
      </c>
      <c r="BF440" s="86">
        <v>6.712048016395844E-2</v>
      </c>
      <c r="BG440" s="86">
        <v>2.609918375745934E-2</v>
      </c>
      <c r="BH440" s="86">
        <v>2.6137237207126018E-2</v>
      </c>
      <c r="BI440" s="86">
        <v>-2.3940588254454331E-2</v>
      </c>
      <c r="BJ440" s="86">
        <v>-1.358205966762327E-2</v>
      </c>
      <c r="BK440" s="86">
        <v>2.1076491085625371E-2</v>
      </c>
      <c r="BL440" s="86">
        <v>-3.3165462858657617E-2</v>
      </c>
      <c r="BM440" s="86">
        <v>-6.607038826633771E-2</v>
      </c>
      <c r="BN440" s="86">
        <v>-2.3973092886789841E-2</v>
      </c>
      <c r="BO440" s="86">
        <v>-3.7282791993547781E-2</v>
      </c>
      <c r="BP440" s="86">
        <v>5.8908647804729368E-2</v>
      </c>
      <c r="BQ440" s="86">
        <v>-3.2945943064292438E-2</v>
      </c>
    </row>
    <row r="441" spans="1:69" x14ac:dyDescent="0.25">
      <c r="A441" s="190">
        <v>426106</v>
      </c>
      <c r="B441" s="86" t="s">
        <v>352</v>
      </c>
      <c r="C441" s="86" t="s">
        <v>486</v>
      </c>
      <c r="D441" s="86">
        <v>100</v>
      </c>
      <c r="E441" s="86" t="s">
        <v>1903</v>
      </c>
      <c r="F441" s="86" t="s">
        <v>2881</v>
      </c>
      <c r="G441" s="86" t="s">
        <v>474</v>
      </c>
      <c r="H441" s="86" t="s">
        <v>367</v>
      </c>
      <c r="I441" s="86" t="s">
        <v>1605</v>
      </c>
      <c r="J441" s="86">
        <v>0</v>
      </c>
      <c r="K441" s="86">
        <v>1</v>
      </c>
      <c r="L441" s="86" t="s">
        <v>2848</v>
      </c>
      <c r="U441" s="86">
        <v>7.0507544581618564E-2</v>
      </c>
      <c r="V441" s="86">
        <v>0.11382734912146671</v>
      </c>
      <c r="W441" s="86">
        <v>7.2950819672131129E-2</v>
      </c>
      <c r="X441" s="86">
        <v>0.14553990610328649</v>
      </c>
      <c r="AC441" s="86">
        <v>0</v>
      </c>
      <c r="AD441" s="86">
        <v>-1.362397820163489E-3</v>
      </c>
      <c r="AE441" s="86">
        <v>-2.9218407596786002E-3</v>
      </c>
      <c r="AF441" s="86">
        <v>-8.1037277147478918E-4</v>
      </c>
      <c r="AG441" s="86">
        <v>-8.9047195013347276E-4</v>
      </c>
      <c r="AH441" s="86">
        <v>-1.883239171374766E-3</v>
      </c>
      <c r="AK441" s="86">
        <v>-2.9218407596786002E-3</v>
      </c>
      <c r="AL441" s="86">
        <v>6.4516865570973359E-2</v>
      </c>
      <c r="AM441" s="86">
        <v>9.6291416241431227E-2</v>
      </c>
      <c r="AP441" s="86">
        <v>8.8473418242779982E-3</v>
      </c>
      <c r="AQ441" s="86">
        <v>1.538269327975717E-2</v>
      </c>
      <c r="AR441" s="86">
        <v>7.2585698911641021</v>
      </c>
      <c r="AS441" s="86">
        <v>6.2403636286060289</v>
      </c>
      <c r="BF441" s="86">
        <v>3.429355281207247E-3</v>
      </c>
      <c r="BG441" s="86">
        <v>3.4176349965822079E-3</v>
      </c>
      <c r="BH441" s="86">
        <v>2.7247956403269051E-3</v>
      </c>
      <c r="BI441" s="86">
        <v>2.0380434782609762E-3</v>
      </c>
      <c r="BJ441" s="86">
        <v>2.0338983050847141E-3</v>
      </c>
      <c r="BK441" s="86">
        <v>1.3531799729364911E-3</v>
      </c>
      <c r="BL441" s="86">
        <v>2.0270270270270618E-3</v>
      </c>
      <c r="BM441" s="86">
        <v>6.7430883344572479E-3</v>
      </c>
      <c r="BN441" s="86">
        <v>1.6497714172132749E-2</v>
      </c>
      <c r="BO441" s="86">
        <v>7.1046799634988389E-3</v>
      </c>
      <c r="BP441" s="86">
        <v>2.4593877418936931E-3</v>
      </c>
      <c r="BQ441" s="86">
        <v>7.8130044553497147E-3</v>
      </c>
    </row>
    <row r="442" spans="1:69" x14ac:dyDescent="0.25">
      <c r="A442" s="190">
        <v>241477</v>
      </c>
      <c r="B442" s="86" t="s">
        <v>352</v>
      </c>
      <c r="C442" s="86" t="s">
        <v>486</v>
      </c>
      <c r="D442" s="86">
        <v>100</v>
      </c>
      <c r="E442" s="86" t="s">
        <v>81</v>
      </c>
      <c r="F442" s="86" t="s">
        <v>3249</v>
      </c>
      <c r="G442" s="86" t="s">
        <v>420</v>
      </c>
      <c r="H442" s="86" t="s">
        <v>1107</v>
      </c>
      <c r="I442" s="86" t="s">
        <v>1904</v>
      </c>
      <c r="J442" s="86">
        <v>0</v>
      </c>
      <c r="K442" s="86">
        <v>0</v>
      </c>
      <c r="L442" s="86" t="s">
        <v>2848</v>
      </c>
      <c r="M442" s="86">
        <v>2.2913043478260949E-2</v>
      </c>
      <c r="N442" s="86">
        <v>1.2218732521619421E-2</v>
      </c>
      <c r="O442" s="86">
        <v>5.8344579397211049E-2</v>
      </c>
      <c r="P442" s="86">
        <v>-1.02229701304164E-2</v>
      </c>
      <c r="Q442" s="86">
        <v>2.0870602265952169E-3</v>
      </c>
      <c r="R442" s="86">
        <v>7.9517298338992459E-2</v>
      </c>
      <c r="S442" s="86">
        <v>8.5544225534074592E-2</v>
      </c>
      <c r="T442" s="86">
        <v>-1.02229701304164E-2</v>
      </c>
      <c r="U442" s="86">
        <v>5.0097190316310318E-2</v>
      </c>
      <c r="V442" s="86">
        <v>2.7881209699391452E-2</v>
      </c>
      <c r="W442" s="86">
        <v>3.86266094420602E-2</v>
      </c>
      <c r="X442" s="86">
        <v>0.27752003374103751</v>
      </c>
      <c r="Y442" s="86">
        <v>0.20617732558139551</v>
      </c>
      <c r="Z442" s="86">
        <v>9.5192613817255634E-2</v>
      </c>
      <c r="AA442" s="86">
        <v>0.2807339449541284</v>
      </c>
      <c r="AC442" s="86">
        <v>-9.9384761003312769E-2</v>
      </c>
      <c r="AD442" s="86">
        <v>-5.5494481333274649E-2</v>
      </c>
      <c r="AE442" s="86">
        <v>-9.7812562713224985E-2</v>
      </c>
      <c r="AF442" s="86">
        <v>-2.7726349062994059E-2</v>
      </c>
      <c r="AG442" s="86">
        <v>-5.2271021021021102E-2</v>
      </c>
      <c r="AH442" s="86">
        <v>-7.3967459324155244E-2</v>
      </c>
      <c r="AI442" s="86">
        <v>-3.5356123270624408E-2</v>
      </c>
      <c r="AJ442" s="86">
        <v>-4.3880995368553298E-2</v>
      </c>
      <c r="AK442" s="86">
        <v>-0.15982339955849881</v>
      </c>
      <c r="AL442" s="86">
        <v>8.0404942265840162E-2</v>
      </c>
      <c r="AM442" s="86">
        <v>8.1985537435472988E-2</v>
      </c>
      <c r="AN442" s="86">
        <v>-3.6033284795300879E-2</v>
      </c>
      <c r="AP442" s="86">
        <v>0.22778259488620881</v>
      </c>
      <c r="AQ442" s="86">
        <v>7.491339224010235E-2</v>
      </c>
      <c r="AR442" s="86">
        <v>0.35168238256933682</v>
      </c>
      <c r="AS442" s="86">
        <v>1.09042880590998</v>
      </c>
      <c r="AT442" s="86">
        <v>-2.726125368111065E-2</v>
      </c>
      <c r="AU442" s="86">
        <v>-4.1216157771818973E-2</v>
      </c>
      <c r="AV442" s="86">
        <v>4.5569050832208857E-2</v>
      </c>
      <c r="AW442" s="86">
        <v>1.2218732521619421E-2</v>
      </c>
      <c r="BF442" s="86">
        <v>4.6386287329915898E-3</v>
      </c>
      <c r="BG442" s="86">
        <v>-1.385163361329755E-2</v>
      </c>
      <c r="BH442" s="86">
        <v>-2.3454918398287731E-2</v>
      </c>
      <c r="BI442" s="86">
        <v>-1.7625570776255591E-2</v>
      </c>
      <c r="BJ442" s="86">
        <v>5.7172073998326134E-3</v>
      </c>
      <c r="BK442" s="86">
        <v>3.8082913527753393E-2</v>
      </c>
      <c r="BL442" s="86">
        <v>1.402430880192318E-2</v>
      </c>
      <c r="BM442" s="86">
        <v>3.863716192483269E-3</v>
      </c>
      <c r="BN442" s="86">
        <v>7.672634271098655E-4</v>
      </c>
      <c r="BO442" s="86">
        <v>1.418349092767701E-2</v>
      </c>
      <c r="BP442" s="86">
        <v>3.313594557137467E-2</v>
      </c>
      <c r="BQ442" s="86">
        <v>-3.2166123778501698E-2</v>
      </c>
    </row>
    <row r="443" spans="1:69" x14ac:dyDescent="0.25">
      <c r="A443" s="190">
        <v>158135</v>
      </c>
      <c r="B443" s="86" t="s">
        <v>1905</v>
      </c>
      <c r="D443" s="86">
        <v>14</v>
      </c>
      <c r="E443" s="86" t="s">
        <v>1906</v>
      </c>
      <c r="F443" s="86" t="s">
        <v>3250</v>
      </c>
      <c r="G443" s="86" t="s">
        <v>180</v>
      </c>
      <c r="H443" s="86" t="s">
        <v>180</v>
      </c>
      <c r="J443" s="86">
        <v>0</v>
      </c>
      <c r="K443" s="86">
        <v>0</v>
      </c>
      <c r="L443" s="86" t="s">
        <v>2848</v>
      </c>
      <c r="M443" s="86">
        <v>-3.878144613971513E-3</v>
      </c>
      <c r="N443" s="86">
        <v>6.9118481456644787E-3</v>
      </c>
      <c r="O443" s="86">
        <v>-2.8467625541233391E-2</v>
      </c>
      <c r="P443" s="86">
        <v>-1.8700045242045049E-2</v>
      </c>
      <c r="Q443" s="86">
        <v>-8.6565907070329073E-2</v>
      </c>
      <c r="R443" s="86">
        <v>-8.4337914536329106E-2</v>
      </c>
      <c r="S443" s="86">
        <v>5.5759870200108093E-2</v>
      </c>
      <c r="T443" s="86">
        <v>-1.8700045242045049E-2</v>
      </c>
      <c r="U443" s="86">
        <v>2.83543125953114E-2</v>
      </c>
      <c r="V443" s="86">
        <v>1.6152755161002341E-2</v>
      </c>
      <c r="W443" s="86">
        <v>0.1157216117216118</v>
      </c>
      <c r="X443" s="86">
        <v>0.63779036283355728</v>
      </c>
      <c r="Y443" s="86">
        <v>0.38463583200425311</v>
      </c>
      <c r="Z443" s="86">
        <v>-3.3898305084745887E-2</v>
      </c>
      <c r="AA443" s="86">
        <v>0.26757812500000022</v>
      </c>
      <c r="AC443" s="86">
        <v>-9.2965340179717554E-2</v>
      </c>
      <c r="AD443" s="86">
        <v>-0.1192755848613495</v>
      </c>
      <c r="AE443" s="86">
        <v>-0.15100502512562811</v>
      </c>
      <c r="AF443" s="86">
        <v>-0.13836377655473131</v>
      </c>
      <c r="AG443" s="86">
        <v>-0.14436502659574471</v>
      </c>
      <c r="AH443" s="86">
        <v>-0.115390580571783</v>
      </c>
      <c r="AI443" s="86">
        <v>-0.13942923704135121</v>
      </c>
      <c r="AJ443" s="86">
        <v>-2.6151222285389349E-2</v>
      </c>
      <c r="AK443" s="86">
        <v>-0.2022175051937494</v>
      </c>
      <c r="AL443" s="86">
        <v>4.5325695104848851E-2</v>
      </c>
      <c r="AM443" s="86">
        <v>9.0510194670773814E-2</v>
      </c>
      <c r="AN443" s="86">
        <v>-6.5195835139564839E-2</v>
      </c>
      <c r="AP443" s="86">
        <v>0.26457116837244599</v>
      </c>
      <c r="AQ443" s="86">
        <v>0.12137465311275469</v>
      </c>
      <c r="AR443" s="86">
        <v>0.1701919328300707</v>
      </c>
      <c r="AS443" s="86">
        <v>0.74325549666894664</v>
      </c>
      <c r="AT443" s="86">
        <v>-4.6046347961594569E-2</v>
      </c>
      <c r="AU443" s="86">
        <v>4.123412552036676E-2</v>
      </c>
      <c r="AV443" s="86">
        <v>-3.5136614741452243E-2</v>
      </c>
      <c r="AW443" s="86">
        <v>6.9118481456644787E-3</v>
      </c>
      <c r="BF443" s="86">
        <v>5.3736204089017692E-2</v>
      </c>
      <c r="BG443" s="86">
        <v>3.397272370486637E-2</v>
      </c>
      <c r="BH443" s="86">
        <v>5.2190828648024379E-4</v>
      </c>
      <c r="BI443" s="86">
        <v>2.20509780675755E-2</v>
      </c>
      <c r="BJ443" s="86">
        <v>-1.159958241503301E-2</v>
      </c>
      <c r="BK443" s="86">
        <v>-7.9802840042253465E-4</v>
      </c>
      <c r="BL443" s="86">
        <v>3.725540861149601E-2</v>
      </c>
      <c r="BM443" s="86">
        <v>-3.4807618271168961E-2</v>
      </c>
      <c r="BN443" s="86">
        <v>-1.361580356318637E-2</v>
      </c>
      <c r="BO443" s="86">
        <v>-4.756445650648089E-2</v>
      </c>
      <c r="BP443" s="86">
        <v>2.1788793632857569E-2</v>
      </c>
      <c r="BQ443" s="86">
        <v>-3.4296948955071738E-2</v>
      </c>
    </row>
    <row r="444" spans="1:69" x14ac:dyDescent="0.25">
      <c r="A444" s="190">
        <v>331881</v>
      </c>
      <c r="B444" s="86" t="s">
        <v>1907</v>
      </c>
      <c r="C444" s="86" t="s">
        <v>1908</v>
      </c>
      <c r="D444" s="86">
        <v>33</v>
      </c>
      <c r="E444" s="86" t="s">
        <v>1909</v>
      </c>
      <c r="F444" s="86" t="s">
        <v>2934</v>
      </c>
      <c r="G444" s="86" t="s">
        <v>180</v>
      </c>
      <c r="H444" s="86" t="s">
        <v>57</v>
      </c>
      <c r="I444" s="86" t="s">
        <v>1910</v>
      </c>
      <c r="J444" s="86">
        <v>0</v>
      </c>
      <c r="K444" s="86">
        <v>0</v>
      </c>
      <c r="L444" s="86" t="s">
        <v>2848</v>
      </c>
      <c r="M444" s="86">
        <v>2.668886534483628E-2</v>
      </c>
      <c r="N444" s="86">
        <v>1.8314651721377251E-2</v>
      </c>
      <c r="O444" s="86">
        <v>5.355802334912374E-2</v>
      </c>
      <c r="P444" s="86">
        <v>0.1037587459998917</v>
      </c>
      <c r="Q444" s="86">
        <v>0.10363902597754771</v>
      </c>
      <c r="R444" s="86">
        <v>0.15056256007236971</v>
      </c>
      <c r="S444" s="86">
        <v>0.58662092624356799</v>
      </c>
      <c r="T444" s="86">
        <v>0.1037587459998917</v>
      </c>
      <c r="U444" s="86">
        <v>0.1545132909608942</v>
      </c>
      <c r="V444" s="86">
        <v>0.24025318421870151</v>
      </c>
      <c r="W444" s="86">
        <v>2.7121888959795729E-2</v>
      </c>
      <c r="X444" s="86">
        <v>0.8170749383968694</v>
      </c>
      <c r="Y444" s="86">
        <v>0.56138961185922809</v>
      </c>
      <c r="Z444" s="86">
        <v>-0.12148324883189179</v>
      </c>
      <c r="AC444" s="86">
        <v>-2.0539537928588938E-2</v>
      </c>
      <c r="AD444" s="86">
        <v>-4.1474899571683183E-2</v>
      </c>
      <c r="AE444" s="86">
        <v>-0.12588067755958629</v>
      </c>
      <c r="AF444" s="86">
        <v>-6.4661819784093383E-2</v>
      </c>
      <c r="AG444" s="86">
        <v>-7.6551848947336687E-2</v>
      </c>
      <c r="AH444" s="86">
        <v>-8.4100110415899917E-2</v>
      </c>
      <c r="AI444" s="86">
        <v>-0.1373851866327927</v>
      </c>
      <c r="AK444" s="86">
        <v>-0.1442251319132305</v>
      </c>
      <c r="AL444" s="86">
        <v>0.55597967368079981</v>
      </c>
      <c r="AM444" s="86">
        <v>0.25241142877494882</v>
      </c>
      <c r="AN444" s="86">
        <v>0.42272837243373051</v>
      </c>
      <c r="AP444" s="86">
        <v>0.1164171454877396</v>
      </c>
      <c r="AQ444" s="86">
        <v>0.14737039968350249</v>
      </c>
      <c r="AR444" s="86">
        <v>4.7731960336623178</v>
      </c>
      <c r="AS444" s="86">
        <v>1.7107479706098661</v>
      </c>
      <c r="AT444" s="86">
        <v>-1.3858002928892939E-2</v>
      </c>
      <c r="AU444" s="86">
        <v>6.4598630476033314E-2</v>
      </c>
      <c r="AV444" s="86">
        <v>3.4609510496751213E-2</v>
      </c>
      <c r="AW444" s="86">
        <v>1.8314651721377251E-2</v>
      </c>
      <c r="BF444" s="86">
        <v>6.1335671123078361E-2</v>
      </c>
      <c r="BG444" s="86">
        <v>3.0975278777509049E-2</v>
      </c>
      <c r="BH444" s="86">
        <v>1.7540345656403611E-2</v>
      </c>
      <c r="BI444" s="86">
        <v>-5.2866904755208832E-3</v>
      </c>
      <c r="BJ444" s="86">
        <v>-1.2043083707912849E-2</v>
      </c>
      <c r="BK444" s="86">
        <v>1.4164305949008639E-2</v>
      </c>
      <c r="BL444" s="86">
        <v>5.0166469160882521E-2</v>
      </c>
      <c r="BM444" s="86">
        <v>-2.5201504567436861E-2</v>
      </c>
      <c r="BN444" s="86">
        <v>-1.8915108143339739E-2</v>
      </c>
      <c r="BO444" s="86">
        <v>-6.3452464884212736E-3</v>
      </c>
      <c r="BP444" s="86">
        <v>1.3999563366444701E-2</v>
      </c>
      <c r="BQ444" s="86">
        <v>-8.1351519917616244E-5</v>
      </c>
    </row>
    <row r="445" spans="1:69" x14ac:dyDescent="0.25">
      <c r="A445" s="190">
        <v>216420</v>
      </c>
      <c r="B445" s="86" t="s">
        <v>1911</v>
      </c>
      <c r="E445" s="86" t="s">
        <v>1912</v>
      </c>
      <c r="F445" s="86" t="s">
        <v>3251</v>
      </c>
      <c r="G445" s="86" t="s">
        <v>180</v>
      </c>
      <c r="H445" s="86" t="s">
        <v>180</v>
      </c>
      <c r="J445" s="86">
        <v>0</v>
      </c>
      <c r="K445" s="86">
        <v>0</v>
      </c>
      <c r="L445" s="86" t="s">
        <v>2848</v>
      </c>
      <c r="M445" s="86">
        <v>5.7202092069924097E-2</v>
      </c>
      <c r="N445" s="86">
        <v>-4.8566296320935454E-3</v>
      </c>
      <c r="O445" s="86">
        <v>9.323458474431745E-2</v>
      </c>
      <c r="P445" s="86">
        <v>8.7445929408343614E-2</v>
      </c>
      <c r="Q445" s="86">
        <v>0.25889663491885367</v>
      </c>
      <c r="R445" s="86">
        <v>0.57943086426271062</v>
      </c>
      <c r="S445" s="86">
        <v>1.718236060211406</v>
      </c>
      <c r="T445" s="86">
        <v>8.7445929408343614E-2</v>
      </c>
      <c r="U445" s="86">
        <v>0.34087733549959381</v>
      </c>
      <c r="V445" s="86">
        <v>0.49665653495440742</v>
      </c>
      <c r="W445" s="86">
        <v>0.5923875164562844</v>
      </c>
      <c r="X445" s="86">
        <v>0.95459017634148191</v>
      </c>
      <c r="Y445" s="86">
        <v>0.1454703077589943</v>
      </c>
      <c r="Z445" s="86">
        <v>-0.1014955600560835</v>
      </c>
      <c r="AA445" s="86">
        <v>0.23099050723942871</v>
      </c>
      <c r="AC445" s="86">
        <v>-7.2582678248114957E-2</v>
      </c>
      <c r="AD445" s="86">
        <v>-0.17807779831085721</v>
      </c>
      <c r="AE445" s="86">
        <v>-0.36492883364461898</v>
      </c>
      <c r="AF445" s="86">
        <v>-0.20318226098251149</v>
      </c>
      <c r="AG445" s="86">
        <v>-0.33420246668322162</v>
      </c>
      <c r="AH445" s="86">
        <v>-9.4978648210867322E-2</v>
      </c>
      <c r="AI445" s="86">
        <v>-0.2227554071910425</v>
      </c>
      <c r="AJ445" s="86">
        <v>-4.4014553199041698E-2</v>
      </c>
      <c r="AK445" s="86">
        <v>-0.36492883364461898</v>
      </c>
      <c r="AL445" s="86">
        <v>0.3427839074500163</v>
      </c>
      <c r="AM445" s="86">
        <v>0.25530006476654638</v>
      </c>
      <c r="AN445" s="86">
        <v>0.3490479917076954</v>
      </c>
      <c r="AP445" s="86">
        <v>0.22348097394896099</v>
      </c>
      <c r="AQ445" s="86">
        <v>0.30974136957032222</v>
      </c>
      <c r="AR445" s="86">
        <v>1.532506704305852</v>
      </c>
      <c r="AS445" s="86">
        <v>0.82327474864548156</v>
      </c>
      <c r="AT445" s="86">
        <v>5.7372381287031482E-2</v>
      </c>
      <c r="AU445" s="86">
        <v>-7.2582678248114929E-2</v>
      </c>
      <c r="AV445" s="86">
        <v>9.8569932029137108E-2</v>
      </c>
      <c r="AW445" s="86">
        <v>-4.8566296320935454E-3</v>
      </c>
      <c r="BF445" s="86">
        <v>6.3801787164906587E-2</v>
      </c>
      <c r="BG445" s="86">
        <v>-5.2369534340302781E-2</v>
      </c>
      <c r="BH445" s="86">
        <v>-6.9542934502320741E-2</v>
      </c>
      <c r="BI445" s="86">
        <v>1.1570505603381021E-2</v>
      </c>
      <c r="BJ445" s="86">
        <v>3.0119347271450939E-2</v>
      </c>
      <c r="BK445" s="86">
        <v>0.1249168882978724</v>
      </c>
      <c r="BL445" s="86">
        <v>1.2294052456593979E-2</v>
      </c>
      <c r="BM445" s="86">
        <v>1.195498270249762E-2</v>
      </c>
      <c r="BN445" s="86">
        <v>-1.2808795834717951E-2</v>
      </c>
      <c r="BO445" s="86">
        <v>-1.1600342259191151E-2</v>
      </c>
      <c r="BP445" s="86">
        <v>0.14113589918256131</v>
      </c>
      <c r="BQ445" s="86">
        <v>-1.6820938017464201E-2</v>
      </c>
    </row>
    <row r="446" spans="1:69" x14ac:dyDescent="0.25">
      <c r="A446" s="190">
        <v>312936</v>
      </c>
      <c r="B446" s="86" t="s">
        <v>1913</v>
      </c>
      <c r="C446" s="86" t="s">
        <v>1914</v>
      </c>
      <c r="E446" s="86" t="s">
        <v>1915</v>
      </c>
      <c r="F446" s="86" t="s">
        <v>2994</v>
      </c>
      <c r="G446" s="86" t="s">
        <v>180</v>
      </c>
      <c r="H446" s="86" t="s">
        <v>180</v>
      </c>
      <c r="J446" s="86">
        <v>0</v>
      </c>
      <c r="K446" s="86">
        <v>0</v>
      </c>
      <c r="L446" s="86" t="s">
        <v>2848</v>
      </c>
      <c r="M446" s="86">
        <v>5.0421557282195328E-2</v>
      </c>
      <c r="N446" s="86">
        <v>3.5696821515892367E-2</v>
      </c>
      <c r="O446" s="86">
        <v>4.2836041358936587E-2</v>
      </c>
      <c r="P446" s="86">
        <v>-1.9595741397932409E-2</v>
      </c>
      <c r="Q446" s="86">
        <v>-7.9930495221546383E-2</v>
      </c>
      <c r="R446" s="86">
        <v>-6.7097342534135906E-2</v>
      </c>
      <c r="S446" s="86">
        <v>0.66684155299055625</v>
      </c>
      <c r="T446" s="86">
        <v>-1.9595741397932409E-2</v>
      </c>
      <c r="U446" s="86">
        <v>3.7291933418693857E-2</v>
      </c>
      <c r="V446" s="86">
        <v>-6.3970037453183415E-2</v>
      </c>
      <c r="W446" s="86">
        <v>1.330656424581006</v>
      </c>
      <c r="X446" s="86">
        <v>1.5144863915715541</v>
      </c>
      <c r="Y446" s="86">
        <v>0.38396111786148263</v>
      </c>
      <c r="Z446" s="86">
        <v>-0.1794616151545364</v>
      </c>
      <c r="AC446" s="86">
        <v>-0.20966393579668949</v>
      </c>
      <c r="AD446" s="86">
        <v>-0.20427863292460219</v>
      </c>
      <c r="AE446" s="86">
        <v>-0.28293020041465111</v>
      </c>
      <c r="AF446" s="86">
        <v>-0.29155937052932762</v>
      </c>
      <c r="AG446" s="86">
        <v>-0.1425266080518279</v>
      </c>
      <c r="AH446" s="86">
        <v>-0.20881863560732111</v>
      </c>
      <c r="AI446" s="86">
        <v>-0.2661217075386012</v>
      </c>
      <c r="AJ446" s="86">
        <v>-7.1085494716618597E-2</v>
      </c>
      <c r="AK446" s="86">
        <v>-0.38338116357944169</v>
      </c>
      <c r="AL446" s="86">
        <v>0.40936462012288671</v>
      </c>
      <c r="AM446" s="86">
        <v>0.40571942782466303</v>
      </c>
      <c r="AN446" s="86">
        <v>-6.8239605019155714E-2</v>
      </c>
      <c r="AP446" s="86">
        <v>0.43088024561624699</v>
      </c>
      <c r="AQ446" s="86">
        <v>0.36411963281552129</v>
      </c>
      <c r="AR446" s="86">
        <v>0.949374699110202</v>
      </c>
      <c r="AS446" s="86">
        <v>1.1134296937007919</v>
      </c>
      <c r="AT446" s="86">
        <v>-0.21246721185002321</v>
      </c>
      <c r="AU446" s="86">
        <v>0.1226489028213167</v>
      </c>
      <c r="AV446" s="86">
        <v>6.8931560807483638E-3</v>
      </c>
      <c r="AW446" s="86">
        <v>3.5696821515892367E-2</v>
      </c>
      <c r="BF446" s="86">
        <v>6.4020486555697698E-2</v>
      </c>
      <c r="BG446" s="86">
        <v>-1.474127557160043E-2</v>
      </c>
      <c r="BH446" s="86">
        <v>4.5343511450381728E-2</v>
      </c>
      <c r="BI446" s="86">
        <v>1.9132466773769341E-2</v>
      </c>
      <c r="BJ446" s="86">
        <v>-6.1908856405846868E-2</v>
      </c>
      <c r="BK446" s="86">
        <v>6.2328139321723208E-2</v>
      </c>
      <c r="BL446" s="86">
        <v>0.102387115329307</v>
      </c>
      <c r="BM446" s="86">
        <v>-7.8789459953039431E-2</v>
      </c>
      <c r="BN446" s="86">
        <v>-5.1243302651463152E-2</v>
      </c>
      <c r="BO446" s="86">
        <v>-1.7376194613378799E-3</v>
      </c>
      <c r="BP446" s="86">
        <v>2.407890919640265E-2</v>
      </c>
      <c r="BQ446" s="86">
        <v>-1.8030303030302949E-2</v>
      </c>
    </row>
    <row r="447" spans="1:69" x14ac:dyDescent="0.25">
      <c r="A447" s="190">
        <v>319349</v>
      </c>
      <c r="B447" s="86" t="s">
        <v>1916</v>
      </c>
      <c r="C447" s="86" t="s">
        <v>1917</v>
      </c>
      <c r="E447" s="86" t="s">
        <v>1918</v>
      </c>
      <c r="F447" s="86" t="s">
        <v>3252</v>
      </c>
      <c r="G447" s="86" t="s">
        <v>180</v>
      </c>
      <c r="H447" s="86" t="s">
        <v>180</v>
      </c>
      <c r="J447" s="86">
        <v>0</v>
      </c>
      <c r="K447" s="86">
        <v>0</v>
      </c>
      <c r="L447" s="86" t="s">
        <v>2848</v>
      </c>
      <c r="M447" s="86">
        <v>-3.2199048664471319E-2</v>
      </c>
      <c r="N447" s="86">
        <v>9.4607379375588607E-4</v>
      </c>
      <c r="O447" s="86">
        <v>-7.1766976662572368E-2</v>
      </c>
      <c r="P447" s="86">
        <v>-6.3882498672801269E-2</v>
      </c>
      <c r="Q447" s="86">
        <v>-9.5571892631219013E-2</v>
      </c>
      <c r="R447" s="86">
        <v>-0.14636114248830079</v>
      </c>
      <c r="S447" s="86">
        <v>1.960268606603246</v>
      </c>
      <c r="T447" s="86">
        <v>-6.3882498672801269E-2</v>
      </c>
      <c r="U447" s="86">
        <v>-8.7665482725218014E-2</v>
      </c>
      <c r="V447" s="86">
        <v>2.3801652892561979E-2</v>
      </c>
      <c r="W447" s="86">
        <v>3.7155105222135618</v>
      </c>
      <c r="X447" s="86">
        <v>6.8276436303080557E-2</v>
      </c>
      <c r="Y447" s="86">
        <v>0.16375968992248069</v>
      </c>
      <c r="Z447" s="86">
        <v>9.6993210475271319E-4</v>
      </c>
      <c r="AC447" s="86">
        <v>-7.7822369569010605E-2</v>
      </c>
      <c r="AD447" s="86">
        <v>-9.3373977218033033E-2</v>
      </c>
      <c r="AE447" s="86">
        <v>-0.14860426929392451</v>
      </c>
      <c r="AF447" s="86">
        <v>-0.12336448598130841</v>
      </c>
      <c r="AG447" s="86">
        <v>-0.29138062547673532</v>
      </c>
      <c r="AH447" s="86">
        <v>-0.20767494356659141</v>
      </c>
      <c r="AI447" s="86">
        <v>-0.24132730015082959</v>
      </c>
      <c r="AJ447" s="86">
        <v>-6.6999999999999948E-2</v>
      </c>
      <c r="AK447" s="86">
        <v>-0.30097817908201652</v>
      </c>
      <c r="AL447" s="86">
        <v>-0.2437136557094981</v>
      </c>
      <c r="AM447" s="86">
        <v>0.35711033984820828</v>
      </c>
      <c r="AN447" s="86">
        <v>-0.21003391676963609</v>
      </c>
      <c r="AP447" s="86">
        <v>7.7780697010047029E-2</v>
      </c>
      <c r="AQ447" s="86">
        <v>0.34156182687916742</v>
      </c>
      <c r="AR447" s="86">
        <v>-3.137172610659571</v>
      </c>
      <c r="AS447" s="86">
        <v>1.044649885263683</v>
      </c>
      <c r="AT447" s="86">
        <v>7.0783932047424614E-3</v>
      </c>
      <c r="AU447" s="86">
        <v>7.028641714988515E-3</v>
      </c>
      <c r="AV447" s="86">
        <v>-7.2644323565537738E-2</v>
      </c>
      <c r="AW447" s="86">
        <v>9.4607379375588607E-4</v>
      </c>
      <c r="BF447" s="86">
        <v>3.228931223764997E-3</v>
      </c>
      <c r="BG447" s="86">
        <v>-3.3794657225620921E-3</v>
      </c>
      <c r="BH447" s="86">
        <v>6.4589052155659132E-3</v>
      </c>
      <c r="BI447" s="86">
        <v>-3.6419059842772272E-2</v>
      </c>
      <c r="BJ447" s="86">
        <v>-5.8275058275057967E-3</v>
      </c>
      <c r="BK447" s="86">
        <v>8.7087590018422034E-3</v>
      </c>
      <c r="BL447" s="86">
        <v>-1.7765233272455491E-2</v>
      </c>
      <c r="BM447" s="86">
        <v>-2.1129141311697072E-2</v>
      </c>
      <c r="BN447" s="86">
        <v>3.947820116718237E-3</v>
      </c>
      <c r="BO447" s="86">
        <v>-4.4452043084287629E-3</v>
      </c>
      <c r="BP447" s="86">
        <v>1.0132234243517059E-2</v>
      </c>
      <c r="BQ447" s="86">
        <v>-4.0414331805060377E-2</v>
      </c>
    </row>
    <row r="448" spans="1:69" x14ac:dyDescent="0.25">
      <c r="A448" s="190">
        <v>102015</v>
      </c>
      <c r="B448" s="86" t="s">
        <v>1919</v>
      </c>
      <c r="C448" s="86" t="s">
        <v>1920</v>
      </c>
      <c r="D448" s="86">
        <v>10</v>
      </c>
      <c r="E448" s="86" t="s">
        <v>1921</v>
      </c>
      <c r="F448" s="86" t="s">
        <v>3203</v>
      </c>
      <c r="G448" s="86" t="s">
        <v>180</v>
      </c>
      <c r="H448" s="86" t="s">
        <v>180</v>
      </c>
      <c r="J448" s="86">
        <v>0</v>
      </c>
      <c r="K448" s="86">
        <v>0</v>
      </c>
      <c r="L448" s="86" t="s">
        <v>2848</v>
      </c>
      <c r="M448" s="86">
        <v>4.5156942037357872E-2</v>
      </c>
      <c r="N448" s="86">
        <v>4.7830493749698277E-2</v>
      </c>
      <c r="O448" s="86">
        <v>6.2965139052095331E-2</v>
      </c>
      <c r="P448" s="86">
        <v>-7.0593775418468341E-2</v>
      </c>
      <c r="Q448" s="86">
        <v>-0.10753925840664311</v>
      </c>
      <c r="R448" s="86">
        <v>-0.30767268320683733</v>
      </c>
      <c r="S448" s="86">
        <v>-0.16522474718345059</v>
      </c>
      <c r="T448" s="86">
        <v>-7.0593775418468341E-2</v>
      </c>
      <c r="U448" s="86">
        <v>-0.19676077163783909</v>
      </c>
      <c r="V448" s="86">
        <v>-7.5531678163842764E-2</v>
      </c>
      <c r="W448" s="86">
        <v>0.33128782428371939</v>
      </c>
      <c r="X448" s="86">
        <v>0.50974378633953088</v>
      </c>
      <c r="Y448" s="86">
        <v>0.39516847922980941</v>
      </c>
      <c r="Z448" s="86">
        <v>-0.20071250445315289</v>
      </c>
      <c r="AA448" s="86">
        <v>0.17134034384910701</v>
      </c>
      <c r="AB448" s="86">
        <v>3.181513730743601E-3</v>
      </c>
      <c r="AC448" s="86">
        <v>-0.22515039956900421</v>
      </c>
      <c r="AD448" s="86">
        <v>-0.31616357426382352</v>
      </c>
      <c r="AE448" s="86">
        <v>-0.30325875486381332</v>
      </c>
      <c r="AF448" s="86">
        <v>-0.1094366370808679</v>
      </c>
      <c r="AG448" s="86">
        <v>-8.8338423255287804E-2</v>
      </c>
      <c r="AH448" s="86">
        <v>-0.20214956879907331</v>
      </c>
      <c r="AI448" s="86">
        <v>-0.26337907938800981</v>
      </c>
      <c r="AJ448" s="86">
        <v>-0.1151809355692851</v>
      </c>
      <c r="AK448" s="86">
        <v>-0.47534654669260701</v>
      </c>
      <c r="AL448" s="86">
        <v>-2.787469103153728E-2</v>
      </c>
      <c r="AM448" s="86">
        <v>0.1199208042344508</v>
      </c>
      <c r="AN448" s="86">
        <v>-0.2300748815446636</v>
      </c>
      <c r="AO448" s="86">
        <v>7.1779810389634102E-2</v>
      </c>
      <c r="AP448" s="86">
        <v>0.38908256188873402</v>
      </c>
      <c r="AQ448" s="86">
        <v>0.22557753802796079</v>
      </c>
      <c r="AR448" s="86">
        <v>-7.2407530893214306E-2</v>
      </c>
      <c r="AS448" s="86">
        <v>0.53029653879452809</v>
      </c>
      <c r="AT448" s="86">
        <v>-0.15163320347617629</v>
      </c>
      <c r="AU448" s="86">
        <v>-2.2505929252661819E-2</v>
      </c>
      <c r="AV448" s="86">
        <v>1.4443791617704481E-2</v>
      </c>
      <c r="AW448" s="86">
        <v>4.7830493749698277E-2</v>
      </c>
      <c r="BF448" s="86">
        <v>8.087754891509924E-2</v>
      </c>
      <c r="BG448" s="86">
        <v>9.7668055864854608E-3</v>
      </c>
      <c r="BH448" s="86">
        <v>-1.9754253308128519E-2</v>
      </c>
      <c r="BI448" s="86">
        <v>-9.5844180889017472E-2</v>
      </c>
      <c r="BJ448" s="86">
        <v>-1.773843802211084E-2</v>
      </c>
      <c r="BK448" s="86">
        <v>1.519976838448178E-3</v>
      </c>
      <c r="BL448" s="86">
        <v>-2.240370022403626E-3</v>
      </c>
      <c r="BM448" s="86">
        <v>-9.5248442706069802E-2</v>
      </c>
      <c r="BN448" s="86">
        <v>-4.4202585360103797E-2</v>
      </c>
      <c r="BO448" s="86">
        <v>-5.0110992353859962E-2</v>
      </c>
      <c r="BP448" s="86">
        <v>5.5654130782879507E-2</v>
      </c>
      <c r="BQ448" s="86">
        <v>4.711324310433529E-4</v>
      </c>
    </row>
    <row r="449" spans="1:69" x14ac:dyDescent="0.25">
      <c r="A449" s="190">
        <v>500023</v>
      </c>
      <c r="B449" s="86" t="s">
        <v>398</v>
      </c>
      <c r="D449" s="86">
        <v>75</v>
      </c>
      <c r="E449" s="86" t="s">
        <v>1927</v>
      </c>
      <c r="F449" s="86" t="s">
        <v>3253</v>
      </c>
      <c r="G449" s="86" t="s">
        <v>113</v>
      </c>
      <c r="H449" s="86" t="s">
        <v>2674</v>
      </c>
      <c r="J449" s="86">
        <v>0</v>
      </c>
      <c r="K449" s="86">
        <v>0</v>
      </c>
      <c r="L449" s="86" t="s">
        <v>2848</v>
      </c>
      <c r="M449" s="86">
        <v>-7.7763215377895101E-3</v>
      </c>
      <c r="N449" s="86">
        <v>8.8841506751955457E-3</v>
      </c>
      <c r="O449" s="86">
        <v>3.5375638220277228E-2</v>
      </c>
      <c r="P449" s="86">
        <v>-5.9232872172976681E-2</v>
      </c>
      <c r="Q449" s="86">
        <v>-4.9786628733997203E-2</v>
      </c>
      <c r="R449" s="86">
        <v>-6.5349794238683256E-2</v>
      </c>
      <c r="S449" s="86">
        <v>0.16723198684345769</v>
      </c>
      <c r="T449" s="86">
        <v>-5.9232872172976681E-2</v>
      </c>
      <c r="U449" s="86">
        <v>8.5423972664328662E-2</v>
      </c>
      <c r="V449" s="86">
        <v>-0.12953976205385101</v>
      </c>
      <c r="W449" s="86">
        <v>0.33041757784025833</v>
      </c>
      <c r="AC449" s="86">
        <v>-0.15538889357040539</v>
      </c>
      <c r="AD449" s="86">
        <v>-8.0365864925064007E-2</v>
      </c>
      <c r="AE449" s="86">
        <v>-0.17825227362593921</v>
      </c>
      <c r="AF449" s="86">
        <v>-0.1160687593423019</v>
      </c>
      <c r="AG449" s="86">
        <v>-7.2999999999999954E-2</v>
      </c>
      <c r="AK449" s="86">
        <v>-0.25089686098654718</v>
      </c>
      <c r="AL449" s="86">
        <v>-0.13383312151801149</v>
      </c>
      <c r="AM449" s="86">
        <v>5.304890034960108E-2</v>
      </c>
      <c r="AN449" s="86">
        <v>-0.19593096893723799</v>
      </c>
      <c r="AP449" s="86">
        <v>0.27613547366901531</v>
      </c>
      <c r="AQ449" s="86">
        <v>0.17813660738627499</v>
      </c>
      <c r="AR449" s="86">
        <v>-0.48574323437783767</v>
      </c>
      <c r="AS449" s="86">
        <v>0.29612713824049858</v>
      </c>
      <c r="AT449" s="86">
        <v>-6.4203462844834802E-2</v>
      </c>
      <c r="AU449" s="86">
        <v>-6.1791784702549417E-2</v>
      </c>
      <c r="AV449" s="86">
        <v>2.625820568927795E-2</v>
      </c>
      <c r="AW449" s="86">
        <v>8.8841506751955457E-3</v>
      </c>
      <c r="BF449" s="86">
        <v>6.7260138476755715E-2</v>
      </c>
      <c r="BG449" s="86">
        <v>3.4796528772432327E-2</v>
      </c>
      <c r="BH449" s="86">
        <v>-1.0014655593551519E-2</v>
      </c>
      <c r="BI449" s="86">
        <v>-3.717410971296975E-2</v>
      </c>
      <c r="BJ449" s="86">
        <v>6.9189373878875138E-3</v>
      </c>
      <c r="BK449" s="86">
        <v>3.6647438072616063E-2</v>
      </c>
      <c r="BL449" s="86">
        <v>-3.1914893617021049E-3</v>
      </c>
      <c r="BM449" s="86">
        <v>-5.2869222559724149E-2</v>
      </c>
      <c r="BN449" s="86">
        <v>7.5364260592869492E-4</v>
      </c>
      <c r="BO449" s="86">
        <v>-1.815747636181075E-2</v>
      </c>
      <c r="BP449" s="86">
        <v>3.2469746037157021E-2</v>
      </c>
      <c r="BQ449" s="86">
        <v>-1.2112284147638871E-2</v>
      </c>
    </row>
    <row r="450" spans="1:69" x14ac:dyDescent="0.25">
      <c r="A450" s="190">
        <v>558507</v>
      </c>
      <c r="B450" s="86" t="s">
        <v>1928</v>
      </c>
      <c r="E450" s="86" t="s">
        <v>1929</v>
      </c>
      <c r="F450" s="86" t="s">
        <v>3254</v>
      </c>
      <c r="G450" s="86" t="s">
        <v>113</v>
      </c>
      <c r="H450" s="86" t="s">
        <v>2674</v>
      </c>
      <c r="J450" s="86">
        <v>0</v>
      </c>
      <c r="K450" s="86">
        <v>0</v>
      </c>
      <c r="L450" s="86" t="s">
        <v>2848</v>
      </c>
      <c r="M450" s="86">
        <v>-1.113791146424525E-2</v>
      </c>
      <c r="N450" s="86">
        <v>1.4852566436112101E-2</v>
      </c>
      <c r="O450" s="86">
        <v>3.205982526284612E-2</v>
      </c>
      <c r="P450" s="86">
        <v>-2.6130091525186971E-2</v>
      </c>
      <c r="Q450" s="86">
        <v>-2.1549908746314909E-2</v>
      </c>
      <c r="R450" s="86">
        <v>-7.5908247149297337E-2</v>
      </c>
      <c r="T450" s="86">
        <v>-2.6130091525186971E-2</v>
      </c>
      <c r="U450" s="86">
        <v>7.8110876770111526E-2</v>
      </c>
      <c r="V450" s="86">
        <v>-0.1041230852284231</v>
      </c>
      <c r="AC450" s="86">
        <v>-0.20648354012766271</v>
      </c>
      <c r="AD450" s="86">
        <v>-0.1090223075395511</v>
      </c>
      <c r="AE450" s="86">
        <v>-0.2326311383928571</v>
      </c>
      <c r="AF450" s="86">
        <v>-4.4566850275413128E-2</v>
      </c>
      <c r="AK450" s="86">
        <v>-0.2676242801350367</v>
      </c>
      <c r="AL450" s="86">
        <v>9.926383082741963E-2</v>
      </c>
      <c r="AM450" s="86">
        <v>0.1426704079205621</v>
      </c>
      <c r="AN450" s="86">
        <v>-9.0229285267323212E-2</v>
      </c>
      <c r="AP450" s="86">
        <v>0.42973332893954902</v>
      </c>
      <c r="AQ450" s="86">
        <v>0.20763556774131051</v>
      </c>
      <c r="AR450" s="86">
        <v>0.23029634327690021</v>
      </c>
      <c r="AS450" s="86">
        <v>0.68568498586672488</v>
      </c>
      <c r="AT450" s="86">
        <v>-9.0477188569831557E-2</v>
      </c>
      <c r="AU450" s="86">
        <v>-2.150868028883202E-3</v>
      </c>
      <c r="AV450" s="86">
        <v>1.6955427217532959E-2</v>
      </c>
      <c r="AW450" s="86">
        <v>1.4852566436112101E-2</v>
      </c>
      <c r="BF450" s="86">
        <v>7.4118710454956327E-2</v>
      </c>
      <c r="BG450" s="86">
        <v>2.980364656381496E-2</v>
      </c>
      <c r="BH450" s="86">
        <v>-2.1790943139257109E-3</v>
      </c>
      <c r="BI450" s="86">
        <v>4.2994608612569873E-3</v>
      </c>
      <c r="BJ450" s="86">
        <v>-1.420222886653977E-2</v>
      </c>
      <c r="BK450" s="86">
        <v>2.405735162335421E-2</v>
      </c>
      <c r="BL450" s="86">
        <v>-1.3731825525040381E-2</v>
      </c>
      <c r="BM450" s="86">
        <v>-8.1354081354081287E-2</v>
      </c>
      <c r="BN450" s="86">
        <v>2.039811493282695E-3</v>
      </c>
      <c r="BO450" s="86">
        <v>-2.6884739576021329E-2</v>
      </c>
      <c r="BP450" s="86">
        <v>5.0638389958883152E-2</v>
      </c>
      <c r="BQ450" s="86">
        <v>-2.3736443625946398E-2</v>
      </c>
    </row>
    <row r="451" spans="1:69" x14ac:dyDescent="0.25">
      <c r="A451" s="190">
        <v>529148</v>
      </c>
      <c r="B451" s="86" t="s">
        <v>1928</v>
      </c>
      <c r="E451" s="86" t="s">
        <v>1930</v>
      </c>
      <c r="F451" s="86" t="s">
        <v>3255</v>
      </c>
      <c r="G451" s="86" t="s">
        <v>110</v>
      </c>
      <c r="H451" s="86" t="s">
        <v>110</v>
      </c>
      <c r="J451" s="86">
        <v>0</v>
      </c>
      <c r="K451" s="86">
        <v>0</v>
      </c>
      <c r="L451" s="86" t="s">
        <v>2848</v>
      </c>
      <c r="M451" s="86">
        <v>1.0403358277057739E-2</v>
      </c>
      <c r="N451" s="86">
        <v>2.2630578437583542E-3</v>
      </c>
      <c r="O451" s="86">
        <v>8.654459324041186E-3</v>
      </c>
      <c r="P451" s="86">
        <v>-4.5105648986632163E-2</v>
      </c>
      <c r="Q451" s="86">
        <v>-2.680847323547508E-2</v>
      </c>
      <c r="R451" s="86">
        <v>7.7364157640846809E-3</v>
      </c>
      <c r="T451" s="86">
        <v>-4.5105648986632163E-2</v>
      </c>
      <c r="U451" s="86">
        <v>5.8420812414422763E-2</v>
      </c>
      <c r="V451" s="86">
        <v>5.4480700741168508E-2</v>
      </c>
      <c r="AC451" s="86">
        <v>-8.3269148480958621E-2</v>
      </c>
      <c r="AD451" s="86">
        <v>-7.7352814782981486E-3</v>
      </c>
      <c r="AE451" s="86">
        <v>-1.455102431552736E-2</v>
      </c>
      <c r="AF451" s="86">
        <v>-1.242711021890844E-2</v>
      </c>
      <c r="AK451" s="86">
        <v>-8.3269148480958621E-2</v>
      </c>
      <c r="AL451" s="86">
        <v>-0.19166796375369341</v>
      </c>
      <c r="AM451" s="86">
        <v>3.9785284667966707E-2</v>
      </c>
      <c r="AN451" s="86">
        <v>-0.15196871954666141</v>
      </c>
      <c r="AP451" s="86">
        <v>0.14991747443534009</v>
      </c>
      <c r="AQ451" s="86">
        <v>5.1861445967041973E-2</v>
      </c>
      <c r="AR451" s="86">
        <v>-1.280476349172498</v>
      </c>
      <c r="AS451" s="86">
        <v>0.76140314530815167</v>
      </c>
      <c r="AT451" s="86">
        <v>3.7084950409658202E-3</v>
      </c>
      <c r="AU451" s="86">
        <v>-6.1522598384602063E-2</v>
      </c>
      <c r="AV451" s="86">
        <v>6.3769700282410016E-3</v>
      </c>
      <c r="AW451" s="86">
        <v>2.2630578437583542E-3</v>
      </c>
      <c r="BF451" s="86">
        <v>-3.194888178913557E-3</v>
      </c>
      <c r="BG451" s="86">
        <v>1.923076923076916E-3</v>
      </c>
      <c r="BH451" s="86">
        <v>2.1935837674800229E-3</v>
      </c>
      <c r="BI451" s="86">
        <v>6.0191518467851424E-3</v>
      </c>
      <c r="BJ451" s="86">
        <v>6.345752878252231E-3</v>
      </c>
      <c r="BK451" s="86">
        <v>1.0179263129447721E-2</v>
      </c>
      <c r="BL451" s="86">
        <v>-8.9174246477585761E-5</v>
      </c>
      <c r="BM451" s="86">
        <v>2.764648176224016E-3</v>
      </c>
      <c r="BN451" s="86">
        <v>1.5846465357867161E-3</v>
      </c>
      <c r="BO451" s="86">
        <v>3.0763821745627422E-3</v>
      </c>
      <c r="BP451" s="86">
        <v>1.3056431826147911E-2</v>
      </c>
      <c r="BQ451" s="86">
        <v>-3.437902879243615E-3</v>
      </c>
    </row>
    <row r="452" spans="1:69" x14ac:dyDescent="0.25">
      <c r="A452" s="190">
        <v>512668</v>
      </c>
      <c r="B452" s="86" t="s">
        <v>1928</v>
      </c>
      <c r="E452" s="86" t="s">
        <v>1931</v>
      </c>
      <c r="F452" s="86" t="s">
        <v>3256</v>
      </c>
      <c r="G452" s="86" t="s">
        <v>420</v>
      </c>
      <c r="H452" s="86" t="s">
        <v>420</v>
      </c>
      <c r="J452" s="86">
        <v>0</v>
      </c>
      <c r="K452" s="86">
        <v>0</v>
      </c>
      <c r="L452" s="86" t="s">
        <v>2848</v>
      </c>
      <c r="M452" s="86">
        <v>6.8134607395098357E-3</v>
      </c>
      <c r="N452" s="86">
        <v>3.1459557910422649E-3</v>
      </c>
      <c r="O452" s="86">
        <v>1.4314414866900989E-2</v>
      </c>
      <c r="P452" s="86">
        <v>-2.1243941841680099E-2</v>
      </c>
      <c r="Q452" s="86">
        <v>6.8134607395098357E-3</v>
      </c>
      <c r="R452" s="86">
        <v>4.4478924230669792E-2</v>
      </c>
      <c r="S452" s="86">
        <v>0.18018895490406159</v>
      </c>
      <c r="T452" s="86">
        <v>-2.1243941841680099E-2</v>
      </c>
      <c r="U452" s="86">
        <v>9.4896966480940925E-2</v>
      </c>
      <c r="V452" s="86">
        <v>8.3980442910555286E-2</v>
      </c>
      <c r="AC452" s="86">
        <v>-5.471002883691127E-2</v>
      </c>
      <c r="AD452" s="86">
        <v>-3.4631303319537059E-3</v>
      </c>
      <c r="AE452" s="86">
        <v>-1.200806380927342E-2</v>
      </c>
      <c r="AF452" s="86">
        <v>-3.2463876899981398E-2</v>
      </c>
      <c r="AK452" s="86">
        <v>-5.471002883691127E-2</v>
      </c>
      <c r="AL452" s="86">
        <v>-0.1041364559942453</v>
      </c>
      <c r="AM452" s="86">
        <v>6.4164172151189858E-2</v>
      </c>
      <c r="AN452" s="86">
        <v>-7.3821891884539581E-2</v>
      </c>
      <c r="AP452" s="86">
        <v>9.5428014545875545E-2</v>
      </c>
      <c r="AQ452" s="86">
        <v>4.3363378366368173E-2</v>
      </c>
      <c r="AR452" s="86">
        <v>-1.094377506224572</v>
      </c>
      <c r="AS452" s="86">
        <v>1.472817800844854</v>
      </c>
      <c r="AT452" s="86">
        <v>4.6849757673668169E-3</v>
      </c>
      <c r="AU452" s="86">
        <v>-3.9556198745778981E-2</v>
      </c>
      <c r="AV452" s="86">
        <v>1.113343378536746E-2</v>
      </c>
      <c r="AW452" s="86">
        <v>3.1459557910422649E-3</v>
      </c>
      <c r="BF452" s="86">
        <v>1.4327407800477591E-2</v>
      </c>
      <c r="BG452" s="86">
        <v>3.6620455139941832E-3</v>
      </c>
      <c r="BH452" s="86">
        <v>4.1699244201198749E-3</v>
      </c>
      <c r="BI452" s="86">
        <v>1.159269833030541E-2</v>
      </c>
      <c r="BJ452" s="86">
        <v>5.0457538698367443E-3</v>
      </c>
      <c r="BK452" s="86">
        <v>3.914227365554801E-3</v>
      </c>
      <c r="BL452" s="86">
        <v>6.5265299203254301E-3</v>
      </c>
      <c r="BM452" s="86">
        <v>8.4210526315686707E-5</v>
      </c>
      <c r="BN452" s="86">
        <v>3.502042858334109E-3</v>
      </c>
      <c r="BO452" s="86">
        <v>4.1545492314083443E-3</v>
      </c>
      <c r="BP452" s="86">
        <v>1.489449731071568E-2</v>
      </c>
      <c r="BQ452" s="86">
        <v>3.4854502715409019E-3</v>
      </c>
    </row>
    <row r="453" spans="1:69" x14ac:dyDescent="0.25">
      <c r="A453" s="190">
        <v>612312</v>
      </c>
      <c r="B453" s="86" t="s">
        <v>1932</v>
      </c>
      <c r="E453" s="86" t="s">
        <v>1933</v>
      </c>
      <c r="F453" s="86" t="s">
        <v>3257</v>
      </c>
      <c r="G453" s="86" t="s">
        <v>111</v>
      </c>
      <c r="H453" s="86" t="s">
        <v>1934</v>
      </c>
      <c r="J453" s="86">
        <v>0</v>
      </c>
      <c r="K453" s="86">
        <v>0</v>
      </c>
      <c r="L453" s="86" t="s">
        <v>2848</v>
      </c>
      <c r="M453" s="86">
        <v>4.7147571900048044E-3</v>
      </c>
      <c r="N453" s="86">
        <v>1.056958308866651E-3</v>
      </c>
      <c r="O453" s="86">
        <v>1.3434787777909961E-2</v>
      </c>
      <c r="P453" s="86">
        <v>2.5135297654840679E-2</v>
      </c>
      <c r="Q453" s="86">
        <v>6.9104010395133466E-3</v>
      </c>
      <c r="R453" s="86">
        <v>-1.40535538719565E-2</v>
      </c>
      <c r="T453" s="86">
        <v>2.5135297654840679E-2</v>
      </c>
      <c r="U453" s="86">
        <v>-1.5859865072789692E-2</v>
      </c>
      <c r="V453" s="86">
        <v>0.42274985265639459</v>
      </c>
      <c r="AC453" s="86">
        <v>-4.9060288015621199E-2</v>
      </c>
      <c r="AD453" s="86">
        <v>-6.3166953528399364E-2</v>
      </c>
      <c r="AE453" s="86">
        <v>-8.6864655475994389E-3</v>
      </c>
      <c r="AF453" s="86">
        <v>0</v>
      </c>
      <c r="AK453" s="86">
        <v>-0.1059093516924843</v>
      </c>
      <c r="AL453" s="86">
        <v>0.21473736060860141</v>
      </c>
      <c r="AM453" s="86">
        <v>0.24210355229848399</v>
      </c>
      <c r="AN453" s="86">
        <v>9.2708297780677018E-2</v>
      </c>
      <c r="AP453" s="86">
        <v>0.16561111542293341</v>
      </c>
      <c r="AQ453" s="86">
        <v>8.3235875453421732E-2</v>
      </c>
      <c r="AR453" s="86">
        <v>1.2948378704686521</v>
      </c>
      <c r="AS453" s="86">
        <v>2.9050662877374891</v>
      </c>
      <c r="AT453" s="86">
        <v>-1.4552014431749799E-2</v>
      </c>
      <c r="AU453" s="86">
        <v>2.1845252623871051E-2</v>
      </c>
      <c r="AV453" s="86">
        <v>1.2364760432766801E-2</v>
      </c>
      <c r="AW453" s="86">
        <v>1.056958308866651E-3</v>
      </c>
      <c r="BF453" s="86">
        <v>2.5742691442774301E-2</v>
      </c>
      <c r="BG453" s="86">
        <v>-4.6154733744885318E-4</v>
      </c>
      <c r="BH453" s="86">
        <v>-2.3088023088022598E-3</v>
      </c>
      <c r="BI453" s="86">
        <v>-1.214926236621339E-2</v>
      </c>
      <c r="BJ453" s="86">
        <v>-1.0307467057101061E-2</v>
      </c>
      <c r="BK453" s="86">
        <v>4.9707083259364904E-3</v>
      </c>
      <c r="BL453" s="86">
        <v>5.8882411823588674E-3</v>
      </c>
      <c r="BM453" s="86">
        <v>-1.521980916700816E-2</v>
      </c>
      <c r="BN453" s="86">
        <v>7.0926177670083135E-4</v>
      </c>
      <c r="BO453" s="86">
        <v>-7.5010336069931682E-3</v>
      </c>
      <c r="BP453" s="86">
        <v>-6.8436086646035399E-3</v>
      </c>
      <c r="BQ453" s="86">
        <v>-2.4593605662527329E-3</v>
      </c>
    </row>
    <row r="454" spans="1:69" x14ac:dyDescent="0.25">
      <c r="A454" s="190">
        <v>638800</v>
      </c>
      <c r="B454" s="86" t="s">
        <v>1935</v>
      </c>
      <c r="C454" s="86" t="s">
        <v>1936</v>
      </c>
      <c r="E454" s="86" t="s">
        <v>1937</v>
      </c>
      <c r="F454" s="86" t="s">
        <v>3258</v>
      </c>
      <c r="G454" s="86" t="s">
        <v>1972</v>
      </c>
      <c r="H454" s="86" t="s">
        <v>1883</v>
      </c>
      <c r="J454" s="86">
        <v>0</v>
      </c>
      <c r="K454" s="86">
        <v>0</v>
      </c>
      <c r="L454" s="86" t="s">
        <v>2848</v>
      </c>
      <c r="M454" s="86">
        <v>9.5177664974621656E-4</v>
      </c>
      <c r="N454" s="86">
        <v>0</v>
      </c>
      <c r="O454" s="86">
        <v>7.7457478240039457E-3</v>
      </c>
      <c r="P454" s="86">
        <v>2.2690437601296631E-2</v>
      </c>
      <c r="Q454" s="86">
        <v>4.0738908131288332E-2</v>
      </c>
      <c r="R454" s="86">
        <v>6.5518405943937985E-2</v>
      </c>
      <c r="T454" s="86">
        <v>2.2690437601296631E-2</v>
      </c>
      <c r="U454" s="86">
        <v>4.4877222692633278E-2</v>
      </c>
      <c r="V454" s="86">
        <v>0.17629482071713151</v>
      </c>
      <c r="AC454" s="86">
        <v>-2.0523138832997868E-2</v>
      </c>
      <c r="AD454" s="86">
        <v>-1.322618449690276E-2</v>
      </c>
      <c r="AE454" s="86">
        <v>-3.0858244937319219E-2</v>
      </c>
      <c r="AK454" s="86">
        <v>-3.0858244937319219E-2</v>
      </c>
      <c r="AL454" s="86">
        <v>8.8070820146707307E-2</v>
      </c>
      <c r="AM454" s="86">
        <v>0.1086456490676448</v>
      </c>
      <c r="AN454" s="86">
        <v>8.3429601400304421E-2</v>
      </c>
      <c r="AP454" s="86">
        <v>8.2734490816647147E-2</v>
      </c>
      <c r="AQ454" s="86">
        <v>4.6608370584987902E-2</v>
      </c>
      <c r="AR454" s="86">
        <v>1.0608997854690869</v>
      </c>
      <c r="AS454" s="86">
        <v>2.3246432157855872</v>
      </c>
      <c r="AT454" s="86">
        <v>4.9432739059966924E-3</v>
      </c>
      <c r="AU454" s="86">
        <v>-6.8542859446818483E-3</v>
      </c>
      <c r="AV454" s="86">
        <v>7.7457478240039457E-3</v>
      </c>
      <c r="AW454" s="86">
        <v>0</v>
      </c>
      <c r="BF454" s="86">
        <v>3.8103302286198741E-3</v>
      </c>
      <c r="BG454" s="86">
        <v>5.7359763812736553E-3</v>
      </c>
      <c r="BH454" s="86">
        <v>-6.6258491990270896E-3</v>
      </c>
      <c r="BI454" s="86">
        <v>8.6119554204662219E-3</v>
      </c>
      <c r="BJ454" s="86">
        <v>5.6085719069143281E-3</v>
      </c>
      <c r="BK454" s="86">
        <v>-8.4075584783152024E-3</v>
      </c>
      <c r="BL454" s="86">
        <v>1.7965077233042189E-2</v>
      </c>
      <c r="BM454" s="86">
        <v>3.7110341415143018E-3</v>
      </c>
      <c r="BN454" s="86">
        <v>-9.2327804559196869E-3</v>
      </c>
      <c r="BO454" s="86">
        <v>9.3188190664688086E-3</v>
      </c>
      <c r="BP454" s="86">
        <v>1.7975324781436259E-3</v>
      </c>
      <c r="BQ454" s="86">
        <v>1.015062213490503E-2</v>
      </c>
    </row>
    <row r="455" spans="1:69" x14ac:dyDescent="0.25">
      <c r="A455" s="190">
        <v>42478</v>
      </c>
      <c r="B455" s="86" t="s">
        <v>579</v>
      </c>
      <c r="C455" s="86" t="s">
        <v>1938</v>
      </c>
      <c r="E455" s="86" t="s">
        <v>1939</v>
      </c>
      <c r="F455" s="86" t="s">
        <v>3259</v>
      </c>
      <c r="G455" s="86" t="s">
        <v>180</v>
      </c>
      <c r="H455" s="86" t="s">
        <v>180</v>
      </c>
      <c r="J455" s="86">
        <v>0</v>
      </c>
      <c r="K455" s="86">
        <v>0</v>
      </c>
      <c r="L455" s="86" t="s">
        <v>2848</v>
      </c>
      <c r="U455" s="86">
        <v>-9.6549855491329439E-2</v>
      </c>
      <c r="V455" s="86">
        <v>7.1777745510865909E-2</v>
      </c>
      <c r="W455" s="86">
        <v>-0.1696073308950605</v>
      </c>
      <c r="X455" s="86">
        <v>7.6447174872371848E-2</v>
      </c>
      <c r="Y455" s="86">
        <v>0.38797814207650272</v>
      </c>
      <c r="Z455" s="86">
        <v>-8.0198840099420021E-2</v>
      </c>
      <c r="AA455" s="86">
        <v>0.50224029206770648</v>
      </c>
      <c r="AB455" s="86">
        <v>0.1202825804052798</v>
      </c>
      <c r="AC455" s="86">
        <v>-5.6050182112504947E-2</v>
      </c>
      <c r="AD455" s="86">
        <v>-0.12801608579088469</v>
      </c>
      <c r="AE455" s="86">
        <v>-0.23170033892336811</v>
      </c>
      <c r="AF455" s="86">
        <v>-0.26802828529380079</v>
      </c>
      <c r="AG455" s="86">
        <v>-0.1864165480278033</v>
      </c>
      <c r="AH455" s="86">
        <v>-0.1182751911678205</v>
      </c>
      <c r="AI455" s="86">
        <v>-0.15092030795900679</v>
      </c>
      <c r="AJ455" s="86">
        <v>-4.6801365039813678E-2</v>
      </c>
      <c r="AK455" s="86">
        <v>-0.37345202627517132</v>
      </c>
      <c r="AL455" s="86">
        <v>0.17077898136522651</v>
      </c>
      <c r="AM455" s="86">
        <v>9.4802482443401725E-2</v>
      </c>
      <c r="AP455" s="86">
        <v>0.213041775649356</v>
      </c>
      <c r="AQ455" s="86">
        <v>0.17588561761989241</v>
      </c>
      <c r="AR455" s="86">
        <v>0.80022410748860884</v>
      </c>
      <c r="AS455" s="86">
        <v>0.53730752482106992</v>
      </c>
      <c r="AT455" s="86">
        <v>-2.9191242627211841E-2</v>
      </c>
      <c r="AU455" s="86">
        <v>5.0149315209556233E-2</v>
      </c>
      <c r="AV455" s="86">
        <v>1.560941551964912E-2</v>
      </c>
      <c r="BF455" s="86">
        <v>7.8034682080924789E-2</v>
      </c>
      <c r="BG455" s="86">
        <v>-7.5862935656836439E-2</v>
      </c>
      <c r="BH455" s="86">
        <v>1.2238792439145389E-3</v>
      </c>
      <c r="BI455" s="86">
        <v>1.1906917783411909E-2</v>
      </c>
      <c r="BJ455" s="86">
        <v>-5.4404724620822353E-2</v>
      </c>
      <c r="BK455" s="86">
        <v>8.9898273006872031E-4</v>
      </c>
      <c r="BL455" s="86">
        <v>7.9890328070341354E-2</v>
      </c>
      <c r="BM455" s="86">
        <v>-8.3085274032568934E-2</v>
      </c>
      <c r="BN455" s="86">
        <v>-3.4848075015778579E-2</v>
      </c>
      <c r="BO455" s="86">
        <v>-2.1579709467980709E-2</v>
      </c>
      <c r="BP455" s="86">
        <v>7.4473671647492523E-3</v>
      </c>
      <c r="BQ455" s="86">
        <v>-4.2591883614088832E-2</v>
      </c>
    </row>
    <row r="456" spans="1:69" x14ac:dyDescent="0.25">
      <c r="A456" s="190">
        <v>497410</v>
      </c>
      <c r="B456" s="86" t="s">
        <v>1515</v>
      </c>
      <c r="C456" s="86" t="s">
        <v>1516</v>
      </c>
      <c r="D456" s="86" t="s">
        <v>1621</v>
      </c>
      <c r="E456" s="86" t="s">
        <v>1940</v>
      </c>
      <c r="F456" s="86" t="s">
        <v>3260</v>
      </c>
      <c r="G456" s="86" t="s">
        <v>180</v>
      </c>
      <c r="H456" s="86" t="s">
        <v>180</v>
      </c>
      <c r="J456" s="86">
        <v>0</v>
      </c>
      <c r="K456" s="86">
        <v>0</v>
      </c>
      <c r="L456" s="86" t="s">
        <v>2848</v>
      </c>
      <c r="M456" s="86">
        <v>-5.0145664166615027E-2</v>
      </c>
      <c r="N456" s="86">
        <v>-3.5012594458438302E-2</v>
      </c>
      <c r="O456" s="86">
        <v>-7.2733873895679535E-2</v>
      </c>
      <c r="P456" s="86">
        <v>-0.129070758738278</v>
      </c>
      <c r="Q456" s="86">
        <v>-0.13852035079829089</v>
      </c>
      <c r="R456" s="86">
        <v>-0.1919852359609808</v>
      </c>
      <c r="S456" s="86">
        <v>0.15261376457314779</v>
      </c>
      <c r="T456" s="86">
        <v>-0.129070758738278</v>
      </c>
      <c r="U456" s="86">
        <v>-0.1018835179419121</v>
      </c>
      <c r="V456" s="86">
        <v>4.8431981162367473E-2</v>
      </c>
      <c r="W456" s="86">
        <v>0.50936995153473341</v>
      </c>
      <c r="AC456" s="86">
        <v>-0.15310377695698801</v>
      </c>
      <c r="AD456" s="86">
        <v>-0.19357771822358341</v>
      </c>
      <c r="AE456" s="86">
        <v>-0.1699102184856506</v>
      </c>
      <c r="AF456" s="86">
        <v>-0.1232068424186651</v>
      </c>
      <c r="AG456" s="86">
        <v>-3.4229828850855668E-2</v>
      </c>
      <c r="AK456" s="86">
        <v>-0.34476401179941002</v>
      </c>
      <c r="AL456" s="86">
        <v>-0.28177980518144718</v>
      </c>
      <c r="AM456" s="86">
        <v>0.14884163908518969</v>
      </c>
      <c r="AN456" s="86">
        <v>-0.38954575965199578</v>
      </c>
      <c r="AP456" s="86">
        <v>0.31593810286220397</v>
      </c>
      <c r="AQ456" s="86">
        <v>0.2086163942825377</v>
      </c>
      <c r="AR456" s="86">
        <v>-0.89282558581706473</v>
      </c>
      <c r="AS456" s="86">
        <v>0.71204290059571484</v>
      </c>
      <c r="AT456" s="86">
        <v>-0.14651889741403809</v>
      </c>
      <c r="AU456" s="86">
        <v>7.2584404341746067E-2</v>
      </c>
      <c r="AV456" s="86">
        <v>-3.9089918915648059E-2</v>
      </c>
      <c r="AW456" s="86">
        <v>-3.5012594458438302E-2</v>
      </c>
      <c r="BF456" s="86">
        <v>6.1609922923791638E-2</v>
      </c>
      <c r="BG456" s="86">
        <v>-3.2743533032022487E-2</v>
      </c>
      <c r="BH456" s="86">
        <v>-4.3793806233533787E-2</v>
      </c>
      <c r="BI456" s="86">
        <v>-4.2836348513204392E-2</v>
      </c>
      <c r="BJ456" s="86">
        <v>-5.9743645448619986E-3</v>
      </c>
      <c r="BK456" s="86">
        <v>4.2181182384438909E-2</v>
      </c>
      <c r="BL456" s="86">
        <v>3.5021495229107691E-2</v>
      </c>
      <c r="BM456" s="86">
        <v>-9.2949042650187441E-2</v>
      </c>
      <c r="BN456" s="86">
        <v>-3.7185385656292258E-2</v>
      </c>
      <c r="BO456" s="86">
        <v>-2.8839667191364882E-2</v>
      </c>
      <c r="BP456" s="86">
        <v>5.0014471780029053E-2</v>
      </c>
      <c r="BQ456" s="86">
        <v>-1.284784560143626E-2</v>
      </c>
    </row>
    <row r="457" spans="1:69" x14ac:dyDescent="0.25">
      <c r="A457" s="190">
        <v>501599</v>
      </c>
      <c r="B457" s="86" t="s">
        <v>1515</v>
      </c>
      <c r="C457" s="86" t="s">
        <v>1941</v>
      </c>
      <c r="D457" s="86" t="s">
        <v>1621</v>
      </c>
      <c r="E457" s="86" t="s">
        <v>1942</v>
      </c>
      <c r="F457" s="86" t="s">
        <v>3261</v>
      </c>
      <c r="G457" s="86" t="s">
        <v>180</v>
      </c>
      <c r="H457" s="86" t="s">
        <v>180</v>
      </c>
      <c r="J457" s="86">
        <v>0</v>
      </c>
      <c r="K457" s="86">
        <v>0</v>
      </c>
      <c r="L457" s="86" t="s">
        <v>2848</v>
      </c>
      <c r="U457" s="86">
        <v>-0.19591394167665349</v>
      </c>
      <c r="V457" s="86">
        <v>6.3749138525155402E-3</v>
      </c>
      <c r="W457" s="86">
        <v>0.60701430549146296</v>
      </c>
      <c r="AC457" s="86">
        <v>-0.1548903074326804</v>
      </c>
      <c r="AD457" s="86">
        <v>-0.27617328519855588</v>
      </c>
      <c r="AE457" s="86">
        <v>-0.13857515204170279</v>
      </c>
      <c r="AF457" s="86">
        <v>-3.305576583396426E-2</v>
      </c>
      <c r="AG457" s="86">
        <v>-3.3976548795125051E-2</v>
      </c>
      <c r="AK457" s="86">
        <v>-0.38851136122318958</v>
      </c>
      <c r="AL457" s="86">
        <v>-5.8772373520527221E-2</v>
      </c>
      <c r="AM457" s="86">
        <v>0.1005578799957558</v>
      </c>
      <c r="AP457" s="86">
        <v>0.3445481122536454</v>
      </c>
      <c r="AQ457" s="86">
        <v>0.18557735770754041</v>
      </c>
      <c r="AR457" s="86">
        <v>-0.1714425010852296</v>
      </c>
      <c r="AS457" s="86">
        <v>0.54026021625616572</v>
      </c>
      <c r="AT457" s="86">
        <v>-0.1053938963804117</v>
      </c>
      <c r="AU457" s="86">
        <v>3.0067433558111919E-2</v>
      </c>
      <c r="AV457" s="86">
        <v>1.0810810810810921E-2</v>
      </c>
      <c r="BF457" s="86">
        <v>6.1405010557552993E-2</v>
      </c>
      <c r="BG457" s="86">
        <v>-2.634550244636813E-2</v>
      </c>
      <c r="BH457" s="86">
        <v>-4.6772323154232742E-2</v>
      </c>
      <c r="BI457" s="86">
        <v>-7.1718225002896485E-2</v>
      </c>
      <c r="BJ457" s="86">
        <v>-1.7910634048926569E-2</v>
      </c>
      <c r="BK457" s="86">
        <v>-3.6855817500158761E-3</v>
      </c>
      <c r="BL457" s="86">
        <v>4.0181134000892849E-2</v>
      </c>
      <c r="BM457" s="86">
        <v>-9.4119811147219345E-2</v>
      </c>
      <c r="BN457" s="86">
        <v>-3.0404517993170451E-2</v>
      </c>
      <c r="BO457" s="86">
        <v>-3.3051134439552987E-2</v>
      </c>
      <c r="BP457" s="86">
        <v>3.3480423058065423E-2</v>
      </c>
      <c r="BQ457" s="86">
        <v>-1.004707370196023E-2</v>
      </c>
    </row>
    <row r="458" spans="1:69" x14ac:dyDescent="0.25">
      <c r="A458" s="190">
        <v>192215</v>
      </c>
      <c r="B458" s="86" t="s">
        <v>1944</v>
      </c>
      <c r="C458" s="86" t="s">
        <v>1945</v>
      </c>
      <c r="D458" s="86" t="s">
        <v>1946</v>
      </c>
      <c r="E458" s="86" t="s">
        <v>1947</v>
      </c>
      <c r="F458" s="86" t="s">
        <v>3262</v>
      </c>
      <c r="G458" s="86" t="s">
        <v>180</v>
      </c>
      <c r="H458" s="86" t="s">
        <v>180</v>
      </c>
      <c r="J458" s="86">
        <v>0</v>
      </c>
      <c r="K458" s="86">
        <v>0</v>
      </c>
      <c r="L458" s="86" t="s">
        <v>2848</v>
      </c>
      <c r="M458" s="86">
        <v>-1.028152217122635E-2</v>
      </c>
      <c r="N458" s="86">
        <v>1.899464205983015E-2</v>
      </c>
      <c r="O458" s="86">
        <v>5.7843099385839418E-2</v>
      </c>
      <c r="P458" s="86">
        <v>-7.0982733471284809E-2</v>
      </c>
      <c r="Q458" s="86">
        <v>-9.1688501210573481E-2</v>
      </c>
      <c r="R458" s="86">
        <v>-3.037759563808895E-2</v>
      </c>
      <c r="S458" s="86">
        <v>9.0487377558333915E-2</v>
      </c>
      <c r="T458" s="86">
        <v>-7.0982733471284809E-2</v>
      </c>
      <c r="U458" s="86">
        <v>0.1018951145665907</v>
      </c>
      <c r="V458" s="86">
        <v>-0.1097911987355462</v>
      </c>
      <c r="W458" s="86">
        <v>0.33371055784848908</v>
      </c>
      <c r="X458" s="86">
        <v>1.1983414634146341</v>
      </c>
      <c r="Y458" s="86">
        <v>1.199570815450643</v>
      </c>
      <c r="Z458" s="86">
        <v>-9.5642933049945311E-3</v>
      </c>
      <c r="AA458" s="86">
        <v>-5.0454086781029361E-2</v>
      </c>
      <c r="AC458" s="86">
        <v>-0.16864326782802719</v>
      </c>
      <c r="AD458" s="86">
        <v>-8.1538513719770764E-2</v>
      </c>
      <c r="AE458" s="86">
        <v>-0.25174728285969389</v>
      </c>
      <c r="AF458" s="86">
        <v>-7.8332187407916767E-2</v>
      </c>
      <c r="AG458" s="86">
        <v>-8.7365591397849579E-2</v>
      </c>
      <c r="AH458" s="86">
        <v>-0.21062271062271071</v>
      </c>
      <c r="AI458" s="86">
        <v>-4.6777546777546697E-2</v>
      </c>
      <c r="AJ458" s="86">
        <v>-6.5065065065065014E-2</v>
      </c>
      <c r="AK458" s="86">
        <v>-0.25430278025801301</v>
      </c>
      <c r="AL458" s="86">
        <v>-0.19371418672590049</v>
      </c>
      <c r="AM458" s="86">
        <v>0.26350391564635028</v>
      </c>
      <c r="AN458" s="86">
        <v>-0.23122503014095799</v>
      </c>
      <c r="AP458" s="86">
        <v>0.28576253128020063</v>
      </c>
      <c r="AQ458" s="86">
        <v>0.2091429598203505</v>
      </c>
      <c r="AR458" s="86">
        <v>-0.67892736827732258</v>
      </c>
      <c r="AS458" s="86">
        <v>1.25849848966471</v>
      </c>
      <c r="AT458" s="86">
        <v>-6.7590488144102623E-2</v>
      </c>
      <c r="AU458" s="86">
        <v>-6.5086497007621924E-2</v>
      </c>
      <c r="AV458" s="86">
        <v>3.8124299895708542E-2</v>
      </c>
      <c r="AW458" s="86">
        <v>1.899464205983015E-2</v>
      </c>
      <c r="BF458" s="86">
        <v>4.5602362351886416E-3</v>
      </c>
      <c r="BG458" s="86">
        <v>4.8744186046511651E-2</v>
      </c>
      <c r="BH458" s="86">
        <v>6.6169948554195557E-3</v>
      </c>
      <c r="BI458" s="86">
        <v>-1.84516151772024E-2</v>
      </c>
      <c r="BJ458" s="86">
        <v>1.6805515656420411E-2</v>
      </c>
      <c r="BK458" s="86">
        <v>5.2443848001129112E-3</v>
      </c>
      <c r="BL458" s="86">
        <v>4.7603154806865611E-3</v>
      </c>
      <c r="BM458" s="86">
        <v>-5.3181818181818108E-2</v>
      </c>
      <c r="BN458" s="86">
        <v>9.2249452082088013E-2</v>
      </c>
      <c r="BO458" s="86">
        <v>-1.179065370966126E-2</v>
      </c>
      <c r="BP458" s="86">
        <v>1.6663590139450509E-2</v>
      </c>
      <c r="BQ458" s="86">
        <v>-3.4440968867198267E-2</v>
      </c>
    </row>
    <row r="459" spans="1:69" x14ac:dyDescent="0.25">
      <c r="A459" s="190">
        <v>549222</v>
      </c>
      <c r="B459" s="86" t="s">
        <v>1954</v>
      </c>
      <c r="D459" s="86">
        <v>50</v>
      </c>
      <c r="E459" s="86" t="s">
        <v>1955</v>
      </c>
      <c r="F459" s="86" t="s">
        <v>3263</v>
      </c>
      <c r="G459" s="86" t="s">
        <v>113</v>
      </c>
      <c r="H459" s="86" t="s">
        <v>2670</v>
      </c>
      <c r="J459" s="86">
        <v>0</v>
      </c>
      <c r="K459" s="86">
        <v>0</v>
      </c>
      <c r="L459" s="86" t="s">
        <v>2848</v>
      </c>
      <c r="M459" s="86">
        <v>6.8700192360537926E-3</v>
      </c>
      <c r="N459" s="86">
        <v>1.1107278371852439E-2</v>
      </c>
      <c r="O459" s="86">
        <v>5.0007164350193589E-2</v>
      </c>
      <c r="P459" s="86">
        <v>1.976064569997216E-2</v>
      </c>
      <c r="Q459" s="86">
        <v>2.5755879059350398E-2</v>
      </c>
      <c r="R459" s="86">
        <v>7.1467839472236783E-3</v>
      </c>
      <c r="S459" s="86">
        <v>0.47891019172552979</v>
      </c>
      <c r="T459" s="86">
        <v>1.976064569997216E-2</v>
      </c>
      <c r="U459" s="86">
        <v>9.9449204406364844E-2</v>
      </c>
      <c r="V459" s="86">
        <v>1.1921350054187929E-2</v>
      </c>
      <c r="AC459" s="86">
        <v>-0.14930212885943889</v>
      </c>
      <c r="AD459" s="86">
        <v>-7.4296917252569025E-2</v>
      </c>
      <c r="AE459" s="86">
        <v>-0.14520569495791719</v>
      </c>
      <c r="AF459" s="86">
        <v>-9.4088633136536967E-2</v>
      </c>
      <c r="AK459" s="86">
        <v>-0.18787833495254469</v>
      </c>
      <c r="AL459" s="86">
        <v>0.21292366992828279</v>
      </c>
      <c r="AM459" s="86">
        <v>0.1458737913730892</v>
      </c>
      <c r="AN459" s="86">
        <v>7.2385381044011821E-2</v>
      </c>
      <c r="AP459" s="86">
        <v>0.33413031362464118</v>
      </c>
      <c r="AQ459" s="86">
        <v>0.16483406143860629</v>
      </c>
      <c r="AR459" s="86">
        <v>0.63635607028074825</v>
      </c>
      <c r="AS459" s="86">
        <v>0.88316682555855042</v>
      </c>
      <c r="AT459" s="86">
        <v>-4.6340105761202288E-2</v>
      </c>
      <c r="AU459" s="86">
        <v>-8.9012111484021439E-3</v>
      </c>
      <c r="AV459" s="86">
        <v>3.8472560538759248E-2</v>
      </c>
      <c r="AW459" s="86">
        <v>1.1107278371852439E-2</v>
      </c>
      <c r="BF459" s="86">
        <v>5.8675030599755207E-2</v>
      </c>
      <c r="BG459" s="86">
        <v>2.500180648890837E-2</v>
      </c>
      <c r="BH459" s="86">
        <v>6.7677123722240662E-3</v>
      </c>
      <c r="BI459" s="86">
        <v>2.3107625516420871E-3</v>
      </c>
      <c r="BJ459" s="86">
        <v>-1.187648456057E-2</v>
      </c>
      <c r="BK459" s="86">
        <v>2.177601809954743E-2</v>
      </c>
      <c r="BL459" s="86">
        <v>1.183227234984763E-2</v>
      </c>
      <c r="BM459" s="86">
        <v>-5.4229638241126921E-2</v>
      </c>
      <c r="BN459" s="86">
        <v>-4.8968170689045465E-4</v>
      </c>
      <c r="BO459" s="86">
        <v>-1.903695408734607E-2</v>
      </c>
      <c r="BP459" s="86">
        <v>3.3247716894977193E-2</v>
      </c>
      <c r="BQ459" s="86">
        <v>-9.0326139419429907E-3</v>
      </c>
    </row>
    <row r="460" spans="1:69" x14ac:dyDescent="0.25">
      <c r="A460" s="190">
        <v>553718</v>
      </c>
      <c r="B460" s="86" t="s">
        <v>1954</v>
      </c>
      <c r="D460" s="86">
        <v>50</v>
      </c>
      <c r="E460" s="86" t="s">
        <v>1956</v>
      </c>
      <c r="F460" s="86" t="s">
        <v>3264</v>
      </c>
      <c r="G460" s="86" t="s">
        <v>110</v>
      </c>
      <c r="H460" s="86" t="s">
        <v>110</v>
      </c>
      <c r="J460" s="86">
        <v>0</v>
      </c>
      <c r="K460" s="86">
        <v>0</v>
      </c>
      <c r="L460" s="86" t="s">
        <v>2848</v>
      </c>
      <c r="M460" s="86">
        <v>7.4228717234980923E-3</v>
      </c>
      <c r="N460" s="86">
        <v>-6.784570818722413E-3</v>
      </c>
      <c r="O460" s="86">
        <v>3.4458118300912943E-2</v>
      </c>
      <c r="P460" s="86">
        <v>-3.0291753498064899E-2</v>
      </c>
      <c r="Q460" s="86">
        <v>7.7345502359038587E-3</v>
      </c>
      <c r="R460" s="86">
        <v>7.2610521116325044E-2</v>
      </c>
      <c r="S460" s="86">
        <v>0.31845780206435942</v>
      </c>
      <c r="T460" s="86">
        <v>-3.0291753498064899E-2</v>
      </c>
      <c r="U460" s="86">
        <v>0.121442283615725</v>
      </c>
      <c r="V460" s="86">
        <v>0.1377967711301045</v>
      </c>
      <c r="AC460" s="86">
        <v>-0.12203757225433511</v>
      </c>
      <c r="AD460" s="86">
        <v>-1.245896747239625E-2</v>
      </c>
      <c r="AE460" s="86">
        <v>-2.1092757306226291E-2</v>
      </c>
      <c r="AF460" s="86">
        <v>-6.6333363092581046E-2</v>
      </c>
      <c r="AK460" s="86">
        <v>-0.12203757225433511</v>
      </c>
      <c r="AL460" s="86">
        <v>-0.14352239597469441</v>
      </c>
      <c r="AM460" s="86">
        <v>9.4511082486425479E-2</v>
      </c>
      <c r="AN460" s="86">
        <v>-0.10403797374643541</v>
      </c>
      <c r="AP460" s="86">
        <v>0.25024673394901342</v>
      </c>
      <c r="AQ460" s="86">
        <v>8.5530794139153155E-2</v>
      </c>
      <c r="AR460" s="86">
        <v>-0.57471364478398856</v>
      </c>
      <c r="AS460" s="86">
        <v>1.101512815895457</v>
      </c>
      <c r="AT460" s="86">
        <v>3.0068472759750001E-2</v>
      </c>
      <c r="AU460" s="86">
        <v>-8.4031791907514308E-2</v>
      </c>
      <c r="AV460" s="86">
        <v>4.1524414450178737E-2</v>
      </c>
      <c r="AW460" s="86">
        <v>-6.784570818722413E-3</v>
      </c>
      <c r="BF460" s="86">
        <v>-1.5858442534012469E-3</v>
      </c>
      <c r="BG460" s="86">
        <v>1.3710081926099351E-2</v>
      </c>
      <c r="BH460" s="86">
        <v>-8.2467425366994362E-5</v>
      </c>
      <c r="BI460" s="86">
        <v>1.063917525773217E-2</v>
      </c>
      <c r="BJ460" s="86">
        <v>1.3383385017137209E-2</v>
      </c>
      <c r="BK460" s="86">
        <v>1.86020293122886E-2</v>
      </c>
      <c r="BL460" s="86">
        <v>-2.134556091390571E-3</v>
      </c>
      <c r="BM460" s="86">
        <v>1.378545396926012E-2</v>
      </c>
      <c r="BN460" s="86">
        <v>6.0695665706949056E-3</v>
      </c>
      <c r="BO460" s="86">
        <v>1.206589836800998E-2</v>
      </c>
      <c r="BP460" s="86">
        <v>1.6660298051203611E-2</v>
      </c>
      <c r="BQ460" s="86">
        <v>2.3873470605788589E-3</v>
      </c>
    </row>
    <row r="461" spans="1:69" x14ac:dyDescent="0.25">
      <c r="A461" s="190">
        <v>749526</v>
      </c>
      <c r="B461" s="86" t="s">
        <v>1957</v>
      </c>
      <c r="D461" s="86">
        <v>30</v>
      </c>
      <c r="E461" s="86" t="s">
        <v>1971</v>
      </c>
      <c r="F461" s="86" t="s">
        <v>3246</v>
      </c>
      <c r="G461" s="86" t="s">
        <v>113</v>
      </c>
      <c r="H461" s="86" t="s">
        <v>2670</v>
      </c>
      <c r="J461" s="86">
        <v>0</v>
      </c>
      <c r="K461" s="86">
        <v>0</v>
      </c>
      <c r="L461" s="86" t="s">
        <v>2848</v>
      </c>
      <c r="M461" s="86">
        <v>-6.5051227841916859E-4</v>
      </c>
      <c r="N461" s="86">
        <v>9.5285033678331743E-3</v>
      </c>
      <c r="O461" s="86">
        <v>2.2377506031112441E-2</v>
      </c>
      <c r="P461" s="86">
        <v>-6.823351023502644E-2</v>
      </c>
      <c r="Q461" s="86">
        <v>-8.6856378631399056E-2</v>
      </c>
      <c r="R461" s="86">
        <v>-0.11404267589388691</v>
      </c>
      <c r="T461" s="86">
        <v>-6.823351023502644E-2</v>
      </c>
      <c r="U461" s="86">
        <v>6.1313163823624173E-2</v>
      </c>
      <c r="V461" s="86">
        <v>3.3857416188337153E-2</v>
      </c>
      <c r="AC461" s="86">
        <v>-0.14232471465175869</v>
      </c>
      <c r="AD461" s="86">
        <v>-0.10712294396431569</v>
      </c>
      <c r="AE461" s="86">
        <v>-0.18959390862944159</v>
      </c>
      <c r="AF461" s="86">
        <v>-8.8557465453319828E-2</v>
      </c>
      <c r="AK461" s="86">
        <v>-0.23013660440479511</v>
      </c>
      <c r="AL461" s="86">
        <v>-0.14701480339210099</v>
      </c>
      <c r="AM461" s="86">
        <v>0.1008427129940839</v>
      </c>
      <c r="AN461" s="86">
        <v>-0.22306899214815201</v>
      </c>
      <c r="AP461" s="86">
        <v>0.26111132677203808</v>
      </c>
      <c r="AQ461" s="86">
        <v>0.18798933486132019</v>
      </c>
      <c r="AR461" s="86">
        <v>-0.56417552544223315</v>
      </c>
      <c r="AS461" s="86">
        <v>0.53484362014378994</v>
      </c>
      <c r="AT461" s="86">
        <v>-5.9059893858984018E-2</v>
      </c>
      <c r="AU461" s="86">
        <v>-6.1477721376198557E-2</v>
      </c>
      <c r="AV461" s="86">
        <v>1.272772647866249E-2</v>
      </c>
      <c r="AW461" s="86">
        <v>9.5285033678331743E-3</v>
      </c>
      <c r="BF461" s="86">
        <v>5.9060186675249593E-2</v>
      </c>
      <c r="BG461" s="86">
        <v>2.6211821911563678E-2</v>
      </c>
      <c r="BH461" s="86">
        <v>4.442141112015463E-4</v>
      </c>
      <c r="BI461" s="86">
        <v>1.302449493080737E-2</v>
      </c>
      <c r="BJ461" s="86">
        <v>-9.1314193878295757E-3</v>
      </c>
      <c r="BK461" s="86">
        <v>4.2686523149513267E-2</v>
      </c>
      <c r="BL461" s="86">
        <v>2.0504843385420468E-3</v>
      </c>
      <c r="BM461" s="86">
        <v>-7.3525261078182358E-2</v>
      </c>
      <c r="BN461" s="86">
        <v>-9.1290583818007809E-3</v>
      </c>
      <c r="BO461" s="86">
        <v>-2.0581023850211769E-2</v>
      </c>
      <c r="BP461" s="86">
        <v>2.966165983917457E-2</v>
      </c>
      <c r="BQ461" s="86">
        <v>-2.1803619104123428E-2</v>
      </c>
    </row>
    <row r="462" spans="1:69" x14ac:dyDescent="0.25">
      <c r="A462" s="190">
        <v>618799</v>
      </c>
      <c r="B462" s="86" t="s">
        <v>1957</v>
      </c>
      <c r="D462" s="86">
        <v>30</v>
      </c>
      <c r="E462" s="86" t="s">
        <v>1958</v>
      </c>
      <c r="F462" s="86" t="s">
        <v>3265</v>
      </c>
      <c r="G462" s="86" t="s">
        <v>110</v>
      </c>
      <c r="H462" s="86" t="s">
        <v>110</v>
      </c>
      <c r="J462" s="86">
        <v>0</v>
      </c>
      <c r="K462" s="86">
        <v>0</v>
      </c>
      <c r="L462" s="86" t="s">
        <v>2848</v>
      </c>
      <c r="M462" s="86">
        <v>8.3156821212835297E-3</v>
      </c>
      <c r="N462" s="86">
        <v>-5.1857585139318818E-3</v>
      </c>
      <c r="O462" s="86">
        <v>1.500434336255241E-2</v>
      </c>
      <c r="P462" s="86">
        <v>-2.7024981074943111E-2</v>
      </c>
      <c r="Q462" s="86">
        <v>8.394790522517015E-3</v>
      </c>
      <c r="R462" s="86">
        <v>7.754862508383642E-2</v>
      </c>
      <c r="T462" s="86">
        <v>-2.7024981074943111E-2</v>
      </c>
      <c r="U462" s="86">
        <v>0.1214873928177265</v>
      </c>
      <c r="AC462" s="86">
        <v>-9.5061188811188857E-2</v>
      </c>
      <c r="AD462" s="86">
        <v>-1.3545347467608951E-2</v>
      </c>
      <c r="AE462" s="86">
        <v>-3.826020748072715E-2</v>
      </c>
      <c r="AK462" s="86">
        <v>-9.5061188811188857E-2</v>
      </c>
      <c r="AL462" s="86">
        <v>-0.119891045421779</v>
      </c>
      <c r="AM462" s="86">
        <v>0.1241891212796449</v>
      </c>
      <c r="AN462" s="86">
        <v>-9.3211433732149018E-2</v>
      </c>
      <c r="AP462" s="86">
        <v>0.20639635112367191</v>
      </c>
      <c r="AQ462" s="86">
        <v>8.8534033959284386E-2</v>
      </c>
      <c r="AR462" s="86">
        <v>-0.58232067260818232</v>
      </c>
      <c r="AS462" s="86">
        <v>1.3993636023428979</v>
      </c>
      <c r="AT462" s="86">
        <v>2.9825889477668621E-2</v>
      </c>
      <c r="AU462" s="86">
        <v>-6.7847691855336678E-2</v>
      </c>
      <c r="AV462" s="86">
        <v>2.0295348653557751E-2</v>
      </c>
      <c r="AW462" s="86">
        <v>-5.1857585139318818E-3</v>
      </c>
      <c r="BF462" s="86">
        <v>-4.584429917649957E-3</v>
      </c>
      <c r="BG462" s="86">
        <v>1.253731343283571E-2</v>
      </c>
      <c r="BH462" s="86">
        <v>-1.347708894878785E-3</v>
      </c>
      <c r="BI462" s="86">
        <v>2.3448043184885359E-2</v>
      </c>
      <c r="BJ462" s="86">
        <v>1.6977089170924661E-2</v>
      </c>
      <c r="BK462" s="86">
        <v>3.719611021069702E-2</v>
      </c>
      <c r="BL462" s="86">
        <v>-5.1566528635048634E-3</v>
      </c>
      <c r="BM462" s="86">
        <v>-2.9843713186209491E-3</v>
      </c>
      <c r="BN462" s="86">
        <v>1.178226376561176E-3</v>
      </c>
      <c r="BO462" s="86">
        <v>1.9535540561744998E-2</v>
      </c>
      <c r="BP462" s="86">
        <v>1.215852250865712E-2</v>
      </c>
      <c r="BQ462" s="86">
        <v>5.174250494597521E-3</v>
      </c>
    </row>
    <row r="463" spans="1:69" x14ac:dyDescent="0.25">
      <c r="A463" s="190">
        <v>591300</v>
      </c>
      <c r="B463" s="86" t="s">
        <v>1959</v>
      </c>
      <c r="D463" s="86">
        <v>20</v>
      </c>
      <c r="E463" s="86" t="s">
        <v>1960</v>
      </c>
      <c r="F463" s="86" t="s">
        <v>3266</v>
      </c>
      <c r="G463" s="86" t="s">
        <v>113</v>
      </c>
      <c r="H463" s="86" t="s">
        <v>2670</v>
      </c>
      <c r="J463" s="86">
        <v>0</v>
      </c>
      <c r="K463" s="86">
        <v>0</v>
      </c>
      <c r="L463" s="86" t="s">
        <v>2848</v>
      </c>
      <c r="M463" s="86">
        <v>-1.9690095026110299E-3</v>
      </c>
      <c r="N463" s="86">
        <v>1.2506513809275701E-2</v>
      </c>
      <c r="O463" s="86">
        <v>3.2229502390649811E-2</v>
      </c>
      <c r="P463" s="86">
        <v>0.1111322912695387</v>
      </c>
      <c r="Q463" s="86">
        <v>8.2049378132541317E-2</v>
      </c>
      <c r="R463" s="86">
        <v>5.8471036862175467E-2</v>
      </c>
      <c r="T463" s="86">
        <v>0.1111322912695387</v>
      </c>
      <c r="U463" s="86">
        <v>5.1829573934836892E-2</v>
      </c>
      <c r="V463" s="86">
        <v>-1.266950410769074E-2</v>
      </c>
      <c r="AC463" s="86">
        <v>-0.14393939393939401</v>
      </c>
      <c r="AD463" s="86">
        <v>-8.9695675387079565E-2</v>
      </c>
      <c r="AE463" s="86">
        <v>-0.1649618933012435</v>
      </c>
      <c r="AF463" s="86">
        <v>-8.3805984744768233E-2</v>
      </c>
      <c r="AK463" s="86">
        <v>-0.2156967431927389</v>
      </c>
      <c r="AL463" s="86">
        <v>0.82002919013460218</v>
      </c>
      <c r="AM463" s="86">
        <v>7.8145709511702854E-2</v>
      </c>
      <c r="AN463" s="86">
        <v>0.45696518851818779</v>
      </c>
      <c r="AP463" s="86">
        <v>0.40827890325025579</v>
      </c>
      <c r="AQ463" s="86">
        <v>0.18881079712237181</v>
      </c>
      <c r="AR463" s="86">
        <v>2.0077730370597009</v>
      </c>
      <c r="AS463" s="86">
        <v>0.41230636229355039</v>
      </c>
      <c r="AT463" s="86">
        <v>-6.0998856271444857E-2</v>
      </c>
      <c r="AU463" s="86">
        <v>0.1067803491676818</v>
      </c>
      <c r="AV463" s="86">
        <v>1.9479369576766551E-2</v>
      </c>
      <c r="AW463" s="86">
        <v>1.2506513809275701E-2</v>
      </c>
      <c r="BF463" s="86">
        <v>5.1629072681704143E-2</v>
      </c>
      <c r="BG463" s="86">
        <v>5.0619637750238367E-2</v>
      </c>
      <c r="BH463" s="86">
        <v>-5.2626803375374056E-3</v>
      </c>
      <c r="BI463" s="86">
        <v>-1.441211347258964E-2</v>
      </c>
      <c r="BJ463" s="86">
        <v>3.4243405830634011E-3</v>
      </c>
      <c r="BK463" s="86">
        <v>6.4563733628479891E-3</v>
      </c>
      <c r="BL463" s="86">
        <v>2.6576246334310879E-2</v>
      </c>
      <c r="BM463" s="86">
        <v>-5.4900910551687332E-2</v>
      </c>
      <c r="BN463" s="86">
        <v>-1.32796043593737E-2</v>
      </c>
      <c r="BO463" s="86">
        <v>-3.2949693707072458E-2</v>
      </c>
      <c r="BP463" s="86">
        <v>3.109703426432486E-2</v>
      </c>
      <c r="BQ463" s="86">
        <v>-2.4816432753973609E-2</v>
      </c>
    </row>
    <row r="464" spans="1:69" x14ac:dyDescent="0.25">
      <c r="A464" s="190">
        <v>628415</v>
      </c>
      <c r="B464" s="86" t="s">
        <v>1959</v>
      </c>
      <c r="D464" s="86">
        <v>20</v>
      </c>
      <c r="E464" s="86" t="s">
        <v>1961</v>
      </c>
      <c r="F464" s="86" t="s">
        <v>3267</v>
      </c>
      <c r="G464" s="86" t="s">
        <v>110</v>
      </c>
      <c r="H464" s="86" t="s">
        <v>110</v>
      </c>
      <c r="I464" s="86" t="s">
        <v>2744</v>
      </c>
      <c r="J464" s="86">
        <v>0</v>
      </c>
      <c r="K464" s="86">
        <v>0</v>
      </c>
      <c r="L464" s="86" t="s">
        <v>2848</v>
      </c>
      <c r="M464" s="86">
        <v>9.7795832392999493E-4</v>
      </c>
      <c r="N464" s="86">
        <v>-4.4145155256266611E-3</v>
      </c>
      <c r="O464" s="86">
        <v>2.5747764415664509E-2</v>
      </c>
      <c r="P464" s="86">
        <v>0.1127278809165413</v>
      </c>
      <c r="Q464" s="86">
        <v>0.1221116545791872</v>
      </c>
      <c r="R464" s="86">
        <v>0.19090664995972431</v>
      </c>
      <c r="T464" s="86">
        <v>0.1127278809165413</v>
      </c>
      <c r="U464" s="86">
        <v>7.2081764389456682E-2</v>
      </c>
      <c r="V464" s="86">
        <v>0.1125074805505686</v>
      </c>
      <c r="AC464" s="86">
        <v>-4.4145155256266489E-3</v>
      </c>
      <c r="AD464" s="86">
        <v>-2.2484689413823322E-2</v>
      </c>
      <c r="AE464" s="86">
        <v>-2.964521373242817E-2</v>
      </c>
      <c r="AK464" s="86">
        <v>-2.964521373242817E-2</v>
      </c>
      <c r="AL464" s="86">
        <v>0.51221143792916601</v>
      </c>
      <c r="AM464" s="86">
        <v>0.13284418203686621</v>
      </c>
      <c r="AN464" s="86">
        <v>0.46445116194132718</v>
      </c>
      <c r="AP464" s="86">
        <v>0.1047626656561519</v>
      </c>
      <c r="AQ464" s="86">
        <v>5.7250804267053222E-2</v>
      </c>
      <c r="AR464" s="86">
        <v>4.8864127132934714</v>
      </c>
      <c r="AS464" s="86">
        <v>2.3151878326487019</v>
      </c>
      <c r="AT464" s="86">
        <v>1.597257066399083E-2</v>
      </c>
      <c r="AU464" s="86">
        <v>6.8071446209564623E-2</v>
      </c>
      <c r="AV464" s="86">
        <v>3.029602220166527E-2</v>
      </c>
      <c r="AW464" s="86">
        <v>-4.4145155256266611E-3</v>
      </c>
      <c r="BF464" s="86">
        <v>-5.8275058275057967E-3</v>
      </c>
      <c r="BG464" s="86">
        <v>2.9488682478131519E-2</v>
      </c>
      <c r="BH464" s="86">
        <v>-1.121233356692353E-2</v>
      </c>
      <c r="BI464" s="86">
        <v>1.7717930545702029E-4</v>
      </c>
      <c r="BJ464" s="86">
        <v>2.3117803365810371E-2</v>
      </c>
      <c r="BK464" s="86">
        <v>5.1077828759413801E-3</v>
      </c>
      <c r="BL464" s="86">
        <v>1.102497846683881E-2</v>
      </c>
      <c r="BM464" s="86">
        <v>1.192707445902208E-2</v>
      </c>
      <c r="BN464" s="86">
        <v>-3.1105506515343162E-3</v>
      </c>
      <c r="BO464" s="86">
        <v>1.0963062911115711E-3</v>
      </c>
      <c r="BP464" s="86">
        <v>1.4657568865301901E-2</v>
      </c>
      <c r="BQ464" s="86">
        <v>-9.7714474991719147E-3</v>
      </c>
    </row>
    <row r="465" spans="1:69" x14ac:dyDescent="0.25">
      <c r="A465" s="190">
        <v>650893</v>
      </c>
      <c r="B465" s="86" t="s">
        <v>1636</v>
      </c>
      <c r="C465" s="86" t="s">
        <v>1965</v>
      </c>
      <c r="E465" s="86" t="s">
        <v>1966</v>
      </c>
      <c r="F465" s="86" t="s">
        <v>3268</v>
      </c>
      <c r="G465" s="86" t="s">
        <v>180</v>
      </c>
      <c r="H465" s="86" t="s">
        <v>180</v>
      </c>
      <c r="J465" s="86">
        <v>0</v>
      </c>
      <c r="K465" s="86">
        <v>0</v>
      </c>
      <c r="L465" s="86" t="s">
        <v>2848</v>
      </c>
      <c r="M465" s="86">
        <v>-1.001430615164522E-2</v>
      </c>
      <c r="N465" s="86">
        <v>1.169590643274843E-2</v>
      </c>
      <c r="O465" s="86">
        <v>-1.424501424501423E-2</v>
      </c>
      <c r="P465" s="86">
        <v>-8.9473684210526372E-2</v>
      </c>
      <c r="Q465" s="86">
        <v>-0.15815085158150849</v>
      </c>
      <c r="R465" s="86">
        <v>-0.3066132264529059</v>
      </c>
      <c r="T465" s="86">
        <v>-8.9473684210526372E-2</v>
      </c>
      <c r="U465" s="86">
        <v>-0.18629550321199151</v>
      </c>
      <c r="AC465" s="86">
        <v>-0.1689944134078212</v>
      </c>
      <c r="AD465" s="86">
        <v>-0.29604628736740601</v>
      </c>
      <c r="AE465" s="86">
        <v>-0.24299999999999999</v>
      </c>
      <c r="AK465" s="86">
        <v>-0.42622950819672129</v>
      </c>
      <c r="AL465" s="86">
        <v>-7.9338636308106558E-2</v>
      </c>
      <c r="AM465" s="86">
        <v>-0.1368004373365094</v>
      </c>
      <c r="AN465" s="86">
        <v>-0.28448938820468472</v>
      </c>
      <c r="AP465" s="86">
        <v>0.34252971087238782</v>
      </c>
      <c r="AQ465" s="86">
        <v>0.20816387127093749</v>
      </c>
      <c r="AR465" s="86">
        <v>-0.23249502267617289</v>
      </c>
      <c r="AS465" s="86">
        <v>-0.65860734184031466</v>
      </c>
      <c r="AT465" s="86">
        <v>-0.1236842105263157</v>
      </c>
      <c r="AU465" s="86">
        <v>1.8018018018018059E-2</v>
      </c>
      <c r="AV465" s="86">
        <v>-2.564102564102555E-2</v>
      </c>
      <c r="AW465" s="86">
        <v>1.169590643274843E-2</v>
      </c>
      <c r="BF465" s="86">
        <v>6.4239828693790191E-2</v>
      </c>
      <c r="BG465" s="86">
        <v>4.3259557344064392E-2</v>
      </c>
      <c r="BH465" s="86">
        <v>-4.1465766634522623E-2</v>
      </c>
      <c r="BI465" s="86">
        <v>-6.0362173038229328E-2</v>
      </c>
      <c r="BJ465" s="86">
        <v>-2.2483940042826611E-2</v>
      </c>
      <c r="BK465" s="86">
        <v>6.5717415115005284E-3</v>
      </c>
      <c r="BL465" s="86">
        <v>-6.5288356909684042E-3</v>
      </c>
      <c r="BM465" s="86">
        <v>-9.2004381161007731E-2</v>
      </c>
      <c r="BN465" s="86">
        <v>-4.0840140023337253E-2</v>
      </c>
      <c r="BO465" s="86">
        <v>-6.690997566909973E-2</v>
      </c>
      <c r="BP465" s="86">
        <v>1.694915254237284E-2</v>
      </c>
      <c r="BQ465" s="86">
        <v>-1.5544041450777261E-2</v>
      </c>
    </row>
    <row r="466" spans="1:69" x14ac:dyDescent="0.25">
      <c r="A466" s="190">
        <v>724924</v>
      </c>
      <c r="B466" s="86" t="s">
        <v>1826</v>
      </c>
      <c r="C466" s="86" t="s">
        <v>1967</v>
      </c>
      <c r="E466" s="86" t="s">
        <v>1968</v>
      </c>
      <c r="F466" s="86" t="s">
        <v>3269</v>
      </c>
      <c r="G466" s="86" t="s">
        <v>180</v>
      </c>
      <c r="H466" s="86" t="s">
        <v>180</v>
      </c>
      <c r="J466" s="86">
        <v>0</v>
      </c>
      <c r="K466" s="86">
        <v>0</v>
      </c>
      <c r="L466" s="86" t="s">
        <v>2848</v>
      </c>
      <c r="AD466" s="86">
        <v>-2.4967989756722039E-2</v>
      </c>
      <c r="AK466" s="86">
        <v>-2.4967989756722039E-2</v>
      </c>
      <c r="AM466" s="86">
        <v>0.1154665490406066</v>
      </c>
      <c r="AQ466" s="86">
        <v>0.1233598714228399</v>
      </c>
      <c r="AS466" s="86">
        <v>0.93359964730679068</v>
      </c>
      <c r="BF466" s="86">
        <v>8.6554705356255646E-2</v>
      </c>
      <c r="BG466" s="86">
        <v>-2.4967989756722101E-2</v>
      </c>
      <c r="BH466" s="86">
        <v>-7.3163868305037294E-3</v>
      </c>
      <c r="BI466" s="86">
        <v>-1.7575356704148119E-2</v>
      </c>
      <c r="BJ466" s="86">
        <v>-5.7228046551890073E-2</v>
      </c>
    </row>
    <row r="467" spans="1:69" x14ac:dyDescent="0.25">
      <c r="A467" s="190">
        <v>715347</v>
      </c>
      <c r="B467" s="86" t="s">
        <v>1826</v>
      </c>
      <c r="C467" s="86" t="s">
        <v>1969</v>
      </c>
      <c r="E467" s="86" t="s">
        <v>1970</v>
      </c>
      <c r="F467" s="86" t="s">
        <v>3270</v>
      </c>
      <c r="G467" s="86" t="s">
        <v>180</v>
      </c>
      <c r="H467" s="86" t="s">
        <v>180</v>
      </c>
      <c r="J467" s="86">
        <v>0</v>
      </c>
      <c r="K467" s="86">
        <v>0</v>
      </c>
      <c r="L467" s="86" t="s">
        <v>2848</v>
      </c>
      <c r="U467" s="86">
        <v>-0.28511687754664378</v>
      </c>
      <c r="AC467" s="86">
        <v>-6.4481707317073172E-2</v>
      </c>
      <c r="AD467" s="86">
        <v>-0.33316393942473832</v>
      </c>
      <c r="AE467" s="86">
        <v>-8.0552244735796544E-2</v>
      </c>
      <c r="AK467" s="86">
        <v>-0.39044497417560581</v>
      </c>
      <c r="AL467" s="86">
        <v>0.48664325464556951</v>
      </c>
      <c r="AM467" s="86">
        <v>-0.20044094251698619</v>
      </c>
      <c r="AP467" s="86">
        <v>0.21239227989545181</v>
      </c>
      <c r="AQ467" s="86">
        <v>0.16155746579864341</v>
      </c>
      <c r="AR467" s="86">
        <v>2.2898451784430982</v>
      </c>
      <c r="AS467" s="86">
        <v>-1.2425223316860421</v>
      </c>
      <c r="AT467" s="86">
        <v>-4.6197690115494128E-2</v>
      </c>
      <c r="AU467" s="86">
        <v>4.8592545997798282E-2</v>
      </c>
      <c r="AV467" s="86">
        <v>-1.9835647492206791E-3</v>
      </c>
      <c r="BF467" s="86">
        <v>4.4177568089212922E-2</v>
      </c>
      <c r="BG467" s="86">
        <v>-6.9521462312589821E-2</v>
      </c>
      <c r="BH467" s="86">
        <v>-4.1165434278777169E-2</v>
      </c>
      <c r="BI467" s="86">
        <v>-2.681860036832406E-2</v>
      </c>
      <c r="BJ467" s="86">
        <v>-7.0845653459491453E-2</v>
      </c>
      <c r="BK467" s="86">
        <v>1.5911405295315761E-2</v>
      </c>
      <c r="BL467" s="86">
        <v>-2.9444931712818031E-2</v>
      </c>
      <c r="BM467" s="86">
        <v>-8.3397882778208143E-2</v>
      </c>
      <c r="BN467" s="86">
        <v>-2.6159169550173059E-2</v>
      </c>
      <c r="BO467" s="86">
        <v>-1.8902785673678198E-2</v>
      </c>
      <c r="BP467" s="86">
        <v>2.143995364334339E-2</v>
      </c>
      <c r="BQ467" s="86">
        <v>-3.4887087434858133E-2</v>
      </c>
    </row>
    <row r="468" spans="1:69" x14ac:dyDescent="0.25">
      <c r="A468" s="190">
        <v>705847</v>
      </c>
      <c r="B468" s="86" t="s">
        <v>1409</v>
      </c>
      <c r="C468" s="86" t="s">
        <v>1410</v>
      </c>
      <c r="D468" s="86">
        <v>19</v>
      </c>
      <c r="E468" s="86" t="s">
        <v>2053</v>
      </c>
      <c r="F468" s="86" t="s">
        <v>3271</v>
      </c>
      <c r="G468" s="86" t="s">
        <v>1972</v>
      </c>
      <c r="H468" s="86" t="s">
        <v>1972</v>
      </c>
      <c r="I468" s="86" t="s">
        <v>1973</v>
      </c>
      <c r="J468" s="86">
        <v>0</v>
      </c>
      <c r="K468" s="86">
        <v>0</v>
      </c>
      <c r="L468" s="86" t="s">
        <v>2848</v>
      </c>
      <c r="M468" s="86">
        <v>-1.024140453547928E-2</v>
      </c>
      <c r="N468" s="86">
        <v>6.1973227565692568E-3</v>
      </c>
      <c r="O468" s="86">
        <v>1.297728974294987E-2</v>
      </c>
      <c r="P468" s="86">
        <v>-0.13830803524042051</v>
      </c>
      <c r="Q468" s="86">
        <v>-0.1593662628145387</v>
      </c>
      <c r="R468" s="86">
        <v>-0.33908654237564118</v>
      </c>
      <c r="T468" s="86">
        <v>-0.13830803524042051</v>
      </c>
      <c r="U468" s="86">
        <v>-7.4739736790414457E-2</v>
      </c>
      <c r="AC468" s="86">
        <v>-0.16216511755057411</v>
      </c>
      <c r="AD468" s="86">
        <v>-0.25775462020678991</v>
      </c>
      <c r="AE468" s="86">
        <v>-0.123259550160657</v>
      </c>
      <c r="AK468" s="86">
        <v>-0.37621102336562728</v>
      </c>
      <c r="AL468" s="86">
        <v>-0.36946145437543843</v>
      </c>
      <c r="AM468" s="86">
        <v>-6.832492668293777E-2</v>
      </c>
      <c r="AN468" s="86">
        <v>-0.41235581908487462</v>
      </c>
      <c r="AP468" s="86">
        <v>0.25590011811205909</v>
      </c>
      <c r="AQ468" s="86">
        <v>0.20648445533509199</v>
      </c>
      <c r="AR468" s="86">
        <v>-1.444935913636243</v>
      </c>
      <c r="AS468" s="86">
        <v>-0.33233854412917407</v>
      </c>
      <c r="AT468" s="86">
        <v>-7.9290945759473597E-2</v>
      </c>
      <c r="AU468" s="86">
        <v>-9.2575513027438272E-2</v>
      </c>
      <c r="AV468" s="86">
        <v>6.7382081357623136E-3</v>
      </c>
      <c r="AW468" s="86">
        <v>6.1973227565692568E-3</v>
      </c>
      <c r="BF468" s="86">
        <v>0.12895305440974261</v>
      </c>
      <c r="BG468" s="86">
        <v>3.6711613745106668E-2</v>
      </c>
      <c r="BH468" s="86">
        <v>-7.3004950910463551E-3</v>
      </c>
      <c r="BI468" s="86">
        <v>-2.8233305156382119E-2</v>
      </c>
      <c r="BJ468" s="86">
        <v>-4.9669450243562951E-2</v>
      </c>
      <c r="BK468" s="86">
        <v>1.519450800915334E-2</v>
      </c>
      <c r="BL468" s="86">
        <v>-6.3114236768549992E-3</v>
      </c>
      <c r="BM468" s="86">
        <v>-0.14662916250793939</v>
      </c>
      <c r="BN468" s="86">
        <v>-1.0249051962693431E-2</v>
      </c>
      <c r="BO468" s="86">
        <v>-2.3506264885575279E-2</v>
      </c>
      <c r="BP468" s="86">
        <v>1.866383881230127E-2</v>
      </c>
      <c r="BQ468" s="86">
        <v>-9.5668629100084113E-3</v>
      </c>
    </row>
    <row r="469" spans="1:69" x14ac:dyDescent="0.25">
      <c r="A469" s="190">
        <v>655091</v>
      </c>
      <c r="B469" s="86" t="s">
        <v>1409</v>
      </c>
      <c r="C469" s="86" t="s">
        <v>1410</v>
      </c>
      <c r="D469" s="86">
        <v>19</v>
      </c>
      <c r="E469" s="86" t="s">
        <v>1974</v>
      </c>
      <c r="F469" s="86" t="s">
        <v>3224</v>
      </c>
      <c r="G469" s="86" t="s">
        <v>1972</v>
      </c>
      <c r="H469" s="86" t="s">
        <v>1972</v>
      </c>
      <c r="I469" s="86" t="s">
        <v>1975</v>
      </c>
      <c r="J469" s="86">
        <v>0</v>
      </c>
      <c r="K469" s="86">
        <v>0</v>
      </c>
      <c r="L469" s="86" t="s">
        <v>2848</v>
      </c>
      <c r="M469" s="86">
        <v>6.3465199915380133E-4</v>
      </c>
      <c r="N469" s="86">
        <v>6.382978723404209E-3</v>
      </c>
      <c r="O469" s="86">
        <v>1.6220861531850869E-2</v>
      </c>
      <c r="P469" s="86">
        <v>-9.7930771431295915E-2</v>
      </c>
      <c r="Q469" s="86">
        <v>-0.1022112555755909</v>
      </c>
      <c r="R469" s="86">
        <v>-0.166005465926122</v>
      </c>
      <c r="T469" s="86">
        <v>-9.7930771431295915E-2</v>
      </c>
      <c r="U469" s="86">
        <v>-3.515773470163519E-3</v>
      </c>
      <c r="AC469" s="86">
        <v>-0.13356595909663671</v>
      </c>
      <c r="AD469" s="86">
        <v>-9.5124746539716212E-2</v>
      </c>
      <c r="AE469" s="86">
        <v>-8.8437873082927679E-2</v>
      </c>
      <c r="AK469" s="86">
        <v>-0.2119368773693027</v>
      </c>
      <c r="AL469" s="86">
        <v>-0.28625306510688231</v>
      </c>
      <c r="AM469" s="86">
        <v>-1.7117301383509639E-2</v>
      </c>
      <c r="AN469" s="86">
        <v>-0.30794216923555462</v>
      </c>
      <c r="AP469" s="86">
        <v>0.2130607825616512</v>
      </c>
      <c r="AQ469" s="86">
        <v>0.12860838493599269</v>
      </c>
      <c r="AR469" s="86">
        <v>-1.3449255102233479</v>
      </c>
      <c r="AS469" s="86">
        <v>-0.13541199495358869</v>
      </c>
      <c r="AT469" s="86">
        <v>-5.511585772861638E-2</v>
      </c>
      <c r="AU469" s="86">
        <v>-7.2560298718336802E-2</v>
      </c>
      <c r="AV469" s="86">
        <v>9.7754860887313555E-3</v>
      </c>
      <c r="AW469" s="86">
        <v>6.382978723404209E-3</v>
      </c>
      <c r="BF469" s="86">
        <v>4.2664386164956269E-2</v>
      </c>
      <c r="BG469" s="86">
        <v>1.0024605850724511E-2</v>
      </c>
      <c r="BH469" s="86">
        <v>7.2182622033745147E-3</v>
      </c>
      <c r="BI469" s="86">
        <v>-6.3602974110903432E-3</v>
      </c>
      <c r="BJ469" s="86">
        <v>-2.289938694554627E-2</v>
      </c>
      <c r="BK469" s="86">
        <v>9.8726702343605588E-3</v>
      </c>
      <c r="BL469" s="86">
        <v>1.964367291000468E-2</v>
      </c>
      <c r="BM469" s="86">
        <v>-5.9139784946236618E-2</v>
      </c>
      <c r="BN469" s="86">
        <v>-1.9890130706573532E-3</v>
      </c>
      <c r="BO469" s="86">
        <v>-1.176805542374504E-2</v>
      </c>
      <c r="BP469" s="86">
        <v>1.40209353692502E-2</v>
      </c>
      <c r="BQ469" s="86">
        <v>-3.515773470163519E-3</v>
      </c>
    </row>
    <row r="470" spans="1:69" x14ac:dyDescent="0.25">
      <c r="A470" s="190">
        <v>615985</v>
      </c>
      <c r="B470" s="86" t="s">
        <v>434</v>
      </c>
      <c r="C470" s="86" t="s">
        <v>435</v>
      </c>
      <c r="D470" s="86">
        <v>100</v>
      </c>
      <c r="E470" s="86" t="s">
        <v>1987</v>
      </c>
      <c r="F470" s="86" t="s">
        <v>3272</v>
      </c>
      <c r="G470" s="86" t="s">
        <v>1232</v>
      </c>
      <c r="H470" s="86" t="s">
        <v>1232</v>
      </c>
      <c r="J470" s="86">
        <v>0</v>
      </c>
      <c r="K470" s="86">
        <v>0</v>
      </c>
      <c r="L470" s="86" t="s">
        <v>2848</v>
      </c>
      <c r="M470" s="86">
        <v>9.5976965528277169E-4</v>
      </c>
      <c r="N470" s="86">
        <v>2.0216841933643259E-2</v>
      </c>
      <c r="O470" s="86">
        <v>7.3051530481008431E-2</v>
      </c>
      <c r="P470" s="86">
        <v>-0.1366583885209712</v>
      </c>
      <c r="Q470" s="86">
        <v>-9.436283377957877E-2</v>
      </c>
      <c r="R470" s="86">
        <v>-8.9950552646887671E-2</v>
      </c>
      <c r="T470" s="86">
        <v>-0.1366583885209712</v>
      </c>
      <c r="U470" s="86">
        <v>0.21285140562248989</v>
      </c>
      <c r="V470" s="86">
        <v>0.2103291139240506</v>
      </c>
      <c r="AC470" s="86">
        <v>-0.28777978590296133</v>
      </c>
      <c r="AD470" s="86">
        <v>-7.6404020524355104E-2</v>
      </c>
      <c r="AE470" s="86">
        <v>-0.1009552042160736</v>
      </c>
      <c r="AF470" s="86">
        <v>-1.319999999999999E-2</v>
      </c>
      <c r="AK470" s="86">
        <v>-0.30123439950896808</v>
      </c>
      <c r="AL470" s="86">
        <v>-0.36549128218434312</v>
      </c>
      <c r="AM470" s="86">
        <v>0.12170927255973089</v>
      </c>
      <c r="AN470" s="86">
        <v>-0.40832805481791767</v>
      </c>
      <c r="AP470" s="86">
        <v>0.48316507875015169</v>
      </c>
      <c r="AQ470" s="86">
        <v>0.21403376652097419</v>
      </c>
      <c r="AR470" s="86">
        <v>-0.75706857730487509</v>
      </c>
      <c r="AS470" s="86">
        <v>0.56725374666244999</v>
      </c>
      <c r="AT470" s="86">
        <v>-7.2847682119205226E-2</v>
      </c>
      <c r="AU470" s="86">
        <v>-0.15580357142857151</v>
      </c>
      <c r="AV470" s="86">
        <v>5.1787704707193738E-2</v>
      </c>
      <c r="AW470" s="86">
        <v>2.0216841933643259E-2</v>
      </c>
      <c r="BF470" s="86">
        <v>6.1328647925033453E-2</v>
      </c>
      <c r="BG470" s="86">
        <v>7.7966101694915357E-2</v>
      </c>
      <c r="BH470" s="86">
        <v>3.9491004826679443E-3</v>
      </c>
      <c r="BI470" s="86">
        <v>-3.6276223776223859E-2</v>
      </c>
      <c r="BJ470" s="86">
        <v>2.4792139077853381E-2</v>
      </c>
      <c r="BK470" s="86">
        <v>3.5624723410532473E-2</v>
      </c>
      <c r="BL470" s="86">
        <v>7.1932198561355243E-3</v>
      </c>
      <c r="BM470" s="86">
        <v>-6.8731438268985978E-2</v>
      </c>
      <c r="BN470" s="86">
        <v>8.759763486385852E-3</v>
      </c>
      <c r="BO470" s="86">
        <v>-1.592010999348703E-2</v>
      </c>
      <c r="BP470" s="86">
        <v>7.1990587543201645E-2</v>
      </c>
      <c r="BQ470" s="86">
        <v>-1.138921093909839E-2</v>
      </c>
    </row>
    <row r="471" spans="1:69" x14ac:dyDescent="0.25">
      <c r="A471" s="190">
        <v>687955</v>
      </c>
      <c r="B471" s="86" t="s">
        <v>2031</v>
      </c>
      <c r="C471" s="86" t="s">
        <v>1988</v>
      </c>
      <c r="D471" s="86" t="s">
        <v>2775</v>
      </c>
      <c r="E471" s="86" t="s">
        <v>1989</v>
      </c>
      <c r="F471" s="86" t="s">
        <v>3273</v>
      </c>
      <c r="G471" s="86" t="s">
        <v>515</v>
      </c>
      <c r="H471" s="86" t="s">
        <v>515</v>
      </c>
      <c r="I471" s="86" t="s">
        <v>1990</v>
      </c>
      <c r="J471" s="86">
        <v>0</v>
      </c>
      <c r="K471" s="86">
        <v>0</v>
      </c>
      <c r="L471" s="86" t="s">
        <v>2848</v>
      </c>
      <c r="U471" s="86">
        <v>7.8657968313140758E-2</v>
      </c>
      <c r="AC471" s="86">
        <v>-3.7086985839514162E-3</v>
      </c>
      <c r="AD471" s="86">
        <v>-1.2674825174825139E-2</v>
      </c>
      <c r="AE471" s="86">
        <v>-9.9601593625509152E-4</v>
      </c>
      <c r="AK471" s="86">
        <v>-1.2674825174825139E-2</v>
      </c>
      <c r="AL471" s="86">
        <v>0.11444219848163591</v>
      </c>
      <c r="AM471" s="86">
        <v>0.1066267365899318</v>
      </c>
      <c r="AP471" s="86">
        <v>2.3932593385848681E-2</v>
      </c>
      <c r="AQ471" s="86">
        <v>2.137638134654854E-2</v>
      </c>
      <c r="AR471" s="86">
        <v>4.7694113234170947</v>
      </c>
      <c r="AS471" s="86">
        <v>4.9741309475033137</v>
      </c>
      <c r="AT471" s="86">
        <v>3.888024883359265E-3</v>
      </c>
      <c r="AU471" s="86">
        <v>1.2479559342456261E-2</v>
      </c>
      <c r="AV471" s="86">
        <v>4.6531302876480218E-3</v>
      </c>
      <c r="BF471" s="86">
        <v>1.30475302889097E-2</v>
      </c>
      <c r="BG471" s="86">
        <v>7.3597056117755688E-3</v>
      </c>
      <c r="BH471" s="86">
        <v>1.2785388127853899E-2</v>
      </c>
      <c r="BI471" s="86">
        <v>9.4679891794409166E-3</v>
      </c>
      <c r="BJ471" s="86">
        <v>1.965163019205018E-3</v>
      </c>
      <c r="BK471" s="86">
        <v>9.9848444325578711E-3</v>
      </c>
      <c r="BL471" s="86">
        <v>9.7095948450864888E-4</v>
      </c>
      <c r="BM471" s="86">
        <v>3.8800705467374459E-3</v>
      </c>
      <c r="BN471" s="86">
        <v>4.9191848208010036E-3</v>
      </c>
      <c r="BO471" s="86">
        <v>-9.7027972027970977E-3</v>
      </c>
      <c r="BP471" s="86">
        <v>7.8559449201165421E-3</v>
      </c>
      <c r="BQ471" s="86">
        <v>8.7153564580790821E-3</v>
      </c>
    </row>
    <row r="472" spans="1:69" x14ac:dyDescent="0.25">
      <c r="A472" s="190">
        <v>367063</v>
      </c>
      <c r="B472" s="86" t="s">
        <v>553</v>
      </c>
      <c r="C472" s="86" t="s">
        <v>1993</v>
      </c>
      <c r="D472" s="86">
        <v>800</v>
      </c>
      <c r="E472" s="86" t="s">
        <v>1994</v>
      </c>
      <c r="F472" s="86" t="s">
        <v>3274</v>
      </c>
      <c r="G472" s="86" t="s">
        <v>180</v>
      </c>
      <c r="H472" s="86" t="s">
        <v>180</v>
      </c>
      <c r="J472" s="86">
        <v>0</v>
      </c>
      <c r="K472" s="86">
        <v>0</v>
      </c>
      <c r="L472" s="86" t="s">
        <v>2848</v>
      </c>
      <c r="M472" s="86">
        <v>-8.939974457215949E-3</v>
      </c>
      <c r="N472" s="86">
        <v>6.0501296456352271E-3</v>
      </c>
      <c r="O472" s="86">
        <v>1.9710906701708279E-2</v>
      </c>
      <c r="P472" s="86">
        <v>3.7433155080213831E-2</v>
      </c>
      <c r="Q472" s="86">
        <v>-1.230377598642363E-2</v>
      </c>
      <c r="R472" s="86">
        <v>-0.105303612605688</v>
      </c>
      <c r="S472" s="86">
        <v>-0.101851851851852</v>
      </c>
      <c r="T472" s="86">
        <v>3.7433155080213831E-2</v>
      </c>
      <c r="U472" s="86">
        <v>-0.14449104079298511</v>
      </c>
      <c r="V472" s="86">
        <v>-0.1886792452830188</v>
      </c>
      <c r="W472" s="86">
        <v>0.26141240733515397</v>
      </c>
      <c r="X472" s="86">
        <v>0.651417525773196</v>
      </c>
      <c r="Y472" s="86">
        <v>0.658119658119658</v>
      </c>
      <c r="AC472" s="86">
        <v>-6.1020036429872637E-2</v>
      </c>
      <c r="AD472" s="86">
        <v>-0.19780621572212059</v>
      </c>
      <c r="AE472" s="86">
        <v>-0.16170634920634919</v>
      </c>
      <c r="AF472" s="86">
        <v>-0.13181504485852319</v>
      </c>
      <c r="AG472" s="86">
        <v>-0.13432017543859651</v>
      </c>
      <c r="AH472" s="86">
        <v>-6.7030397505845565E-2</v>
      </c>
      <c r="AI472" s="86">
        <v>-0.1122840690978887</v>
      </c>
      <c r="AK472" s="86">
        <v>-0.39530791788856312</v>
      </c>
      <c r="AL472" s="86">
        <v>0.29346318889194373</v>
      </c>
      <c r="AM472" s="86">
        <v>0.16459273965366439</v>
      </c>
      <c r="AN472" s="86">
        <v>0.14025094460805981</v>
      </c>
      <c r="AP472" s="86">
        <v>0.16905668005699159</v>
      </c>
      <c r="AQ472" s="86">
        <v>0.16654278622666011</v>
      </c>
      <c r="AR472" s="86">
        <v>1.7341247456455491</v>
      </c>
      <c r="AS472" s="86">
        <v>0.98650278878865016</v>
      </c>
      <c r="AT472" s="86">
        <v>-4.2780748663101657E-2</v>
      </c>
      <c r="AU472" s="86">
        <v>4.8417132216014742E-2</v>
      </c>
      <c r="AV472" s="86">
        <v>1.357862461673243E-2</v>
      </c>
      <c r="AW472" s="86">
        <v>6.0501296456352271E-3</v>
      </c>
      <c r="BF472" s="86">
        <v>3.2405642394205181E-2</v>
      </c>
      <c r="BG472" s="86">
        <v>-1.4401772525849401E-2</v>
      </c>
      <c r="BH472" s="86">
        <v>-3.1472461596103403E-2</v>
      </c>
      <c r="BI472" s="86">
        <v>-2.0116054158607399E-2</v>
      </c>
      <c r="BJ472" s="86">
        <v>-2.566127121989736E-2</v>
      </c>
      <c r="BK472" s="86">
        <v>9.3192868719611521E-3</v>
      </c>
      <c r="BL472" s="86">
        <v>3.211561621838666E-3</v>
      </c>
      <c r="BM472" s="86">
        <v>-5.9223689475790382E-2</v>
      </c>
      <c r="BN472" s="86">
        <v>-2.3612261806130849E-2</v>
      </c>
      <c r="BO472" s="86">
        <v>-3.4365719134493163E-2</v>
      </c>
      <c r="BP472" s="86">
        <v>1.3620386643233839E-2</v>
      </c>
      <c r="BQ472" s="86">
        <v>-2.0942408376963151E-2</v>
      </c>
    </row>
    <row r="473" spans="1:69" x14ac:dyDescent="0.25">
      <c r="A473" s="190">
        <v>458009</v>
      </c>
      <c r="B473" s="86" t="s">
        <v>1995</v>
      </c>
      <c r="C473" s="86" t="s">
        <v>1996</v>
      </c>
      <c r="D473" s="86" t="s">
        <v>1997</v>
      </c>
      <c r="E473" s="86" t="s">
        <v>1998</v>
      </c>
      <c r="F473" s="86" t="s">
        <v>3275</v>
      </c>
      <c r="G473" s="86" t="s">
        <v>180</v>
      </c>
      <c r="H473" s="86" t="s">
        <v>180</v>
      </c>
      <c r="I473" s="86" t="s">
        <v>1999</v>
      </c>
      <c r="J473" s="86">
        <v>0</v>
      </c>
      <c r="K473" s="86">
        <v>0</v>
      </c>
      <c r="L473" s="86" t="s">
        <v>2848</v>
      </c>
      <c r="M473" s="86">
        <v>2.0015933081059641E-2</v>
      </c>
      <c r="N473" s="86">
        <v>1.355630318622603E-2</v>
      </c>
      <c r="O473" s="86">
        <v>7.798358240370451E-2</v>
      </c>
      <c r="P473" s="86">
        <v>6.3600020767353715E-2</v>
      </c>
      <c r="Q473" s="86">
        <v>1.6321873294637079E-2</v>
      </c>
      <c r="R473" s="86">
        <v>-4.1097172814079763E-2</v>
      </c>
      <c r="S473" s="86">
        <v>0.53315371950306822</v>
      </c>
      <c r="T473" s="86">
        <v>6.3600020767353715E-2</v>
      </c>
      <c r="U473" s="86">
        <v>0.1226321617998485</v>
      </c>
      <c r="V473" s="86">
        <v>8.9125880784612477E-2</v>
      </c>
      <c r="W473" s="86">
        <v>0.2312802876348288</v>
      </c>
      <c r="AC473" s="86">
        <v>-9.5869588007128553E-2</v>
      </c>
      <c r="AD473" s="86">
        <v>-0.135414750781681</v>
      </c>
      <c r="AE473" s="86">
        <v>-0.1147316375766963</v>
      </c>
      <c r="AF473" s="86">
        <v>-6.2271864505767223E-2</v>
      </c>
      <c r="AG473" s="86">
        <v>-7.8981818181818209E-2</v>
      </c>
      <c r="AK473" s="86">
        <v>-0.20686959720434051</v>
      </c>
      <c r="AL473" s="86">
        <v>0.39511153946411032</v>
      </c>
      <c r="AM473" s="86">
        <v>0.20781489809452761</v>
      </c>
      <c r="AN473" s="86">
        <v>0.24634110451623631</v>
      </c>
      <c r="AP473" s="86">
        <v>0.26918837159424769</v>
      </c>
      <c r="AQ473" s="86">
        <v>0.18287947377335331</v>
      </c>
      <c r="AR473" s="86">
        <v>1.4666819392584589</v>
      </c>
      <c r="AS473" s="86">
        <v>1.1347204649291369</v>
      </c>
      <c r="AT473" s="86">
        <v>-1.8067597736358462E-2</v>
      </c>
      <c r="AU473" s="86">
        <v>9.5172632580764471E-4</v>
      </c>
      <c r="AV473" s="86">
        <v>6.3565565144179992E-2</v>
      </c>
      <c r="AW473" s="86">
        <v>1.355630318622603E-2</v>
      </c>
      <c r="BF473" s="86">
        <v>7.7810806084979811E-2</v>
      </c>
      <c r="BG473" s="86">
        <v>0.1167531905688948</v>
      </c>
      <c r="BH473" s="86">
        <v>3.2734492276403022E-2</v>
      </c>
      <c r="BI473" s="86">
        <v>-1.627045529141458E-2</v>
      </c>
      <c r="BJ473" s="86">
        <v>-9.5805529075309037E-3</v>
      </c>
      <c r="BK473" s="86">
        <v>3.4313489580826813E-2</v>
      </c>
      <c r="BL473" s="86">
        <v>-4.2341336311185751E-3</v>
      </c>
      <c r="BM473" s="86">
        <v>-8.2052240549506994E-2</v>
      </c>
      <c r="BN473" s="86">
        <v>8.9378817220309159E-4</v>
      </c>
      <c r="BO473" s="86">
        <v>1.35932926526765E-2</v>
      </c>
      <c r="BP473" s="86">
        <v>-8.8101414517149923E-4</v>
      </c>
      <c r="BQ473" s="86">
        <v>-4.8745555116554762E-2</v>
      </c>
    </row>
    <row r="474" spans="1:69" x14ac:dyDescent="0.25">
      <c r="A474" s="190">
        <v>425527</v>
      </c>
      <c r="B474" s="86" t="s">
        <v>2002</v>
      </c>
      <c r="C474" s="86" t="s">
        <v>2003</v>
      </c>
      <c r="E474" s="86" t="s">
        <v>2004</v>
      </c>
      <c r="F474" s="86" t="s">
        <v>3276</v>
      </c>
      <c r="G474" s="86" t="s">
        <v>420</v>
      </c>
      <c r="H474" s="86" t="s">
        <v>2005</v>
      </c>
      <c r="I474" s="86" t="s">
        <v>2005</v>
      </c>
      <c r="J474" s="86">
        <v>0</v>
      </c>
      <c r="K474" s="86">
        <v>0</v>
      </c>
      <c r="L474" s="86" t="s">
        <v>2848</v>
      </c>
      <c r="V474" s="86">
        <v>-8.7168621267369573E-2</v>
      </c>
      <c r="W474" s="86">
        <v>0.77271139063591887</v>
      </c>
      <c r="X474" s="86">
        <v>9.2423948847122572E-2</v>
      </c>
      <c r="AD474" s="86">
        <v>-4.944061751917532E-2</v>
      </c>
      <c r="AE474" s="86">
        <v>-0.13453662253547971</v>
      </c>
      <c r="AF474" s="86">
        <v>-8.1863332762459246E-2</v>
      </c>
      <c r="AG474" s="86">
        <v>-6.0527533549282857E-2</v>
      </c>
      <c r="AH474" s="86">
        <v>-6.3534847901424137E-3</v>
      </c>
      <c r="AK474" s="86">
        <v>-0.13453662253547971</v>
      </c>
      <c r="AM474" s="86">
        <v>0.18621898521440119</v>
      </c>
      <c r="AQ474" s="86">
        <v>0.15512343235924081</v>
      </c>
      <c r="AS474" s="86">
        <v>1.198536970194197</v>
      </c>
      <c r="BF474" s="86">
        <v>7.9082321187584403E-2</v>
      </c>
      <c r="BG474" s="86">
        <v>1.000500250125058E-2</v>
      </c>
      <c r="BH474" s="86">
        <v>-6.884596334819193E-3</v>
      </c>
    </row>
    <row r="475" spans="1:69" x14ac:dyDescent="0.25">
      <c r="A475" s="190">
        <v>497179</v>
      </c>
      <c r="B475" s="86" t="s">
        <v>2002</v>
      </c>
      <c r="C475" s="86" t="s">
        <v>2003</v>
      </c>
      <c r="E475" s="86" t="s">
        <v>2006</v>
      </c>
      <c r="F475" s="86" t="s">
        <v>3277</v>
      </c>
      <c r="G475" s="86" t="s">
        <v>420</v>
      </c>
      <c r="H475" s="86" t="s">
        <v>2007</v>
      </c>
      <c r="I475" s="86" t="s">
        <v>2007</v>
      </c>
      <c r="J475" s="86">
        <v>0</v>
      </c>
      <c r="K475" s="86">
        <v>0</v>
      </c>
      <c r="L475" s="86" t="s">
        <v>2848</v>
      </c>
      <c r="U475" s="86">
        <v>0.16836128840730291</v>
      </c>
      <c r="V475" s="86">
        <v>0.20821377331420379</v>
      </c>
      <c r="W475" s="86">
        <v>0.29734760353652862</v>
      </c>
      <c r="X475" s="86">
        <v>0.10367850035308469</v>
      </c>
      <c r="Y475" s="86">
        <v>0.3327344284736482</v>
      </c>
      <c r="AC475" s="86">
        <v>-1.831390025028931E-3</v>
      </c>
      <c r="AD475" s="86">
        <v>-8.3147636944157759E-3</v>
      </c>
      <c r="AE475" s="86">
        <v>-9.4839849980601978E-3</v>
      </c>
      <c r="AF475" s="86">
        <v>-1.4876778200761401E-2</v>
      </c>
      <c r="AG475" s="86">
        <v>-1.557489693082907E-2</v>
      </c>
      <c r="AH475" s="86">
        <v>-1.687174933400987E-2</v>
      </c>
      <c r="AI475" s="86">
        <v>-1.8312450714097889E-2</v>
      </c>
      <c r="AK475" s="86">
        <v>-1.918231791113139E-2</v>
      </c>
      <c r="AL475" s="86">
        <v>0.26640153780119352</v>
      </c>
      <c r="AM475" s="86">
        <v>0.228368612587559</v>
      </c>
      <c r="AP475" s="86">
        <v>2.0404779798159689E-2</v>
      </c>
      <c r="AQ475" s="86">
        <v>7.0239641868769603E-2</v>
      </c>
      <c r="AR475" s="86">
        <v>13.04124444590974</v>
      </c>
      <c r="AS475" s="86">
        <v>3.2470381387370528</v>
      </c>
      <c r="AT475" s="86">
        <v>1.4959504525964951E-2</v>
      </c>
      <c r="AU475" s="86">
        <v>1.771185379897355E-2</v>
      </c>
      <c r="BF475" s="86">
        <v>5.5291672851418561E-3</v>
      </c>
      <c r="BG475" s="86">
        <v>1.509392183636549E-2</v>
      </c>
      <c r="BH475" s="86">
        <v>2.021377154075488E-2</v>
      </c>
      <c r="BI475" s="86">
        <v>1.860166773572813E-2</v>
      </c>
      <c r="BJ475" s="86">
        <v>1.878673383711171E-2</v>
      </c>
      <c r="BK475" s="86">
        <v>8.516191064867229E-3</v>
      </c>
      <c r="BL475" s="86">
        <v>9.9084068235213429E-3</v>
      </c>
      <c r="BM475" s="86">
        <v>1.021577882670255E-2</v>
      </c>
      <c r="BN475" s="86">
        <v>8.4447572132300142E-3</v>
      </c>
      <c r="BO475" s="86">
        <v>3.4891835310537629E-3</v>
      </c>
      <c r="BP475" s="86">
        <v>1.387509106563356E-2</v>
      </c>
      <c r="BQ475" s="86">
        <v>2.506918443757122E-2</v>
      </c>
    </row>
    <row r="476" spans="1:69" x14ac:dyDescent="0.25">
      <c r="A476" s="190">
        <v>473459</v>
      </c>
      <c r="B476" s="86" t="s">
        <v>2002</v>
      </c>
      <c r="C476" s="86" t="s">
        <v>2003</v>
      </c>
      <c r="E476" s="86" t="s">
        <v>2008</v>
      </c>
      <c r="F476" s="86" t="s">
        <v>3278</v>
      </c>
      <c r="G476" s="86" t="s">
        <v>420</v>
      </c>
      <c r="H476" s="86" t="s">
        <v>1861</v>
      </c>
      <c r="I476" s="86" t="s">
        <v>1861</v>
      </c>
      <c r="J476" s="86">
        <v>0</v>
      </c>
      <c r="K476" s="86">
        <v>0</v>
      </c>
      <c r="L476" s="86" t="s">
        <v>2848</v>
      </c>
      <c r="M476" s="86">
        <v>9.4019637012792145E-3</v>
      </c>
      <c r="N476" s="86">
        <v>1.4897690558812959E-2</v>
      </c>
      <c r="O476" s="86">
        <v>2.2236953115583939E-2</v>
      </c>
      <c r="R476" s="86">
        <v>-2.1459475050475959E-2</v>
      </c>
      <c r="S476" s="86">
        <v>0.52298437780571017</v>
      </c>
      <c r="V476" s="86">
        <v>4.4085523267359587E-2</v>
      </c>
      <c r="W476" s="86">
        <v>0.40674178228885349</v>
      </c>
      <c r="AC476" s="86">
        <v>9.4019637012792701E-3</v>
      </c>
      <c r="AD476" s="86">
        <v>-3.9746178252091119E-2</v>
      </c>
      <c r="AE476" s="86">
        <v>-5.8631132646880683E-2</v>
      </c>
      <c r="AF476" s="86">
        <v>-6.8223781388478455E-2</v>
      </c>
      <c r="AG476" s="86">
        <v>-5.9676129548180697E-2</v>
      </c>
      <c r="AK476" s="86">
        <v>-9.162091620916199E-2</v>
      </c>
      <c r="AL476" s="86">
        <v>0.25690323274959281</v>
      </c>
      <c r="AM476" s="86">
        <v>0.19221820808426121</v>
      </c>
      <c r="AP476" s="86">
        <v>8.4935943675177497E-2</v>
      </c>
      <c r="AQ476" s="86">
        <v>0.1050077606733416</v>
      </c>
      <c r="AR476" s="86">
        <v>3.0211640096977401</v>
      </c>
      <c r="AS476" s="86">
        <v>1.8276781665010009</v>
      </c>
      <c r="AV476" s="86">
        <v>7.2315294684826004E-3</v>
      </c>
      <c r="AW476" s="86">
        <v>1.4897690558812959E-2</v>
      </c>
      <c r="BF476" s="86">
        <v>6.1941292081405093E-2</v>
      </c>
      <c r="BG476" s="86">
        <v>1.086567164179097E-2</v>
      </c>
      <c r="BH476" s="86">
        <v>1.7009213323883721E-2</v>
      </c>
      <c r="BI476" s="86">
        <v>-7.0267131242740533E-3</v>
      </c>
      <c r="BJ476" s="86">
        <v>-2.3393180887770759E-3</v>
      </c>
      <c r="BK476" s="86">
        <v>1.6823963890028711E-2</v>
      </c>
    </row>
    <row r="477" spans="1:69" x14ac:dyDescent="0.25">
      <c r="A477" s="190">
        <v>517951</v>
      </c>
      <c r="B477" s="86" t="s">
        <v>2009</v>
      </c>
      <c r="C477" s="86" t="s">
        <v>1066</v>
      </c>
      <c r="E477" s="86" t="s">
        <v>2010</v>
      </c>
      <c r="F477" s="86" t="s">
        <v>3101</v>
      </c>
      <c r="G477" s="86" t="s">
        <v>113</v>
      </c>
      <c r="H477" s="86" t="s">
        <v>2670</v>
      </c>
      <c r="I477" s="86" t="s">
        <v>2011</v>
      </c>
      <c r="J477" s="86">
        <v>0</v>
      </c>
      <c r="K477" s="86">
        <v>0</v>
      </c>
      <c r="L477" s="86" t="s">
        <v>2848</v>
      </c>
      <c r="M477" s="86">
        <v>1.202574525745259E-2</v>
      </c>
      <c r="N477" s="86">
        <v>2.5927197802197769E-2</v>
      </c>
      <c r="O477" s="86">
        <v>4.9903356176418827E-2</v>
      </c>
      <c r="P477" s="86">
        <v>-4.9550624353773998E-2</v>
      </c>
      <c r="Q477" s="86">
        <v>-8.4571778765129335E-2</v>
      </c>
      <c r="R477" s="86">
        <v>-0.14041145158969939</v>
      </c>
      <c r="S477" s="86">
        <v>0.22727739550169471</v>
      </c>
      <c r="T477" s="86">
        <v>-4.9550624353773998E-2</v>
      </c>
      <c r="U477" s="86">
        <v>2.3866348448708941E-4</v>
      </c>
      <c r="V477" s="86">
        <v>0.1034058988764044</v>
      </c>
      <c r="W477" s="86">
        <v>0.1389722055588882</v>
      </c>
      <c r="AC477" s="86">
        <v>-0.18758665687953671</v>
      </c>
      <c r="AD477" s="86">
        <v>-0.12330138749821209</v>
      </c>
      <c r="AE477" s="86">
        <v>-0.16630747126436779</v>
      </c>
      <c r="AF477" s="86">
        <v>-9.2939901642077133E-2</v>
      </c>
      <c r="AG477" s="86">
        <v>-6.0006000600064499E-4</v>
      </c>
      <c r="AK477" s="86">
        <v>-0.28758403661850962</v>
      </c>
      <c r="AL477" s="86">
        <v>-4.7031821203123103E-2</v>
      </c>
      <c r="AM477" s="86">
        <v>7.0443043028546315E-2</v>
      </c>
      <c r="AN477" s="86">
        <v>-0.16598288429460781</v>
      </c>
      <c r="AP477" s="86">
        <v>0.33922992768639132</v>
      </c>
      <c r="AQ477" s="86">
        <v>0.17658360777688331</v>
      </c>
      <c r="AR477" s="86">
        <v>-0.13952082033077651</v>
      </c>
      <c r="AS477" s="86">
        <v>0.39723520956001712</v>
      </c>
      <c r="AT477" s="86">
        <v>-0.1068161934303667</v>
      </c>
      <c r="AU477" s="86">
        <v>-4.1852181656276688E-3</v>
      </c>
      <c r="AV477" s="86">
        <v>2.3370233702336929E-2</v>
      </c>
      <c r="AW477" s="86">
        <v>2.5927197802197769E-2</v>
      </c>
      <c r="BF477" s="86">
        <v>5.3778838504375592E-2</v>
      </c>
      <c r="BG477" s="86">
        <v>3.3821531028234819E-2</v>
      </c>
      <c r="BH477" s="86">
        <v>7.3024682342648362E-4</v>
      </c>
      <c r="BI477" s="86">
        <v>-1.671044950379463E-2</v>
      </c>
      <c r="BJ477" s="86">
        <v>-1.3358070500927299E-3</v>
      </c>
      <c r="BK477" s="86">
        <v>3.7155383815115068E-3</v>
      </c>
      <c r="BL477" s="86">
        <v>2.176649144887843E-2</v>
      </c>
      <c r="BM477" s="86">
        <v>-7.0502137526266329E-2</v>
      </c>
      <c r="BN477" s="86">
        <v>-6.9983264871444906E-3</v>
      </c>
      <c r="BO477" s="86">
        <v>-2.5509422399264459E-2</v>
      </c>
      <c r="BP477" s="86">
        <v>6.9963053219086468E-3</v>
      </c>
      <c r="BQ477" s="86">
        <v>-1.588916718847844E-2</v>
      </c>
    </row>
    <row r="478" spans="1:69" x14ac:dyDescent="0.25">
      <c r="A478" s="190">
        <v>695852</v>
      </c>
      <c r="B478" s="86" t="s">
        <v>2009</v>
      </c>
      <c r="C478" s="86" t="s">
        <v>1066</v>
      </c>
      <c r="E478" s="86" t="s">
        <v>2012</v>
      </c>
      <c r="F478" s="86" t="s">
        <v>3279</v>
      </c>
      <c r="G478" s="86" t="s">
        <v>113</v>
      </c>
      <c r="H478" s="86" t="s">
        <v>2674</v>
      </c>
      <c r="I478" s="86" t="s">
        <v>2011</v>
      </c>
      <c r="J478" s="86">
        <v>0</v>
      </c>
      <c r="K478" s="86">
        <v>0</v>
      </c>
      <c r="L478" s="86" t="s">
        <v>2848</v>
      </c>
      <c r="M478" s="86">
        <v>6.6448206808666921E-3</v>
      </c>
      <c r="N478" s="86">
        <v>2.0391216091529829E-2</v>
      </c>
      <c r="O478" s="86">
        <v>7.2543885171176603E-2</v>
      </c>
      <c r="P478" s="86">
        <v>-6.4619808847162119E-2</v>
      </c>
      <c r="Q478" s="86">
        <v>-5.3961687202086486E-3</v>
      </c>
      <c r="R478" s="86">
        <v>-3.3726518130187788E-2</v>
      </c>
      <c r="T478" s="86">
        <v>-6.4619808847162119E-2</v>
      </c>
      <c r="U478" s="86">
        <v>0.18812179680434121</v>
      </c>
      <c r="AC478" s="86">
        <v>-0.2064439140811456</v>
      </c>
      <c r="AD478" s="86">
        <v>-7.4539582787815251E-2</v>
      </c>
      <c r="AE478" s="86">
        <v>-9.3799999999999994E-2</v>
      </c>
      <c r="AK478" s="86">
        <v>-0.21255180580224969</v>
      </c>
      <c r="AL478" s="86">
        <v>-0.15135909589881069</v>
      </c>
      <c r="AM478" s="86">
        <v>8.6628879060843156E-2</v>
      </c>
      <c r="AN478" s="86">
        <v>-0.21225380159136409</v>
      </c>
      <c r="AP478" s="86">
        <v>0.39247581397536208</v>
      </c>
      <c r="AQ478" s="86">
        <v>0.21218124845488009</v>
      </c>
      <c r="AR478" s="86">
        <v>-0.38641084899250178</v>
      </c>
      <c r="AS478" s="86">
        <v>0.40687413756437152</v>
      </c>
      <c r="AT478" s="86">
        <v>-6.9610082043474408E-2</v>
      </c>
      <c r="AU478" s="86">
        <v>-7.2818181818181893E-2</v>
      </c>
      <c r="AV478" s="86">
        <v>5.1110464552419847E-2</v>
      </c>
      <c r="AW478" s="86">
        <v>2.0391216091529829E-2</v>
      </c>
      <c r="BF478" s="86">
        <v>4.5925032660034233E-2</v>
      </c>
      <c r="BG478" s="86">
        <v>6.9657955418908513E-2</v>
      </c>
      <c r="BH478" s="86">
        <v>7.6349591305129314E-3</v>
      </c>
      <c r="BI478" s="86">
        <v>-3.3963273310750441E-2</v>
      </c>
      <c r="BJ478" s="86">
        <v>1.1350004613823071E-2</v>
      </c>
      <c r="BK478" s="86">
        <v>2.481751824817513E-2</v>
      </c>
      <c r="BL478" s="86">
        <v>7.5676638176638278E-3</v>
      </c>
      <c r="BM478" s="86">
        <v>-6.3090925156843558E-2</v>
      </c>
      <c r="BN478" s="86">
        <v>3.5987404408466261E-4</v>
      </c>
      <c r="BO478" s="86">
        <v>-4.3169349761670306E-3</v>
      </c>
      <c r="BP478" s="86">
        <v>5.9073254448559487E-2</v>
      </c>
      <c r="BQ478" s="86">
        <v>8.4652501481419229E-4</v>
      </c>
    </row>
    <row r="479" spans="1:69" x14ac:dyDescent="0.25">
      <c r="A479" s="190">
        <v>193904</v>
      </c>
      <c r="B479" s="86" t="s">
        <v>2009</v>
      </c>
      <c r="C479" s="86" t="s">
        <v>1066</v>
      </c>
      <c r="E479" s="86" t="s">
        <v>2013</v>
      </c>
      <c r="F479" s="86" t="s">
        <v>3280</v>
      </c>
      <c r="G479" s="86" t="s">
        <v>474</v>
      </c>
      <c r="H479" s="86" t="s">
        <v>2014</v>
      </c>
      <c r="J479" s="86">
        <v>0</v>
      </c>
      <c r="K479" s="86">
        <v>0</v>
      </c>
      <c r="L479" s="86" t="s">
        <v>2848</v>
      </c>
      <c r="M479" s="86">
        <v>5.7931714532231124E-3</v>
      </c>
      <c r="N479" s="86">
        <v>-7.3475385745780386E-4</v>
      </c>
      <c r="O479" s="86">
        <v>-8.6560364464692841E-3</v>
      </c>
      <c r="P479" s="86">
        <v>-4.7118584690839072E-2</v>
      </c>
      <c r="Q479" s="86">
        <v>1.1810657490932691E-2</v>
      </c>
      <c r="R479" s="86">
        <v>0.34448243193145772</v>
      </c>
      <c r="S479" s="86">
        <v>1.0248138957816371</v>
      </c>
      <c r="T479" s="86">
        <v>-4.7118584690839072E-2</v>
      </c>
      <c r="U479" s="86">
        <v>0.32741716721565578</v>
      </c>
      <c r="V479" s="86">
        <v>0.60199900670474293</v>
      </c>
      <c r="W479" s="86">
        <v>2.749250494354771E-2</v>
      </c>
      <c r="X479" s="86">
        <v>9.6293706293706371E-2</v>
      </c>
      <c r="Y479" s="86">
        <v>5.2244297277409757E-2</v>
      </c>
      <c r="Z479" s="86">
        <v>4.4581091468101519E-2</v>
      </c>
      <c r="AA479" s="86">
        <v>-6.8702290076336769E-3</v>
      </c>
      <c r="AC479" s="86">
        <v>-7.2667523931990219E-2</v>
      </c>
      <c r="AD479" s="86">
        <v>-0.13203479576399391</v>
      </c>
      <c r="AE479" s="86">
        <v>-0.14074811672006241</v>
      </c>
      <c r="AF479" s="86">
        <v>-3.4536891679748778E-2</v>
      </c>
      <c r="AG479" s="86">
        <v>-2.2968197879858598E-2</v>
      </c>
      <c r="AH479" s="86">
        <v>-2.9428251121076259E-2</v>
      </c>
      <c r="AI479" s="86">
        <v>-6.512301013024592E-2</v>
      </c>
      <c r="AJ479" s="86">
        <v>-0.12213225371120109</v>
      </c>
      <c r="AK479" s="86">
        <v>-0.1744667074355192</v>
      </c>
      <c r="AL479" s="86">
        <v>-0.2487062496970851</v>
      </c>
      <c r="AM479" s="86">
        <v>0.16399493865347509</v>
      </c>
      <c r="AN479" s="86">
        <v>-0.15833595707733661</v>
      </c>
      <c r="AP479" s="86">
        <v>9.2162517945947875E-2</v>
      </c>
      <c r="AQ479" s="86">
        <v>0.18751792786052679</v>
      </c>
      <c r="AR479" s="86">
        <v>-2.7017932217472072</v>
      </c>
      <c r="AS479" s="86">
        <v>0.87296784863577737</v>
      </c>
      <c r="AT479" s="86">
        <v>3.2113037893388713E-4</v>
      </c>
      <c r="AU479" s="86">
        <v>-3.9603093535677807E-2</v>
      </c>
      <c r="AV479" s="86">
        <v>-7.9271070615034578E-3</v>
      </c>
      <c r="AW479" s="86">
        <v>-7.3475385745780386E-4</v>
      </c>
      <c r="BF479" s="86">
        <v>-1.732222437512099E-2</v>
      </c>
      <c r="BG479" s="86">
        <v>1.3329126902752449E-2</v>
      </c>
      <c r="BH479" s="86">
        <v>2.7241594022431309E-4</v>
      </c>
      <c r="BI479" s="86">
        <v>-5.9292689569310997E-2</v>
      </c>
      <c r="BJ479" s="86">
        <v>-5.087059018156237E-2</v>
      </c>
      <c r="BK479" s="86">
        <v>6.4142228419538982E-2</v>
      </c>
      <c r="BL479" s="86">
        <v>0.190901273494124</v>
      </c>
      <c r="BM479" s="86">
        <v>9.7995392497335132E-2</v>
      </c>
      <c r="BN479" s="86">
        <v>4.1553661371561468E-2</v>
      </c>
      <c r="BO479" s="86">
        <v>-1.605753433150436E-2</v>
      </c>
      <c r="BP479" s="86">
        <v>7.0854730474780192E-2</v>
      </c>
      <c r="BQ479" s="86">
        <v>1.100912015583955E-2</v>
      </c>
    </row>
    <row r="480" spans="1:69" x14ac:dyDescent="0.25">
      <c r="A480" s="190">
        <v>378681</v>
      </c>
      <c r="B480" s="86" t="s">
        <v>2019</v>
      </c>
      <c r="C480" s="86" t="s">
        <v>2020</v>
      </c>
      <c r="E480" s="86" t="s">
        <v>2021</v>
      </c>
      <c r="F480" s="86" t="s">
        <v>3281</v>
      </c>
      <c r="G480" s="86" t="s">
        <v>180</v>
      </c>
      <c r="H480" s="86" t="s">
        <v>180</v>
      </c>
      <c r="J480" s="86">
        <v>0</v>
      </c>
      <c r="K480" s="86">
        <v>0</v>
      </c>
      <c r="L480" s="86" t="s">
        <v>2848</v>
      </c>
      <c r="M480" s="86">
        <v>-5.7294174289841071E-2</v>
      </c>
      <c r="N480" s="86">
        <v>-5.5865921787709993E-3</v>
      </c>
      <c r="O480" s="86">
        <v>-1.3602015113350239E-2</v>
      </c>
      <c r="P480" s="86">
        <v>-0.2309505106048704</v>
      </c>
      <c r="Q480" s="86">
        <v>-0.17937971500419109</v>
      </c>
      <c r="R480" s="86">
        <v>-0.32691646613956682</v>
      </c>
      <c r="S480" s="86">
        <v>-0.26694122051666042</v>
      </c>
      <c r="T480" s="86">
        <v>-0.2309505106048704</v>
      </c>
      <c r="U480" s="86">
        <v>-1.568627450980409E-3</v>
      </c>
      <c r="V480" s="86">
        <v>-0.15952537903757411</v>
      </c>
      <c r="W480" s="86">
        <v>0.1796267496111974</v>
      </c>
      <c r="X480" s="86">
        <v>0.57598039215686292</v>
      </c>
      <c r="Y480" s="86">
        <v>0.78751369112814884</v>
      </c>
      <c r="AC480" s="86">
        <v>-0.25105130361648448</v>
      </c>
      <c r="AD480" s="86">
        <v>-0.25165125495376478</v>
      </c>
      <c r="AE480" s="86">
        <v>-0.1750083977158213</v>
      </c>
      <c r="AF480" s="86">
        <v>-0.1087257617728532</v>
      </c>
      <c r="AG480" s="86">
        <v>-0.12805107022155451</v>
      </c>
      <c r="AH480" s="86">
        <v>-0.10331534309946019</v>
      </c>
      <c r="AI480" s="86">
        <v>-0.13803376365441899</v>
      </c>
      <c r="AK480" s="86">
        <v>-0.45964805825242722</v>
      </c>
      <c r="AL480" s="86">
        <v>-0.5255161731917215</v>
      </c>
      <c r="AM480" s="86">
        <v>0.1575187571742753</v>
      </c>
      <c r="AN480" s="86">
        <v>-0.60853414602525513</v>
      </c>
      <c r="AP480" s="86">
        <v>0.35062271165637388</v>
      </c>
      <c r="AQ480" s="86">
        <v>0.25038946756197777</v>
      </c>
      <c r="AR480" s="86">
        <v>-1.499657530158728</v>
      </c>
      <c r="AS480" s="86">
        <v>0.62790556694213562</v>
      </c>
      <c r="AT480" s="86">
        <v>-0.21013354281225441</v>
      </c>
      <c r="AU480" s="86">
        <v>-4.9229239184485407E-2</v>
      </c>
      <c r="AV480" s="86">
        <v>-8.0604534005037642E-3</v>
      </c>
      <c r="AW480" s="86">
        <v>-5.5865921787709993E-3</v>
      </c>
      <c r="BF480" s="86">
        <v>0.12705882352941189</v>
      </c>
      <c r="BG480" s="86">
        <v>3.0619345859429489E-2</v>
      </c>
      <c r="BH480" s="86">
        <v>-4.3214044564483522E-2</v>
      </c>
      <c r="BI480" s="86">
        <v>-2.223006351446721E-2</v>
      </c>
      <c r="BJ480" s="86">
        <v>-1.335258029592201E-2</v>
      </c>
      <c r="BK480" s="86">
        <v>-5.8888076079005147E-2</v>
      </c>
      <c r="BL480" s="86">
        <v>-2.9926156237854658E-2</v>
      </c>
      <c r="BM480" s="86">
        <v>-8.6939102564102644E-2</v>
      </c>
      <c r="BN480" s="86">
        <v>-9.5475300954751541E-3</v>
      </c>
      <c r="BO480" s="86">
        <v>-1.927912824811406E-2</v>
      </c>
      <c r="BP480" s="86">
        <v>7.3076923076923261E-2</v>
      </c>
      <c r="BQ480" s="86">
        <v>-2.7501909854851011E-2</v>
      </c>
    </row>
    <row r="481" spans="1:69" x14ac:dyDescent="0.25">
      <c r="A481" s="190">
        <v>354724</v>
      </c>
      <c r="B481" s="86" t="s">
        <v>2022</v>
      </c>
      <c r="C481" s="86" t="s">
        <v>2023</v>
      </c>
      <c r="D481" s="86">
        <v>10</v>
      </c>
      <c r="E481" s="86" t="s">
        <v>2025</v>
      </c>
      <c r="F481" s="86" t="s">
        <v>3282</v>
      </c>
      <c r="G481" s="86" t="s">
        <v>113</v>
      </c>
      <c r="H481" s="86" t="s">
        <v>2670</v>
      </c>
      <c r="I481" s="86" t="s">
        <v>2758</v>
      </c>
      <c r="J481" s="86">
        <v>0</v>
      </c>
      <c r="K481" s="86">
        <v>0</v>
      </c>
      <c r="L481" s="86" t="s">
        <v>2848</v>
      </c>
      <c r="M481" s="86">
        <v>2.6465162480488139E-2</v>
      </c>
      <c r="N481" s="86">
        <v>2.002397236127762E-2</v>
      </c>
      <c r="O481" s="86">
        <v>1.7870963202701869E-2</v>
      </c>
      <c r="P481" s="86">
        <v>-5.4629811148140812E-2</v>
      </c>
      <c r="Q481" s="86">
        <v>-7.3637702503681846E-2</v>
      </c>
      <c r="R481" s="86">
        <v>-0.1293855689956068</v>
      </c>
      <c r="S481" s="86">
        <v>-0.21074740861974889</v>
      </c>
      <c r="T481" s="86">
        <v>-5.4629811148140812E-2</v>
      </c>
      <c r="U481" s="86">
        <v>-4.9207828518173291E-2</v>
      </c>
      <c r="V481" s="86">
        <v>-4.5373665480427088E-2</v>
      </c>
      <c r="W481" s="86">
        <v>-7.4135090609555143E-2</v>
      </c>
      <c r="X481" s="86">
        <v>-1.4610389610389629E-2</v>
      </c>
      <c r="Y481" s="86">
        <v>0.1125827814569538</v>
      </c>
      <c r="AC481" s="86">
        <v>-0.1599444591377942</v>
      </c>
      <c r="AD481" s="86">
        <v>-0.12720329024676849</v>
      </c>
      <c r="AE481" s="86">
        <v>-0.1615375682266868</v>
      </c>
      <c r="AF481" s="86">
        <v>-0.11159029649595691</v>
      </c>
      <c r="AG481" s="86">
        <v>-6.3876651982378907E-2</v>
      </c>
      <c r="AH481" s="86">
        <v>-5.2173913043478307E-2</v>
      </c>
      <c r="AI481" s="86">
        <v>-2.4163568773234289E-2</v>
      </c>
      <c r="AK481" s="86">
        <v>-0.31546336206896558</v>
      </c>
      <c r="AL481" s="86">
        <v>-0.1163323330685998</v>
      </c>
      <c r="AM481" s="86">
        <v>8.7696073367893312E-4</v>
      </c>
      <c r="AN481" s="86">
        <v>-0.18179158823288269</v>
      </c>
      <c r="AP481" s="86">
        <v>0.34369172073296039</v>
      </c>
      <c r="AQ481" s="86">
        <v>0.1191564912940742</v>
      </c>
      <c r="AR481" s="86">
        <v>-0.3393452405786947</v>
      </c>
      <c r="AS481" s="86">
        <v>4.8603658848717412E-3</v>
      </c>
      <c r="AT481" s="86">
        <v>-4.8748611383388929E-2</v>
      </c>
      <c r="AU481" s="86">
        <v>-4.5132925740193792E-2</v>
      </c>
      <c r="AV481" s="86">
        <v>-2.1107436853585741E-3</v>
      </c>
      <c r="AW481" s="86">
        <v>2.002397236127762E-2</v>
      </c>
      <c r="BF481" s="86">
        <v>5.1009630319975192E-2</v>
      </c>
      <c r="BG481" s="86">
        <v>-1.50153700638449E-2</v>
      </c>
      <c r="BH481" s="86">
        <v>-2.700756211739264E-3</v>
      </c>
      <c r="BI481" s="86">
        <v>-2.8765721851116369E-2</v>
      </c>
      <c r="BJ481" s="86">
        <v>-7.3734432120947657E-3</v>
      </c>
      <c r="BK481" s="86">
        <v>1.117353308364533E-2</v>
      </c>
      <c r="BL481" s="86">
        <v>1.9322180381505131E-2</v>
      </c>
      <c r="BM481" s="86">
        <v>-8.3151647286821673E-2</v>
      </c>
      <c r="BN481" s="86">
        <v>-4.7160792811165031E-3</v>
      </c>
      <c r="BO481" s="86">
        <v>-2.2027277966318759E-2</v>
      </c>
      <c r="BP481" s="86">
        <v>3.2279185490735163E-2</v>
      </c>
      <c r="BQ481" s="86">
        <v>-2.8442638562630958E-2</v>
      </c>
    </row>
    <row r="482" spans="1:69" x14ac:dyDescent="0.25">
      <c r="A482" s="190">
        <v>430283</v>
      </c>
      <c r="B482" s="86" t="s">
        <v>2022</v>
      </c>
      <c r="C482" s="86" t="s">
        <v>2023</v>
      </c>
      <c r="D482" s="86">
        <v>10</v>
      </c>
      <c r="E482" s="86" t="s">
        <v>2026</v>
      </c>
      <c r="F482" s="86" t="s">
        <v>3283</v>
      </c>
      <c r="G482" s="86" t="s">
        <v>111</v>
      </c>
      <c r="H482" s="86" t="s">
        <v>2027</v>
      </c>
      <c r="I482" s="86" t="s">
        <v>2759</v>
      </c>
      <c r="J482" s="86">
        <v>0</v>
      </c>
      <c r="K482" s="86">
        <v>0</v>
      </c>
      <c r="L482" s="86" t="s">
        <v>2848</v>
      </c>
      <c r="M482" s="86">
        <v>-4.0425531914892732E-3</v>
      </c>
      <c r="N482" s="86">
        <v>2.4985722444317289E-3</v>
      </c>
      <c r="O482" s="86">
        <v>-2.4152873481564359E-3</v>
      </c>
      <c r="P482" s="86">
        <v>-1.216938660664035E-2</v>
      </c>
      <c r="Q482" s="86">
        <v>-1.376501158789234E-2</v>
      </c>
      <c r="R482" s="86">
        <v>-2.485938476494676E-2</v>
      </c>
      <c r="S482" s="86">
        <v>0.19708464751513091</v>
      </c>
      <c r="T482" s="86">
        <v>-1.216938660664035E-2</v>
      </c>
      <c r="U482" s="86">
        <v>1.2319304991810659E-2</v>
      </c>
      <c r="V482" s="86">
        <v>6.4912413740805475E-2</v>
      </c>
      <c r="W482" s="86">
        <v>0.22328385899814451</v>
      </c>
      <c r="X482" s="86">
        <v>8.1243731193580748E-2</v>
      </c>
      <c r="AC482" s="86">
        <v>-1.8635280930362871E-2</v>
      </c>
      <c r="AD482" s="86">
        <v>-2.0765556863016559E-2</v>
      </c>
      <c r="AE482" s="86">
        <v>-4.848300045738687E-2</v>
      </c>
      <c r="AF482" s="86">
        <v>-4.5036764705882491E-2</v>
      </c>
      <c r="AG482" s="86">
        <v>-0.1179401993355481</v>
      </c>
      <c r="AH482" s="86">
        <v>-3.0815109343936411E-2</v>
      </c>
      <c r="AK482" s="86">
        <v>-0.1370431893687708</v>
      </c>
      <c r="AL482" s="86">
        <v>-5.5831643875356107E-2</v>
      </c>
      <c r="AM482" s="86">
        <v>7.9431410068769415E-2</v>
      </c>
      <c r="AN482" s="86">
        <v>-4.2786398914868913E-2</v>
      </c>
      <c r="AP482" s="86">
        <v>2.4527555747294792E-2</v>
      </c>
      <c r="AQ482" s="86">
        <v>0.1050816098558343</v>
      </c>
      <c r="AR482" s="86">
        <v>-2.2884245394072318</v>
      </c>
      <c r="AS482" s="86">
        <v>0.75306795916910496</v>
      </c>
      <c r="AT482" s="86">
        <v>0</v>
      </c>
      <c r="AU482" s="86">
        <v>-4.0799099606078082E-3</v>
      </c>
      <c r="AV482" s="86">
        <v>-4.9016125594941728E-3</v>
      </c>
      <c r="AW482" s="86">
        <v>2.4985722444317289E-3</v>
      </c>
      <c r="BF482" s="86">
        <v>1.2319304991810659E-2</v>
      </c>
      <c r="BG482" s="86">
        <v>4.0799099606076972E-3</v>
      </c>
      <c r="BH482" s="86">
        <v>3.9932744850776913E-3</v>
      </c>
      <c r="BI482" s="86">
        <v>4.0471704696114497E-3</v>
      </c>
      <c r="BJ482" s="86">
        <v>1.5984432552644809E-3</v>
      </c>
      <c r="BK482" s="86">
        <v>-1.595892311962221E-3</v>
      </c>
      <c r="BL482" s="86">
        <v>-2.362916116477876E-3</v>
      </c>
      <c r="BM482" s="86">
        <v>-4.8763497039358006E-3</v>
      </c>
      <c r="BN482" s="86">
        <v>-8.4204617219851841E-4</v>
      </c>
      <c r="BO482" s="86">
        <v>-8.4275581150350387E-4</v>
      </c>
      <c r="BP482" s="86">
        <v>-4.849933225557157E-3</v>
      </c>
      <c r="BQ482" s="86">
        <v>3.2462949894143112E-3</v>
      </c>
    </row>
    <row r="483" spans="1:69" x14ac:dyDescent="0.25">
      <c r="A483" s="190">
        <v>389209</v>
      </c>
      <c r="B483" s="86" t="s">
        <v>2022</v>
      </c>
      <c r="C483" s="86" t="s">
        <v>2023</v>
      </c>
      <c r="D483" s="86">
        <v>10</v>
      </c>
      <c r="E483" s="86" t="s">
        <v>2028</v>
      </c>
      <c r="F483" s="86" t="s">
        <v>3000</v>
      </c>
      <c r="G483" s="86" t="s">
        <v>111</v>
      </c>
      <c r="H483" s="86" t="s">
        <v>2029</v>
      </c>
      <c r="I483" s="86" t="s">
        <v>2030</v>
      </c>
      <c r="J483" s="86">
        <v>0</v>
      </c>
      <c r="K483" s="86">
        <v>0</v>
      </c>
      <c r="L483" s="86" t="s">
        <v>2848</v>
      </c>
      <c r="M483" s="86">
        <v>-1.028101439342066E-3</v>
      </c>
      <c r="N483" s="86">
        <v>-1.028101439342066E-3</v>
      </c>
      <c r="O483" s="86">
        <v>-1.9857573267597628E-3</v>
      </c>
      <c r="P483" s="86">
        <v>-1.440357046253715E-2</v>
      </c>
      <c r="Q483" s="86">
        <v>-1.0657073038284001E-2</v>
      </c>
      <c r="R483" s="86">
        <v>-1.0657073038284001E-2</v>
      </c>
      <c r="S483" s="86">
        <v>0.14277873608279751</v>
      </c>
      <c r="T483" s="86">
        <v>-1.440357046253715E-2</v>
      </c>
      <c r="U483" s="86">
        <v>-1.327817441782886E-2</v>
      </c>
      <c r="V483" s="86">
        <v>0.12955984323183589</v>
      </c>
      <c r="W483" s="86">
        <v>0.1372246507242649</v>
      </c>
      <c r="X483" s="86">
        <v>-2.8882969868486711E-2</v>
      </c>
      <c r="Y483" s="86">
        <v>7.748878923766811E-2</v>
      </c>
      <c r="AC483" s="86">
        <v>-2.1943363306938631E-2</v>
      </c>
      <c r="AD483" s="86">
        <v>-2.9274783765801608E-2</v>
      </c>
      <c r="AE483" s="86">
        <v>-1.96307227675202E-2</v>
      </c>
      <c r="AF483" s="86">
        <v>-4.5643505556969603E-2</v>
      </c>
      <c r="AG483" s="86">
        <v>-6.4545605582322543E-2</v>
      </c>
      <c r="AH483" s="86">
        <v>-2.9940627650551409E-2</v>
      </c>
      <c r="AI483" s="86">
        <v>-1.385041551246529E-2</v>
      </c>
      <c r="AK483" s="86">
        <v>-6.5542448911779336E-2</v>
      </c>
      <c r="AL483" s="86">
        <v>-7.3353676907062515E-2</v>
      </c>
      <c r="AM483" s="86">
        <v>7.0644414014644719E-2</v>
      </c>
      <c r="AN483" s="86">
        <v>-5.0495860148886851E-2</v>
      </c>
      <c r="AP483" s="86">
        <v>2.432528839680536E-2</v>
      </c>
      <c r="AQ483" s="86">
        <v>6.6112925924684401E-2</v>
      </c>
      <c r="AR483" s="86">
        <v>-3.0277747294937472</v>
      </c>
      <c r="AS483" s="86">
        <v>1.0640369707181181</v>
      </c>
      <c r="AT483" s="86">
        <v>5.8155261022452276E-3</v>
      </c>
      <c r="AU483" s="86">
        <v>-1.2437810945273631E-2</v>
      </c>
      <c r="AV483" s="86">
        <v>-9.5864146809088169E-4</v>
      </c>
      <c r="AW483" s="86">
        <v>-1.028101439342066E-3</v>
      </c>
      <c r="BF483" s="86">
        <v>-1.8682858477346851E-3</v>
      </c>
      <c r="BG483" s="86">
        <v>-3.8104151347015951E-3</v>
      </c>
      <c r="BH483" s="86">
        <v>-1.046839350422768E-2</v>
      </c>
      <c r="BI483" s="86">
        <v>-8.6803200868031949E-3</v>
      </c>
      <c r="BJ483" s="86">
        <v>0</v>
      </c>
      <c r="BK483" s="86">
        <v>7.7986044602544879E-3</v>
      </c>
      <c r="BL483" s="86">
        <v>-1.018191691555814E-3</v>
      </c>
      <c r="BM483" s="86">
        <v>-9.512808316912702E-4</v>
      </c>
      <c r="BN483" s="86">
        <v>1.019229462526416E-3</v>
      </c>
      <c r="BO483" s="86">
        <v>0</v>
      </c>
      <c r="BP483" s="86">
        <v>-1.018191691555814E-3</v>
      </c>
      <c r="BQ483" s="86">
        <v>1.8970189701896789E-3</v>
      </c>
    </row>
    <row r="484" spans="1:69" x14ac:dyDescent="0.25">
      <c r="A484" s="190">
        <v>667566</v>
      </c>
      <c r="B484" s="86" t="s">
        <v>2031</v>
      </c>
      <c r="C484" s="86" t="s">
        <v>2032</v>
      </c>
      <c r="D484" s="86" t="s">
        <v>2775</v>
      </c>
      <c r="E484" s="86" t="s">
        <v>2033</v>
      </c>
      <c r="F484" s="86" t="s">
        <v>3284</v>
      </c>
      <c r="G484" s="86" t="s">
        <v>180</v>
      </c>
      <c r="H484" s="86" t="s">
        <v>180</v>
      </c>
      <c r="I484" s="86" t="s">
        <v>2034</v>
      </c>
      <c r="J484" s="86">
        <v>0</v>
      </c>
      <c r="K484" s="86">
        <v>0</v>
      </c>
      <c r="L484" s="86" t="s">
        <v>2848</v>
      </c>
      <c r="M484" s="86">
        <v>-2.03933653584687E-3</v>
      </c>
      <c r="N484" s="86">
        <v>-1.7679057116952719E-3</v>
      </c>
      <c r="O484" s="86">
        <v>3.1525201424021272E-2</v>
      </c>
      <c r="P484" s="86">
        <v>2.4518470270773252E-2</v>
      </c>
      <c r="Q484" s="86">
        <v>-3.5773710482528982E-2</v>
      </c>
      <c r="R484" s="86">
        <v>-0.1035254844487867</v>
      </c>
      <c r="S484" s="86">
        <v>0.28860670606823108</v>
      </c>
      <c r="T484" s="86">
        <v>2.4518470270773252E-2</v>
      </c>
      <c r="U484" s="86">
        <v>9.5345451129584813E-3</v>
      </c>
      <c r="V484" s="86">
        <v>4.6241683574765879E-3</v>
      </c>
      <c r="W484" s="86">
        <v>0.35133584135688323</v>
      </c>
      <c r="AC484" s="86">
        <v>-9.8698431679161161E-2</v>
      </c>
      <c r="AD484" s="86">
        <v>-0.17757457173661309</v>
      </c>
      <c r="AE484" s="86">
        <v>-0.17871872422326091</v>
      </c>
      <c r="AF484" s="86">
        <v>-0.12743217319813641</v>
      </c>
      <c r="AG484" s="86">
        <v>-0.102880658436214</v>
      </c>
      <c r="AK484" s="86">
        <v>-0.2174659585512918</v>
      </c>
      <c r="AL484" s="86">
        <v>0.2819247479456557</v>
      </c>
      <c r="AM484" s="86">
        <v>0.2205454836885592</v>
      </c>
      <c r="AN484" s="86">
        <v>9.0361948480742083E-2</v>
      </c>
      <c r="AP484" s="86">
        <v>0.241451313836516</v>
      </c>
      <c r="AQ484" s="86">
        <v>0.20385202844114031</v>
      </c>
      <c r="AR484" s="86">
        <v>1.1663922091884329</v>
      </c>
      <c r="AS484" s="86">
        <v>1.0804291170628251</v>
      </c>
      <c r="AT484" s="86">
        <v>-2.2843584256071581E-2</v>
      </c>
      <c r="AU484" s="86">
        <v>3.275722515831081E-2</v>
      </c>
      <c r="AV484" s="86">
        <v>3.335207045156463E-2</v>
      </c>
      <c r="AW484" s="86">
        <v>-1.7679057116952719E-3</v>
      </c>
      <c r="BF484" s="86">
        <v>3.5695833920435627E-2</v>
      </c>
      <c r="BG484" s="86">
        <v>8.2490589995918739E-2</v>
      </c>
      <c r="BH484" s="86">
        <v>4.0762463343108513E-2</v>
      </c>
      <c r="BI484" s="86">
        <v>-2.817695125387432E-3</v>
      </c>
      <c r="BJ484" s="86">
        <v>8.8806361764803832E-4</v>
      </c>
      <c r="BK484" s="86">
        <v>-1.5849969751966061E-2</v>
      </c>
      <c r="BL484" s="86">
        <v>5.3274321776903832E-3</v>
      </c>
      <c r="BM484" s="86">
        <v>-9.1676178053154977E-2</v>
      </c>
      <c r="BN484" s="86">
        <v>5.8134413811326002E-3</v>
      </c>
      <c r="BO484" s="86">
        <v>-9.1076276381468757E-3</v>
      </c>
      <c r="BP484" s="86">
        <v>-1.741051701281493E-2</v>
      </c>
      <c r="BQ484" s="86">
        <v>-1.276869373507261E-2</v>
      </c>
    </row>
    <row r="485" spans="1:69" x14ac:dyDescent="0.25">
      <c r="A485" s="190">
        <v>643106</v>
      </c>
      <c r="B485" s="86" t="s">
        <v>1598</v>
      </c>
      <c r="C485" s="86" t="s">
        <v>1599</v>
      </c>
      <c r="D485" s="86">
        <v>205</v>
      </c>
      <c r="E485" s="86" t="s">
        <v>2035</v>
      </c>
      <c r="F485" s="86" t="s">
        <v>3285</v>
      </c>
      <c r="G485" s="86" t="s">
        <v>113</v>
      </c>
      <c r="H485" s="86" t="s">
        <v>2674</v>
      </c>
      <c r="I485" s="86" t="s">
        <v>2052</v>
      </c>
      <c r="J485" s="86">
        <v>0</v>
      </c>
      <c r="K485" s="86">
        <v>0</v>
      </c>
      <c r="L485" s="86" t="s">
        <v>2848</v>
      </c>
      <c r="M485" s="86">
        <v>-1.1736485907650199E-2</v>
      </c>
      <c r="N485" s="86">
        <v>1.210738726092297E-2</v>
      </c>
      <c r="O485" s="86">
        <v>3.5826524198617322E-2</v>
      </c>
      <c r="P485" s="86">
        <v>-3.3593030074558161E-2</v>
      </c>
      <c r="Q485" s="86">
        <v>-3.6257309941520537E-2</v>
      </c>
      <c r="R485" s="86">
        <v>-3.9467110741049249E-2</v>
      </c>
      <c r="T485" s="86">
        <v>-3.3593030074558161E-2</v>
      </c>
      <c r="U485" s="86">
        <v>0.15411389345451029</v>
      </c>
      <c r="V485" s="86">
        <v>3.419658034196571E-2</v>
      </c>
      <c r="AC485" s="86">
        <v>-0.18826278888600359</v>
      </c>
      <c r="AD485" s="86">
        <v>-0.1040498934238572</v>
      </c>
      <c r="AE485" s="86">
        <v>-0.15820563307935959</v>
      </c>
      <c r="AK485" s="86">
        <v>-0.25965106181416281</v>
      </c>
      <c r="AL485" s="86">
        <v>8.1786053565821915E-2</v>
      </c>
      <c r="AM485" s="86">
        <v>9.1642680147856259E-2</v>
      </c>
      <c r="AN485" s="86">
        <v>-0.11488400068747311</v>
      </c>
      <c r="AP485" s="86">
        <v>0.40623669772484428</v>
      </c>
      <c r="AQ485" s="86">
        <v>0.22285469696020091</v>
      </c>
      <c r="AR485" s="86">
        <v>0.2005929977123436</v>
      </c>
      <c r="AS485" s="86">
        <v>0.40988529658738643</v>
      </c>
      <c r="AT485" s="86">
        <v>-8.5783697746502519E-2</v>
      </c>
      <c r="AU485" s="86">
        <v>-1.511958214972964E-2</v>
      </c>
      <c r="AV485" s="86">
        <v>2.3435395528418779E-2</v>
      </c>
      <c r="AW485" s="86">
        <v>1.210738726092297E-2</v>
      </c>
      <c r="BF485" s="86">
        <v>6.0524025911244277E-2</v>
      </c>
      <c r="BG485" s="86">
        <v>2.662047588658956E-2</v>
      </c>
      <c r="BH485" s="86">
        <v>3.010389841044292E-2</v>
      </c>
      <c r="BI485" s="86">
        <v>3.3275862068965711E-2</v>
      </c>
      <c r="BJ485" s="86">
        <v>-2.586350742532995E-3</v>
      </c>
      <c r="BK485" s="86">
        <v>4.4834797156001693E-2</v>
      </c>
      <c r="BL485" s="86">
        <v>-1.2168761508286051E-2</v>
      </c>
      <c r="BM485" s="86">
        <v>-7.0508144906394343E-2</v>
      </c>
      <c r="BN485" s="86">
        <v>-2.250562640660148E-3</v>
      </c>
      <c r="BO485" s="86">
        <v>-2.71512113617377E-2</v>
      </c>
      <c r="BP485" s="86">
        <v>4.9119793902962623E-2</v>
      </c>
      <c r="BQ485" s="86">
        <v>-2.8801562118623499E-2</v>
      </c>
    </row>
    <row r="486" spans="1:69" x14ac:dyDescent="0.25">
      <c r="A486" s="190">
        <v>594668</v>
      </c>
      <c r="B486" s="86" t="s">
        <v>400</v>
      </c>
      <c r="C486" s="86" t="s">
        <v>1018</v>
      </c>
      <c r="D486" s="86">
        <v>280</v>
      </c>
      <c r="E486" s="86" t="s">
        <v>2036</v>
      </c>
      <c r="F486" s="86" t="s">
        <v>3286</v>
      </c>
      <c r="G486" s="86" t="s">
        <v>113</v>
      </c>
      <c r="H486" s="86" t="s">
        <v>2674</v>
      </c>
      <c r="J486" s="86">
        <v>0</v>
      </c>
      <c r="K486" s="86">
        <v>0</v>
      </c>
      <c r="L486" s="86" t="s">
        <v>2848</v>
      </c>
      <c r="M486" s="86">
        <v>-5.4806532938725949E-3</v>
      </c>
      <c r="N486" s="86">
        <v>1.442307692307687E-2</v>
      </c>
      <c r="O486" s="86">
        <v>4.3911523246056072E-2</v>
      </c>
      <c r="P486" s="86">
        <v>-0.1521353144565929</v>
      </c>
      <c r="Q486" s="86">
        <v>-0.13918406072106271</v>
      </c>
      <c r="R486" s="86">
        <v>-0.1510246093384485</v>
      </c>
      <c r="T486" s="86">
        <v>-0.1521353144565929</v>
      </c>
      <c r="U486" s="86">
        <v>0.1221686241610738</v>
      </c>
      <c r="V486" s="86">
        <v>-6.5647658240250761E-2</v>
      </c>
      <c r="AC486" s="86">
        <v>-0.25512637100619928</v>
      </c>
      <c r="AD486" s="86">
        <v>-7.3175250092626862E-2</v>
      </c>
      <c r="AE486" s="86">
        <v>-0.19476035743298131</v>
      </c>
      <c r="AF486" s="86">
        <v>-9.5579682047305173E-2</v>
      </c>
      <c r="AK486" s="86">
        <v>-0.29051598837209303</v>
      </c>
      <c r="AL486" s="86">
        <v>-0.39921547255072021</v>
      </c>
      <c r="AM486" s="86">
        <v>-1.432249907512473E-2</v>
      </c>
      <c r="AN486" s="86">
        <v>-0.44534442636165678</v>
      </c>
      <c r="AP486" s="86">
        <v>0.41480343762877092</v>
      </c>
      <c r="AQ486" s="86">
        <v>0.20881186489054759</v>
      </c>
      <c r="AR486" s="86">
        <v>-0.963138809608173</v>
      </c>
      <c r="AS486" s="86">
        <v>-7.0016690245166005E-2</v>
      </c>
      <c r="AT486" s="86">
        <v>-0.1053172600691524</v>
      </c>
      <c r="AU486" s="86">
        <v>-0.12178817631084191</v>
      </c>
      <c r="AV486" s="86">
        <v>2.9069179313647719E-2</v>
      </c>
      <c r="AW486" s="86">
        <v>1.442307692307687E-2</v>
      </c>
      <c r="BF486" s="86">
        <v>6.658976510067105E-2</v>
      </c>
      <c r="BG486" s="86">
        <v>3.8639268508504632E-2</v>
      </c>
      <c r="BH486" s="86">
        <v>-6.6262779250281234E-4</v>
      </c>
      <c r="BI486" s="86">
        <v>-1.004073126835292E-2</v>
      </c>
      <c r="BJ486" s="86">
        <v>-2.9662233279110768E-3</v>
      </c>
      <c r="BK486" s="86">
        <v>2.9270633397312729E-2</v>
      </c>
      <c r="BL486" s="86">
        <v>-9.324009324007676E-5</v>
      </c>
      <c r="BM486" s="86">
        <v>-6.6113390525923132E-2</v>
      </c>
      <c r="BN486" s="86">
        <v>6.8781047000383566E-3</v>
      </c>
      <c r="BO486" s="86">
        <v>-2.3814041745730648E-2</v>
      </c>
      <c r="BP486" s="86">
        <v>6.0161337350568722E-2</v>
      </c>
      <c r="BQ486" s="86">
        <v>-2.7888808139534871E-2</v>
      </c>
    </row>
    <row r="487" spans="1:69" x14ac:dyDescent="0.25">
      <c r="A487" s="190">
        <v>582196</v>
      </c>
      <c r="B487" s="86" t="s">
        <v>1305</v>
      </c>
      <c r="C487" s="86" t="s">
        <v>1306</v>
      </c>
      <c r="D487" s="86">
        <v>170</v>
      </c>
      <c r="E487" s="86" t="s">
        <v>2037</v>
      </c>
      <c r="F487" s="86" t="s">
        <v>3180</v>
      </c>
      <c r="G487" s="86" t="s">
        <v>113</v>
      </c>
      <c r="H487" s="86" t="s">
        <v>2674</v>
      </c>
      <c r="J487" s="86">
        <v>0</v>
      </c>
      <c r="K487" s="86">
        <v>0</v>
      </c>
      <c r="L487" s="86" t="s">
        <v>2848</v>
      </c>
      <c r="U487" s="86">
        <v>0.19357942617214841</v>
      </c>
      <c r="V487" s="86">
        <v>-9.2842405967306751E-2</v>
      </c>
      <c r="AC487" s="86">
        <v>-0.3423711187045016</v>
      </c>
      <c r="AD487" s="86">
        <v>-6.9455879050969227E-2</v>
      </c>
      <c r="AE487" s="86">
        <v>-0.19552385636989669</v>
      </c>
      <c r="AF487" s="86">
        <v>-6.2801932367149801E-2</v>
      </c>
      <c r="AK487" s="86">
        <v>-0.35684707591718129</v>
      </c>
      <c r="AL487" s="86">
        <v>-0.66163633037835923</v>
      </c>
      <c r="AM487" s="86">
        <v>4.6340432508213743E-2</v>
      </c>
      <c r="AP487" s="86">
        <v>0.53766963904511533</v>
      </c>
      <c r="AQ487" s="86">
        <v>0.2288859548423833</v>
      </c>
      <c r="AR487" s="86">
        <v>-1.231116839965831</v>
      </c>
      <c r="AS487" s="86">
        <v>0.20115963843866111</v>
      </c>
      <c r="AT487" s="86">
        <v>-8.6625137412971842E-2</v>
      </c>
      <c r="AU487" s="86">
        <v>-0.23673686110888231</v>
      </c>
      <c r="BF487" s="86">
        <v>5.8694891532540261E-2</v>
      </c>
      <c r="BG487" s="86">
        <v>6.0976617367594972E-2</v>
      </c>
      <c r="BH487" s="86">
        <v>4.1274044077563854E-3</v>
      </c>
      <c r="BI487" s="86">
        <v>-1.6907088568326342E-2</v>
      </c>
      <c r="BJ487" s="86">
        <v>7.5733669927420264E-3</v>
      </c>
      <c r="BK487" s="86">
        <v>3.8130284998434183E-2</v>
      </c>
      <c r="BL487" s="86">
        <v>7.5420469115350386E-5</v>
      </c>
      <c r="BM487" s="86">
        <v>-6.2368024132730022E-2</v>
      </c>
      <c r="BN487" s="86">
        <v>9.6102098869839114E-3</v>
      </c>
      <c r="BO487" s="86">
        <v>-1.8732866280840699E-2</v>
      </c>
      <c r="BP487" s="86">
        <v>5.8978736613378928E-2</v>
      </c>
      <c r="BQ487" s="86">
        <v>-8.7177624409734422E-3</v>
      </c>
    </row>
    <row r="488" spans="1:69" x14ac:dyDescent="0.25">
      <c r="A488" s="190">
        <v>410728</v>
      </c>
      <c r="B488" s="86" t="s">
        <v>414</v>
      </c>
      <c r="C488" s="86" t="s">
        <v>415</v>
      </c>
      <c r="D488" s="86">
        <v>75</v>
      </c>
      <c r="E488" s="86" t="s">
        <v>2038</v>
      </c>
      <c r="F488" s="86" t="s">
        <v>3091</v>
      </c>
      <c r="G488" s="86" t="s">
        <v>113</v>
      </c>
      <c r="H488" s="86" t="s">
        <v>2674</v>
      </c>
      <c r="J488" s="86">
        <v>0</v>
      </c>
      <c r="K488" s="86">
        <v>0</v>
      </c>
      <c r="L488" s="86" t="s">
        <v>2848</v>
      </c>
      <c r="M488" s="86">
        <v>1.931434089811779E-3</v>
      </c>
      <c r="N488" s="86">
        <v>1.665850073493402E-2</v>
      </c>
      <c r="O488" s="86">
        <v>4.7450782433114742E-2</v>
      </c>
      <c r="P488" s="86">
        <v>-4.7728315741165539E-2</v>
      </c>
      <c r="Q488" s="86">
        <v>-4.4219253800091951E-2</v>
      </c>
      <c r="R488" s="86">
        <v>-0.1005635023840484</v>
      </c>
      <c r="S488" s="86">
        <v>0.2191539365452411</v>
      </c>
      <c r="T488" s="86">
        <v>-4.7728315741165539E-2</v>
      </c>
      <c r="U488" s="86">
        <v>8.515936254980061E-2</v>
      </c>
      <c r="V488" s="86">
        <v>-7.6781609195402223E-2</v>
      </c>
      <c r="W488" s="86">
        <v>0.30005977286312002</v>
      </c>
      <c r="X488" s="86">
        <v>0.53768382352941169</v>
      </c>
      <c r="AC488" s="86">
        <v>-0.2040527803958529</v>
      </c>
      <c r="AD488" s="86">
        <v>-0.10596885813148781</v>
      </c>
      <c r="AE488" s="86">
        <v>-0.23937469467513439</v>
      </c>
      <c r="AF488" s="86">
        <v>-7.6781609195402223E-2</v>
      </c>
      <c r="AG488" s="86">
        <v>-0.1109337589784516</v>
      </c>
      <c r="AH488" s="86">
        <v>-0.15370539798719121</v>
      </c>
      <c r="AK488" s="86">
        <v>-0.28643446379468379</v>
      </c>
      <c r="AL488" s="86">
        <v>-8.6443039799776189E-3</v>
      </c>
      <c r="AM488" s="86">
        <v>0.18143596410532559</v>
      </c>
      <c r="AN488" s="86">
        <v>-0.1602578220629565</v>
      </c>
      <c r="AP488" s="86">
        <v>0.40129785057043071</v>
      </c>
      <c r="AQ488" s="86">
        <v>0.2229399850007214</v>
      </c>
      <c r="AR488" s="86">
        <v>-2.2283001405810941E-2</v>
      </c>
      <c r="AS488" s="86">
        <v>0.81249735221928576</v>
      </c>
      <c r="AT488" s="86">
        <v>-8.9031665901789681E-2</v>
      </c>
      <c r="AU488" s="86">
        <v>-3.022670025188923E-2</v>
      </c>
      <c r="AV488" s="86">
        <v>3.028773346794544E-2</v>
      </c>
      <c r="AW488" s="86">
        <v>1.665850073493402E-2</v>
      </c>
      <c r="BF488" s="86">
        <v>8.4661354581673232E-2</v>
      </c>
      <c r="BG488" s="86">
        <v>2.8925619834710758E-2</v>
      </c>
      <c r="BH488" s="86">
        <v>1.3386880856760319E-2</v>
      </c>
      <c r="BI488" s="86">
        <v>-1.849405548216632E-2</v>
      </c>
      <c r="BJ488" s="86">
        <v>-4.0376850605652326E-3</v>
      </c>
      <c r="BK488" s="86">
        <v>3.0180180180179979E-2</v>
      </c>
      <c r="BL488" s="86">
        <v>-1.9239177962396159E-2</v>
      </c>
      <c r="BM488" s="86">
        <v>-6.5983058403923156E-2</v>
      </c>
      <c r="BN488" s="86">
        <v>-3.2139577594123558E-3</v>
      </c>
      <c r="BO488" s="86">
        <v>-2.6255181943804721E-2</v>
      </c>
      <c r="BP488" s="86">
        <v>4.9668874172185351E-2</v>
      </c>
      <c r="BQ488" s="86">
        <v>-2.5491949910554701E-2</v>
      </c>
    </row>
    <row r="489" spans="1:69" x14ac:dyDescent="0.25">
      <c r="A489" s="190">
        <v>652295</v>
      </c>
      <c r="B489" s="86" t="s">
        <v>2039</v>
      </c>
      <c r="C489" s="86" t="s">
        <v>2040</v>
      </c>
      <c r="E489" s="86" t="s">
        <v>2041</v>
      </c>
      <c r="F489" s="86" t="s">
        <v>3287</v>
      </c>
      <c r="G489" s="86" t="s">
        <v>113</v>
      </c>
      <c r="H489" s="86" t="s">
        <v>2674</v>
      </c>
      <c r="J489" s="86">
        <v>0</v>
      </c>
      <c r="K489" s="86">
        <v>0</v>
      </c>
      <c r="L489" s="86" t="s">
        <v>2848</v>
      </c>
      <c r="M489" s="86">
        <v>4.8030739673392553E-3</v>
      </c>
      <c r="N489" s="86">
        <v>2.0487804878048799E-2</v>
      </c>
      <c r="O489" s="86">
        <v>7.1721311475409832E-2</v>
      </c>
      <c r="P489" s="86">
        <v>-8.2456140350877116E-2</v>
      </c>
      <c r="Q489" s="86">
        <v>-7.104795737122549E-2</v>
      </c>
      <c r="R489" s="86">
        <v>-8.1650570676031542E-2</v>
      </c>
      <c r="T489" s="86">
        <v>-8.2456140350877116E-2</v>
      </c>
      <c r="U489" s="86">
        <v>0.12648221343873511</v>
      </c>
      <c r="V489" s="86">
        <v>-7.0707070707070718E-2</v>
      </c>
      <c r="AC489" s="86">
        <v>-0.24042742653606411</v>
      </c>
      <c r="AD489" s="86">
        <v>-8.6734693877550909E-2</v>
      </c>
      <c r="AE489" s="86">
        <v>-0.17818889970788701</v>
      </c>
      <c r="AF489" s="86">
        <v>-8.1651376146789162E-2</v>
      </c>
      <c r="AK489" s="86">
        <v>-0.27465986394557818</v>
      </c>
      <c r="AL489" s="86">
        <v>-0.17553166394163591</v>
      </c>
      <c r="AM489" s="86">
        <v>4.550181662312025E-2</v>
      </c>
      <c r="AN489" s="86">
        <v>-0.26459868135171871</v>
      </c>
      <c r="AP489" s="86">
        <v>0.44492799258431848</v>
      </c>
      <c r="AQ489" s="86">
        <v>0.23346044163150481</v>
      </c>
      <c r="AR489" s="86">
        <v>-0.39518637501043852</v>
      </c>
      <c r="AS489" s="86">
        <v>0.1936259510124558</v>
      </c>
      <c r="AT489" s="86">
        <v>-6.3157894736841969E-2</v>
      </c>
      <c r="AU489" s="86">
        <v>-0.10299625468164809</v>
      </c>
      <c r="AV489" s="86">
        <v>5.0204918032786823E-2</v>
      </c>
      <c r="AW489" s="86">
        <v>2.0487804878048799E-2</v>
      </c>
      <c r="BF489" s="86">
        <v>6.6205533596837896E-2</v>
      </c>
      <c r="BG489" s="86">
        <v>6.4874884151992607E-2</v>
      </c>
      <c r="BH489" s="86">
        <v>-9.5735422106180135E-3</v>
      </c>
      <c r="BI489" s="86">
        <v>-2.02108963093145E-2</v>
      </c>
      <c r="BJ489" s="86">
        <v>8.9686098654717661E-4</v>
      </c>
      <c r="BK489" s="86">
        <v>3.0465949820788429E-2</v>
      </c>
      <c r="BL489" s="86">
        <v>1.217391304347837E-2</v>
      </c>
      <c r="BM489" s="86">
        <v>-6.7869415807560118E-2</v>
      </c>
      <c r="BN489" s="86">
        <v>0</v>
      </c>
      <c r="BO489" s="86">
        <v>-1.5097690941385361E-2</v>
      </c>
      <c r="BP489" s="86">
        <v>5.1397655545536443E-2</v>
      </c>
      <c r="BQ489" s="86">
        <v>-2.5641025641025661E-2</v>
      </c>
    </row>
    <row r="490" spans="1:69" x14ac:dyDescent="0.25">
      <c r="A490" s="190">
        <v>702021</v>
      </c>
      <c r="B490" s="86" t="s">
        <v>1654</v>
      </c>
      <c r="C490" s="86" t="s">
        <v>1840</v>
      </c>
      <c r="E490" s="86" t="s">
        <v>2042</v>
      </c>
      <c r="F490" s="86" t="s">
        <v>3288</v>
      </c>
      <c r="G490" s="86" t="s">
        <v>1651</v>
      </c>
      <c r="H490" s="86" t="s">
        <v>420</v>
      </c>
      <c r="J490" s="86">
        <v>0</v>
      </c>
      <c r="K490" s="86">
        <v>0</v>
      </c>
      <c r="L490" s="86" t="s">
        <v>2848</v>
      </c>
      <c r="M490" s="86">
        <v>2.913533834586457E-2</v>
      </c>
      <c r="N490" s="86">
        <v>2.2408963585434091E-2</v>
      </c>
      <c r="O490" s="86">
        <v>0.14779874213836491</v>
      </c>
      <c r="P490" s="86">
        <v>-2.732240437158584E-3</v>
      </c>
      <c r="Q490" s="86">
        <v>0</v>
      </c>
      <c r="R490" s="86">
        <v>-4.616724738675948E-2</v>
      </c>
      <c r="T490" s="86">
        <v>-2.732240437158584E-3</v>
      </c>
      <c r="U490" s="86">
        <v>5.6785370548604552E-2</v>
      </c>
      <c r="AC490" s="86">
        <v>-0.31024930747922441</v>
      </c>
      <c r="AD490" s="86">
        <v>-0.1158798283261803</v>
      </c>
      <c r="AE490" s="86">
        <v>-0.1105626850937807</v>
      </c>
      <c r="AK490" s="86">
        <v>-0.35879828326180258</v>
      </c>
      <c r="AL490" s="86">
        <v>0.30747182173105131</v>
      </c>
      <c r="AM490" s="86">
        <v>0.11070662122769009</v>
      </c>
      <c r="AN490" s="86">
        <v>-9.7237719068790085E-3</v>
      </c>
      <c r="AP490" s="86">
        <v>0.6723379257956098</v>
      </c>
      <c r="AQ490" s="86">
        <v>0.3106253344849676</v>
      </c>
      <c r="AR490" s="86">
        <v>0.45687442780968412</v>
      </c>
      <c r="AS490" s="86">
        <v>0.3554404370214081</v>
      </c>
      <c r="AT490" s="86">
        <v>-8.3788706739526431E-2</v>
      </c>
      <c r="AU490" s="86">
        <v>-8.1510934393638101E-2</v>
      </c>
      <c r="AV490" s="86">
        <v>0.12264150943396231</v>
      </c>
      <c r="AW490" s="86">
        <v>2.2408963585434091E-2</v>
      </c>
      <c r="BF490" s="86">
        <v>3.9461020211742248E-2</v>
      </c>
      <c r="BG490" s="86">
        <v>6.5740740740740655E-2</v>
      </c>
      <c r="BH490" s="86">
        <v>8.6880973066882916E-4</v>
      </c>
      <c r="BI490" s="86">
        <v>-4.6874999999999889E-2</v>
      </c>
      <c r="BJ490" s="86">
        <v>1.8214936247722411E-3</v>
      </c>
      <c r="BK490" s="86">
        <v>-4.5454545454546302E-3</v>
      </c>
      <c r="BL490" s="86">
        <v>4.0182648401826622E-2</v>
      </c>
      <c r="BM490" s="86">
        <v>-8.4284460052677868E-2</v>
      </c>
      <c r="BN490" s="86">
        <v>-4.5454545454546302E-3</v>
      </c>
      <c r="BO490" s="86">
        <v>-4.0182648401826497E-2</v>
      </c>
      <c r="BP490" s="86">
        <v>5.233111322549977E-2</v>
      </c>
      <c r="BQ490" s="86">
        <v>-1.347708894878696E-2</v>
      </c>
    </row>
    <row r="491" spans="1:69" x14ac:dyDescent="0.25">
      <c r="A491" s="190">
        <v>647648</v>
      </c>
      <c r="B491" s="86" t="s">
        <v>1598</v>
      </c>
      <c r="C491" s="86" t="s">
        <v>1599</v>
      </c>
      <c r="D491" s="86">
        <v>205</v>
      </c>
      <c r="E491" s="86" t="s">
        <v>2049</v>
      </c>
      <c r="F491" s="86" t="s">
        <v>3289</v>
      </c>
      <c r="G491" s="86" t="s">
        <v>1232</v>
      </c>
      <c r="H491" s="86" t="s">
        <v>1232</v>
      </c>
      <c r="J491" s="86">
        <v>0</v>
      </c>
      <c r="K491" s="86">
        <v>0</v>
      </c>
      <c r="L491" s="86" t="s">
        <v>2848</v>
      </c>
      <c r="M491" s="86">
        <v>-6.9030860855441301E-3</v>
      </c>
      <c r="N491" s="86">
        <v>1.1930211709537231E-2</v>
      </c>
      <c r="O491" s="86">
        <v>4.3298969072165017E-2</v>
      </c>
      <c r="P491" s="86">
        <v>6.6191963961345524E-2</v>
      </c>
      <c r="Q491" s="86">
        <v>7.2425637652561603E-2</v>
      </c>
      <c r="R491" s="86">
        <v>0.1158086837502852</v>
      </c>
      <c r="T491" s="86">
        <v>6.6191963961345524E-2</v>
      </c>
      <c r="U491" s="86">
        <v>0.2500454132606722</v>
      </c>
      <c r="AC491" s="86">
        <v>-0.13525813190092509</v>
      </c>
      <c r="AD491" s="86">
        <v>-9.382373351838999E-2</v>
      </c>
      <c r="AE491" s="86">
        <v>-0.15471447543160699</v>
      </c>
      <c r="AK491" s="86">
        <v>-0.19562803608605139</v>
      </c>
      <c r="AL491" s="86">
        <v>0.58366422342859514</v>
      </c>
      <c r="AM491" s="86">
        <v>0.2034109094245011</v>
      </c>
      <c r="AN491" s="86">
        <v>0.25722254463065308</v>
      </c>
      <c r="AP491" s="86">
        <v>0.40917778710253039</v>
      </c>
      <c r="AQ491" s="86">
        <v>0.2138181996514559</v>
      </c>
      <c r="AR491" s="86">
        <v>1.4257039976952239</v>
      </c>
      <c r="AS491" s="86">
        <v>0.94993360325343046</v>
      </c>
      <c r="AT491" s="86">
        <v>-3.8944997456949897E-2</v>
      </c>
      <c r="AU491" s="86">
        <v>3.4777349361155167E-2</v>
      </c>
      <c r="AV491" s="86">
        <v>3.0998933522929258E-2</v>
      </c>
      <c r="AW491" s="86">
        <v>1.1930211709537231E-2</v>
      </c>
      <c r="BF491" s="86">
        <v>4.2325158946412422E-2</v>
      </c>
      <c r="BG491" s="86">
        <v>2.1348902056465668E-2</v>
      </c>
      <c r="BH491" s="86">
        <v>7.943008275744412E-2</v>
      </c>
      <c r="BI491" s="86">
        <v>5.88049320265569E-2</v>
      </c>
      <c r="BJ491" s="86">
        <v>-5.0761421319795996E-3</v>
      </c>
      <c r="BK491" s="86">
        <v>5.8373349339736043E-2</v>
      </c>
      <c r="BL491" s="86">
        <v>-9.3577201190983006E-3</v>
      </c>
      <c r="BM491" s="86">
        <v>-6.0469443251753303E-2</v>
      </c>
      <c r="BN491" s="86">
        <v>-1.1679684648513431E-3</v>
      </c>
      <c r="BO491" s="86">
        <v>-2.4629101805159759E-2</v>
      </c>
      <c r="BP491" s="86">
        <v>5.0277236625206001E-2</v>
      </c>
      <c r="BQ491" s="86">
        <v>-2.5973106864826571E-2</v>
      </c>
    </row>
    <row r="492" spans="1:69" x14ac:dyDescent="0.25">
      <c r="A492" s="190">
        <v>600193</v>
      </c>
      <c r="B492" s="86" t="s">
        <v>384</v>
      </c>
      <c r="C492" s="86" t="s">
        <v>1020</v>
      </c>
      <c r="D492" s="86" t="s">
        <v>1981</v>
      </c>
      <c r="E492" s="86" t="s">
        <v>2054</v>
      </c>
      <c r="F492" s="86" t="s">
        <v>3290</v>
      </c>
      <c r="G492" s="86" t="s">
        <v>113</v>
      </c>
      <c r="H492" s="86" t="s">
        <v>2674</v>
      </c>
      <c r="J492" s="86">
        <v>0</v>
      </c>
      <c r="K492" s="86">
        <v>0</v>
      </c>
      <c r="L492" s="86" t="s">
        <v>3291</v>
      </c>
      <c r="V492" s="86">
        <v>-2.7514231499051411E-2</v>
      </c>
      <c r="AD492" s="86">
        <v>-5.7046979865771681E-2</v>
      </c>
      <c r="AE492" s="86">
        <v>-0.1954590325765054</v>
      </c>
      <c r="AK492" s="86">
        <v>-0.22675521821631889</v>
      </c>
      <c r="AM492" s="86">
        <v>7.8980030305039861E-2</v>
      </c>
      <c r="AQ492" s="86">
        <v>0.19611045227933641</v>
      </c>
      <c r="AS492" s="86">
        <v>0.40121376908832002</v>
      </c>
      <c r="BF492" s="86">
        <v>7.2195121951219576E-2</v>
      </c>
      <c r="BG492" s="86">
        <v>5.0045495905368442E-2</v>
      </c>
      <c r="BH492" s="86">
        <v>8.6655112651645716E-3</v>
      </c>
      <c r="BI492" s="86">
        <v>-1.9759450171821239E-2</v>
      </c>
    </row>
    <row r="493" spans="1:69" x14ac:dyDescent="0.25">
      <c r="A493" s="190">
        <v>508464</v>
      </c>
      <c r="B493" s="86" t="s">
        <v>2066</v>
      </c>
      <c r="C493" s="86" t="s">
        <v>2067</v>
      </c>
      <c r="D493" s="86">
        <v>150</v>
      </c>
      <c r="E493" s="86" t="s">
        <v>2068</v>
      </c>
      <c r="F493" s="86" t="s">
        <v>3292</v>
      </c>
      <c r="G493" s="86" t="s">
        <v>113</v>
      </c>
      <c r="H493" s="86" t="s">
        <v>2670</v>
      </c>
      <c r="J493" s="86">
        <v>0</v>
      </c>
      <c r="K493" s="86">
        <v>0</v>
      </c>
      <c r="L493" s="86" t="s">
        <v>2848</v>
      </c>
      <c r="M493" s="86">
        <v>-7.4650322175074946E-3</v>
      </c>
      <c r="N493" s="86">
        <v>1.421230126866857E-2</v>
      </c>
      <c r="O493" s="86">
        <v>1.983182611454914E-3</v>
      </c>
      <c r="P493" s="86">
        <v>-5.5202333757199518E-2</v>
      </c>
      <c r="Q493" s="86">
        <v>-6.1310939357907317E-2</v>
      </c>
      <c r="R493" s="86">
        <v>-0.1149183659168945</v>
      </c>
      <c r="S493" s="86">
        <v>0.2593220338983051</v>
      </c>
      <c r="T493" s="86">
        <v>-5.5202333757199518E-2</v>
      </c>
      <c r="U493" s="86">
        <v>5.5419594221204793E-2</v>
      </c>
      <c r="V493" s="86">
        <v>-4.6949063275900982E-2</v>
      </c>
      <c r="W493" s="86">
        <v>0.30958715144349203</v>
      </c>
      <c r="AC493" s="86">
        <v>-0.14663315051797679</v>
      </c>
      <c r="AD493" s="86">
        <v>-0.1018052057094878</v>
      </c>
      <c r="AE493" s="86">
        <v>-0.19524793388429751</v>
      </c>
      <c r="AF493" s="86">
        <v>-9.7566646001239848E-2</v>
      </c>
      <c r="AG493" s="86">
        <v>-3.0478812309507341E-2</v>
      </c>
      <c r="AK493" s="86">
        <v>-0.21613490064371671</v>
      </c>
      <c r="AL493" s="86">
        <v>-0.1084134427764074</v>
      </c>
      <c r="AM493" s="86">
        <v>7.764165965269143E-2</v>
      </c>
      <c r="AN493" s="86">
        <v>-0.18355989848554891</v>
      </c>
      <c r="AP493" s="86">
        <v>0.29982752317347289</v>
      </c>
      <c r="AQ493" s="86">
        <v>0.16869532053604211</v>
      </c>
      <c r="AR493" s="86">
        <v>-0.36257931965085782</v>
      </c>
      <c r="AS493" s="86">
        <v>0.45848244526578052</v>
      </c>
      <c r="AT493" s="86">
        <v>-6.2158725409529492E-2</v>
      </c>
      <c r="AU493" s="86">
        <v>-2.312968575530383E-2</v>
      </c>
      <c r="AV493" s="86">
        <v>-1.205775027764544E-2</v>
      </c>
      <c r="AW493" s="86">
        <v>1.421230126866857E-2</v>
      </c>
      <c r="BF493" s="86">
        <v>6.7892950185521439E-2</v>
      </c>
      <c r="BG493" s="86">
        <v>4.8199896503289708E-2</v>
      </c>
      <c r="BH493" s="86">
        <v>-6.2063615205585343E-3</v>
      </c>
      <c r="BI493" s="86">
        <v>-1.8948264849904198E-2</v>
      </c>
      <c r="BJ493" s="86">
        <v>-1.511863425925941E-2</v>
      </c>
      <c r="BK493" s="86">
        <v>2.2034520749174562E-3</v>
      </c>
      <c r="BL493" s="86">
        <v>2.293880542323179E-2</v>
      </c>
      <c r="BM493" s="86">
        <v>-7.099871041696515E-2</v>
      </c>
      <c r="BN493" s="86">
        <v>-2.2985096759843282E-3</v>
      </c>
      <c r="BO493" s="86">
        <v>-2.3706896551723981E-2</v>
      </c>
      <c r="BP493" s="86">
        <v>3.280809926162731E-2</v>
      </c>
      <c r="BQ493" s="86">
        <v>-1.9796172739936831E-2</v>
      </c>
    </row>
    <row r="494" spans="1:69" x14ac:dyDescent="0.25">
      <c r="A494" s="190">
        <v>698639</v>
      </c>
      <c r="B494" s="86" t="s">
        <v>2066</v>
      </c>
      <c r="C494" s="86" t="s">
        <v>2067</v>
      </c>
      <c r="D494" s="86">
        <v>150</v>
      </c>
      <c r="E494" s="86" t="s">
        <v>2069</v>
      </c>
      <c r="F494" s="86" t="s">
        <v>3293</v>
      </c>
      <c r="G494" s="86" t="s">
        <v>113</v>
      </c>
      <c r="H494" s="86" t="s">
        <v>2674</v>
      </c>
      <c r="J494" s="86">
        <v>0</v>
      </c>
      <c r="K494" s="86">
        <v>0</v>
      </c>
      <c r="L494" s="86" t="s">
        <v>2848</v>
      </c>
      <c r="M494" s="86">
        <v>-6.3353261354511803E-3</v>
      </c>
      <c r="N494" s="86">
        <v>1.300827799508775E-2</v>
      </c>
      <c r="O494" s="86">
        <v>5.4845126456379401E-2</v>
      </c>
      <c r="P494" s="86">
        <v>-3.2157135407613557E-2</v>
      </c>
      <c r="Q494" s="86">
        <v>-1.7556241729157481E-2</v>
      </c>
      <c r="R494" s="86">
        <v>-4.272328720020635E-2</v>
      </c>
      <c r="T494" s="86">
        <v>-3.2157135407613557E-2</v>
      </c>
      <c r="U494" s="86">
        <v>0.13853156540668921</v>
      </c>
      <c r="AC494" s="86">
        <v>-0.1953850234285209</v>
      </c>
      <c r="AD494" s="86">
        <v>-8.7079859021748432E-2</v>
      </c>
      <c r="AE494" s="86">
        <v>-0.1090028658958396</v>
      </c>
      <c r="AK494" s="86">
        <v>-0.2263685821149268</v>
      </c>
      <c r="AL494" s="86">
        <v>7.5166594035442902E-3</v>
      </c>
      <c r="AM494" s="86">
        <v>9.1562301641618937E-2</v>
      </c>
      <c r="AN494" s="86">
        <v>-0.1101781928899508</v>
      </c>
      <c r="AP494" s="86">
        <v>0.37036022308620781</v>
      </c>
      <c r="AQ494" s="86">
        <v>0.21120968666372611</v>
      </c>
      <c r="AR494" s="86">
        <v>1.9491409619957441E-2</v>
      </c>
      <c r="AS494" s="86">
        <v>0.4321036903884618</v>
      </c>
      <c r="AT494" s="86">
        <v>-7.787241439249093E-2</v>
      </c>
      <c r="AU494" s="86">
        <v>-3.4684260131950917E-2</v>
      </c>
      <c r="AV494" s="86">
        <v>4.1299611632092281E-2</v>
      </c>
      <c r="AW494" s="86">
        <v>1.300827799508775E-2</v>
      </c>
      <c r="BF494" s="86">
        <v>6.4120324559667541E-2</v>
      </c>
      <c r="BG494" s="86">
        <v>6.5649990701134531E-2</v>
      </c>
      <c r="BH494" s="86">
        <v>-7.8534031413601824E-4</v>
      </c>
      <c r="BI494" s="86">
        <v>-3.5455418740721327E-2</v>
      </c>
      <c r="BJ494" s="86">
        <v>-6.3377093707560617E-3</v>
      </c>
      <c r="BK494" s="86">
        <v>1.767653758542154E-2</v>
      </c>
      <c r="BL494" s="86">
        <v>2.0682245500940111E-2</v>
      </c>
      <c r="BM494" s="86">
        <v>-6.8421052631578827E-2</v>
      </c>
      <c r="BN494" s="86">
        <v>9.1702279202279247E-3</v>
      </c>
      <c r="BO494" s="86">
        <v>-2.1790913101014549E-2</v>
      </c>
      <c r="BP494" s="86">
        <v>4.870129870129869E-2</v>
      </c>
      <c r="BQ494" s="86">
        <v>-2.1931315878952581E-2</v>
      </c>
    </row>
    <row r="495" spans="1:69" x14ac:dyDescent="0.25">
      <c r="A495" s="190">
        <v>656304</v>
      </c>
      <c r="B495" s="86" t="s">
        <v>2066</v>
      </c>
      <c r="C495" s="86" t="s">
        <v>2067</v>
      </c>
      <c r="D495" s="86">
        <v>150</v>
      </c>
      <c r="E495" s="86" t="s">
        <v>2070</v>
      </c>
      <c r="F495" s="86" t="s">
        <v>3294</v>
      </c>
      <c r="G495" s="86" t="s">
        <v>110</v>
      </c>
      <c r="H495" s="86" t="s">
        <v>110</v>
      </c>
      <c r="J495" s="86">
        <v>0</v>
      </c>
      <c r="K495" s="86">
        <v>0</v>
      </c>
      <c r="L495" s="86" t="s">
        <v>2848</v>
      </c>
      <c r="M495" s="86">
        <v>1.006634637382753E-2</v>
      </c>
      <c r="N495" s="86">
        <v>4.5320643553137252E-4</v>
      </c>
      <c r="O495" s="86">
        <v>3.3473782771535447E-2</v>
      </c>
      <c r="P495" s="86">
        <v>1.393248105335676E-2</v>
      </c>
      <c r="Q495" s="86">
        <v>5.1858322744599672E-2</v>
      </c>
      <c r="R495" s="86">
        <v>0.14437532400207351</v>
      </c>
      <c r="T495" s="86">
        <v>1.393248105335676E-2</v>
      </c>
      <c r="U495" s="86">
        <v>0.15366952221142791</v>
      </c>
      <c r="AC495" s="86">
        <v>-5.2619860472020157E-2</v>
      </c>
      <c r="AD495" s="86">
        <v>-3.9051249470563341E-2</v>
      </c>
      <c r="AE495" s="86">
        <v>-5.8645651974708918E-2</v>
      </c>
      <c r="AK495" s="86">
        <v>-5.8645651974708918E-2</v>
      </c>
      <c r="AL495" s="86">
        <v>-1.398984886116328E-2</v>
      </c>
      <c r="AM495" s="86">
        <v>0.1446848552254307</v>
      </c>
      <c r="AN495" s="86">
        <v>5.0656718731216133E-2</v>
      </c>
      <c r="AP495" s="86">
        <v>0.1025212371057715</v>
      </c>
      <c r="AQ495" s="86">
        <v>8.7101603527314816E-2</v>
      </c>
      <c r="AR495" s="86">
        <v>-0.1393629832505322</v>
      </c>
      <c r="AS495" s="86">
        <v>1.657685195103431</v>
      </c>
      <c r="AT495" s="86">
        <v>3.0927045854704179E-2</v>
      </c>
      <c r="AU495" s="86">
        <v>-4.2771218534194737E-2</v>
      </c>
      <c r="AV495" s="86">
        <v>3.300561797752799E-2</v>
      </c>
      <c r="AW495" s="86">
        <v>4.5320643553137252E-4</v>
      </c>
      <c r="BF495" s="86">
        <v>-6.1821072154023549E-3</v>
      </c>
      <c r="BG495" s="86">
        <v>4.1766640007109057E-2</v>
      </c>
      <c r="BH495" s="86">
        <v>-4.5210270408597708E-3</v>
      </c>
      <c r="BI495" s="86">
        <v>-2.1679520137103721E-2</v>
      </c>
      <c r="BJ495" s="86">
        <v>1.4714898835070709E-2</v>
      </c>
      <c r="BK495" s="86">
        <v>-1.726370306430747E-3</v>
      </c>
      <c r="BL495" s="86">
        <v>3.5365326415909948E-2</v>
      </c>
      <c r="BM495" s="86">
        <v>1.6535827626524169E-2</v>
      </c>
      <c r="BN495" s="86">
        <v>1.5975472002581981E-2</v>
      </c>
      <c r="BO495" s="86">
        <v>3.9707750952988619E-4</v>
      </c>
      <c r="BP495" s="86">
        <v>1.6035564023180179E-2</v>
      </c>
      <c r="BQ495" s="86">
        <v>1.405061325881074E-2</v>
      </c>
    </row>
    <row r="496" spans="1:69" x14ac:dyDescent="0.25">
      <c r="A496" s="190">
        <v>328696</v>
      </c>
      <c r="B496" s="86" t="s">
        <v>2066</v>
      </c>
      <c r="C496" s="86" t="s">
        <v>2067</v>
      </c>
      <c r="D496" s="86">
        <v>150</v>
      </c>
      <c r="E496" s="86" t="s">
        <v>2071</v>
      </c>
      <c r="F496" s="86" t="s">
        <v>3295</v>
      </c>
      <c r="G496" s="86" t="s">
        <v>474</v>
      </c>
      <c r="H496" s="86" t="s">
        <v>2072</v>
      </c>
      <c r="J496" s="86">
        <v>0</v>
      </c>
      <c r="K496" s="86">
        <v>0</v>
      </c>
      <c r="L496" s="86" t="s">
        <v>2848</v>
      </c>
      <c r="M496" s="86">
        <v>1.6599343600101069E-2</v>
      </c>
      <c r="N496" s="86">
        <v>3.1763826606876489E-3</v>
      </c>
      <c r="O496" s="86">
        <v>3.8491295938104519E-2</v>
      </c>
      <c r="P496" s="86">
        <v>-1.9957407970794039E-2</v>
      </c>
      <c r="Q496" s="86">
        <v>4.4213938411669318E-2</v>
      </c>
      <c r="R496" s="86">
        <v>0.1084577799187942</v>
      </c>
      <c r="S496" s="86">
        <v>0.24841109905441019</v>
      </c>
      <c r="T496" s="86">
        <v>-1.9957407970794039E-2</v>
      </c>
      <c r="U496" s="86">
        <v>0.14665457336217111</v>
      </c>
      <c r="V496" s="86">
        <v>5.9114756521096552E-2</v>
      </c>
      <c r="W496" s="86">
        <v>1.8284424379232389E-2</v>
      </c>
      <c r="X496" s="86">
        <v>0.20271493212669681</v>
      </c>
      <c r="Y496" s="86">
        <v>2.695167286245348E-2</v>
      </c>
      <c r="Z496" s="86">
        <v>7.7077077077077227E-2</v>
      </c>
      <c r="AC496" s="86">
        <v>-7.0311095126775747E-2</v>
      </c>
      <c r="AD496" s="86">
        <v>-6.4516129032258132E-2</v>
      </c>
      <c r="AE496" s="86">
        <v>-8.8312210822772172E-2</v>
      </c>
      <c r="AF496" s="86">
        <v>-7.5429839156960637E-2</v>
      </c>
      <c r="AG496" s="86">
        <v>-3.8834951456310718E-2</v>
      </c>
      <c r="AH496" s="86">
        <v>-3.0946065428823982E-2</v>
      </c>
      <c r="AI496" s="86">
        <v>-6.026200873362441E-2</v>
      </c>
      <c r="AK496" s="86">
        <v>-8.8312210822772172E-2</v>
      </c>
      <c r="AL496" s="86">
        <v>-0.13206609152471591</v>
      </c>
      <c r="AM496" s="86">
        <v>8.0050830823532149E-2</v>
      </c>
      <c r="AN496" s="86">
        <v>-6.9466601747376844E-2</v>
      </c>
      <c r="AP496" s="86">
        <v>9.670711034972429E-2</v>
      </c>
      <c r="AQ496" s="86">
        <v>7.7503742685342172E-2</v>
      </c>
      <c r="AR496" s="86">
        <v>-1.368709163519386</v>
      </c>
      <c r="AS496" s="86">
        <v>1.0290214571816181</v>
      </c>
      <c r="AT496" s="86">
        <v>7.4231822330392827E-3</v>
      </c>
      <c r="AU496" s="86">
        <v>-5.8283505465966057E-2</v>
      </c>
      <c r="AV496" s="86">
        <v>3.5203094777562782E-2</v>
      </c>
      <c r="AW496" s="86">
        <v>3.1763826606876489E-3</v>
      </c>
      <c r="BF496" s="86">
        <v>-3.837298541826573E-3</v>
      </c>
      <c r="BG496" s="86">
        <v>3.999159546154929E-2</v>
      </c>
      <c r="BH496" s="86">
        <v>-2.3166543201562528E-2</v>
      </c>
      <c r="BI496" s="86">
        <v>-1.9027921406411519E-2</v>
      </c>
      <c r="BJ496" s="86">
        <v>-5.4817625975120956E-3</v>
      </c>
      <c r="BK496" s="86">
        <v>4.7346477280756361E-3</v>
      </c>
      <c r="BL496" s="86">
        <v>3.6573357715571797E-2</v>
      </c>
      <c r="BM496" s="86">
        <v>1.3909621386891001E-2</v>
      </c>
      <c r="BN496" s="86">
        <v>2.5938655080737227E-4</v>
      </c>
      <c r="BO496" s="86">
        <v>-1.2965964343598089E-2</v>
      </c>
      <c r="BP496" s="86">
        <v>5.3136288998357983E-2</v>
      </c>
      <c r="BQ496" s="86">
        <v>6.0602350636631552E-3</v>
      </c>
    </row>
    <row r="497" spans="1:69" x14ac:dyDescent="0.25">
      <c r="A497" s="190">
        <v>594388</v>
      </c>
      <c r="B497" s="86" t="s">
        <v>2066</v>
      </c>
      <c r="C497" s="86" t="s">
        <v>2067</v>
      </c>
      <c r="D497" s="86">
        <v>150</v>
      </c>
      <c r="E497" s="86" t="s">
        <v>2073</v>
      </c>
      <c r="F497" s="86" t="s">
        <v>3296</v>
      </c>
      <c r="G497" s="86" t="s">
        <v>1232</v>
      </c>
      <c r="H497" s="86" t="s">
        <v>1232</v>
      </c>
      <c r="J497" s="86">
        <v>0</v>
      </c>
      <c r="K497" s="86">
        <v>0</v>
      </c>
      <c r="L497" s="86" t="s">
        <v>2848</v>
      </c>
      <c r="M497" s="86">
        <v>-6.7114093959731447E-3</v>
      </c>
      <c r="N497" s="86">
        <v>1.402936378466557E-2</v>
      </c>
      <c r="O497" s="86">
        <v>6.2836624775583605E-2</v>
      </c>
      <c r="P497" s="86">
        <v>-5.7896332221885387E-2</v>
      </c>
      <c r="Q497" s="86">
        <v>-4.0888751735843172E-2</v>
      </c>
      <c r="R497" s="86">
        <v>-5.7396315111077352E-2</v>
      </c>
      <c r="T497" s="86">
        <v>-5.7896332221885387E-2</v>
      </c>
      <c r="U497" s="86">
        <v>0.1668582544875763</v>
      </c>
      <c r="V497" s="86">
        <v>1.180996689630498E-2</v>
      </c>
      <c r="AC497" s="86">
        <v>-0.21140087699053781</v>
      </c>
      <c r="AD497" s="86">
        <v>-8.5449996208962029E-2</v>
      </c>
      <c r="AE497" s="86">
        <v>-0.1737810168315114</v>
      </c>
      <c r="AF497" s="86">
        <v>-8.7259687219842619E-2</v>
      </c>
      <c r="AK497" s="86">
        <v>-0.23511416206536351</v>
      </c>
      <c r="AL497" s="86">
        <v>-9.1955518020441551E-2</v>
      </c>
      <c r="AM497" s="86">
        <v>0.1107277465648335</v>
      </c>
      <c r="AN497" s="86">
        <v>-0.1918437465852072</v>
      </c>
      <c r="AP497" s="86">
        <v>0.41387233244106159</v>
      </c>
      <c r="AQ497" s="86">
        <v>0.21105175348568131</v>
      </c>
      <c r="AR497" s="86">
        <v>-0.22290287940910211</v>
      </c>
      <c r="AS497" s="86">
        <v>0.52323625912870408</v>
      </c>
      <c r="AT497" s="86">
        <v>-7.9039102758411639E-2</v>
      </c>
      <c r="AU497" s="86">
        <v>-6.270056776104671E-2</v>
      </c>
      <c r="AV497" s="86">
        <v>4.8131999658032047E-2</v>
      </c>
      <c r="AW497" s="86">
        <v>1.402936378466557E-2</v>
      </c>
      <c r="BF497" s="86">
        <v>6.2693430011495188E-2</v>
      </c>
      <c r="BG497" s="86">
        <v>6.4569811948743672E-2</v>
      </c>
      <c r="BH497" s="86">
        <v>8.9885884008127359E-3</v>
      </c>
      <c r="BI497" s="86">
        <v>-3.07537377023781E-2</v>
      </c>
      <c r="BJ497" s="86">
        <v>-7.1131713554988263E-3</v>
      </c>
      <c r="BK497" s="86">
        <v>1.6421154310553021E-2</v>
      </c>
      <c r="BL497" s="86">
        <v>2.6609645996673811E-2</v>
      </c>
      <c r="BM497" s="86">
        <v>-6.9505515698526588E-2</v>
      </c>
      <c r="BN497" s="86">
        <v>1.328955597248282E-2</v>
      </c>
      <c r="BO497" s="86">
        <v>-2.3144576454250939E-2</v>
      </c>
      <c r="BP497" s="86">
        <v>4.9202337703364352E-2</v>
      </c>
      <c r="BQ497" s="86">
        <v>-1.537084017310841E-2</v>
      </c>
    </row>
    <row r="498" spans="1:69" x14ac:dyDescent="0.25">
      <c r="A498" s="190">
        <v>706936</v>
      </c>
      <c r="B498" s="86" t="s">
        <v>2078</v>
      </c>
      <c r="E498" s="86" t="s">
        <v>2079</v>
      </c>
      <c r="F498" s="86" t="s">
        <v>3297</v>
      </c>
      <c r="G498" s="86" t="s">
        <v>110</v>
      </c>
      <c r="H498" s="86" t="s">
        <v>110</v>
      </c>
      <c r="J498" s="86">
        <v>0</v>
      </c>
      <c r="K498" s="86">
        <v>0</v>
      </c>
      <c r="L498" s="86" t="s">
        <v>2848</v>
      </c>
      <c r="U498" s="86">
        <v>9.926434526728789E-2</v>
      </c>
      <c r="AC498" s="86">
        <v>-0.15314843886272461</v>
      </c>
      <c r="AD498" s="86">
        <v>-6.142551807452843E-2</v>
      </c>
      <c r="AE498" s="86">
        <v>-1.4690248381173171E-2</v>
      </c>
      <c r="AK498" s="86">
        <v>-0.15314843886272461</v>
      </c>
      <c r="AL498" s="86">
        <v>-0.5582724913451782</v>
      </c>
      <c r="AM498" s="86">
        <v>-6.6912532361488308E-3</v>
      </c>
      <c r="AP498" s="86">
        <v>0.30254232533643599</v>
      </c>
      <c r="AQ498" s="86">
        <v>0.12504509369906039</v>
      </c>
      <c r="AR498" s="86">
        <v>-1.846255089473724</v>
      </c>
      <c r="AS498" s="86">
        <v>-5.589239543777115E-2</v>
      </c>
      <c r="AT498" s="86">
        <v>2.311055590256084E-2</v>
      </c>
      <c r="AU498" s="86">
        <v>-0.14992150706436419</v>
      </c>
      <c r="BF498" s="86">
        <v>-3.0407062285434661E-3</v>
      </c>
      <c r="BG498" s="86">
        <v>4.5848091302636673E-2</v>
      </c>
      <c r="BH498" s="86">
        <v>-1.65569143932266E-2</v>
      </c>
      <c r="BI498" s="86">
        <v>-1.7600918308781521E-2</v>
      </c>
      <c r="BJ498" s="86">
        <v>1.5676728334956151E-2</v>
      </c>
      <c r="BK498" s="86">
        <v>-2.3967021378582531E-3</v>
      </c>
      <c r="BL498" s="86">
        <v>2.6523159715548861E-2</v>
      </c>
      <c r="BM498" s="86">
        <v>1.432316045684323E-2</v>
      </c>
      <c r="BN498" s="86">
        <v>6.5089842317564983E-3</v>
      </c>
      <c r="BO498" s="86">
        <v>7.2866381273339886E-3</v>
      </c>
      <c r="BP498" s="86">
        <v>1.347318925761809E-2</v>
      </c>
      <c r="BQ498" s="86">
        <v>-1.8703241895261511E-3</v>
      </c>
    </row>
    <row r="499" spans="1:69" x14ac:dyDescent="0.25">
      <c r="A499" s="190">
        <v>675502</v>
      </c>
      <c r="B499" s="86" t="s">
        <v>2078</v>
      </c>
      <c r="E499" s="86" t="s">
        <v>2080</v>
      </c>
      <c r="F499" s="86" t="s">
        <v>3298</v>
      </c>
      <c r="G499" s="86" t="s">
        <v>113</v>
      </c>
      <c r="H499" s="86" t="s">
        <v>2670</v>
      </c>
      <c r="J499" s="86">
        <v>0</v>
      </c>
      <c r="K499" s="86">
        <v>0</v>
      </c>
      <c r="L499" s="86" t="s">
        <v>2848</v>
      </c>
      <c r="M499" s="86">
        <v>2.0726431230505989E-2</v>
      </c>
      <c r="N499" s="86">
        <v>2.5472556352976961E-2</v>
      </c>
      <c r="O499" s="86">
        <v>6.9921957392955036E-2</v>
      </c>
      <c r="P499" s="86">
        <v>-0.227165384322389</v>
      </c>
      <c r="Q499" s="86">
        <v>-0.22604516325907839</v>
      </c>
      <c r="R499" s="86">
        <v>-0.2616448326055314</v>
      </c>
      <c r="T499" s="86">
        <v>-0.227165384322389</v>
      </c>
      <c r="U499" s="86">
        <v>5.4377510040160448E-2</v>
      </c>
      <c r="V499" s="86">
        <v>6.7753001715266103E-2</v>
      </c>
      <c r="AC499" s="86">
        <v>-0.30709687308399752</v>
      </c>
      <c r="AD499" s="86">
        <v>-0.15408719346049041</v>
      </c>
      <c r="AE499" s="86">
        <v>-0.17006802721088429</v>
      </c>
      <c r="AF499" s="86">
        <v>-0.1290598290598291</v>
      </c>
      <c r="AK499" s="86">
        <v>-0.38412806539509542</v>
      </c>
      <c r="AL499" s="86">
        <v>-0.61359393102494053</v>
      </c>
      <c r="AM499" s="86">
        <v>-3.0806173971388628E-2</v>
      </c>
      <c r="AN499" s="86">
        <v>-0.60160932476645601</v>
      </c>
      <c r="AP499" s="86">
        <v>0.41950187645260512</v>
      </c>
      <c r="AQ499" s="86">
        <v>0.2215941888655189</v>
      </c>
      <c r="AR499" s="86">
        <v>-1.4633826022533409</v>
      </c>
      <c r="AS499" s="86">
        <v>-0.1403646490869723</v>
      </c>
      <c r="AT499" s="86">
        <v>-7.0313095147406135E-2</v>
      </c>
      <c r="AU499" s="86">
        <v>-0.23754506719108481</v>
      </c>
      <c r="AV499" s="86">
        <v>4.3345285804682547E-2</v>
      </c>
      <c r="AW499" s="86">
        <v>2.5472556352976961E-2</v>
      </c>
      <c r="BF499" s="86">
        <v>6.1044176706827269E-2</v>
      </c>
      <c r="BG499" s="86">
        <v>6.5859197577592621E-2</v>
      </c>
      <c r="BH499" s="86">
        <v>-1.2784090909090939E-2</v>
      </c>
      <c r="BI499" s="86">
        <v>-3.237410071942437E-2</v>
      </c>
      <c r="BJ499" s="86">
        <v>2.750929368029742E-2</v>
      </c>
      <c r="BK499" s="86">
        <v>9.4066570188133802E-3</v>
      </c>
      <c r="BL499" s="86">
        <v>5.2329749103942717E-2</v>
      </c>
      <c r="BM499" s="86">
        <v>-0.13569482288828341</v>
      </c>
      <c r="BN499" s="86">
        <v>5.291816857120768E-3</v>
      </c>
      <c r="BO499" s="86">
        <v>-2.3115654562099519E-2</v>
      </c>
      <c r="BP499" s="86">
        <v>3.6548223350253872E-2</v>
      </c>
      <c r="BQ499" s="86">
        <v>-1.5228807201800421E-2</v>
      </c>
    </row>
    <row r="500" spans="1:69" x14ac:dyDescent="0.25">
      <c r="A500" s="190">
        <v>44783</v>
      </c>
      <c r="B500" s="86" t="s">
        <v>559</v>
      </c>
      <c r="C500" s="86" t="s">
        <v>2087</v>
      </c>
      <c r="E500" s="86" t="s">
        <v>2088</v>
      </c>
      <c r="F500" s="86" t="s">
        <v>3299</v>
      </c>
      <c r="G500" s="86" t="s">
        <v>180</v>
      </c>
      <c r="H500" s="86" t="s">
        <v>180</v>
      </c>
      <c r="J500" s="86">
        <v>0</v>
      </c>
      <c r="K500" s="86">
        <v>0</v>
      </c>
      <c r="L500" s="86" t="s">
        <v>2848</v>
      </c>
      <c r="M500" s="86">
        <v>6.8396585886296712E-3</v>
      </c>
      <c r="N500" s="86">
        <v>7.3386451145591716E-3</v>
      </c>
      <c r="O500" s="86">
        <v>1.365685240241676E-2</v>
      </c>
      <c r="P500" s="86">
        <v>5.0824203137738388E-2</v>
      </c>
      <c r="Q500" s="86">
        <v>6.5528156944976601E-2</v>
      </c>
      <c r="R500" s="86">
        <v>0.10853103433809499</v>
      </c>
      <c r="S500" s="86">
        <v>-0.12996164040763239</v>
      </c>
      <c r="T500" s="86">
        <v>5.0824203137738388E-2</v>
      </c>
      <c r="U500" s="86">
        <v>0.17228438228438231</v>
      </c>
      <c r="V500" s="86">
        <v>-0.15049504950495041</v>
      </c>
      <c r="W500" s="86">
        <v>-0.1227003457081807</v>
      </c>
      <c r="X500" s="86">
        <v>0.35742583596660871</v>
      </c>
      <c r="Y500" s="86">
        <v>0.5946301658331139</v>
      </c>
      <c r="Z500" s="86">
        <v>-0.19634330613478401</v>
      </c>
      <c r="AA500" s="86">
        <v>0.8263605254443096</v>
      </c>
      <c r="AB500" s="86">
        <v>0.17329361481673369</v>
      </c>
      <c r="AC500" s="86">
        <v>-2.9036267088464639E-2</v>
      </c>
      <c r="AD500" s="86">
        <v>-5.0552723763975349E-2</v>
      </c>
      <c r="AE500" s="86">
        <v>-0.32018215365288732</v>
      </c>
      <c r="AF500" s="86">
        <v>-0.37071889116767881</v>
      </c>
      <c r="AG500" s="86">
        <v>-0.16615313332561099</v>
      </c>
      <c r="AH500" s="86">
        <v>-9.1465479073885969E-2</v>
      </c>
      <c r="AI500" s="86">
        <v>-0.27115093039283261</v>
      </c>
      <c r="AJ500" s="86">
        <v>-8.2525154564189601E-2</v>
      </c>
      <c r="AK500" s="86">
        <v>-0.535743488693181</v>
      </c>
      <c r="AL500" s="86">
        <v>0.21165165329962071</v>
      </c>
      <c r="AM500" s="86">
        <v>0.2340034969211269</v>
      </c>
      <c r="AN500" s="86">
        <v>0.19369423627219379</v>
      </c>
      <c r="AO500" s="86">
        <v>0.15341529609000021</v>
      </c>
      <c r="AP500" s="86">
        <v>9.5499479550940555E-2</v>
      </c>
      <c r="AQ500" s="86">
        <v>0.22650572662231219</v>
      </c>
      <c r="AR500" s="86">
        <v>2.2131412412404798</v>
      </c>
      <c r="AS500" s="86">
        <v>1.0317870714252979</v>
      </c>
      <c r="AT500" s="86">
        <v>2.7320991827563649E-2</v>
      </c>
      <c r="AU500" s="86">
        <v>2.7891222297493409E-2</v>
      </c>
      <c r="AV500" s="86">
        <v>6.2721779994245894E-3</v>
      </c>
      <c r="AW500" s="86">
        <v>7.3386451145591716E-3</v>
      </c>
      <c r="BF500" s="86">
        <v>0.1063170163170164</v>
      </c>
      <c r="BG500" s="86">
        <v>-2.726449084511506E-2</v>
      </c>
      <c r="BH500" s="86">
        <v>3.2620703099616621E-2</v>
      </c>
      <c r="BI500" s="86">
        <v>-4.3001279550267668E-3</v>
      </c>
      <c r="BJ500" s="86">
        <v>-4.6452346844189862E-2</v>
      </c>
      <c r="BK500" s="86">
        <v>4.9068775821311077E-2</v>
      </c>
      <c r="BL500" s="86">
        <v>0</v>
      </c>
      <c r="BM500" s="86">
        <v>1.4236374357678329E-2</v>
      </c>
      <c r="BN500" s="86">
        <v>-1.1874165720319629E-2</v>
      </c>
      <c r="BO500" s="86">
        <v>-1.9396334455712979E-2</v>
      </c>
      <c r="BP500" s="86">
        <v>3.6187930502724397E-2</v>
      </c>
      <c r="BQ500" s="86">
        <v>-9.785776167598792E-3</v>
      </c>
    </row>
    <row r="501" spans="1:69" x14ac:dyDescent="0.25">
      <c r="A501" s="190">
        <v>485823</v>
      </c>
      <c r="B501" s="86" t="s">
        <v>2119</v>
      </c>
      <c r="C501" s="86" t="s">
        <v>2120</v>
      </c>
      <c r="E501" s="86" t="s">
        <v>2121</v>
      </c>
      <c r="F501" s="86" t="s">
        <v>3300</v>
      </c>
      <c r="G501" s="86" t="s">
        <v>1972</v>
      </c>
      <c r="H501" s="86" t="s">
        <v>1972</v>
      </c>
      <c r="J501" s="86">
        <v>0</v>
      </c>
      <c r="K501" s="86">
        <v>0</v>
      </c>
      <c r="L501" s="86" t="s">
        <v>2848</v>
      </c>
      <c r="U501" s="86">
        <v>8.5433991683991906E-2</v>
      </c>
      <c r="V501" s="86">
        <v>4.1971297048470017E-2</v>
      </c>
      <c r="W501" s="86">
        <v>0.21820880752102931</v>
      </c>
      <c r="AC501" s="86">
        <v>-8.0090849321619029E-3</v>
      </c>
      <c r="AD501" s="86">
        <v>-1.5366281986954319E-2</v>
      </c>
      <c r="AE501" s="86">
        <v>-7.6157622396178862E-2</v>
      </c>
      <c r="AF501" s="86">
        <v>-2.8402272181774608E-2</v>
      </c>
      <c r="AG501" s="86">
        <v>-1.558694593278138E-2</v>
      </c>
      <c r="AK501" s="86">
        <v>-7.6157622396178862E-2</v>
      </c>
      <c r="AL501" s="86">
        <v>0.16672246747155881</v>
      </c>
      <c r="AM501" s="86">
        <v>0.15364754154237589</v>
      </c>
      <c r="AP501" s="86">
        <v>4.3125245157725013E-2</v>
      </c>
      <c r="AQ501" s="86">
        <v>6.1766954726184098E-2</v>
      </c>
      <c r="AR501" s="86">
        <v>3.85910040104004</v>
      </c>
      <c r="AS501" s="86">
        <v>2.482714675407756</v>
      </c>
      <c r="AT501" s="86">
        <v>-6.5840665589275149E-3</v>
      </c>
      <c r="AU501" s="86">
        <v>-1.162860757968298E-2</v>
      </c>
      <c r="AV501" s="86">
        <v>2.0115466423579639E-2</v>
      </c>
      <c r="BF501" s="86">
        <v>5.9121621621622822E-3</v>
      </c>
      <c r="BG501" s="86">
        <v>1.6792611251049468E-2</v>
      </c>
      <c r="BH501" s="86">
        <v>5.65330623134086E-3</v>
      </c>
      <c r="BI501" s="86">
        <v>-3.7897928246589658E-3</v>
      </c>
      <c r="BJ501" s="86">
        <v>4.184630991630911E-3</v>
      </c>
      <c r="BK501" s="86">
        <v>1.370122490213399E-2</v>
      </c>
      <c r="BL501" s="86">
        <v>3.0769230769230878E-2</v>
      </c>
      <c r="BM501" s="86">
        <v>-3.6860233246721612E-3</v>
      </c>
      <c r="BN501" s="86">
        <v>-2.978542337851775E-3</v>
      </c>
      <c r="BO501" s="86">
        <v>8.4745762711864181E-3</v>
      </c>
      <c r="BP501" s="86">
        <v>1.6383531829998299E-2</v>
      </c>
      <c r="BQ501" s="86">
        <v>1.4986212684331419E-3</v>
      </c>
    </row>
    <row r="502" spans="1:69" x14ac:dyDescent="0.25">
      <c r="A502" s="190">
        <v>512674</v>
      </c>
      <c r="B502" s="86" t="s">
        <v>2117</v>
      </c>
      <c r="C502" s="86" t="s">
        <v>2122</v>
      </c>
      <c r="E502" s="86" t="s">
        <v>2118</v>
      </c>
      <c r="F502" s="86" t="s">
        <v>3256</v>
      </c>
      <c r="G502" s="86" t="s">
        <v>1972</v>
      </c>
      <c r="H502" s="86" t="s">
        <v>1972</v>
      </c>
      <c r="J502" s="86">
        <v>0</v>
      </c>
      <c r="K502" s="86">
        <v>0</v>
      </c>
      <c r="L502" s="86" t="s">
        <v>2848</v>
      </c>
      <c r="M502" s="86">
        <v>4.0469445568613871E-4</v>
      </c>
      <c r="N502" s="86">
        <v>4.4697277529459623E-3</v>
      </c>
      <c r="O502" s="86">
        <v>4.4697277529459623E-3</v>
      </c>
      <c r="P502" s="86">
        <v>-1.067235859124871E-2</v>
      </c>
      <c r="Q502" s="86">
        <v>-1.144858239612079E-3</v>
      </c>
      <c r="R502" s="86">
        <v>5.7012542759407037E-2</v>
      </c>
      <c r="S502" s="86">
        <v>0.27346097707564182</v>
      </c>
      <c r="T502" s="86">
        <v>-1.067235859124871E-2</v>
      </c>
      <c r="U502" s="86">
        <v>0.1690580162195883</v>
      </c>
      <c r="V502" s="86">
        <v>4.916959829829004E-2</v>
      </c>
      <c r="W502" s="86">
        <v>0.19190638712822999</v>
      </c>
      <c r="AC502" s="86">
        <v>-5.8496900826446291E-2</v>
      </c>
      <c r="AD502" s="86">
        <v>-7.4178526923329172E-2</v>
      </c>
      <c r="AE502" s="86">
        <v>-0.1857636666239918</v>
      </c>
      <c r="AF502" s="86">
        <v>-9.7442046362909596E-2</v>
      </c>
      <c r="AG502" s="86">
        <v>-2.7039848197343421E-2</v>
      </c>
      <c r="AK502" s="86">
        <v>-0.1857636666239918</v>
      </c>
      <c r="AL502" s="86">
        <v>-0.1088265213154921</v>
      </c>
      <c r="AM502" s="86">
        <v>0.1300193195166692</v>
      </c>
      <c r="AN502" s="86">
        <v>-3.7595478986488302E-2</v>
      </c>
      <c r="AP502" s="86">
        <v>9.5777557980000483E-2</v>
      </c>
      <c r="AQ502" s="86">
        <v>0.13370194741831401</v>
      </c>
      <c r="AR502" s="86">
        <v>-1.1393518503229201</v>
      </c>
      <c r="AS502" s="86">
        <v>0.97022897147770548</v>
      </c>
      <c r="AT502" s="86">
        <v>2.154482390608314E-2</v>
      </c>
      <c r="AU502" s="86">
        <v>-3.7610186092066678E-2</v>
      </c>
      <c r="AV502" s="86">
        <v>0</v>
      </c>
      <c r="AW502" s="86">
        <v>4.4697277529459623E-3</v>
      </c>
      <c r="BF502" s="86">
        <v>4.6319401122894677E-2</v>
      </c>
      <c r="BG502" s="86">
        <v>2.369950812341615E-2</v>
      </c>
      <c r="BH502" s="86">
        <v>2.0238788584740819E-2</v>
      </c>
      <c r="BI502" s="86">
        <v>3.5036392179249358E-2</v>
      </c>
      <c r="BJ502" s="86">
        <v>1.7855911754567359E-2</v>
      </c>
      <c r="BK502" s="86">
        <v>2.8718504470333309E-2</v>
      </c>
      <c r="BL502" s="86">
        <v>-5.1224651040294833E-2</v>
      </c>
      <c r="BM502" s="86">
        <v>1.818181818181808E-2</v>
      </c>
      <c r="BN502" s="86">
        <v>1.7751884852638788E-2</v>
      </c>
      <c r="BO502" s="86">
        <v>1.259344063573309E-2</v>
      </c>
      <c r="BP502" s="86">
        <v>-2.8864059590316678E-2</v>
      </c>
      <c r="BQ502" s="86">
        <v>2.0419275796351721E-2</v>
      </c>
    </row>
    <row r="503" spans="1:69" x14ac:dyDescent="0.25">
      <c r="A503" s="190">
        <v>573492</v>
      </c>
      <c r="B503" s="86" t="s">
        <v>2123</v>
      </c>
      <c r="C503" s="86" t="s">
        <v>2124</v>
      </c>
      <c r="E503" s="86" t="s">
        <v>2125</v>
      </c>
      <c r="F503" s="86" t="s">
        <v>3301</v>
      </c>
      <c r="G503" s="86" t="s">
        <v>1972</v>
      </c>
      <c r="H503" s="86" t="s">
        <v>1972</v>
      </c>
      <c r="I503" s="86" t="s">
        <v>2543</v>
      </c>
      <c r="J503" s="86">
        <v>0</v>
      </c>
      <c r="K503" s="86">
        <v>0</v>
      </c>
      <c r="L503" s="86" t="s">
        <v>2848</v>
      </c>
      <c r="M503" s="86">
        <v>-4.4583620826921244E-3</v>
      </c>
      <c r="N503" s="86">
        <v>5.3316272126346931E-5</v>
      </c>
      <c r="O503" s="86">
        <v>9.3633966528547941E-3</v>
      </c>
      <c r="P503" s="86">
        <v>2.335097386655027E-2</v>
      </c>
      <c r="Q503" s="86">
        <v>-7.3911326157795942E-2</v>
      </c>
      <c r="R503" s="86">
        <v>-1.0915418688040581E-2</v>
      </c>
      <c r="T503" s="86">
        <v>2.335097386655027E-2</v>
      </c>
      <c r="U503" s="86">
        <v>-2.7329654001273629E-2</v>
      </c>
      <c r="V503" s="86">
        <v>0.41069022308728842</v>
      </c>
      <c r="AC503" s="86">
        <v>-4.5114378217717601E-3</v>
      </c>
      <c r="AD503" s="86">
        <v>-0.1116867882105675</v>
      </c>
      <c r="AE503" s="86">
        <v>-5.0786044065221192E-2</v>
      </c>
      <c r="AF503" s="86">
        <v>-2.199183160540372E-2</v>
      </c>
      <c r="AK503" s="86">
        <v>-0.1116867882105675</v>
      </c>
      <c r="AL503" s="86">
        <v>0.1031087509495667</v>
      </c>
      <c r="AM503" s="86">
        <v>0.2513743373641526</v>
      </c>
      <c r="AN503" s="86">
        <v>8.5930843647787691E-2</v>
      </c>
      <c r="AP503" s="86">
        <v>2.7031315121674459E-2</v>
      </c>
      <c r="AQ503" s="86">
        <v>0.10846184161379931</v>
      </c>
      <c r="AR503" s="86">
        <v>3.8034011256336488</v>
      </c>
      <c r="AS503" s="86">
        <v>2.3148834377137901</v>
      </c>
      <c r="AT503" s="86">
        <v>4.2555513121282917E-3</v>
      </c>
      <c r="AU503" s="86">
        <v>5.4870429727820191E-3</v>
      </c>
      <c r="AV503" s="86">
        <v>9.3095840284129761E-3</v>
      </c>
      <c r="AW503" s="86">
        <v>5.3316272126346931E-5</v>
      </c>
      <c r="BF503" s="86">
        <v>4.9352579070260916E-3</v>
      </c>
      <c r="BG503" s="86">
        <v>-1.2937635317104011E-2</v>
      </c>
      <c r="BH503" s="86">
        <v>1.6959126899208199E-2</v>
      </c>
      <c r="BI503" s="86">
        <v>-3.051186280183082E-3</v>
      </c>
      <c r="BJ503" s="86">
        <v>3.3771304944330227E-2</v>
      </c>
      <c r="BK503" s="86">
        <v>2.154050329232815E-2</v>
      </c>
      <c r="BL503" s="86">
        <v>3.9474341677907532E-3</v>
      </c>
      <c r="BM503" s="86">
        <v>-4.4296237308379949E-3</v>
      </c>
      <c r="BN503" s="86">
        <v>5.2610680960887279E-3</v>
      </c>
      <c r="BO503" s="86">
        <v>1.012145748987869E-2</v>
      </c>
      <c r="BP503" s="86">
        <v>-2.5612200009775599E-2</v>
      </c>
      <c r="BQ503" s="86">
        <v>-8.3687446882967698E-2</v>
      </c>
    </row>
    <row r="504" spans="1:69" x14ac:dyDescent="0.25">
      <c r="A504" s="190">
        <v>457001</v>
      </c>
      <c r="B504" s="86" t="s">
        <v>2126</v>
      </c>
      <c r="C504" s="86" t="s">
        <v>2127</v>
      </c>
      <c r="E504" s="86" t="s">
        <v>2128</v>
      </c>
      <c r="F504" s="86" t="s">
        <v>3302</v>
      </c>
      <c r="G504" s="86" t="s">
        <v>1972</v>
      </c>
      <c r="H504" s="86" t="s">
        <v>1972</v>
      </c>
      <c r="J504" s="86">
        <v>0</v>
      </c>
      <c r="K504" s="86">
        <v>0</v>
      </c>
      <c r="L504" s="86" t="s">
        <v>2848</v>
      </c>
      <c r="M504" s="86">
        <v>2.474787685774937E-2</v>
      </c>
      <c r="N504" s="86">
        <v>1.1129296235679041E-2</v>
      </c>
      <c r="O504" s="86">
        <v>2.0010566635847219E-2</v>
      </c>
      <c r="P504" s="86">
        <v>-1.99873096446701E-2</v>
      </c>
      <c r="Q504" s="86">
        <v>8.1592689295038046E-3</v>
      </c>
      <c r="R504" s="86">
        <v>-1.4610182467781009E-2</v>
      </c>
      <c r="S504" s="86">
        <v>0.12778386272362191</v>
      </c>
      <c r="T504" s="86">
        <v>-1.99873096446701E-2</v>
      </c>
      <c r="U504" s="86">
        <v>-1.4075695964967159E-2</v>
      </c>
      <c r="V504" s="86">
        <v>6.2903118558414794E-2</v>
      </c>
      <c r="W504" s="86">
        <v>0.12871510057039931</v>
      </c>
      <c r="AC504" s="86">
        <v>-2.49078087597852E-2</v>
      </c>
      <c r="AD504" s="86">
        <v>-7.1437391948629247E-2</v>
      </c>
      <c r="AE504" s="86">
        <v>-8.7158362756636715E-2</v>
      </c>
      <c r="AF504" s="86">
        <v>-2.7162103433289939E-2</v>
      </c>
      <c r="AG504" s="86">
        <v>-6.6673108512898894E-3</v>
      </c>
      <c r="AK504" s="86">
        <v>-8.7158362756636715E-2</v>
      </c>
      <c r="AL504" s="86">
        <v>-1.777078602036575E-3</v>
      </c>
      <c r="AM504" s="86">
        <v>0.10766661519539621</v>
      </c>
      <c r="AN504" s="86">
        <v>-6.9567994624701868E-2</v>
      </c>
      <c r="AP504" s="86">
        <v>5.4021418377856102E-2</v>
      </c>
      <c r="AQ504" s="86">
        <v>7.1353843089941915E-2</v>
      </c>
      <c r="AR504" s="86">
        <v>-3.8408750691360821E-2</v>
      </c>
      <c r="AS504" s="86">
        <v>1.5047374318945239</v>
      </c>
      <c r="AT504" s="86">
        <v>-3.3312182741116692E-2</v>
      </c>
      <c r="AU504" s="86">
        <v>2.691171644240153E-3</v>
      </c>
      <c r="AV504" s="86">
        <v>8.7835160480782548E-3</v>
      </c>
      <c r="AW504" s="86">
        <v>1.1129296235679041E-2</v>
      </c>
      <c r="BF504" s="86">
        <v>-8.8207694713794416E-3</v>
      </c>
      <c r="BG504" s="86">
        <v>9.5935369856097186E-3</v>
      </c>
      <c r="BH504" s="86">
        <v>-1.29407351837959E-2</v>
      </c>
      <c r="BI504" s="86">
        <v>-2.2230666920007521E-2</v>
      </c>
      <c r="BJ504" s="86">
        <v>1.133566524161145E-2</v>
      </c>
      <c r="BK504" s="86">
        <v>-2.6260167808876971E-3</v>
      </c>
      <c r="BL504" s="86">
        <v>2.3696378114564709E-2</v>
      </c>
      <c r="BM504" s="86">
        <v>-4.3660999937268803E-2</v>
      </c>
      <c r="BN504" s="86">
        <v>1.110893288897685E-3</v>
      </c>
      <c r="BO504" s="86">
        <v>-1.1096605744125301E-3</v>
      </c>
      <c r="BP504" s="86">
        <v>3.5613931908776042E-2</v>
      </c>
      <c r="BQ504" s="86">
        <v>-9.6770139499811059E-3</v>
      </c>
    </row>
    <row r="505" spans="1:69" x14ac:dyDescent="0.25">
      <c r="A505" s="190">
        <v>429106</v>
      </c>
      <c r="B505" s="86" t="s">
        <v>2129</v>
      </c>
      <c r="C505" s="86" t="s">
        <v>2130</v>
      </c>
      <c r="E505" s="86" t="s">
        <v>2131</v>
      </c>
      <c r="F505" s="86" t="s">
        <v>3303</v>
      </c>
      <c r="G505" s="86" t="s">
        <v>1972</v>
      </c>
      <c r="H505" s="86" t="s">
        <v>1972</v>
      </c>
      <c r="I505" s="86" t="s">
        <v>2543</v>
      </c>
      <c r="J505" s="86">
        <v>0</v>
      </c>
      <c r="K505" s="86">
        <v>0</v>
      </c>
      <c r="L505" s="86" t="s">
        <v>2848</v>
      </c>
      <c r="M505" s="86">
        <v>2.1566248820596989E-3</v>
      </c>
      <c r="N505" s="86">
        <v>-2.0803972887725179E-3</v>
      </c>
      <c r="O505" s="86">
        <v>3.1707481616407569E-3</v>
      </c>
      <c r="P505" s="86">
        <v>5.341085795416145E-3</v>
      </c>
      <c r="Q505" s="86">
        <v>-0.1145647254972013</v>
      </c>
      <c r="R505" s="86">
        <v>-9.9333737129012722E-2</v>
      </c>
      <c r="S505" s="86">
        <v>0.14252785247791011</v>
      </c>
      <c r="T505" s="86">
        <v>5.341085795416145E-3</v>
      </c>
      <c r="U505" s="86">
        <v>-7.6831856197728143E-2</v>
      </c>
      <c r="V505" s="86">
        <v>9.1491245997683768E-2</v>
      </c>
      <c r="W505" s="86">
        <v>0.19662509170946449</v>
      </c>
      <c r="X505" s="86">
        <v>0.13919925512104281</v>
      </c>
      <c r="AC505" s="86">
        <v>-2.1519838601211112E-3</v>
      </c>
      <c r="AD505" s="86">
        <v>-0.12907024671730549</v>
      </c>
      <c r="AE505" s="86">
        <v>-1.4529799542580281E-2</v>
      </c>
      <c r="AF505" s="86">
        <v>-5.2436269764439738E-3</v>
      </c>
      <c r="AG505" s="86">
        <v>-5.0953079178885523E-2</v>
      </c>
      <c r="AH505" s="86">
        <v>-3.777148253068937E-3</v>
      </c>
      <c r="AK505" s="86">
        <v>-0.12907024671730549</v>
      </c>
      <c r="AL505" s="86">
        <v>2.2541688331496171E-2</v>
      </c>
      <c r="AM505" s="86">
        <v>8.516714880243681E-2</v>
      </c>
      <c r="AN505" s="86">
        <v>1.9206665403490811E-2</v>
      </c>
      <c r="AP505" s="86">
        <v>1.3875325243770661E-2</v>
      </c>
      <c r="AQ505" s="86">
        <v>5.7943537294345017E-2</v>
      </c>
      <c r="AR505" s="86">
        <v>1.603124348602234</v>
      </c>
      <c r="AS505" s="86">
        <v>1.464690217010403</v>
      </c>
      <c r="AT505" s="86">
        <v>1.081738895273965E-3</v>
      </c>
      <c r="AU505" s="86">
        <v>1.0805700006752961E-3</v>
      </c>
      <c r="AV505" s="86">
        <v>5.2620926937867463E-3</v>
      </c>
      <c r="AW505" s="86">
        <v>-2.0803972887725179E-3</v>
      </c>
      <c r="BF505" s="86">
        <v>7.8017725627261836E-3</v>
      </c>
      <c r="BG505" s="86">
        <v>7.8033071158729586E-3</v>
      </c>
      <c r="BH505" s="86">
        <v>1.3580777975788161E-2</v>
      </c>
      <c r="BI505" s="86">
        <v>1.940099430095765E-3</v>
      </c>
      <c r="BJ505" s="86">
        <v>2.8440033885996918E-3</v>
      </c>
      <c r="BK505" s="86">
        <v>9.6542569239121967E-4</v>
      </c>
      <c r="BL505" s="86">
        <v>5.6664054493940066E-3</v>
      </c>
      <c r="BM505" s="86">
        <v>1.042977881675955E-2</v>
      </c>
      <c r="BN505" s="86">
        <v>0</v>
      </c>
      <c r="BO505" s="86">
        <v>6.5499583184469579E-3</v>
      </c>
      <c r="BP505" s="86">
        <v>4.6734500709890714E-3</v>
      </c>
      <c r="BQ505" s="86">
        <v>-0.12907024671730549</v>
      </c>
    </row>
    <row r="506" spans="1:69" x14ac:dyDescent="0.25">
      <c r="A506" s="190">
        <v>461324</v>
      </c>
      <c r="B506" s="86" t="s">
        <v>2132</v>
      </c>
      <c r="C506" s="86" t="s">
        <v>2133</v>
      </c>
      <c r="E506" s="86" t="s">
        <v>2134</v>
      </c>
      <c r="F506" s="86" t="s">
        <v>3304</v>
      </c>
      <c r="G506" s="86" t="s">
        <v>1972</v>
      </c>
      <c r="H506" s="86" t="s">
        <v>1972</v>
      </c>
      <c r="J506" s="86">
        <v>0</v>
      </c>
      <c r="K506" s="86">
        <v>0</v>
      </c>
      <c r="L506" s="86" t="s">
        <v>2848</v>
      </c>
      <c r="M506" s="86">
        <v>-2.6326286398086212E-3</v>
      </c>
      <c r="O506" s="86">
        <v>4.0009602304547093E-4</v>
      </c>
      <c r="P506" s="86">
        <v>2.2825820175079729E-2</v>
      </c>
      <c r="Q506" s="86">
        <v>1.3703073056028581E-2</v>
      </c>
      <c r="R506" s="86">
        <v>2.2446689113355678E-3</v>
      </c>
      <c r="S506" s="86">
        <v>-7.6990237320422317E-3</v>
      </c>
      <c r="T506" s="86">
        <v>2.2825820175079729E-2</v>
      </c>
      <c r="U506" s="86">
        <v>1.9602936269602859E-2</v>
      </c>
      <c r="V506" s="86">
        <v>-5.0455445544554389E-2</v>
      </c>
      <c r="W506" s="86">
        <v>5.7635921923431248E-2</v>
      </c>
      <c r="AC506" s="86">
        <v>-3.6858974358973859E-3</v>
      </c>
      <c r="AD506" s="86">
        <v>-8.4361050162669399E-2</v>
      </c>
      <c r="AE506" s="86">
        <v>-8.7567987567987587E-2</v>
      </c>
      <c r="AF506" s="86">
        <v>-4.880905896134323E-2</v>
      </c>
      <c r="AG506" s="86">
        <v>-2.2596706242818902E-2</v>
      </c>
      <c r="AK506" s="86">
        <v>-8.7567987567987587E-2</v>
      </c>
      <c r="AL506" s="86">
        <v>0.1343529934373833</v>
      </c>
      <c r="AM506" s="86">
        <v>5.7198168631763968E-2</v>
      </c>
      <c r="AN506" s="86">
        <v>8.3941914137223073E-2</v>
      </c>
      <c r="AP506" s="86">
        <v>2.995060681283384E-2</v>
      </c>
      <c r="AQ506" s="86">
        <v>6.4552216967843218E-2</v>
      </c>
      <c r="AR506" s="86">
        <v>4.4758751529370819</v>
      </c>
      <c r="AS506" s="86">
        <v>0.88146239921824476</v>
      </c>
      <c r="AT506" s="86">
        <v>2.078049578663177E-2</v>
      </c>
      <c r="AU506" s="86">
        <v>-3.446341267932973E-3</v>
      </c>
      <c r="BF506" s="86">
        <v>-9.0924257590925261E-3</v>
      </c>
      <c r="BG506" s="86">
        <v>1.027022476639439E-2</v>
      </c>
      <c r="BH506" s="86">
        <v>3.0580784934588712E-2</v>
      </c>
      <c r="BI506" s="86">
        <v>2.9188227684346701E-2</v>
      </c>
      <c r="BJ506" s="86">
        <v>3.6923560373951498E-3</v>
      </c>
      <c r="BK506" s="86">
        <v>2.230745147150914E-2</v>
      </c>
      <c r="BL506" s="86">
        <v>-5.7422861955440663E-3</v>
      </c>
      <c r="BM506" s="86">
        <v>-3.5653780994917561E-2</v>
      </c>
      <c r="BN506" s="86">
        <v>1.131611316113168E-2</v>
      </c>
      <c r="BO506" s="86">
        <v>5.1893294413363211E-3</v>
      </c>
      <c r="BP506" s="86">
        <v>-1.613293538759375E-2</v>
      </c>
      <c r="BQ506" s="86">
        <v>3.283263563982564E-3</v>
      </c>
    </row>
    <row r="507" spans="1:69" x14ac:dyDescent="0.25">
      <c r="A507" s="190">
        <v>404292</v>
      </c>
      <c r="B507" s="86" t="s">
        <v>2135</v>
      </c>
      <c r="C507" s="86" t="s">
        <v>2136</v>
      </c>
      <c r="E507" s="86" t="s">
        <v>2137</v>
      </c>
      <c r="F507" s="86" t="s">
        <v>3305</v>
      </c>
      <c r="G507" s="86" t="s">
        <v>1972</v>
      </c>
      <c r="H507" s="86" t="s">
        <v>1972</v>
      </c>
      <c r="J507" s="86">
        <v>0</v>
      </c>
      <c r="K507" s="86">
        <v>0</v>
      </c>
      <c r="L507" s="86" t="s">
        <v>2848</v>
      </c>
      <c r="M507" s="86">
        <v>1.1096918409707829E-2</v>
      </c>
      <c r="N507" s="86">
        <v>1.012920721008137E-2</v>
      </c>
      <c r="O507" s="86">
        <v>4.2815973651708639E-2</v>
      </c>
      <c r="P507" s="86">
        <v>-2.6368388683886801E-2</v>
      </c>
      <c r="Q507" s="86">
        <v>-8.9984350547731573E-3</v>
      </c>
      <c r="R507" s="86">
        <v>1.523046092184366E-2</v>
      </c>
      <c r="S507" s="86">
        <v>1.612644415917841E-2</v>
      </c>
      <c r="T507" s="86">
        <v>-2.6368388683886801E-2</v>
      </c>
      <c r="U507" s="86">
        <v>8.8080301129234595E-2</v>
      </c>
      <c r="V507" s="86">
        <v>-7.6477404403244464E-2</v>
      </c>
      <c r="W507" s="86">
        <v>4.9963500689431228E-2</v>
      </c>
      <c r="X507" s="86">
        <v>0.14051803885291411</v>
      </c>
      <c r="Y507" s="86">
        <v>8.0999999999999961E-2</v>
      </c>
      <c r="AC507" s="86">
        <v>-6.634378843788441E-2</v>
      </c>
      <c r="AD507" s="86">
        <v>-7.2074090671446739E-2</v>
      </c>
      <c r="AE507" s="86">
        <v>-9.3728357060407941E-2</v>
      </c>
      <c r="AF507" s="86">
        <v>-1.9486692015209091E-2</v>
      </c>
      <c r="AG507" s="86">
        <v>-2.6731137669920722E-2</v>
      </c>
      <c r="AH507" s="86">
        <v>-2.689243027888449E-2</v>
      </c>
      <c r="AK507" s="86">
        <v>-9.3728357060407941E-2</v>
      </c>
      <c r="AL507" s="86">
        <v>-0.1008452603541692</v>
      </c>
      <c r="AM507" s="86">
        <v>4.5549957645841577E-2</v>
      </c>
      <c r="AN507" s="86">
        <v>-9.1024080410747943E-2</v>
      </c>
      <c r="AP507" s="86">
        <v>0.1001198658622565</v>
      </c>
      <c r="AQ507" s="86">
        <v>5.6254854246356907E-2</v>
      </c>
      <c r="AR507" s="86">
        <v>-1.010219860679324</v>
      </c>
      <c r="AS507" s="86">
        <v>0.80441308867740824</v>
      </c>
      <c r="AT507" s="86">
        <v>-2.2447724477244749E-2</v>
      </c>
      <c r="AU507" s="86">
        <v>-1.8952500786410861E-2</v>
      </c>
      <c r="AV507" s="86">
        <v>3.2358995471387431E-2</v>
      </c>
      <c r="AW507" s="86">
        <v>1.012920721008137E-2</v>
      </c>
      <c r="BF507" s="86">
        <v>3.178586365537361E-3</v>
      </c>
      <c r="BG507" s="86">
        <v>4.2524806136912119E-3</v>
      </c>
      <c r="BH507" s="86">
        <v>2.839588176685481E-2</v>
      </c>
      <c r="BI507" s="86">
        <v>1.4371064104634399E-2</v>
      </c>
      <c r="BJ507" s="86">
        <v>8.0388411333969234E-3</v>
      </c>
      <c r="BK507" s="86">
        <v>1.602842479273581E-2</v>
      </c>
      <c r="BL507" s="86">
        <v>4.0488032328256152E-2</v>
      </c>
      <c r="BM507" s="86">
        <v>-3.9808798267234269E-2</v>
      </c>
      <c r="BN507" s="86">
        <v>1.7191977077363859E-2</v>
      </c>
      <c r="BO507" s="86">
        <v>3.2707355242566523E-2</v>
      </c>
      <c r="BP507" s="86">
        <v>-9.0922867101084215E-4</v>
      </c>
      <c r="BQ507" s="86">
        <v>-1.349916578188992E-2</v>
      </c>
    </row>
    <row r="508" spans="1:69" x14ac:dyDescent="0.25">
      <c r="A508" s="190">
        <v>708503</v>
      </c>
      <c r="B508" s="86" t="s">
        <v>2138</v>
      </c>
      <c r="C508" s="86" t="s">
        <v>2139</v>
      </c>
      <c r="E508" s="86" t="s">
        <v>2140</v>
      </c>
      <c r="F508" s="86" t="s">
        <v>3306</v>
      </c>
      <c r="G508" s="86" t="s">
        <v>1972</v>
      </c>
      <c r="H508" s="86" t="s">
        <v>1972</v>
      </c>
      <c r="I508" s="86" t="s">
        <v>1869</v>
      </c>
      <c r="J508" s="86">
        <v>0</v>
      </c>
      <c r="K508" s="86">
        <v>0</v>
      </c>
      <c r="L508" s="86" t="s">
        <v>2848</v>
      </c>
      <c r="M508" s="86">
        <v>5.6561085972850478E-4</v>
      </c>
      <c r="N508" s="86">
        <v>1.374737182597396E-3</v>
      </c>
      <c r="O508" s="86">
        <v>9.1272104962920597E-3</v>
      </c>
      <c r="P508" s="86">
        <v>2.0773225620311479E-2</v>
      </c>
      <c r="Q508" s="86">
        <v>5.6299582018254801E-2</v>
      </c>
      <c r="R508" s="86">
        <v>0.15739788765305149</v>
      </c>
      <c r="T508" s="86">
        <v>2.0773225620311479E-2</v>
      </c>
      <c r="U508" s="86">
        <v>0.12532467532467531</v>
      </c>
      <c r="AC508" s="86">
        <v>-1.6028786391887519E-2</v>
      </c>
      <c r="AD508" s="86">
        <v>-2.3174864889621581E-2</v>
      </c>
      <c r="AE508" s="86">
        <v>-2.3741959894059691E-2</v>
      </c>
      <c r="AK508" s="86">
        <v>-2.3741959894059691E-2</v>
      </c>
      <c r="AL508" s="86">
        <v>8.4215998660959412E-2</v>
      </c>
      <c r="AM508" s="86">
        <v>0.14711135581796569</v>
      </c>
      <c r="AN508" s="86">
        <v>7.6193217592533058E-2</v>
      </c>
      <c r="AP508" s="86">
        <v>3.692552348364176E-2</v>
      </c>
      <c r="AQ508" s="86">
        <v>6.3021875904495289E-2</v>
      </c>
      <c r="AR508" s="86">
        <v>2.2726335107937872</v>
      </c>
      <c r="AS508" s="86">
        <v>2.3295647284764729</v>
      </c>
      <c r="AT508" s="86">
        <v>6.5946748000977884E-4</v>
      </c>
      <c r="AU508" s="86">
        <v>8.8969437350687741E-3</v>
      </c>
      <c r="AV508" s="86">
        <v>7.7418303316760806E-3</v>
      </c>
      <c r="AW508" s="86">
        <v>1.374737182597396E-3</v>
      </c>
      <c r="BF508" s="86">
        <v>-2.4118738404453892E-3</v>
      </c>
      <c r="BG508" s="86">
        <v>1.487818486144654E-3</v>
      </c>
      <c r="BH508" s="86">
        <v>-9.8421541318476358E-3</v>
      </c>
      <c r="BI508" s="86">
        <v>4.9137284321080221E-2</v>
      </c>
      <c r="BJ508" s="86">
        <v>1.179835538076501E-2</v>
      </c>
      <c r="BK508" s="86">
        <v>1.846289752650199E-2</v>
      </c>
      <c r="BL508" s="86">
        <v>8.4135657906150296E-3</v>
      </c>
      <c r="BM508" s="86">
        <v>-4.2146912093584676E-3</v>
      </c>
      <c r="BN508" s="86">
        <v>1.281175264776113E-3</v>
      </c>
      <c r="BO508" s="86">
        <v>4.2651198498688808E-4</v>
      </c>
      <c r="BP508" s="86">
        <v>3.1036834924965891E-2</v>
      </c>
      <c r="BQ508" s="86">
        <v>6.1375134776477944E-3</v>
      </c>
    </row>
    <row r="509" spans="1:69" x14ac:dyDescent="0.25">
      <c r="A509" s="190">
        <v>484865</v>
      </c>
      <c r="B509" s="86" t="s">
        <v>2141</v>
      </c>
      <c r="C509" s="86" t="s">
        <v>2142</v>
      </c>
      <c r="E509" s="86" t="s">
        <v>2143</v>
      </c>
      <c r="F509" s="86" t="s">
        <v>3115</v>
      </c>
      <c r="G509" s="86" t="s">
        <v>1972</v>
      </c>
      <c r="H509" s="86" t="s">
        <v>1972</v>
      </c>
      <c r="J509" s="86">
        <v>0</v>
      </c>
      <c r="K509" s="86">
        <v>0</v>
      </c>
      <c r="L509" s="86" t="s">
        <v>2848</v>
      </c>
      <c r="M509" s="86">
        <v>2.065831152733955E-3</v>
      </c>
      <c r="N509" s="86">
        <v>2.7563395810363822E-3</v>
      </c>
      <c r="O509" s="86">
        <v>2.6306509626913051E-2</v>
      </c>
      <c r="P509" s="86">
        <v>-1.8519788737224601E-3</v>
      </c>
      <c r="Q509" s="86">
        <v>1.5704613666503772E-2</v>
      </c>
      <c r="R509" s="86">
        <v>5.015515623872413E-2</v>
      </c>
      <c r="S509" s="86">
        <v>0.27169448571178889</v>
      </c>
      <c r="T509" s="86">
        <v>-1.8519788737224601E-3</v>
      </c>
      <c r="U509" s="86">
        <v>6.9625825385179807E-2</v>
      </c>
      <c r="V509" s="86">
        <v>8.4069036824942156E-2</v>
      </c>
      <c r="W509" s="86">
        <v>0.11068904593639579</v>
      </c>
      <c r="AC509" s="86">
        <v>-2.816997943797131E-2</v>
      </c>
      <c r="AD509" s="86">
        <v>-4.3720471052817031E-3</v>
      </c>
      <c r="AE509" s="86">
        <v>-1.1761246692149381E-2</v>
      </c>
      <c r="AF509" s="86">
        <v>-1.9324090121317149E-2</v>
      </c>
      <c r="AG509" s="86">
        <v>-5.3333333333333384E-3</v>
      </c>
      <c r="AK509" s="86">
        <v>-2.816997943797131E-2</v>
      </c>
      <c r="AL509" s="86">
        <v>-3.2959294041783331E-3</v>
      </c>
      <c r="AM509" s="86">
        <v>0.1036759432328198</v>
      </c>
      <c r="AN509" s="86">
        <v>-6.5984763374347111E-3</v>
      </c>
      <c r="AP509" s="86">
        <v>5.0522263546900391E-2</v>
      </c>
      <c r="AQ509" s="86">
        <v>2.975396159053156E-2</v>
      </c>
      <c r="AR509" s="86">
        <v>-7.1131927596126326E-2</v>
      </c>
      <c r="AS509" s="86">
        <v>3.4744323484401169</v>
      </c>
      <c r="AT509" s="86">
        <v>-3.0866314562041359E-3</v>
      </c>
      <c r="AU509" s="86">
        <v>-1.438007430851795E-2</v>
      </c>
      <c r="AV509" s="86">
        <v>2.3485436208477321E-2</v>
      </c>
      <c r="AW509" s="86">
        <v>2.7563395810363822E-3</v>
      </c>
      <c r="BF509" s="86">
        <v>5.8694057226706953E-3</v>
      </c>
      <c r="BG509" s="86">
        <v>3.9387308533918031E-3</v>
      </c>
      <c r="BH509" s="86">
        <v>6.7567567567565767E-3</v>
      </c>
      <c r="BI509" s="86">
        <v>7.6495633975608426E-3</v>
      </c>
      <c r="BJ509" s="86">
        <v>2.864713886700621E-3</v>
      </c>
      <c r="BK509" s="86">
        <v>7.9982860815539514E-3</v>
      </c>
      <c r="BL509" s="86">
        <v>3.329791002479654E-3</v>
      </c>
      <c r="BM509" s="86">
        <v>-1.341618415478085E-3</v>
      </c>
      <c r="BN509" s="86">
        <v>1.422908112699983E-2</v>
      </c>
      <c r="BO509" s="86">
        <v>8.8643819362044241E-3</v>
      </c>
      <c r="BP509" s="86">
        <v>3.3900650339004912E-3</v>
      </c>
      <c r="BQ509" s="86">
        <v>4.9631212518093104E-3</v>
      </c>
    </row>
    <row r="510" spans="1:69" x14ac:dyDescent="0.25">
      <c r="A510" s="190">
        <v>452424</v>
      </c>
      <c r="B510" s="86" t="s">
        <v>2144</v>
      </c>
      <c r="C510" s="86" t="s">
        <v>2145</v>
      </c>
      <c r="E510" s="86" t="s">
        <v>2146</v>
      </c>
      <c r="F510" s="86" t="s">
        <v>3307</v>
      </c>
      <c r="G510" s="86" t="s">
        <v>1972</v>
      </c>
      <c r="H510" s="86" t="s">
        <v>1972</v>
      </c>
      <c r="J510" s="86">
        <v>0</v>
      </c>
      <c r="K510" s="86">
        <v>0</v>
      </c>
      <c r="L510" s="86" t="s">
        <v>2848</v>
      </c>
      <c r="M510" s="86">
        <v>9.7680097680097333E-4</v>
      </c>
      <c r="N510" s="86">
        <v>0</v>
      </c>
      <c r="O510" s="86">
        <v>6.6306483300588859E-3</v>
      </c>
      <c r="P510" s="86">
        <v>-1.8668831168830999E-3</v>
      </c>
      <c r="Q510" s="86">
        <v>-5.821004123211293E-3</v>
      </c>
      <c r="R510" s="86">
        <v>1.4938923737207069E-2</v>
      </c>
      <c r="S510" s="86">
        <v>0.1125486293314033</v>
      </c>
      <c r="T510" s="86">
        <v>-1.8668831168830999E-3</v>
      </c>
      <c r="U510" s="86">
        <v>2.8552345967607359E-2</v>
      </c>
      <c r="V510" s="86">
        <v>1.3624439367013521E-2</v>
      </c>
      <c r="W510" s="86">
        <v>0.107497656982193</v>
      </c>
      <c r="X510" s="86">
        <v>6.8068068068068088E-2</v>
      </c>
      <c r="AC510" s="86">
        <v>-1.8738797458041499E-2</v>
      </c>
      <c r="AD510" s="86">
        <v>-1.6931471673888539E-2</v>
      </c>
      <c r="AE510" s="86">
        <v>-2.2295137136126689E-2</v>
      </c>
      <c r="AF510" s="86">
        <v>-9.7408564602096716E-3</v>
      </c>
      <c r="AG510" s="86">
        <v>-2.191235059760958E-2</v>
      </c>
      <c r="AK510" s="86">
        <v>-3.3541967581447653E-2</v>
      </c>
      <c r="AL510" s="86">
        <v>8.3343501942598763E-3</v>
      </c>
      <c r="AM510" s="86">
        <v>4.8554733068806089E-2</v>
      </c>
      <c r="AN510" s="86">
        <v>-6.6514516380764546E-3</v>
      </c>
      <c r="AP510" s="86">
        <v>3.1592097769492171E-2</v>
      </c>
      <c r="AQ510" s="86">
        <v>2.894139249769824E-2</v>
      </c>
      <c r="AR510" s="86">
        <v>0.25438429775905508</v>
      </c>
      <c r="AS510" s="86">
        <v>1.6674013347565031</v>
      </c>
      <c r="AT510" s="86">
        <v>-1.306818181818181E-2</v>
      </c>
      <c r="AU510" s="86">
        <v>4.6878855169010247E-3</v>
      </c>
      <c r="AV510" s="86">
        <v>6.6306483300588859E-3</v>
      </c>
      <c r="AW510" s="86">
        <v>0</v>
      </c>
      <c r="BF510" s="86">
        <v>1.2522958757722691E-2</v>
      </c>
      <c r="BG510" s="86">
        <v>2.8034300791555111E-3</v>
      </c>
      <c r="BH510" s="86">
        <v>-3.7822726525241772E-3</v>
      </c>
      <c r="BI510" s="86">
        <v>8.5836909871244149E-3</v>
      </c>
      <c r="BJ510" s="86">
        <v>4.6644844517185202E-3</v>
      </c>
      <c r="BK510" s="86">
        <v>-1.498737476582224E-2</v>
      </c>
      <c r="BL510" s="86">
        <v>3.0513520218307999E-2</v>
      </c>
      <c r="BM510" s="86">
        <v>-1.2999518536350511E-2</v>
      </c>
      <c r="BN510" s="86">
        <v>8.3971954997554832E-3</v>
      </c>
      <c r="BO510" s="86">
        <v>-5.821004123211293E-3</v>
      </c>
      <c r="BP510" s="86">
        <v>8.9452712043569527E-4</v>
      </c>
      <c r="BQ510" s="86">
        <v>1.87037488818409E-3</v>
      </c>
    </row>
    <row r="511" spans="1:69" x14ac:dyDescent="0.25">
      <c r="A511" s="190">
        <v>224270</v>
      </c>
      <c r="B511" s="86" t="s">
        <v>2147</v>
      </c>
      <c r="C511" s="86" t="s">
        <v>2148</v>
      </c>
      <c r="E511" s="86" t="s">
        <v>2149</v>
      </c>
      <c r="F511" s="86" t="s">
        <v>3308</v>
      </c>
      <c r="G511" s="86" t="s">
        <v>1972</v>
      </c>
      <c r="H511" s="86" t="s">
        <v>1972</v>
      </c>
      <c r="J511" s="86">
        <v>0</v>
      </c>
      <c r="K511" s="86">
        <v>0</v>
      </c>
      <c r="L511" s="86" t="s">
        <v>2848</v>
      </c>
      <c r="M511" s="86">
        <v>-3.3063091625525902E-3</v>
      </c>
      <c r="N511" s="86">
        <v>3.1819628164919678E-4</v>
      </c>
      <c r="O511" s="86">
        <v>-4.7487675817465824E-3</v>
      </c>
      <c r="P511" s="86">
        <v>-4.5251420885938587E-2</v>
      </c>
      <c r="Q511" s="86">
        <v>-7.2182622033745147E-3</v>
      </c>
      <c r="R511" s="86">
        <v>2.0947176684882329E-3</v>
      </c>
      <c r="S511" s="86">
        <v>2.467871111938913E-2</v>
      </c>
      <c r="T511" s="86">
        <v>-4.5251420885938587E-2</v>
      </c>
      <c r="U511" s="86">
        <v>6.1774461028192507E-2</v>
      </c>
      <c r="V511" s="86">
        <v>-4.9048819619529338E-3</v>
      </c>
      <c r="W511" s="86">
        <v>7.0149619818494102E-2</v>
      </c>
      <c r="X511" s="86">
        <v>4.276433577165073E-2</v>
      </c>
      <c r="Y511" s="86">
        <v>9.9431977953995831E-2</v>
      </c>
      <c r="Z511" s="86">
        <v>0.1240280675137493</v>
      </c>
      <c r="AA511" s="86">
        <v>0.25338721178987411</v>
      </c>
      <c r="AB511" s="86">
        <v>7.9456038316797706E-2</v>
      </c>
      <c r="AC511" s="86">
        <v>-5.3836499761976922E-2</v>
      </c>
      <c r="AD511" s="86">
        <v>-6.6600217470097573E-3</v>
      </c>
      <c r="AE511" s="86">
        <v>-1.228478787048471E-2</v>
      </c>
      <c r="AF511" s="86">
        <v>-8.9212187757342163E-3</v>
      </c>
      <c r="AG511" s="86">
        <v>-3.8010061486864158E-2</v>
      </c>
      <c r="AH511" s="86">
        <v>-3.452982810920123E-2</v>
      </c>
      <c r="AI511" s="86">
        <v>-5.9157454436809202E-3</v>
      </c>
      <c r="AJ511" s="86">
        <v>-2.8510334996434831E-3</v>
      </c>
      <c r="AK511" s="86">
        <v>-5.3836499761976922E-2</v>
      </c>
      <c r="AL511" s="86">
        <v>-0.17772521575315331</v>
      </c>
      <c r="AM511" s="86">
        <v>8.8172904192969748E-2</v>
      </c>
      <c r="AN511" s="86">
        <v>-0.1524309803679029</v>
      </c>
      <c r="AO511" s="86">
        <v>7.6123749113196748E-2</v>
      </c>
      <c r="AP511" s="86">
        <v>8.1849742727830271E-2</v>
      </c>
      <c r="AQ511" s="86">
        <v>5.4824476927874503E-2</v>
      </c>
      <c r="AR511" s="86">
        <v>-2.174998068516282</v>
      </c>
      <c r="AS511" s="86">
        <v>1.6028440676259159</v>
      </c>
      <c r="AT511" s="86">
        <v>2.5163781508961152E-3</v>
      </c>
      <c r="AU511" s="86">
        <v>-4.1242913402865122E-2</v>
      </c>
      <c r="AV511" s="86">
        <v>-5.0653520871964952E-3</v>
      </c>
      <c r="AW511" s="86">
        <v>3.1819628164919678E-4</v>
      </c>
      <c r="BF511" s="86">
        <v>8.1536760641238715E-3</v>
      </c>
      <c r="BG511" s="86">
        <v>1.096641535298204E-3</v>
      </c>
      <c r="BH511" s="86">
        <v>-8.2158017253197713E-4</v>
      </c>
      <c r="BI511" s="86">
        <v>7.5373441140196276E-3</v>
      </c>
      <c r="BJ511" s="86">
        <v>-4.6699310845121911E-3</v>
      </c>
      <c r="BK511" s="86">
        <v>1.5943151277728611E-3</v>
      </c>
      <c r="BL511" s="86">
        <v>6.0487538657449944E-3</v>
      </c>
      <c r="BM511" s="86">
        <v>-9.4932417160165095E-4</v>
      </c>
      <c r="BN511" s="86">
        <v>2.8054298642534729E-3</v>
      </c>
      <c r="BO511" s="86">
        <v>2.851213570332933E-2</v>
      </c>
      <c r="BP511" s="86">
        <v>-3.9915782086146212E-3</v>
      </c>
      <c r="BQ511" s="86">
        <v>1.4435984331675479E-2</v>
      </c>
    </row>
    <row r="512" spans="1:69" x14ac:dyDescent="0.25">
      <c r="A512" s="190">
        <v>303726</v>
      </c>
      <c r="B512" s="86" t="s">
        <v>2150</v>
      </c>
      <c r="C512" s="86" t="s">
        <v>2151</v>
      </c>
      <c r="E512" s="86" t="s">
        <v>2152</v>
      </c>
      <c r="F512" s="86" t="s">
        <v>3309</v>
      </c>
      <c r="G512" s="86" t="s">
        <v>1972</v>
      </c>
      <c r="H512" s="86" t="s">
        <v>1972</v>
      </c>
      <c r="J512" s="86">
        <v>0</v>
      </c>
      <c r="K512" s="86">
        <v>0</v>
      </c>
      <c r="L512" s="86" t="s">
        <v>2848</v>
      </c>
      <c r="M512" s="86">
        <v>4.3401208000282132E-4</v>
      </c>
      <c r="N512" s="86">
        <v>1.7383116647955439E-3</v>
      </c>
      <c r="O512" s="86">
        <v>1.6350676072898199E-2</v>
      </c>
      <c r="P512" s="86">
        <v>4.3063463931520829E-2</v>
      </c>
      <c r="Q512" s="86">
        <v>6.6756652526031468E-2</v>
      </c>
      <c r="R512" s="86">
        <v>6.7332921747182972E-2</v>
      </c>
      <c r="S512" s="86">
        <v>0.18002644938355861</v>
      </c>
      <c r="T512" s="86">
        <v>4.3063463931520829E-2</v>
      </c>
      <c r="U512" s="86">
        <v>5.2007299270073082E-2</v>
      </c>
      <c r="V512" s="86">
        <v>5.4286909242994508E-2</v>
      </c>
      <c r="W512" s="86">
        <v>3.8616914990660778E-2</v>
      </c>
      <c r="X512" s="86">
        <v>0.16768957646462071</v>
      </c>
      <c r="Y512" s="86">
        <v>0.30304031725049579</v>
      </c>
      <c r="Z512" s="86">
        <v>0.40222428174235397</v>
      </c>
      <c r="AC512" s="86">
        <v>-4.8266783677050904E-3</v>
      </c>
      <c r="AD512" s="86">
        <v>-3.0365821497193239E-2</v>
      </c>
      <c r="AE512" s="86">
        <v>-2.5586439588688899E-2</v>
      </c>
      <c r="AF512" s="86">
        <v>-6.0713382241334634E-3</v>
      </c>
      <c r="AG512" s="86">
        <v>-1.5636276160692901E-2</v>
      </c>
      <c r="AH512" s="86">
        <v>-1.1699507389162639E-2</v>
      </c>
      <c r="AI512" s="86">
        <v>-2.1422450728363442E-2</v>
      </c>
      <c r="AJ512" s="86">
        <v>-1.2548262548262671E-2</v>
      </c>
      <c r="AK512" s="86">
        <v>-3.0365821497193239E-2</v>
      </c>
      <c r="AL512" s="86">
        <v>0.1907373227676139</v>
      </c>
      <c r="AM512" s="86">
        <v>0.16477923432858901</v>
      </c>
      <c r="AN512" s="86">
        <v>0.16250673123805079</v>
      </c>
      <c r="AP512" s="86">
        <v>3.9765655400837409E-2</v>
      </c>
      <c r="AQ512" s="86">
        <v>5.6632900644986918E-2</v>
      </c>
      <c r="AR512" s="86">
        <v>4.7890448242221444</v>
      </c>
      <c r="AS512" s="86">
        <v>2.9043438684385401</v>
      </c>
      <c r="AT512" s="86">
        <v>1.9495456088087781E-2</v>
      </c>
      <c r="AU512" s="86">
        <v>6.6577896138482204E-3</v>
      </c>
      <c r="AV512" s="86">
        <v>1.4587007642563149E-2</v>
      </c>
      <c r="AW512" s="86">
        <v>1.7383116647955439E-3</v>
      </c>
      <c r="BF512" s="86">
        <v>1.6701047286575621E-2</v>
      </c>
      <c r="BG512" s="86">
        <v>4.6821959499006027E-3</v>
      </c>
      <c r="BH512" s="86">
        <v>1.436949007728394E-3</v>
      </c>
      <c r="BI512" s="86">
        <v>1.1634220119444819E-2</v>
      </c>
      <c r="BJ512" s="86">
        <v>-4.6001686728512903E-3</v>
      </c>
      <c r="BK512" s="86">
        <v>1.201571285527225E-2</v>
      </c>
      <c r="BL512" s="86">
        <v>5.0612679808204053E-3</v>
      </c>
      <c r="BM512" s="86">
        <v>-5.4901366854719358E-3</v>
      </c>
      <c r="BN512" s="86">
        <v>5.5844256573334139E-3</v>
      </c>
      <c r="BO512" s="86">
        <v>1.0644041650597741E-2</v>
      </c>
      <c r="BP512" s="86">
        <v>1.8316416087917899E-3</v>
      </c>
      <c r="BQ512" s="86">
        <v>1.287143839278904E-2</v>
      </c>
    </row>
    <row r="513" spans="1:69" x14ac:dyDescent="0.25">
      <c r="A513" s="190">
        <v>374889</v>
      </c>
      <c r="B513" s="86" t="s">
        <v>2153</v>
      </c>
      <c r="E513" s="86" t="s">
        <v>2513</v>
      </c>
      <c r="F513" s="86" t="s">
        <v>3134</v>
      </c>
      <c r="G513" s="86" t="s">
        <v>474</v>
      </c>
      <c r="H513" s="86" t="s">
        <v>209</v>
      </c>
      <c r="I513" s="86" t="s">
        <v>2514</v>
      </c>
      <c r="J513" s="86">
        <v>0</v>
      </c>
      <c r="K513" s="86">
        <v>0</v>
      </c>
      <c r="L513" s="86" t="s">
        <v>2848</v>
      </c>
      <c r="M513" s="86">
        <v>4.0117358242022227E-3</v>
      </c>
      <c r="N513" s="86">
        <v>-8.9376154441989097E-4</v>
      </c>
      <c r="O513" s="86">
        <v>1.6920371156528669E-2</v>
      </c>
      <c r="P513" s="86">
        <v>4.7705332875128903E-2</v>
      </c>
      <c r="T513" s="86">
        <v>4.7705332875128903E-2</v>
      </c>
      <c r="AC513" s="86">
        <v>-3.8667190284868212E-3</v>
      </c>
      <c r="AK513" s="86">
        <v>-9.8622417031934452E-3</v>
      </c>
      <c r="AL513" s="86">
        <v>0.21447533396754251</v>
      </c>
      <c r="AM513" s="86">
        <v>0.19188614230666359</v>
      </c>
      <c r="AN513" s="86">
        <v>0.18108919004956811</v>
      </c>
      <c r="AP513" s="86">
        <v>3.2571973250065757E-2</v>
      </c>
      <c r="AQ513" s="86">
        <v>4.7346470844710033E-2</v>
      </c>
      <c r="AR513" s="86">
        <v>6.5755155739199136</v>
      </c>
      <c r="AS513" s="86">
        <v>4.0465175608677351</v>
      </c>
      <c r="AT513" s="86">
        <v>7.6853384985473561E-3</v>
      </c>
      <c r="AU513" s="86">
        <v>1.4974422570144251E-2</v>
      </c>
      <c r="AV513" s="86">
        <v>1.7830068530535481E-2</v>
      </c>
      <c r="AW513" s="86">
        <v>-8.9376154441989097E-4</v>
      </c>
      <c r="BQ513" s="86">
        <v>1.2782787533618171E-2</v>
      </c>
    </row>
    <row r="514" spans="1:69" x14ac:dyDescent="0.25">
      <c r="A514" s="190">
        <v>550765</v>
      </c>
      <c r="B514" s="86" t="s">
        <v>2154</v>
      </c>
      <c r="C514" s="86" t="s">
        <v>402</v>
      </c>
      <c r="E514" s="86" t="s">
        <v>2155</v>
      </c>
      <c r="F514" s="86" t="s">
        <v>3310</v>
      </c>
      <c r="G514" s="86" t="s">
        <v>474</v>
      </c>
      <c r="H514" s="86" t="s">
        <v>367</v>
      </c>
      <c r="J514" s="86">
        <v>0</v>
      </c>
      <c r="K514" s="86">
        <v>0</v>
      </c>
      <c r="L514" s="86" t="s">
        <v>2848</v>
      </c>
      <c r="M514" s="86">
        <v>-9.0353670080026705E-3</v>
      </c>
      <c r="N514" s="86">
        <v>1.304234414398753E-3</v>
      </c>
      <c r="O514" s="86">
        <v>1.8934701822686199E-2</v>
      </c>
      <c r="P514" s="86">
        <v>-1.7657596178452532E-2</v>
      </c>
      <c r="Q514" s="86">
        <v>-2.46463962056408E-2</v>
      </c>
      <c r="R514" s="86">
        <v>2.4737497775404901E-2</v>
      </c>
      <c r="S514" s="86">
        <v>0.15240668467927551</v>
      </c>
      <c r="T514" s="86">
        <v>-1.7657596178452532E-2</v>
      </c>
      <c r="U514" s="86">
        <v>1.6210124826629538E-2</v>
      </c>
      <c r="V514" s="86">
        <v>9.4504725236261855E-3</v>
      </c>
      <c r="AC514" s="86">
        <v>-4.2770725057510457E-2</v>
      </c>
      <c r="AD514" s="86">
        <v>-5.9607843137254923E-2</v>
      </c>
      <c r="AE514" s="86">
        <v>-0.11082554517133961</v>
      </c>
      <c r="AF514" s="86">
        <v>-1.7597325992921881E-2</v>
      </c>
      <c r="AK514" s="86">
        <v>-0.1595794392523365</v>
      </c>
      <c r="AL514" s="86">
        <v>-7.3556892348931813E-2</v>
      </c>
      <c r="AM514" s="86">
        <v>5.3647888374617647E-2</v>
      </c>
      <c r="AN514" s="86">
        <v>-6.1644360067916959E-2</v>
      </c>
      <c r="AP514" s="86">
        <v>7.4698126024011033E-2</v>
      </c>
      <c r="AQ514" s="86">
        <v>0.1166714078928917</v>
      </c>
      <c r="AR514" s="86">
        <v>-0.98870899269446311</v>
      </c>
      <c r="AS514" s="86">
        <v>0.45726774665445558</v>
      </c>
      <c r="AT514" s="86">
        <v>-1.4416105092552979E-2</v>
      </c>
      <c r="AU514" s="86">
        <v>-2.7609485892331701E-2</v>
      </c>
      <c r="AV514" s="86">
        <v>1.7607503096796821E-2</v>
      </c>
      <c r="AW514" s="86">
        <v>1.304234414398753E-3</v>
      </c>
      <c r="BF514" s="86">
        <v>-1.889736477115123E-2</v>
      </c>
      <c r="BG514" s="86">
        <v>-2.9157094893089712E-3</v>
      </c>
      <c r="BH514" s="86">
        <v>-1.329198050509572E-3</v>
      </c>
      <c r="BI514" s="86">
        <v>-4.6140195208519419E-3</v>
      </c>
      <c r="BJ514" s="86">
        <v>-4.4571224817258059E-4</v>
      </c>
      <c r="BK514" s="86">
        <v>-3.7634888076339967E-2</v>
      </c>
      <c r="BL514" s="86">
        <v>3.8365304420350473E-2</v>
      </c>
      <c r="BM514" s="86">
        <v>2.802320392681823E-2</v>
      </c>
      <c r="BN514" s="86">
        <v>8.9728251580927232E-3</v>
      </c>
      <c r="BO514" s="86">
        <v>-6.8603370881680226E-3</v>
      </c>
      <c r="BP514" s="86">
        <v>-1.7056114617089999E-3</v>
      </c>
      <c r="BQ514" s="86">
        <v>-1.677430176968886E-2</v>
      </c>
    </row>
    <row r="515" spans="1:69" x14ac:dyDescent="0.25">
      <c r="A515" s="190">
        <v>270905</v>
      </c>
      <c r="B515" s="86" t="s">
        <v>2156</v>
      </c>
      <c r="C515" s="86" t="s">
        <v>2157</v>
      </c>
      <c r="E515" s="86" t="s">
        <v>2158</v>
      </c>
      <c r="F515" s="86" t="s">
        <v>3311</v>
      </c>
      <c r="G515" s="86" t="s">
        <v>474</v>
      </c>
      <c r="H515" s="86" t="s">
        <v>367</v>
      </c>
      <c r="J515" s="86">
        <v>0</v>
      </c>
      <c r="K515" s="86">
        <v>0</v>
      </c>
      <c r="L515" s="86" t="s">
        <v>2848</v>
      </c>
      <c r="M515" s="86">
        <v>1.032258064516123E-2</v>
      </c>
      <c r="N515" s="86">
        <v>6.3897763578291134E-4</v>
      </c>
      <c r="O515" s="86">
        <v>2.3529411764705799E-2</v>
      </c>
      <c r="P515" s="86">
        <v>1.2936610608020651E-2</v>
      </c>
      <c r="Q515" s="86">
        <v>-1.8796992481203031E-2</v>
      </c>
      <c r="R515" s="86">
        <v>-3.3929673041332431E-2</v>
      </c>
      <c r="S515" s="86">
        <v>6.5306122448979709E-2</v>
      </c>
      <c r="T515" s="86">
        <v>1.2936610608020651E-2</v>
      </c>
      <c r="U515" s="86">
        <v>-5.5012224938875247E-2</v>
      </c>
      <c r="V515" s="86">
        <v>4.9140049140048436E-3</v>
      </c>
      <c r="W515" s="86">
        <v>6.4748201438848962E-2</v>
      </c>
      <c r="X515" s="86">
        <v>0.34951456310679602</v>
      </c>
      <c r="Y515" s="86">
        <v>-1.762114537444903E-3</v>
      </c>
      <c r="Z515" s="86">
        <v>4.9953746530989829E-2</v>
      </c>
      <c r="AC515" s="86">
        <v>-9.7087378640776066E-3</v>
      </c>
      <c r="AD515" s="86">
        <v>-5.6166056166056078E-2</v>
      </c>
      <c r="AE515" s="86">
        <v>-6.8337129840546754E-2</v>
      </c>
      <c r="AF515" s="86">
        <v>-6.6120906801007545E-2</v>
      </c>
      <c r="AG515" s="86">
        <v>-3.1118587047939569E-2</v>
      </c>
      <c r="AH515" s="86">
        <v>-4.4839255499153921E-2</v>
      </c>
      <c r="AI515" s="86">
        <v>-4.3317972350230348E-2</v>
      </c>
      <c r="AJ515" s="86">
        <v>-2.323330106485965E-2</v>
      </c>
      <c r="AK515" s="86">
        <v>-0.1287015945330296</v>
      </c>
      <c r="AL515" s="86">
        <v>5.8328584251332138E-2</v>
      </c>
      <c r="AM515" s="86">
        <v>6.604633950109462E-2</v>
      </c>
      <c r="AN515" s="86">
        <v>4.6975868702867851E-2</v>
      </c>
      <c r="AP515" s="86">
        <v>2.963893753975386E-2</v>
      </c>
      <c r="AQ515" s="86">
        <v>6.8798479828090064E-2</v>
      </c>
      <c r="AR515" s="86">
        <v>1.9579233427333529</v>
      </c>
      <c r="AS515" s="86">
        <v>0.95566825134728683</v>
      </c>
      <c r="AT515" s="86">
        <v>-3.8809831824062608E-3</v>
      </c>
      <c r="AU515" s="86">
        <v>-6.4935064935065512E-3</v>
      </c>
      <c r="AV515" s="86">
        <v>2.2875816993463971E-2</v>
      </c>
      <c r="AW515" s="86">
        <v>6.3897763578291134E-4</v>
      </c>
      <c r="BF515" s="86">
        <v>6.1124694376535338E-4</v>
      </c>
      <c r="BG515" s="86">
        <v>0</v>
      </c>
      <c r="BH515" s="86">
        <v>-7.3304825901038262E-3</v>
      </c>
      <c r="BI515" s="86">
        <v>-2.461538461538515E-3</v>
      </c>
      <c r="BJ515" s="86">
        <v>2.467612584824197E-3</v>
      </c>
      <c r="BK515" s="86">
        <v>-9.2307692307691536E-3</v>
      </c>
      <c r="BL515" s="86">
        <v>1.366459627329175E-2</v>
      </c>
      <c r="BM515" s="86">
        <v>-2.0220588235294049E-2</v>
      </c>
      <c r="BN515" s="86">
        <v>-1.053936763794161E-2</v>
      </c>
      <c r="BO515" s="86">
        <v>-1.00250626566416E-2</v>
      </c>
      <c r="BP515" s="86">
        <v>-1.2658227848101329E-3</v>
      </c>
      <c r="BQ515" s="86">
        <v>-1.5913430935709742E-2</v>
      </c>
    </row>
    <row r="516" spans="1:69" x14ac:dyDescent="0.25">
      <c r="A516" s="190">
        <v>445054</v>
      </c>
      <c r="B516" s="86" t="s">
        <v>2159</v>
      </c>
      <c r="C516" s="86" t="s">
        <v>2160</v>
      </c>
      <c r="E516" s="86" t="s">
        <v>2161</v>
      </c>
      <c r="F516" s="86" t="s">
        <v>3312</v>
      </c>
      <c r="G516" s="86" t="s">
        <v>474</v>
      </c>
      <c r="H516" s="86" t="s">
        <v>367</v>
      </c>
      <c r="J516" s="86">
        <v>0</v>
      </c>
      <c r="K516" s="86">
        <v>0</v>
      </c>
      <c r="L516" s="86" t="s">
        <v>2848</v>
      </c>
      <c r="M516" s="86">
        <v>-3.1591236865599059E-3</v>
      </c>
      <c r="N516" s="86">
        <v>-7.3856253846679154E-3</v>
      </c>
      <c r="O516" s="86">
        <v>-1.4729839804507259E-2</v>
      </c>
      <c r="P516" s="86">
        <v>-4.4877278410212607E-2</v>
      </c>
      <c r="Q516" s="86">
        <v>8.1261286289762147E-3</v>
      </c>
      <c r="R516" s="86">
        <v>9.9371354995076766E-2</v>
      </c>
      <c r="S516" s="86">
        <v>-3.6060565812192857E-2</v>
      </c>
      <c r="T516" s="86">
        <v>-4.4877278410212607E-2</v>
      </c>
      <c r="U516" s="86">
        <v>0.1323299307056105</v>
      </c>
      <c r="V516" s="86">
        <v>-0.1045503069121964</v>
      </c>
      <c r="W516" s="86">
        <v>8.8927637314734076E-2</v>
      </c>
      <c r="X516" s="86">
        <v>0.34021421616358349</v>
      </c>
      <c r="AC516" s="86">
        <v>-4.0013227513227508E-2</v>
      </c>
      <c r="AD516" s="86">
        <v>-4.2651453409399603E-2</v>
      </c>
      <c r="AE516" s="86">
        <v>-0.15207373271889399</v>
      </c>
      <c r="AF516" s="86">
        <v>-0.12181402706978391</v>
      </c>
      <c r="AG516" s="86">
        <v>-7.9392682763694752E-2</v>
      </c>
      <c r="AH516" s="86">
        <v>-1.982160555004946E-2</v>
      </c>
      <c r="AK516" s="86">
        <v>-0.25821761293724738</v>
      </c>
      <c r="AL516" s="86">
        <v>-0.1545744468790633</v>
      </c>
      <c r="AM516" s="86">
        <v>9.3758560259200596E-2</v>
      </c>
      <c r="AN516" s="86">
        <v>-0.15124416313918479</v>
      </c>
      <c r="AP516" s="86">
        <v>6.6443376378957225E-2</v>
      </c>
      <c r="AQ516" s="86">
        <v>0.1264433232481619</v>
      </c>
      <c r="AR516" s="86">
        <v>-2.330890931613522</v>
      </c>
      <c r="AS516" s="86">
        <v>0.73915127560621952</v>
      </c>
      <c r="AT516" s="86">
        <v>-1.7306047246167019E-2</v>
      </c>
      <c r="AU516" s="86">
        <v>-1.1450381679389389E-2</v>
      </c>
      <c r="AV516" s="86">
        <v>-7.3988596253055086E-3</v>
      </c>
      <c r="AW516" s="86">
        <v>-7.3856253846679154E-3</v>
      </c>
      <c r="BF516" s="86">
        <v>-4.276879517174581E-2</v>
      </c>
      <c r="BG516" s="86">
        <v>-1.0897485794348899E-2</v>
      </c>
      <c r="BH516" s="86">
        <v>1.9516801762808011E-2</v>
      </c>
      <c r="BI516" s="86">
        <v>-1.157854110382162E-3</v>
      </c>
      <c r="BJ516" s="86">
        <v>2.3956723338485202E-3</v>
      </c>
      <c r="BK516" s="86">
        <v>2.266594711279013E-2</v>
      </c>
      <c r="BL516" s="86">
        <v>3.7467018469657047E-2</v>
      </c>
      <c r="BM516" s="86">
        <v>2.3688417381194649E-2</v>
      </c>
      <c r="BN516" s="86">
        <v>0</v>
      </c>
      <c r="BO516" s="86">
        <v>-2.0975135435477129E-2</v>
      </c>
      <c r="BP516" s="86">
        <v>7.0445516458569779E-2</v>
      </c>
      <c r="BQ516" s="86">
        <v>1.870223890601963E-2</v>
      </c>
    </row>
    <row r="517" spans="1:69" x14ac:dyDescent="0.25">
      <c r="A517" s="190">
        <v>540676</v>
      </c>
      <c r="B517" s="86" t="s">
        <v>2162</v>
      </c>
      <c r="C517" s="86" t="s">
        <v>2163</v>
      </c>
      <c r="E517" s="86" t="s">
        <v>2164</v>
      </c>
      <c r="F517" s="86" t="s">
        <v>3313</v>
      </c>
      <c r="G517" s="86" t="s">
        <v>474</v>
      </c>
      <c r="H517" s="86" t="s">
        <v>367</v>
      </c>
      <c r="I517" s="86" t="s">
        <v>2440</v>
      </c>
      <c r="J517" s="86">
        <v>0</v>
      </c>
      <c r="K517" s="86">
        <v>0</v>
      </c>
      <c r="L517" s="86" t="s">
        <v>2848</v>
      </c>
      <c r="M517" s="86">
        <v>-9.3341630367149708E-4</v>
      </c>
      <c r="N517" s="86">
        <v>3.1240237425804729E-3</v>
      </c>
      <c r="O517" s="86">
        <v>2.2285896211397649E-2</v>
      </c>
      <c r="P517" s="86">
        <v>1.6702287659304819E-2</v>
      </c>
      <c r="Q517" s="86">
        <v>2.424242424242418E-2</v>
      </c>
      <c r="R517" s="86">
        <v>4.9432143148950169E-2</v>
      </c>
      <c r="S517" s="86">
        <v>0.15628375945264669</v>
      </c>
      <c r="T517" s="86">
        <v>1.6702287659304819E-2</v>
      </c>
      <c r="U517" s="86">
        <v>9.0461804056970241E-2</v>
      </c>
      <c r="V517" s="86">
        <v>4.2472779627463542E-2</v>
      </c>
      <c r="AC517" s="86">
        <v>-2.0947748313196259E-2</v>
      </c>
      <c r="AD517" s="86">
        <v>-3.6001894836570243E-2</v>
      </c>
      <c r="AE517" s="86">
        <v>-0.1025182778229083</v>
      </c>
      <c r="AF517" s="86">
        <v>-7.836782182331925E-2</v>
      </c>
      <c r="AK517" s="86">
        <v>-0.1025182778229083</v>
      </c>
      <c r="AL517" s="86">
        <v>6.4363372152497877E-2</v>
      </c>
      <c r="AM517" s="86">
        <v>8.4496108513943735E-2</v>
      </c>
      <c r="AN517" s="86">
        <v>6.0943229237007353E-2</v>
      </c>
      <c r="AP517" s="86">
        <v>5.670273869285572E-2</v>
      </c>
      <c r="AQ517" s="86">
        <v>7.6231237859658546E-2</v>
      </c>
      <c r="AR517" s="86">
        <v>1.1298494048249139</v>
      </c>
      <c r="AS517" s="86">
        <v>1.10451167119338</v>
      </c>
      <c r="AT517" s="86">
        <v>8.9448270402912033E-3</v>
      </c>
      <c r="AU517" s="86">
        <v>-9.1008943982425761E-3</v>
      </c>
      <c r="AV517" s="86">
        <v>1.9102196752626591E-2</v>
      </c>
      <c r="AW517" s="86">
        <v>3.1240237425804729E-3</v>
      </c>
      <c r="BF517" s="86">
        <v>2.4514458351316382E-2</v>
      </c>
      <c r="BG517" s="86">
        <v>9.1835874968404507E-3</v>
      </c>
      <c r="BH517" s="86">
        <v>2.2541325763900669E-2</v>
      </c>
      <c r="BI517" s="86">
        <v>-9.7975179621168085E-4</v>
      </c>
      <c r="BJ517" s="86">
        <v>-3.2690421706438322E-4</v>
      </c>
      <c r="BK517" s="86">
        <v>1.308044473512093E-2</v>
      </c>
      <c r="BL517" s="86">
        <v>1.8560361523563E-3</v>
      </c>
      <c r="BM517" s="86">
        <v>2.021747885622216E-2</v>
      </c>
      <c r="BN517" s="86">
        <v>-4.2877560743211918E-3</v>
      </c>
      <c r="BO517" s="86">
        <v>-2.5199362041467329E-2</v>
      </c>
      <c r="BP517" s="86">
        <v>1.816099476439792E-2</v>
      </c>
      <c r="BQ517" s="86">
        <v>1.9034023316679689E-3</v>
      </c>
    </row>
    <row r="518" spans="1:69" x14ac:dyDescent="0.25">
      <c r="A518" s="190">
        <v>412718</v>
      </c>
      <c r="B518" s="86" t="s">
        <v>2165</v>
      </c>
      <c r="C518" s="86" t="s">
        <v>2166</v>
      </c>
      <c r="E518" s="86" t="s">
        <v>2167</v>
      </c>
      <c r="F518" s="86" t="s">
        <v>3314</v>
      </c>
      <c r="G518" s="86" t="s">
        <v>474</v>
      </c>
      <c r="H518" s="86" t="s">
        <v>367</v>
      </c>
      <c r="J518" s="86">
        <v>0</v>
      </c>
      <c r="K518" s="86">
        <v>0</v>
      </c>
      <c r="L518" s="86" t="s">
        <v>2848</v>
      </c>
      <c r="M518" s="86">
        <v>1.7708165132676701E-2</v>
      </c>
      <c r="N518" s="86">
        <v>1.285622455538893E-2</v>
      </c>
      <c r="O518" s="86">
        <v>1.864023273354154E-2</v>
      </c>
      <c r="P518" s="86">
        <v>-2.0006219550119161E-2</v>
      </c>
      <c r="Q518" s="86">
        <v>-6.6040997777229049E-2</v>
      </c>
      <c r="R518" s="86">
        <v>-4.4374810472050941E-2</v>
      </c>
      <c r="S518" s="86">
        <v>0.2039477873288762</v>
      </c>
      <c r="T518" s="86">
        <v>-2.0006219550119161E-2</v>
      </c>
      <c r="U518" s="86">
        <v>1.381955756397457E-2</v>
      </c>
      <c r="V518" s="86">
        <v>0.1262946085103864</v>
      </c>
      <c r="W518" s="86">
        <v>0.1166402326196139</v>
      </c>
      <c r="X518" s="86">
        <v>0.31765935214211072</v>
      </c>
      <c r="AC518" s="86">
        <v>-2.9742303068318411E-2</v>
      </c>
      <c r="AD518" s="86">
        <v>-5.5927973773058602E-2</v>
      </c>
      <c r="AE518" s="86">
        <v>-6.6787623204040539E-2</v>
      </c>
      <c r="AF518" s="86">
        <v>-6.2507759155803852E-2</v>
      </c>
      <c r="AG518" s="86">
        <v>-4.1495939804812698E-2</v>
      </c>
      <c r="AH518" s="86">
        <v>-3.065832899079372E-2</v>
      </c>
      <c r="AK518" s="86">
        <v>-9.1745363800949151E-2</v>
      </c>
      <c r="AL518" s="86">
        <v>-3.2279150917180373E-2</v>
      </c>
      <c r="AM518" s="86">
        <v>0.13526410168346131</v>
      </c>
      <c r="AN518" s="86">
        <v>-6.9632111668921692E-2</v>
      </c>
      <c r="AP518" s="86">
        <v>4.4430253088015438E-2</v>
      </c>
      <c r="AQ518" s="86">
        <v>9.433091623122497E-2</v>
      </c>
      <c r="AR518" s="86">
        <v>-0.73321588875665966</v>
      </c>
      <c r="AS518" s="86">
        <v>1.4307746652666691</v>
      </c>
      <c r="AT518" s="86">
        <v>-2.0006219550119161E-2</v>
      </c>
      <c r="AU518" s="86">
        <v>-1.5919187645441091E-2</v>
      </c>
      <c r="AV518" s="86">
        <v>5.7105915310848854E-3</v>
      </c>
      <c r="AW518" s="86">
        <v>1.285622455538893E-2</v>
      </c>
      <c r="BF518" s="86">
        <v>1.402974094897802E-2</v>
      </c>
      <c r="BG518" s="86">
        <v>-2.5961239506684611E-2</v>
      </c>
      <c r="BH518" s="86">
        <v>4.4209182316327089E-2</v>
      </c>
      <c r="BI518" s="86">
        <v>6.9798247401671176E-3</v>
      </c>
      <c r="BJ518" s="86">
        <v>9.1576018214014621E-3</v>
      </c>
      <c r="BK518" s="86">
        <v>-5.4296600822219883E-2</v>
      </c>
      <c r="BL518" s="86">
        <v>2.5181572390393869E-2</v>
      </c>
      <c r="BM518" s="86">
        <v>6.360533664288015E-3</v>
      </c>
      <c r="BN518" s="86">
        <v>2.0876405627552771E-2</v>
      </c>
      <c r="BO518" s="86">
        <v>-3.7046184243024749E-3</v>
      </c>
      <c r="BP518" s="86">
        <v>-2.4987605354486849E-2</v>
      </c>
      <c r="BQ518" s="86">
        <v>-1.811704834605599E-2</v>
      </c>
    </row>
    <row r="519" spans="1:69" x14ac:dyDescent="0.25">
      <c r="A519" s="190">
        <v>192700</v>
      </c>
      <c r="B519" s="86" t="s">
        <v>2009</v>
      </c>
      <c r="E519" s="86" t="s">
        <v>2168</v>
      </c>
      <c r="F519" s="86" t="s">
        <v>3280</v>
      </c>
      <c r="G519" s="86" t="s">
        <v>474</v>
      </c>
      <c r="H519" s="86" t="s">
        <v>367</v>
      </c>
      <c r="J519" s="86">
        <v>0</v>
      </c>
      <c r="K519" s="86">
        <v>0</v>
      </c>
      <c r="L519" s="86" t="s">
        <v>2848</v>
      </c>
      <c r="M519" s="86">
        <v>3.3199298896793517E-2</v>
      </c>
      <c r="N519" s="86">
        <v>1.4065978546852881E-2</v>
      </c>
      <c r="O519" s="86">
        <v>7.6061278545350275E-2</v>
      </c>
      <c r="P519" s="86">
        <v>3.7836158387130059E-2</v>
      </c>
      <c r="Q519" s="86">
        <v>-1.542542739241504E-2</v>
      </c>
      <c r="R519" s="86">
        <v>-4.3128143102679983E-2</v>
      </c>
      <c r="S519" s="86">
        <v>-0.1116922258665012</v>
      </c>
      <c r="T519" s="86">
        <v>3.7836158387130059E-2</v>
      </c>
      <c r="U519" s="86">
        <v>7.2325185159427541E-3</v>
      </c>
      <c r="V519" s="86">
        <v>-0.1341823217726397</v>
      </c>
      <c r="W519" s="86">
        <v>9.1410921995137118E-2</v>
      </c>
      <c r="X519" s="86">
        <v>0.99305828421742004</v>
      </c>
      <c r="Y519" s="86">
        <v>0.28535353535353519</v>
      </c>
      <c r="Z519" s="86">
        <v>0.18918918918918901</v>
      </c>
      <c r="AA519" s="86">
        <v>-3.7572254335260118E-2</v>
      </c>
      <c r="AC519" s="86">
        <v>-6.4053601340033448E-2</v>
      </c>
      <c r="AD519" s="86">
        <v>-9.2142789983389234E-2</v>
      </c>
      <c r="AE519" s="86">
        <v>-0.14857566765578639</v>
      </c>
      <c r="AF519" s="86">
        <v>-0.12923051252815701</v>
      </c>
      <c r="AG519" s="86">
        <v>-9.2316990254589462E-2</v>
      </c>
      <c r="AH519" s="86">
        <v>-0.1031802120141344</v>
      </c>
      <c r="AI519" s="86">
        <v>-7.8882497945768348E-2</v>
      </c>
      <c r="AJ519" s="86">
        <v>-0.31184407796101948</v>
      </c>
      <c r="AK519" s="86">
        <v>-0.31184407796101948</v>
      </c>
      <c r="AL519" s="86">
        <v>0.1151953652109183</v>
      </c>
      <c r="AM519" s="86">
        <v>0.17103346221440649</v>
      </c>
      <c r="AN519" s="86">
        <v>0.14183367810773939</v>
      </c>
      <c r="AP519" s="86">
        <v>0.13531014772591579</v>
      </c>
      <c r="AQ519" s="86">
        <v>0.20442567138350129</v>
      </c>
      <c r="AR519" s="86">
        <v>0.84914214161692114</v>
      </c>
      <c r="AS519" s="86">
        <v>0.83519669751102499</v>
      </c>
      <c r="AT519" s="86">
        <v>2.3336900611040209E-2</v>
      </c>
      <c r="AU519" s="86">
        <v>-4.7633505380696987E-2</v>
      </c>
      <c r="AV519" s="86">
        <v>6.1135371179039222E-2</v>
      </c>
      <c r="AW519" s="86">
        <v>1.4065978546852881E-2</v>
      </c>
      <c r="BF519" s="86">
        <v>-5.8068778469348992E-3</v>
      </c>
      <c r="BG519" s="86">
        <v>-1.8956351426972499E-2</v>
      </c>
      <c r="BH519" s="86">
        <v>0.1019607843137256</v>
      </c>
      <c r="BI519" s="86">
        <v>2.5687479780006409E-2</v>
      </c>
      <c r="BJ519" s="86">
        <v>3.154176129195108E-3</v>
      </c>
      <c r="BK519" s="86">
        <v>-3.3737894604452201E-2</v>
      </c>
      <c r="BL519" s="86">
        <v>-1.461065373726855E-2</v>
      </c>
      <c r="BM519" s="86">
        <v>-1.3209167162009369E-4</v>
      </c>
      <c r="BN519" s="86">
        <v>1.5416406993142839E-3</v>
      </c>
      <c r="BO519" s="86">
        <v>-5.0042575489618102E-2</v>
      </c>
      <c r="BP519" s="86">
        <v>3.5234089498724419E-2</v>
      </c>
      <c r="BQ519" s="86">
        <v>-4.5064943627612493E-2</v>
      </c>
    </row>
    <row r="520" spans="1:69" x14ac:dyDescent="0.25">
      <c r="A520" s="190">
        <v>391174</v>
      </c>
      <c r="B520" s="86" t="s">
        <v>2169</v>
      </c>
      <c r="C520" s="86" t="s">
        <v>2170</v>
      </c>
      <c r="E520" s="86" t="s">
        <v>2171</v>
      </c>
      <c r="F520" s="86" t="s">
        <v>3315</v>
      </c>
      <c r="G520" s="86" t="s">
        <v>474</v>
      </c>
      <c r="H520" s="86" t="s">
        <v>367</v>
      </c>
      <c r="J520" s="86">
        <v>0</v>
      </c>
      <c r="K520" s="86">
        <v>0</v>
      </c>
      <c r="L520" s="86" t="s">
        <v>2848</v>
      </c>
      <c r="M520" s="86">
        <v>3.9592430858805816E-3</v>
      </c>
      <c r="N520" s="86">
        <v>-1.967934247844028E-3</v>
      </c>
      <c r="O520" s="86">
        <v>1.51301071470622E-2</v>
      </c>
      <c r="P520" s="86">
        <v>1.6147091755554181E-2</v>
      </c>
      <c r="Q520" s="86">
        <v>1.203192863012092E-2</v>
      </c>
      <c r="R520" s="86">
        <v>2.4417775665399159E-2</v>
      </c>
      <c r="S520" s="86">
        <v>0.33191719450023172</v>
      </c>
      <c r="T520" s="86">
        <v>1.6147091755554181E-2</v>
      </c>
      <c r="U520" s="86">
        <v>2.007676409802261E-3</v>
      </c>
      <c r="V520" s="86">
        <v>-1.9624869746439729E-2</v>
      </c>
      <c r="W520" s="86">
        <v>0.33389961389961398</v>
      </c>
      <c r="X520" s="86">
        <v>0.1077844311377245</v>
      </c>
      <c r="Y520" s="86">
        <v>0.1427174975562073</v>
      </c>
      <c r="AC520" s="86">
        <v>-7.0150824272183967E-3</v>
      </c>
      <c r="AD520" s="86">
        <v>-2.5629211541784241E-2</v>
      </c>
      <c r="AE520" s="86">
        <v>-6.3157305884985457E-2</v>
      </c>
      <c r="AF520" s="86">
        <v>-2.26874115983027E-2</v>
      </c>
      <c r="AG520" s="86">
        <v>-5.2117263843648252E-2</v>
      </c>
      <c r="AH520" s="86">
        <v>-4.4315992292870941E-2</v>
      </c>
      <c r="AI520" s="86">
        <v>-9.8328416912487806E-3</v>
      </c>
      <c r="AK520" s="86">
        <v>-6.6010293130454298E-2</v>
      </c>
      <c r="AL520" s="86">
        <v>5.6041187523905078E-2</v>
      </c>
      <c r="AM520" s="86">
        <v>0.1041532222092347</v>
      </c>
      <c r="AN520" s="86">
        <v>5.8875557315645637E-2</v>
      </c>
      <c r="AP520" s="86">
        <v>3.2756124167257643E-2</v>
      </c>
      <c r="AQ520" s="86">
        <v>8.4423333825671923E-2</v>
      </c>
      <c r="AR520" s="86">
        <v>1.701769435566886</v>
      </c>
      <c r="AS520" s="86">
        <v>1.230174181882659</v>
      </c>
      <c r="AT520" s="86">
        <v>4.0662384347927016E-3</v>
      </c>
      <c r="AU520" s="86">
        <v>9.9776969127840509E-4</v>
      </c>
      <c r="AV520" s="86">
        <v>1.7131755563405179E-2</v>
      </c>
      <c r="AW520" s="86">
        <v>-1.967934247844028E-3</v>
      </c>
      <c r="BF520" s="86">
        <v>-5.0782403306760537E-3</v>
      </c>
      <c r="BG520" s="86">
        <v>-4.0358478247968232E-3</v>
      </c>
      <c r="BH520" s="86">
        <v>0</v>
      </c>
      <c r="BI520" s="86">
        <v>1.4301889041177461E-2</v>
      </c>
      <c r="BJ520" s="86">
        <v>9.0476470242641938E-3</v>
      </c>
      <c r="BK520" s="86">
        <v>5.9388646288209834E-3</v>
      </c>
      <c r="BL520" s="86">
        <v>-1.08815187821959E-2</v>
      </c>
      <c r="BM520" s="86">
        <v>1.0006436889226981E-2</v>
      </c>
      <c r="BN520" s="86">
        <v>-1.8717963485572749E-2</v>
      </c>
      <c r="BO520" s="86">
        <v>-7.0430801737293436E-3</v>
      </c>
      <c r="BP520" s="86">
        <v>1.0048469086181291E-3</v>
      </c>
      <c r="BQ520" s="86">
        <v>-1.0008242081714911E-3</v>
      </c>
    </row>
    <row r="521" spans="1:69" x14ac:dyDescent="0.25">
      <c r="A521" s="190">
        <v>298741</v>
      </c>
      <c r="B521" s="86" t="s">
        <v>421</v>
      </c>
      <c r="C521" s="86" t="s">
        <v>2172</v>
      </c>
      <c r="E521" s="86" t="s">
        <v>2173</v>
      </c>
      <c r="F521" s="86" t="s">
        <v>2868</v>
      </c>
      <c r="G521" s="86" t="s">
        <v>474</v>
      </c>
      <c r="H521" s="86" t="s">
        <v>367</v>
      </c>
      <c r="J521" s="86">
        <v>0</v>
      </c>
      <c r="K521" s="86">
        <v>0</v>
      </c>
      <c r="L521" s="86" t="s">
        <v>2848</v>
      </c>
      <c r="M521" s="86">
        <v>6.0517529215358126E-3</v>
      </c>
      <c r="N521" s="86">
        <v>6.7458876031345483E-4</v>
      </c>
      <c r="O521" s="86">
        <v>1.169928125491837E-2</v>
      </c>
      <c r="P521" s="86">
        <v>-2.073828287019186E-4</v>
      </c>
      <c r="Q521" s="86">
        <v>2.026500389711527E-3</v>
      </c>
      <c r="R521" s="86">
        <v>2.476352428525885E-2</v>
      </c>
      <c r="S521" s="86">
        <v>5.4519604090337292E-2</v>
      </c>
      <c r="T521" s="86">
        <v>-2.073828287019186E-4</v>
      </c>
      <c r="U521" s="86">
        <v>1.9019442096365191E-2</v>
      </c>
      <c r="V521" s="86">
        <v>1.235492324971932E-2</v>
      </c>
      <c r="W521" s="86">
        <v>4.0224769110937857E-2</v>
      </c>
      <c r="X521" s="86">
        <v>0.36135527007737972</v>
      </c>
      <c r="Y521" s="86">
        <v>0.1119371815220114</v>
      </c>
      <c r="Z521" s="86">
        <v>0.1255171116961262</v>
      </c>
      <c r="AC521" s="86">
        <v>-1.110246433203636E-2</v>
      </c>
      <c r="AD521" s="86">
        <v>-1.7396675073344001E-2</v>
      </c>
      <c r="AE521" s="86">
        <v>-2.336229772620841E-2</v>
      </c>
      <c r="AF521" s="86">
        <v>-4.7712632383448049E-2</v>
      </c>
      <c r="AG521" s="86">
        <v>-1.583637879079321E-2</v>
      </c>
      <c r="AH521" s="86">
        <v>-2.6574500768049129E-2</v>
      </c>
      <c r="AI521" s="86">
        <v>-1.320549927641095E-2</v>
      </c>
      <c r="AJ521" s="86">
        <v>-3.779289493575211E-3</v>
      </c>
      <c r="AK521" s="86">
        <v>-4.7712632383448049E-2</v>
      </c>
      <c r="AL521" s="86">
        <v>2.110245637654962E-2</v>
      </c>
      <c r="AM521" s="86">
        <v>0.1003428886882678</v>
      </c>
      <c r="AN521" s="86">
        <v>-7.4045549705115121E-4</v>
      </c>
      <c r="AP521" s="86">
        <v>2.4720999665741619E-2</v>
      </c>
      <c r="AQ521" s="86">
        <v>5.5737407801703713E-2</v>
      </c>
      <c r="AR521" s="86">
        <v>0.84157760889210742</v>
      </c>
      <c r="AS521" s="86">
        <v>1.7949358616705811</v>
      </c>
      <c r="AT521" s="86">
        <v>-6.7399419328084686E-4</v>
      </c>
      <c r="AU521" s="86">
        <v>-7.8339818417638707E-3</v>
      </c>
      <c r="AV521" s="86">
        <v>1.101726037458683E-2</v>
      </c>
      <c r="AW521" s="86">
        <v>6.7458876031345483E-4</v>
      </c>
      <c r="BF521" s="86">
        <v>-4.9133558748943873E-3</v>
      </c>
      <c r="BG521" s="86">
        <v>4.6721529068225456E-3</v>
      </c>
      <c r="BH521" s="86">
        <v>-6.5528721661470826E-3</v>
      </c>
      <c r="BI521" s="86">
        <v>-1.649023884249146E-3</v>
      </c>
      <c r="BJ521" s="86">
        <v>6.9266837169656981E-4</v>
      </c>
      <c r="BK521" s="86">
        <v>1.8263138278046931E-2</v>
      </c>
      <c r="BL521" s="86">
        <v>1.0039740640033429E-2</v>
      </c>
      <c r="BM521" s="86">
        <v>-1.138952164009055E-3</v>
      </c>
      <c r="BN521" s="86">
        <v>-2.2810928508476551E-3</v>
      </c>
      <c r="BO521" s="86">
        <v>-6.1834242660431249E-3</v>
      </c>
      <c r="BP521" s="86">
        <v>-1.829969674788323E-3</v>
      </c>
      <c r="BQ521" s="86">
        <v>7.6272071883816128E-3</v>
      </c>
    </row>
    <row r="522" spans="1:69" x14ac:dyDescent="0.25">
      <c r="A522" s="190">
        <v>430912</v>
      </c>
      <c r="B522" s="86" t="s">
        <v>2174</v>
      </c>
      <c r="C522" s="86" t="s">
        <v>2175</v>
      </c>
      <c r="E522" s="86" t="s">
        <v>2176</v>
      </c>
      <c r="F522" s="86" t="s">
        <v>3316</v>
      </c>
      <c r="G522" s="86" t="s">
        <v>474</v>
      </c>
      <c r="H522" s="86" t="s">
        <v>367</v>
      </c>
      <c r="J522" s="86">
        <v>0</v>
      </c>
      <c r="K522" s="86">
        <v>0</v>
      </c>
      <c r="L522" s="86" t="s">
        <v>2848</v>
      </c>
      <c r="M522" s="86">
        <v>-6.6793893129771797E-3</v>
      </c>
      <c r="N522" s="86">
        <v>-8.5714285714286742E-3</v>
      </c>
      <c r="O522" s="86">
        <v>-1.885014137606034E-2</v>
      </c>
      <c r="P522" s="86">
        <v>-6.0469314079422583E-2</v>
      </c>
      <c r="Q522" s="86">
        <v>-2.6192703461178749E-2</v>
      </c>
      <c r="R522" s="86">
        <v>-4.8007681229012E-4</v>
      </c>
      <c r="S522" s="86">
        <v>-5.9620596205962162E-2</v>
      </c>
      <c r="T522" s="86">
        <v>-6.0469314079422583E-2</v>
      </c>
      <c r="U522" s="86">
        <v>9.4320987654321176E-2</v>
      </c>
      <c r="V522" s="86">
        <v>-0.13609215017064849</v>
      </c>
      <c r="W522" s="86">
        <v>0.1345595353339788</v>
      </c>
      <c r="X522" s="86">
        <v>0.98653846153846136</v>
      </c>
      <c r="AC522" s="86">
        <v>-5.8344640434192678E-2</v>
      </c>
      <c r="AD522" s="86">
        <v>-4.1567128523650347E-2</v>
      </c>
      <c r="AE522" s="86">
        <v>-0.12640207075064719</v>
      </c>
      <c r="AF522" s="86">
        <v>-8.08202653799759E-2</v>
      </c>
      <c r="AG522" s="86">
        <v>-5.0379198266522311E-2</v>
      </c>
      <c r="AH522" s="86">
        <v>-4.6746104491292337E-2</v>
      </c>
      <c r="AK522" s="86">
        <v>-0.19943707277844791</v>
      </c>
      <c r="AL522" s="86">
        <v>-0.2209533375818864</v>
      </c>
      <c r="AM522" s="86">
        <v>0.17537950721252951</v>
      </c>
      <c r="AN522" s="86">
        <v>-0.199698812816099</v>
      </c>
      <c r="AP522" s="86">
        <v>3.9740963812466563E-2</v>
      </c>
      <c r="AQ522" s="86">
        <v>0.14880633983452271</v>
      </c>
      <c r="AR522" s="86">
        <v>-5.5673323680416908</v>
      </c>
      <c r="AS522" s="86">
        <v>1.176574135341234</v>
      </c>
      <c r="AT522" s="86">
        <v>-1.8050541516245518E-2</v>
      </c>
      <c r="AU522" s="86">
        <v>-1.9761029411764719E-2</v>
      </c>
      <c r="AV522" s="86">
        <v>-1.0367577756833061E-2</v>
      </c>
      <c r="AW522" s="86">
        <v>-8.5714285714286742E-3</v>
      </c>
      <c r="BF522" s="86">
        <v>2.3209876543210051E-2</v>
      </c>
      <c r="BG522" s="86">
        <v>1.9305019305020381E-3</v>
      </c>
      <c r="BH522" s="86">
        <v>9.6339113680143917E-4</v>
      </c>
      <c r="BI522" s="86">
        <v>-1.9249278152069341E-2</v>
      </c>
      <c r="BJ522" s="86">
        <v>2.1589793915603561E-2</v>
      </c>
      <c r="BK522" s="86">
        <v>-2.2094140249759749E-2</v>
      </c>
      <c r="BL522" s="86">
        <v>3.1925343811394891E-2</v>
      </c>
      <c r="BM522" s="86">
        <v>8.5673488814850263E-3</v>
      </c>
      <c r="BN522" s="86">
        <v>-3.2634032634033532E-3</v>
      </c>
      <c r="BO522" s="86">
        <v>-9.8222637979419325E-3</v>
      </c>
      <c r="BP522" s="86">
        <v>4.393008974964574E-2</v>
      </c>
      <c r="BQ522" s="86">
        <v>-9.8302055406611633E-3</v>
      </c>
    </row>
    <row r="523" spans="1:69" x14ac:dyDescent="0.25">
      <c r="A523" s="190">
        <v>403822</v>
      </c>
      <c r="B523" s="86" t="s">
        <v>2177</v>
      </c>
      <c r="C523" s="86" t="s">
        <v>2178</v>
      </c>
      <c r="E523" s="86" t="s">
        <v>2179</v>
      </c>
      <c r="F523" s="86" t="s">
        <v>3083</v>
      </c>
      <c r="G523" s="86" t="s">
        <v>474</v>
      </c>
      <c r="H523" s="86" t="s">
        <v>367</v>
      </c>
      <c r="J523" s="86">
        <v>0</v>
      </c>
      <c r="K523" s="86">
        <v>0</v>
      </c>
      <c r="L523" s="86" t="s">
        <v>2848</v>
      </c>
      <c r="M523" s="86">
        <v>-5.2959320258394449E-3</v>
      </c>
      <c r="N523" s="86">
        <v>-2.916812507291922E-3</v>
      </c>
      <c r="O523" s="86">
        <v>4.171317783913997E-3</v>
      </c>
      <c r="P523" s="86">
        <v>6.536717507802825E-3</v>
      </c>
      <c r="Q523" s="86">
        <v>8.1976812273110156E-4</v>
      </c>
      <c r="R523" s="86">
        <v>6.7716141929035523E-2</v>
      </c>
      <c r="S523" s="86">
        <v>0.1950776115228641</v>
      </c>
      <c r="T523" s="86">
        <v>6.536717507802825E-3</v>
      </c>
      <c r="U523" s="86">
        <v>5.9834123222748392E-3</v>
      </c>
      <c r="V523" s="86">
        <v>-4.9228342908640421E-2</v>
      </c>
      <c r="W523" s="86">
        <v>0.2345455809748975</v>
      </c>
      <c r="X523" s="86">
        <v>0.19156516695666581</v>
      </c>
      <c r="Y523" s="86">
        <v>0.20847101231601101</v>
      </c>
      <c r="AC523" s="86">
        <v>-9.6812278630460276E-3</v>
      </c>
      <c r="AD523" s="86">
        <v>-6.5955036078478163E-2</v>
      </c>
      <c r="AE523" s="86">
        <v>-8.6096727993830502E-2</v>
      </c>
      <c r="AF523" s="86">
        <v>-4.4047857763518529E-2</v>
      </c>
      <c r="AG523" s="86">
        <v>-2.009873060648799E-2</v>
      </c>
      <c r="AH523" s="86">
        <v>-2.8691565669057759E-2</v>
      </c>
      <c r="AK523" s="86">
        <v>-0.15495009441596971</v>
      </c>
      <c r="AL523" s="86">
        <v>3.8405899834380808E-2</v>
      </c>
      <c r="AM523" s="86">
        <v>0.1072763150706226</v>
      </c>
      <c r="AN523" s="86">
        <v>2.354229519918816E-2</v>
      </c>
      <c r="AP523" s="86">
        <v>3.056613523177187E-2</v>
      </c>
      <c r="AQ523" s="86">
        <v>8.2824023213485629E-2</v>
      </c>
      <c r="AR523" s="86">
        <v>1.246741956645447</v>
      </c>
      <c r="AS523" s="86">
        <v>1.29163610184022</v>
      </c>
      <c r="AT523" s="86">
        <v>-1.207231611801418E-2</v>
      </c>
      <c r="AU523" s="86">
        <v>8.9413447782547006E-3</v>
      </c>
      <c r="AV523" s="86">
        <v>7.1088655190647554E-3</v>
      </c>
      <c r="AW523" s="86">
        <v>-2.916812507291922E-3</v>
      </c>
      <c r="BF523" s="86">
        <v>-1.1670616113744091E-2</v>
      </c>
      <c r="BG523" s="86">
        <v>-1.8042318527842549E-2</v>
      </c>
      <c r="BH523" s="86">
        <v>-1.8556952753021719E-2</v>
      </c>
      <c r="BI523" s="86">
        <v>-1.374549073267806E-2</v>
      </c>
      <c r="BJ523" s="86">
        <v>-1.2234344453553651E-2</v>
      </c>
      <c r="BK523" s="86">
        <v>1.7365766455978981E-2</v>
      </c>
      <c r="BL523" s="86">
        <v>2.6796360213366951E-2</v>
      </c>
      <c r="BM523" s="86">
        <v>3.068084586236397E-2</v>
      </c>
      <c r="BN523" s="86">
        <v>2.171234082506857E-3</v>
      </c>
      <c r="BO523" s="86">
        <v>-3.1912401920599631E-2</v>
      </c>
      <c r="BP523" s="86">
        <v>2.1169781648823442E-2</v>
      </c>
      <c r="BQ523" s="86">
        <v>1.3562920155678611E-3</v>
      </c>
    </row>
    <row r="524" spans="1:69" x14ac:dyDescent="0.25">
      <c r="A524" s="190">
        <v>521642</v>
      </c>
      <c r="B524" s="86" t="s">
        <v>2150</v>
      </c>
      <c r="C524" s="86" t="s">
        <v>2180</v>
      </c>
      <c r="E524" s="86" t="s">
        <v>2181</v>
      </c>
      <c r="F524" s="86" t="s">
        <v>3317</v>
      </c>
      <c r="G524" s="86" t="s">
        <v>474</v>
      </c>
      <c r="H524" s="86" t="s">
        <v>367</v>
      </c>
      <c r="J524" s="86">
        <v>0</v>
      </c>
      <c r="K524" s="86">
        <v>0</v>
      </c>
      <c r="L524" s="86" t="s">
        <v>2848</v>
      </c>
      <c r="M524" s="86">
        <v>-3.9688968086828416E-3</v>
      </c>
      <c r="N524" s="86">
        <v>1.12664473684212E-2</v>
      </c>
      <c r="O524" s="86">
        <v>3.3361344537815141E-2</v>
      </c>
      <c r="P524" s="86">
        <v>7.1253071253070122E-3</v>
      </c>
      <c r="Q524" s="86">
        <v>7.9508196721311819E-3</v>
      </c>
      <c r="R524" s="86">
        <v>0.1219890510948904</v>
      </c>
      <c r="S524" s="86">
        <v>0.17114285714285701</v>
      </c>
      <c r="T524" s="86">
        <v>7.1253071253070122E-3</v>
      </c>
      <c r="U524" s="86">
        <v>4.8068669527897123E-2</v>
      </c>
      <c r="V524" s="86">
        <v>6.4899451553930509E-2</v>
      </c>
      <c r="W524" s="86">
        <v>9.4000000000000083E-2</v>
      </c>
      <c r="AC524" s="86">
        <v>-3.2400589101619907E-2</v>
      </c>
      <c r="AD524" s="86">
        <v>-7.6465590484282142E-2</v>
      </c>
      <c r="AE524" s="86">
        <v>-3.000000000000012E-2</v>
      </c>
      <c r="AF524" s="86">
        <v>-4.8695652173912897E-2</v>
      </c>
      <c r="AG524" s="86">
        <v>0</v>
      </c>
      <c r="AK524" s="86">
        <v>-8.0372250423011826E-2</v>
      </c>
      <c r="AL524" s="86">
        <v>5.6221437002221819E-2</v>
      </c>
      <c r="AM524" s="86">
        <v>6.5984560714337004E-2</v>
      </c>
      <c r="AN524" s="86">
        <v>2.568152399402512E-2</v>
      </c>
      <c r="AP524" s="86">
        <v>8.8322352137309629E-2</v>
      </c>
      <c r="AQ524" s="86">
        <v>7.8585844275184474E-2</v>
      </c>
      <c r="AR524" s="86">
        <v>0.63317630317236595</v>
      </c>
      <c r="AS524" s="86">
        <v>0.83585974970109345</v>
      </c>
      <c r="AT524" s="86">
        <v>-4.0950040950041844E-3</v>
      </c>
      <c r="AU524" s="86">
        <v>-2.7467105263157768E-2</v>
      </c>
      <c r="AV524" s="86">
        <v>2.1848739495798242E-2</v>
      </c>
      <c r="AW524" s="86">
        <v>1.12664473684212E-2</v>
      </c>
      <c r="BF524" s="86">
        <v>1.0300429184549429E-2</v>
      </c>
      <c r="BG524" s="86">
        <v>-3.228547153780803E-2</v>
      </c>
      <c r="BH524" s="86">
        <v>-3.5996488147497778E-2</v>
      </c>
      <c r="BI524" s="86">
        <v>9.1074681238612065E-4</v>
      </c>
      <c r="BJ524" s="86">
        <v>9.099181073703333E-3</v>
      </c>
      <c r="BK524" s="86">
        <v>-7.2137060414788623E-3</v>
      </c>
      <c r="BL524" s="86">
        <v>4.722979109900094E-2</v>
      </c>
      <c r="BM524" s="86">
        <v>2.601908065915004E-2</v>
      </c>
      <c r="BN524" s="86">
        <v>1.413133832086433E-2</v>
      </c>
      <c r="BO524" s="86">
        <v>-8.1967213114741977E-4</v>
      </c>
      <c r="BP524" s="86">
        <v>1.3125512715340459E-2</v>
      </c>
      <c r="BQ524" s="86">
        <v>-1.6908212560386441E-2</v>
      </c>
    </row>
    <row r="525" spans="1:69" x14ac:dyDescent="0.25">
      <c r="A525" s="190">
        <v>386041</v>
      </c>
      <c r="B525" s="86" t="s">
        <v>2182</v>
      </c>
      <c r="C525" s="86" t="s">
        <v>2183</v>
      </c>
      <c r="E525" s="86" t="s">
        <v>2184</v>
      </c>
      <c r="F525" s="86" t="s">
        <v>3234</v>
      </c>
      <c r="G525" s="86" t="s">
        <v>474</v>
      </c>
      <c r="H525" s="86" t="s">
        <v>367</v>
      </c>
      <c r="J525" s="86">
        <v>0</v>
      </c>
      <c r="K525" s="86">
        <v>0</v>
      </c>
      <c r="L525" s="86" t="s">
        <v>2848</v>
      </c>
      <c r="M525" s="86">
        <v>4.0874207540873009E-3</v>
      </c>
      <c r="N525" s="86">
        <v>1.16443483323625E-3</v>
      </c>
      <c r="O525" s="86">
        <v>1.827256577277736E-2</v>
      </c>
      <c r="P525" s="86">
        <v>-8.9741478676106379E-3</v>
      </c>
      <c r="Q525" s="86">
        <v>8.8844187410945796E-3</v>
      </c>
      <c r="R525" s="86">
        <v>7.7136465324384895E-2</v>
      </c>
      <c r="S525" s="86">
        <v>0.1214944563495761</v>
      </c>
      <c r="T525" s="86">
        <v>-8.9741478676106379E-3</v>
      </c>
      <c r="U525" s="86">
        <v>3.9363340749614777E-2</v>
      </c>
      <c r="V525" s="86">
        <v>4.0235000890155082E-2</v>
      </c>
      <c r="W525" s="86">
        <v>0.17886562778739701</v>
      </c>
      <c r="X525" s="86">
        <v>0.44869261173608987</v>
      </c>
      <c r="Y525" s="86">
        <v>7.4278275518799841E-3</v>
      </c>
      <c r="Z525" s="86">
        <v>0.22896668548842469</v>
      </c>
      <c r="AC525" s="86">
        <v>-2.7038149718095431E-2</v>
      </c>
      <c r="AD525" s="86">
        <v>-6.8244710289922891E-2</v>
      </c>
      <c r="AE525" s="86">
        <v>-8.4178583305620266E-2</v>
      </c>
      <c r="AF525" s="86">
        <v>-6.4372183440841085E-2</v>
      </c>
      <c r="AG525" s="86">
        <v>-4.8282488589959177E-2</v>
      </c>
      <c r="AH525" s="86">
        <v>-6.5605645974362636E-2</v>
      </c>
      <c r="AI525" s="86">
        <v>-3.214159915463189E-2</v>
      </c>
      <c r="AJ525" s="86">
        <v>-3.030303030303047E-2</v>
      </c>
      <c r="AK525" s="86">
        <v>-9.0206185567010336E-2</v>
      </c>
      <c r="AL525" s="86">
        <v>-3.7350237223293448E-2</v>
      </c>
      <c r="AM525" s="86">
        <v>0.1368915618022164</v>
      </c>
      <c r="AN525" s="86">
        <v>-3.1682459140860868E-2</v>
      </c>
      <c r="AP525" s="86">
        <v>3.7232561927275747E-2</v>
      </c>
      <c r="AQ525" s="86">
        <v>9.6187876768274588E-2</v>
      </c>
      <c r="AR525" s="86">
        <v>-1.011159368653209</v>
      </c>
      <c r="AS525" s="86">
        <v>1.4200723604997649</v>
      </c>
      <c r="AT525" s="86">
        <v>-1.7907129919314979E-2</v>
      </c>
      <c r="AU525" s="86">
        <v>-7.7964538709811571E-3</v>
      </c>
      <c r="AV525" s="86">
        <v>1.7088232806023122E-2</v>
      </c>
      <c r="AW525" s="86">
        <v>1.16443483323625E-3</v>
      </c>
      <c r="BF525" s="86">
        <v>5.0059900735921481E-3</v>
      </c>
      <c r="BG525" s="86">
        <v>-4.4872067776405962E-2</v>
      </c>
      <c r="BH525" s="86">
        <v>-4.1898818809894536E-3</v>
      </c>
      <c r="BI525" s="86">
        <v>-5.0579651761336608E-3</v>
      </c>
      <c r="BJ525" s="86">
        <v>-1.237178333633249E-2</v>
      </c>
      <c r="BK525" s="86">
        <v>1.2344554275042E-2</v>
      </c>
      <c r="BL525" s="86">
        <v>3.4332253419726573E-2</v>
      </c>
      <c r="BM525" s="86">
        <v>2.6710749554095688E-2</v>
      </c>
      <c r="BN525" s="86">
        <v>-1.882293888819109E-3</v>
      </c>
      <c r="BO525" s="86">
        <v>-7.8786354873858766E-3</v>
      </c>
      <c r="BP525" s="86">
        <v>2.2725352707611671E-2</v>
      </c>
      <c r="BQ525" s="86">
        <v>-3.2415575889377379E-3</v>
      </c>
    </row>
    <row r="526" spans="1:69" x14ac:dyDescent="0.25">
      <c r="A526" s="190">
        <v>442675</v>
      </c>
      <c r="B526" s="86" t="s">
        <v>2185</v>
      </c>
      <c r="C526" s="86" t="s">
        <v>2186</v>
      </c>
      <c r="E526" s="86" t="s">
        <v>2187</v>
      </c>
      <c r="F526" s="86" t="s">
        <v>2909</v>
      </c>
      <c r="G526" s="86" t="s">
        <v>474</v>
      </c>
      <c r="H526" s="86" t="s">
        <v>367</v>
      </c>
      <c r="J526" s="86">
        <v>0</v>
      </c>
      <c r="K526" s="86">
        <v>0</v>
      </c>
      <c r="L526" s="86" t="s">
        <v>2848</v>
      </c>
      <c r="M526" s="86">
        <v>6.2124248496993051E-3</v>
      </c>
      <c r="N526" s="86">
        <v>6.2124248496993051E-3</v>
      </c>
      <c r="O526" s="86">
        <v>6.1452140805555722E-3</v>
      </c>
      <c r="P526" s="86">
        <v>-1.471742543171117E-2</v>
      </c>
      <c r="Q526" s="86">
        <v>-6.5164773785142405E-2</v>
      </c>
      <c r="R526" s="86">
        <v>-9.2856669098628775E-4</v>
      </c>
      <c r="S526" s="86">
        <v>-3.6276391554702532E-2</v>
      </c>
      <c r="T526" s="86">
        <v>-1.471742543171117E-2</v>
      </c>
      <c r="U526" s="86">
        <v>-5.2142104284208617E-2</v>
      </c>
      <c r="V526" s="86">
        <v>-1.56240463838877E-2</v>
      </c>
      <c r="W526" s="86">
        <v>8.6178322837255683E-2</v>
      </c>
      <c r="X526" s="86">
        <v>0.52173913043478271</v>
      </c>
      <c r="AC526" s="86">
        <v>-3.0084470435347632E-2</v>
      </c>
      <c r="AD526" s="86">
        <v>-7.2359522931267753E-2</v>
      </c>
      <c r="AE526" s="86">
        <v>-0.18431813535064401</v>
      </c>
      <c r="AF526" s="86">
        <v>-7.1654693778156656E-2</v>
      </c>
      <c r="AG526" s="86">
        <v>-4.1039773573662987E-2</v>
      </c>
      <c r="AH526" s="86">
        <v>-2.1100000000000011E-2</v>
      </c>
      <c r="AK526" s="86">
        <v>-0.2370169699447966</v>
      </c>
      <c r="AL526" s="86">
        <v>-2.910218523851027E-2</v>
      </c>
      <c r="AM526" s="86">
        <v>0.1017995780529859</v>
      </c>
      <c r="AN526" s="86">
        <v>-5.1575281243632087E-2</v>
      </c>
      <c r="AP526" s="86">
        <v>5.151851600326833E-2</v>
      </c>
      <c r="AQ526" s="86">
        <v>0.1160310591381464</v>
      </c>
      <c r="AR526" s="86">
        <v>-0.57066864707588494</v>
      </c>
      <c r="AS526" s="86">
        <v>0.8747809613950509</v>
      </c>
      <c r="AT526" s="86">
        <v>1.046572475143837E-3</v>
      </c>
      <c r="AU526" s="86">
        <v>-2.4307370622059569E-2</v>
      </c>
      <c r="AV526" s="86">
        <v>-6.6795805223396343E-5</v>
      </c>
      <c r="AW526" s="86">
        <v>6.2124248496993051E-3</v>
      </c>
      <c r="BF526" s="86">
        <v>-3.410006820013689E-3</v>
      </c>
      <c r="BG526" s="86">
        <v>-3.0857285056613119E-2</v>
      </c>
      <c r="BH526" s="86">
        <v>-2.6575940428809949E-2</v>
      </c>
      <c r="BI526" s="86">
        <v>-1.252967554734896E-2</v>
      </c>
      <c r="BJ526" s="86">
        <v>2.20381995458796E-3</v>
      </c>
      <c r="BK526" s="86">
        <v>2.8653295128939771E-3</v>
      </c>
      <c r="BL526" s="86">
        <v>3.056478405315621E-2</v>
      </c>
      <c r="BM526" s="86">
        <v>1.6892327530625421E-2</v>
      </c>
      <c r="BN526" s="86">
        <v>-9.4061232017705887E-3</v>
      </c>
      <c r="BO526" s="86">
        <v>-2.693477316452542E-2</v>
      </c>
      <c r="BP526" s="86">
        <v>-1.6136233178136391E-2</v>
      </c>
      <c r="BQ526" s="86">
        <v>-1.099754172596723E-2</v>
      </c>
    </row>
    <row r="527" spans="1:69" x14ac:dyDescent="0.25">
      <c r="A527" s="190">
        <v>433656</v>
      </c>
      <c r="B527" s="86" t="s">
        <v>2188</v>
      </c>
      <c r="C527" s="86" t="s">
        <v>2189</v>
      </c>
      <c r="D527" s="86" t="s">
        <v>2202</v>
      </c>
      <c r="E527" s="86" t="s">
        <v>2190</v>
      </c>
      <c r="F527" s="86" t="s">
        <v>2948</v>
      </c>
      <c r="G527" s="86" t="s">
        <v>474</v>
      </c>
      <c r="H527" s="86" t="s">
        <v>367</v>
      </c>
      <c r="J527" s="86">
        <v>0</v>
      </c>
      <c r="K527" s="86">
        <v>0</v>
      </c>
      <c r="L527" s="86" t="s">
        <v>2848</v>
      </c>
      <c r="M527" s="86">
        <v>-1.396508728179424E-3</v>
      </c>
      <c r="N527" s="86">
        <v>-6.9874226392485639E-4</v>
      </c>
      <c r="O527" s="86">
        <v>2.5349516054693488E-2</v>
      </c>
      <c r="P527" s="86">
        <v>4.2703885011978082E-2</v>
      </c>
      <c r="Q527" s="86">
        <v>0.12464191428410951</v>
      </c>
      <c r="R527" s="86">
        <v>0.24965672200724009</v>
      </c>
      <c r="S527" s="86">
        <v>0.39196329254727491</v>
      </c>
      <c r="T527" s="86">
        <v>4.2703885011978082E-2</v>
      </c>
      <c r="U527" s="86">
        <v>0.17342947934490341</v>
      </c>
      <c r="V527" s="86">
        <v>9.1006067071138119E-2</v>
      </c>
      <c r="W527" s="86">
        <v>9.0439840058160748E-2</v>
      </c>
      <c r="X527" s="86">
        <v>0.42391304347826081</v>
      </c>
      <c r="AC527" s="86">
        <v>-1.51584984892713E-2</v>
      </c>
      <c r="AD527" s="86">
        <v>-4.2536359763889781E-2</v>
      </c>
      <c r="AE527" s="86">
        <v>-6.7839049670995188E-2</v>
      </c>
      <c r="AF527" s="86">
        <v>-6.2230312837108982E-2</v>
      </c>
      <c r="AG527" s="86">
        <v>-3.9016115351993251E-2</v>
      </c>
      <c r="AH527" s="86">
        <v>-5.3000000000000047E-2</v>
      </c>
      <c r="AK527" s="86">
        <v>-8.3794328306061913E-2</v>
      </c>
      <c r="AL527" s="86">
        <v>0.1122766946745599</v>
      </c>
      <c r="AM527" s="86">
        <v>0.16069044653420139</v>
      </c>
      <c r="AN527" s="86">
        <v>0.1610760975910874</v>
      </c>
      <c r="AP527" s="86">
        <v>6.5128698153286688E-2</v>
      </c>
      <c r="AQ527" s="86">
        <v>8.727491808389494E-2</v>
      </c>
      <c r="AR527" s="86">
        <v>1.7193477109365001</v>
      </c>
      <c r="AS527" s="86">
        <v>1.8377860841025171</v>
      </c>
      <c r="AT527" s="86">
        <v>1.5102593479845441E-3</v>
      </c>
      <c r="AU527" s="86">
        <v>1.24798502417971E-2</v>
      </c>
      <c r="AV527" s="86">
        <v>2.6066472064321111E-2</v>
      </c>
      <c r="AW527" s="86">
        <v>-6.9874226392485639E-4</v>
      </c>
      <c r="BF527" s="86">
        <v>-1.503299926668311E-2</v>
      </c>
      <c r="BG527" s="86">
        <v>-5.9560739545848618E-3</v>
      </c>
      <c r="BH527" s="86">
        <v>1.685182873548907E-3</v>
      </c>
      <c r="BI527" s="86">
        <v>-4.2993332917937721E-3</v>
      </c>
      <c r="BJ527" s="86">
        <v>3.4418022528159842E-3</v>
      </c>
      <c r="BK527" s="86">
        <v>5.9869036482693696E-3</v>
      </c>
      <c r="BL527" s="86">
        <v>3.3165953753642168E-2</v>
      </c>
      <c r="BM527" s="86">
        <v>3.7801512060482427E-2</v>
      </c>
      <c r="BN527" s="86">
        <v>1.401150538246854E-2</v>
      </c>
      <c r="BO527" s="86">
        <v>7.6953322473740648E-3</v>
      </c>
      <c r="BP527" s="86">
        <v>5.696767001114833E-2</v>
      </c>
      <c r="BQ527" s="86">
        <v>-2.234346583528279E-3</v>
      </c>
    </row>
    <row r="528" spans="1:69" x14ac:dyDescent="0.25">
      <c r="A528" s="190">
        <v>550819</v>
      </c>
      <c r="B528" s="86" t="s">
        <v>2203</v>
      </c>
      <c r="C528" s="86" t="s">
        <v>2204</v>
      </c>
      <c r="E528" s="86" t="s">
        <v>2191</v>
      </c>
      <c r="F528" s="86" t="s">
        <v>3318</v>
      </c>
      <c r="G528" s="86" t="s">
        <v>474</v>
      </c>
      <c r="H528" s="86" t="s">
        <v>367</v>
      </c>
      <c r="J528" s="86">
        <v>0</v>
      </c>
      <c r="K528" s="86">
        <v>0</v>
      </c>
      <c r="L528" s="86" t="s">
        <v>2848</v>
      </c>
      <c r="M528" s="86">
        <v>-1.000834028356967E-2</v>
      </c>
      <c r="N528" s="86">
        <v>1.687763713080104E-3</v>
      </c>
      <c r="O528" s="86">
        <v>1.3663535439795149E-2</v>
      </c>
      <c r="P528" s="86">
        <v>-4.1946308724831738E-3</v>
      </c>
      <c r="Q528" s="86">
        <v>3.397212543554029E-2</v>
      </c>
      <c r="R528" s="86">
        <v>0.1156015037593985</v>
      </c>
      <c r="S528" s="86">
        <v>0.22877846790890291</v>
      </c>
      <c r="T528" s="86">
        <v>-4.1946308724831738E-3</v>
      </c>
      <c r="U528" s="86">
        <v>0.1026827012025902</v>
      </c>
      <c r="V528" s="86">
        <v>-0.25034674063800277</v>
      </c>
      <c r="AC528" s="86">
        <v>-2.9900332225913651E-2</v>
      </c>
      <c r="AD528" s="86">
        <v>-3.4259259259259392E-2</v>
      </c>
      <c r="AE528" s="86">
        <v>-0.35189718482252141</v>
      </c>
      <c r="AF528" s="86">
        <v>-0.16557377049180319</v>
      </c>
      <c r="AK528" s="86">
        <v>-0.36168910648714808</v>
      </c>
      <c r="AL528" s="86">
        <v>-5.4955674006370803E-2</v>
      </c>
      <c r="AM528" s="86">
        <v>0.10076752967896981</v>
      </c>
      <c r="AN528" s="86">
        <v>-1.4900208918177451E-2</v>
      </c>
      <c r="AP528" s="86">
        <v>7.3796597848749854E-2</v>
      </c>
      <c r="AQ528" s="86">
        <v>0.28971871906136909</v>
      </c>
      <c r="AR528" s="86">
        <v>-0.74872680049625107</v>
      </c>
      <c r="AS528" s="86">
        <v>0.34678364385994631</v>
      </c>
      <c r="AT528" s="86">
        <v>9.2281879194631156E-3</v>
      </c>
      <c r="AU528" s="86">
        <v>-2.9093931837074091E-2</v>
      </c>
      <c r="AV528" s="86">
        <v>1.195559350982078E-2</v>
      </c>
      <c r="AW528" s="86">
        <v>1.687763713080104E-3</v>
      </c>
      <c r="BF528" s="86">
        <v>-3.700277520814033E-3</v>
      </c>
      <c r="BG528" s="86">
        <v>2.7855153203344418E-3</v>
      </c>
      <c r="BH528" s="86">
        <v>-7.4074074074074181E-3</v>
      </c>
      <c r="BI528" s="86">
        <v>-2.0522388059701521E-2</v>
      </c>
      <c r="BJ528" s="86">
        <v>-5.7142857142856718E-3</v>
      </c>
      <c r="BK528" s="86">
        <v>2.9693486590038232E-2</v>
      </c>
      <c r="BL528" s="86">
        <v>2.5116279069767659E-2</v>
      </c>
      <c r="BM528" s="86">
        <v>1.542649727767675E-2</v>
      </c>
      <c r="BN528" s="86">
        <v>1.7730496453900679E-2</v>
      </c>
      <c r="BO528" s="86">
        <v>-8.7108013937282625E-3</v>
      </c>
      <c r="BP528" s="86">
        <v>3.3391915641476373E-2</v>
      </c>
      <c r="BQ528" s="86">
        <v>1.274426508071369E-2</v>
      </c>
    </row>
    <row r="529" spans="1:69" x14ac:dyDescent="0.25">
      <c r="A529" s="190">
        <v>425503</v>
      </c>
      <c r="B529" s="86" t="s">
        <v>2192</v>
      </c>
      <c r="C529" s="86" t="s">
        <v>2193</v>
      </c>
      <c r="D529" s="86" t="s">
        <v>2804</v>
      </c>
      <c r="E529" s="86" t="s">
        <v>2194</v>
      </c>
      <c r="F529" s="86" t="s">
        <v>3319</v>
      </c>
      <c r="G529" s="86" t="s">
        <v>474</v>
      </c>
      <c r="H529" s="86" t="s">
        <v>367</v>
      </c>
      <c r="I529" s="86" t="s">
        <v>2805</v>
      </c>
      <c r="J529" s="86">
        <v>0</v>
      </c>
      <c r="K529" s="86">
        <v>0</v>
      </c>
      <c r="L529" s="86" t="s">
        <v>2848</v>
      </c>
      <c r="M529" s="86">
        <v>6.4952694364459163E-2</v>
      </c>
      <c r="N529" s="86">
        <v>1.461827872707322E-2</v>
      </c>
      <c r="O529" s="86">
        <v>9.806167027187529E-2</v>
      </c>
      <c r="P529" s="86">
        <v>0.1381781412116416</v>
      </c>
      <c r="Q529" s="86">
        <v>0.14350706713780939</v>
      </c>
      <c r="R529" s="86">
        <v>0.25949890537582121</v>
      </c>
      <c r="S529" s="86">
        <v>0.41022987253513449</v>
      </c>
      <c r="T529" s="86">
        <v>0.1381781412116416</v>
      </c>
      <c r="U529" s="86">
        <v>0.1779388917659244</v>
      </c>
      <c r="V529" s="86">
        <v>-7.5767003302541602E-2</v>
      </c>
      <c r="W529" s="86">
        <v>0.2229571528915946</v>
      </c>
      <c r="X529" s="86">
        <v>0.77429633563462574</v>
      </c>
      <c r="AC529" s="86">
        <v>-4.0733912738126592E-2</v>
      </c>
      <c r="AD529" s="86">
        <v>-3.9299403231284349E-2</v>
      </c>
      <c r="AE529" s="86">
        <v>-0.18166733934257151</v>
      </c>
      <c r="AF529" s="86">
        <v>-0.1307684488717219</v>
      </c>
      <c r="AG529" s="86">
        <v>-0.15696887686062241</v>
      </c>
      <c r="AH529" s="86">
        <v>-6.3799999999999968E-2</v>
      </c>
      <c r="AK529" s="86">
        <v>-0.18166733934257151</v>
      </c>
      <c r="AL529" s="86">
        <v>0.80978599367876369</v>
      </c>
      <c r="AM529" s="86">
        <v>0.22987125341804179</v>
      </c>
      <c r="AN529" s="86">
        <v>0.58763571325964903</v>
      </c>
      <c r="AP529" s="86">
        <v>0.17161339179067781</v>
      </c>
      <c r="AQ529" s="86">
        <v>0.18018268807379381</v>
      </c>
      <c r="AR529" s="86">
        <v>4.7169289566730876</v>
      </c>
      <c r="AS529" s="86">
        <v>1.27411484024252</v>
      </c>
      <c r="AT529" s="86">
        <v>1.582695858612482E-3</v>
      </c>
      <c r="AU529" s="86">
        <v>-6.1452023527341915E-4</v>
      </c>
      <c r="AV529" s="86">
        <v>8.2241167239258672E-2</v>
      </c>
      <c r="AW529" s="86">
        <v>1.461827872707322E-2</v>
      </c>
      <c r="BF529" s="86">
        <v>6.4992232004142947E-2</v>
      </c>
      <c r="BG529" s="86">
        <v>-1.9985412107950459E-2</v>
      </c>
      <c r="BH529" s="86">
        <v>1.9847176739109522E-3</v>
      </c>
      <c r="BI529" s="86">
        <v>9.1858968010299913E-2</v>
      </c>
      <c r="BJ529" s="86">
        <v>4.7167672003265437E-3</v>
      </c>
      <c r="BK529" s="86">
        <v>-1.124001263937169E-2</v>
      </c>
      <c r="BL529" s="86">
        <v>5.3414901387874407E-2</v>
      </c>
      <c r="BM529" s="86">
        <v>-6.6741787293057584E-3</v>
      </c>
      <c r="BN529" s="86">
        <v>-1.539532051839609E-2</v>
      </c>
      <c r="BO529" s="86">
        <v>3.1934628975265111E-2</v>
      </c>
      <c r="BP529" s="86">
        <v>-1.733510251251991E-2</v>
      </c>
      <c r="BQ529" s="86">
        <v>-1.5282046841854521E-2</v>
      </c>
    </row>
    <row r="530" spans="1:69" x14ac:dyDescent="0.25">
      <c r="A530" s="190">
        <v>611376</v>
      </c>
      <c r="B530" s="86" t="s">
        <v>2195</v>
      </c>
      <c r="C530" s="86" t="s">
        <v>2196</v>
      </c>
      <c r="E530" s="86" t="s">
        <v>2197</v>
      </c>
      <c r="F530" s="86" t="s">
        <v>3320</v>
      </c>
      <c r="G530" s="86" t="s">
        <v>113</v>
      </c>
      <c r="H530" s="86" t="s">
        <v>2670</v>
      </c>
      <c r="J530" s="86">
        <v>0</v>
      </c>
      <c r="K530" s="86">
        <v>0</v>
      </c>
      <c r="L530" s="86" t="s">
        <v>2848</v>
      </c>
      <c r="M530" s="86">
        <v>-5.1737712293330462E-3</v>
      </c>
      <c r="N530" s="86">
        <v>3.6309996595937921E-3</v>
      </c>
      <c r="O530" s="86">
        <v>4.4767304512166151E-2</v>
      </c>
      <c r="P530" s="86">
        <v>-0.13766208443014541</v>
      </c>
      <c r="Q530" s="86">
        <v>-0.1293434393148932</v>
      </c>
      <c r="R530" s="86">
        <v>-0.1550439434466947</v>
      </c>
      <c r="T530" s="86">
        <v>-0.13766208443014541</v>
      </c>
      <c r="U530" s="86">
        <v>9.0474165426323694E-2</v>
      </c>
      <c r="V530" s="86">
        <v>-0.1138954309938767</v>
      </c>
      <c r="AC530" s="86">
        <v>-0.21442049855993631</v>
      </c>
      <c r="AD530" s="86">
        <v>-7.0684879167064632E-2</v>
      </c>
      <c r="AE530" s="86">
        <v>-0.19513618677042799</v>
      </c>
      <c r="AF530" s="86">
        <v>-2.920386904761893E-2</v>
      </c>
      <c r="AK530" s="86">
        <v>-0.26432291666666657</v>
      </c>
      <c r="AL530" s="86">
        <v>-0.38562163370150282</v>
      </c>
      <c r="AM530" s="86">
        <v>-3.1977690858162822E-2</v>
      </c>
      <c r="AN530" s="86">
        <v>-0.41078103015506068</v>
      </c>
      <c r="AP530" s="86">
        <v>0.31397752155708858</v>
      </c>
      <c r="AQ530" s="86">
        <v>0.17594716072972441</v>
      </c>
      <c r="AR530" s="86">
        <v>-1.229130825595633</v>
      </c>
      <c r="AS530" s="86">
        <v>-0.1834386375587726</v>
      </c>
      <c r="AT530" s="86">
        <v>-6.4931266452179059E-2</v>
      </c>
      <c r="AU530" s="86">
        <v>-0.14242519028255651</v>
      </c>
      <c r="AV530" s="86">
        <v>4.0987479329080978E-2</v>
      </c>
      <c r="AW530" s="86">
        <v>3.6309996595937921E-3</v>
      </c>
      <c r="BF530" s="86">
        <v>6.3363810333829429E-2</v>
      </c>
      <c r="BG530" s="86">
        <v>3.3393321335732917E-2</v>
      </c>
      <c r="BH530" s="86">
        <v>-3.192724458204399E-3</v>
      </c>
      <c r="BI530" s="86">
        <v>-1.7664757837523078E-2</v>
      </c>
      <c r="BJ530" s="86">
        <v>-1.2152949313308899E-2</v>
      </c>
      <c r="BK530" s="86">
        <v>2.1104220844168738E-2</v>
      </c>
      <c r="BL530" s="86">
        <v>8.8157508081105895E-3</v>
      </c>
      <c r="BM530" s="86">
        <v>-5.534517914360626E-2</v>
      </c>
      <c r="BN530" s="86">
        <v>-7.1344800625489091E-3</v>
      </c>
      <c r="BO530" s="86">
        <v>-1.5355842110444049E-2</v>
      </c>
      <c r="BP530" s="86">
        <v>2.989103269019289E-2</v>
      </c>
      <c r="BQ530" s="86">
        <v>-1.156403584851118E-2</v>
      </c>
    </row>
    <row r="531" spans="1:69" x14ac:dyDescent="0.25">
      <c r="A531" s="190">
        <v>668068</v>
      </c>
      <c r="B531" s="86" t="s">
        <v>2195</v>
      </c>
      <c r="C531" s="86" t="s">
        <v>2196</v>
      </c>
      <c r="E531" s="86" t="s">
        <v>2198</v>
      </c>
      <c r="F531" s="86" t="s">
        <v>3321</v>
      </c>
      <c r="G531" s="86" t="s">
        <v>110</v>
      </c>
      <c r="H531" s="86" t="s">
        <v>110</v>
      </c>
      <c r="J531" s="86">
        <v>0</v>
      </c>
      <c r="K531" s="86">
        <v>0</v>
      </c>
      <c r="L531" s="86" t="s">
        <v>2848</v>
      </c>
      <c r="M531" s="86">
        <v>5.1418965687728413E-3</v>
      </c>
      <c r="N531" s="86">
        <v>-4.0172447579854831E-3</v>
      </c>
      <c r="O531" s="86">
        <v>3.618756371049936E-2</v>
      </c>
      <c r="P531" s="86">
        <v>-4.049461959599765E-2</v>
      </c>
      <c r="Q531" s="86">
        <v>-7.324218750000111E-3</v>
      </c>
      <c r="R531" s="86">
        <v>-1.8064142194744951E-2</v>
      </c>
      <c r="T531" s="86">
        <v>-4.049461959599765E-2</v>
      </c>
      <c r="U531" s="86">
        <v>5.9823929571828582E-2</v>
      </c>
      <c r="AC531" s="86">
        <v>-9.8982859295535949E-2</v>
      </c>
      <c r="AD531" s="86">
        <v>-3.8501267724668907E-2</v>
      </c>
      <c r="AE531" s="86">
        <v>-3.9264167738107078E-2</v>
      </c>
      <c r="AK531" s="86">
        <v>-0.1016057845807118</v>
      </c>
      <c r="AL531" s="86">
        <v>-0.14703824502607751</v>
      </c>
      <c r="AM531" s="86">
        <v>1.1025527386595121E-2</v>
      </c>
      <c r="AN531" s="86">
        <v>-0.13725267230512861</v>
      </c>
      <c r="AP531" s="86">
        <v>0.18642882811222081</v>
      </c>
      <c r="AQ531" s="86">
        <v>7.528645636292304E-2</v>
      </c>
      <c r="AR531" s="86">
        <v>-0.79030728834395092</v>
      </c>
      <c r="AS531" s="86">
        <v>0.14249190779347259</v>
      </c>
      <c r="AT531" s="86">
        <v>-3.681329054181393E-3</v>
      </c>
      <c r="AU531" s="86">
        <v>-7.8919943154903027E-2</v>
      </c>
      <c r="AV531" s="86">
        <v>4.0366972477064111E-2</v>
      </c>
      <c r="AW531" s="86">
        <v>-4.0172447579854831E-3</v>
      </c>
      <c r="BF531" s="86">
        <v>-9.9039615846339135E-3</v>
      </c>
      <c r="BG531" s="86">
        <v>4.243710215216745E-2</v>
      </c>
      <c r="BH531" s="86">
        <v>-2.1324028302801561E-3</v>
      </c>
      <c r="BI531" s="86">
        <v>1.418164157357937E-2</v>
      </c>
      <c r="BJ531" s="86">
        <v>5.555023465185327E-3</v>
      </c>
      <c r="BK531" s="86">
        <v>1.428707495951986E-2</v>
      </c>
      <c r="BL531" s="86">
        <v>-2.9580242276269989E-2</v>
      </c>
      <c r="BM531" s="86">
        <v>3.8707180181929418E-4</v>
      </c>
      <c r="BN531" s="86">
        <v>-1.0149830836152731E-2</v>
      </c>
      <c r="BO531" s="86">
        <v>1.132812500000013E-2</v>
      </c>
      <c r="BP531" s="86">
        <v>1.5739667825415141E-2</v>
      </c>
      <c r="BQ531" s="86">
        <v>4.5514887161008932E-3</v>
      </c>
    </row>
    <row r="532" spans="1:69" x14ac:dyDescent="0.25">
      <c r="A532" s="190">
        <v>418704</v>
      </c>
      <c r="B532" s="86" t="s">
        <v>2199</v>
      </c>
      <c r="C532" s="86" t="s">
        <v>2200</v>
      </c>
      <c r="E532" s="86" t="s">
        <v>2381</v>
      </c>
      <c r="F532" s="86" t="s">
        <v>3109</v>
      </c>
      <c r="G532" s="86" t="s">
        <v>113</v>
      </c>
      <c r="H532" s="86" t="s">
        <v>2670</v>
      </c>
      <c r="J532" s="86">
        <v>0</v>
      </c>
      <c r="K532" s="86">
        <v>0</v>
      </c>
      <c r="L532" s="86" t="s">
        <v>3322</v>
      </c>
      <c r="V532" s="86">
        <v>-7.3876618431073848E-2</v>
      </c>
      <c r="W532" s="86">
        <v>0.25525812619502858</v>
      </c>
      <c r="X532" s="86">
        <v>5.2313883299798913E-2</v>
      </c>
      <c r="AD532" s="86">
        <v>-8.9001447178002902E-2</v>
      </c>
      <c r="AE532" s="86">
        <v>-0.1100702576112412</v>
      </c>
      <c r="AF532" s="86">
        <v>-8.6053412462908083E-2</v>
      </c>
      <c r="AG532" s="86">
        <v>-4.1198501872659207E-2</v>
      </c>
      <c r="AH532" s="86">
        <v>-1.1928429423459249E-2</v>
      </c>
      <c r="AK532" s="86">
        <v>-0.15430267062314551</v>
      </c>
      <c r="AM532" s="86">
        <v>6.3086024601252344E-2</v>
      </c>
      <c r="AQ532" s="86">
        <v>0.1210160472067356</v>
      </c>
      <c r="AS532" s="86">
        <v>0.5188420003965013</v>
      </c>
      <c r="BF532" s="86">
        <v>5.8388157894736732E-2</v>
      </c>
      <c r="BG532" s="86">
        <v>3.7296037296037372E-2</v>
      </c>
      <c r="BH532" s="86">
        <v>-6.741573033707815E-3</v>
      </c>
      <c r="BI532" s="86">
        <v>2.2624434389140191E-3</v>
      </c>
      <c r="BJ532" s="86">
        <v>-1.128668171557556E-2</v>
      </c>
      <c r="BK532" s="86">
        <v>1.293759512937598E-2</v>
      </c>
      <c r="BL532" s="86">
        <v>2.9301277235161741E-2</v>
      </c>
      <c r="BM532" s="86">
        <v>-6.4233576642335866E-2</v>
      </c>
      <c r="BN532" s="86">
        <v>-3.0165912518853588E-3</v>
      </c>
    </row>
    <row r="533" spans="1:69" x14ac:dyDescent="0.25">
      <c r="A533" s="190">
        <v>408082</v>
      </c>
      <c r="B533" s="86" t="s">
        <v>2199</v>
      </c>
      <c r="C533" s="86" t="s">
        <v>2200</v>
      </c>
      <c r="E533" s="86" t="s">
        <v>2201</v>
      </c>
      <c r="F533" s="86" t="s">
        <v>2873</v>
      </c>
      <c r="G533" s="86" t="s">
        <v>111</v>
      </c>
      <c r="H533" s="86" t="s">
        <v>367</v>
      </c>
      <c r="I533" s="86" t="s">
        <v>2382</v>
      </c>
      <c r="J533" s="86">
        <v>0</v>
      </c>
      <c r="K533" s="86">
        <v>1</v>
      </c>
      <c r="L533" s="86" t="s">
        <v>2848</v>
      </c>
      <c r="V533" s="86">
        <v>0.1085910652920961</v>
      </c>
      <c r="W533" s="86">
        <v>0.16028708133971301</v>
      </c>
      <c r="X533" s="86">
        <v>0.1897533206831119</v>
      </c>
      <c r="Y533" s="86">
        <v>5.4000000000000048E-2</v>
      </c>
      <c r="AC533" s="86">
        <v>0</v>
      </c>
      <c r="AD533" s="86">
        <v>-5.8443930354316644E-3</v>
      </c>
      <c r="AE533" s="86">
        <v>-1.8844221105528351E-3</v>
      </c>
      <c r="AF533" s="86">
        <v>-2.926115581565475E-3</v>
      </c>
      <c r="AG533" s="86">
        <v>-8.9766606822262191E-3</v>
      </c>
      <c r="AH533" s="86">
        <v>-6.6225165562912918E-3</v>
      </c>
      <c r="AK533" s="86">
        <v>-8.9766606822262191E-3</v>
      </c>
      <c r="AL533" s="86">
        <v>0.2085768599723197</v>
      </c>
      <c r="AM533" s="86">
        <v>0.1085613795869482</v>
      </c>
      <c r="AP533" s="86">
        <v>1.9423315923667819E-2</v>
      </c>
      <c r="AQ533" s="86">
        <v>2.5510405568251251E-2</v>
      </c>
      <c r="AR533" s="86">
        <v>10.723145533049481</v>
      </c>
      <c r="AS533" s="86">
        <v>4.2438981500652622</v>
      </c>
      <c r="AU533" s="86">
        <v>8.5505366198843635E-3</v>
      </c>
      <c r="BF533" s="86">
        <v>1.3639181649101051E-3</v>
      </c>
      <c r="BG533" s="86">
        <v>7.9866270430908326E-3</v>
      </c>
      <c r="BH533" s="86">
        <v>0</v>
      </c>
      <c r="BI533" s="86">
        <v>6.9406056139056371E-3</v>
      </c>
      <c r="BJ533" s="86">
        <v>0</v>
      </c>
      <c r="BK533" s="86">
        <v>0</v>
      </c>
      <c r="BL533" s="86">
        <v>-3.9038672685128839E-3</v>
      </c>
      <c r="BM533" s="86">
        <v>3.9191671769749359E-3</v>
      </c>
      <c r="BN533" s="86">
        <v>6.8994993283673089E-3</v>
      </c>
      <c r="BO533" s="86">
        <v>6.8522224243527941E-3</v>
      </c>
      <c r="BP533" s="86">
        <v>1.92724644663933E-3</v>
      </c>
    </row>
    <row r="534" spans="1:69" x14ac:dyDescent="0.25">
      <c r="A534" s="190">
        <v>557373</v>
      </c>
      <c r="B534" s="86" t="s">
        <v>1123</v>
      </c>
      <c r="E534" s="86" t="s">
        <v>2205</v>
      </c>
      <c r="F534" s="86" t="s">
        <v>3079</v>
      </c>
      <c r="G534" s="86" t="s">
        <v>1972</v>
      </c>
      <c r="H534" s="86" t="s">
        <v>1972</v>
      </c>
      <c r="J534" s="86">
        <v>0</v>
      </c>
      <c r="K534" s="86">
        <v>0</v>
      </c>
      <c r="L534" s="86" t="s">
        <v>2848</v>
      </c>
      <c r="M534" s="86">
        <v>6.9390902081725159E-3</v>
      </c>
      <c r="N534" s="86">
        <v>-9.5702938080144406E-5</v>
      </c>
      <c r="O534" s="86">
        <v>-2.682563338301058E-2</v>
      </c>
      <c r="P534" s="86">
        <v>-1.8967136150234709E-2</v>
      </c>
      <c r="Q534" s="86">
        <v>-2.172284644194766E-2</v>
      </c>
      <c r="R534" s="86">
        <v>1.8422848230821739E-2</v>
      </c>
      <c r="S534" s="86">
        <v>4.5113534060218008E-2</v>
      </c>
      <c r="T534" s="86">
        <v>-1.8967136150234709E-2</v>
      </c>
      <c r="U534" s="86">
        <v>-7.6407007081624734E-3</v>
      </c>
      <c r="V534" s="86">
        <v>6.5739821251241448E-2</v>
      </c>
      <c r="AC534" s="86">
        <v>-7.1831111906252632E-2</v>
      </c>
      <c r="AD534" s="86">
        <v>-3.1725049570389817E-2</v>
      </c>
      <c r="AE534" s="86">
        <v>-2.9316563395912178E-2</v>
      </c>
      <c r="AF534" s="86">
        <v>-3.4182240728188241E-2</v>
      </c>
      <c r="AK534" s="86">
        <v>-7.1831111906252632E-2</v>
      </c>
      <c r="AL534" s="86">
        <v>-0.1244430231887635</v>
      </c>
      <c r="AM534" s="86">
        <v>1.611444795988537E-2</v>
      </c>
      <c r="AN534" s="86">
        <v>-6.6104215944445932E-2</v>
      </c>
      <c r="AP534" s="86">
        <v>8.0311823155590753E-2</v>
      </c>
      <c r="AQ534" s="86">
        <v>5.6053343394661982E-2</v>
      </c>
      <c r="AR534" s="86">
        <v>-1.553206425603503</v>
      </c>
      <c r="AS534" s="86">
        <v>0.2821710608784026</v>
      </c>
      <c r="AT534" s="86">
        <v>3.3333333333333437E-2</v>
      </c>
      <c r="AU534" s="86">
        <v>-6.6333484779645957E-3</v>
      </c>
      <c r="AV534" s="86">
        <v>-2.6732488822652889E-2</v>
      </c>
      <c r="AW534" s="86">
        <v>-9.5702938080144406E-5</v>
      </c>
      <c r="BF534" s="86">
        <v>-3.7271710771524469E-2</v>
      </c>
      <c r="BG534" s="86">
        <v>3.1939605110338221E-3</v>
      </c>
      <c r="BH534" s="86">
        <v>-1.254220935841821E-3</v>
      </c>
      <c r="BI534" s="86">
        <v>1.004636785162316E-2</v>
      </c>
      <c r="BJ534" s="86">
        <v>9.9464422341239977E-3</v>
      </c>
      <c r="BK534" s="86">
        <v>-6.6287878787896215E-4</v>
      </c>
      <c r="BL534" s="86">
        <v>-1.042357623424606E-2</v>
      </c>
      <c r="BM534" s="86">
        <v>2.6141913243320939E-2</v>
      </c>
      <c r="BN534" s="86">
        <v>2.9110714621092271E-3</v>
      </c>
      <c r="BO534" s="86">
        <v>2.5280898876403062E-3</v>
      </c>
      <c r="BP534" s="86">
        <v>-1.494349490987257E-3</v>
      </c>
      <c r="BQ534" s="86">
        <v>3.7572797294749272E-4</v>
      </c>
    </row>
    <row r="535" spans="1:69" x14ac:dyDescent="0.25">
      <c r="A535" s="190">
        <v>429983</v>
      </c>
      <c r="B535" s="86" t="s">
        <v>1693</v>
      </c>
      <c r="C535" s="86" t="s">
        <v>2206</v>
      </c>
      <c r="D535" s="86" t="s">
        <v>2235</v>
      </c>
      <c r="E535" s="86" t="s">
        <v>1694</v>
      </c>
      <c r="F535" s="86" t="s">
        <v>3185</v>
      </c>
      <c r="G535" s="86" t="s">
        <v>1972</v>
      </c>
      <c r="H535" s="86" t="s">
        <v>425</v>
      </c>
      <c r="J535" s="86">
        <v>0</v>
      </c>
      <c r="K535" s="86">
        <v>0</v>
      </c>
      <c r="L535" s="86" t="s">
        <v>2848</v>
      </c>
      <c r="M535" s="86">
        <v>1.1760862463248149E-3</v>
      </c>
      <c r="N535" s="86">
        <v>3.917216165045811E-4</v>
      </c>
      <c r="O535" s="86">
        <v>3.2737510639690992E-3</v>
      </c>
      <c r="P535" s="86">
        <v>4.1035396426387649E-2</v>
      </c>
      <c r="Q535" s="86">
        <v>5.6321522128774282E-2</v>
      </c>
      <c r="R535" s="86">
        <v>7.7263779527559029E-2</v>
      </c>
      <c r="S535" s="86">
        <v>0.20606060606060611</v>
      </c>
      <c r="T535" s="86">
        <v>4.1035396426387649E-2</v>
      </c>
      <c r="U535" s="86">
        <v>6.0523092441818527E-2</v>
      </c>
      <c r="V535" s="86">
        <v>4.3298504096820123E-2</v>
      </c>
      <c r="W535" s="86">
        <v>6.9458959723450509E-2</v>
      </c>
      <c r="X535" s="86">
        <v>0.1478268893605241</v>
      </c>
      <c r="AC535" s="86">
        <v>-1.5716063126186609E-3</v>
      </c>
      <c r="AD535" s="86">
        <v>-1.295430010795267E-3</v>
      </c>
      <c r="AE535" s="86">
        <v>-7.6888623469692271E-3</v>
      </c>
      <c r="AF535" s="86">
        <v>-1.2811273921050361E-2</v>
      </c>
      <c r="AG535" s="86">
        <v>-1.7987533392698131E-2</v>
      </c>
      <c r="AH535" s="86">
        <v>-6.8438801825033788E-3</v>
      </c>
      <c r="AK535" s="86">
        <v>-1.7987533392698131E-2</v>
      </c>
      <c r="AL535" s="86">
        <v>8.2523239156350181E-2</v>
      </c>
      <c r="AM535" s="86">
        <v>4.4673228261808313E-2</v>
      </c>
      <c r="AN535" s="86">
        <v>0.154454371095649</v>
      </c>
      <c r="AP535" s="86">
        <v>3.5771077807606133E-2</v>
      </c>
      <c r="AQ535" s="86">
        <v>2.103224779801546E-2</v>
      </c>
      <c r="AR535" s="86">
        <v>2.29865655740555</v>
      </c>
      <c r="AS535" s="86">
        <v>2.1098748978016149</v>
      </c>
      <c r="AT535" s="86">
        <v>7.2015761940349421E-3</v>
      </c>
      <c r="AU535" s="86">
        <v>2.846543001686341E-2</v>
      </c>
      <c r="AV535" s="86">
        <v>2.8809009362926741E-3</v>
      </c>
      <c r="AW535" s="86">
        <v>3.917216165045811E-4</v>
      </c>
      <c r="BF535" s="86">
        <v>3.9628215289286839E-3</v>
      </c>
      <c r="BG535" s="86">
        <v>8.6837950337304015E-3</v>
      </c>
      <c r="BH535" s="86">
        <v>8.822483102098877E-3</v>
      </c>
      <c r="BI535" s="86">
        <v>2.891600253896565E-3</v>
      </c>
      <c r="BJ535" s="86">
        <v>3.1645569620253329E-3</v>
      </c>
      <c r="BK535" s="86">
        <v>3.5050823694355859E-3</v>
      </c>
      <c r="BL535" s="86">
        <v>4.2612644079635942E-3</v>
      </c>
      <c r="BM535" s="86">
        <v>4.4518642181412549E-3</v>
      </c>
      <c r="BN535" s="86">
        <v>2.5571912364363851E-3</v>
      </c>
      <c r="BO535" s="86">
        <v>5.3770853439956126E-3</v>
      </c>
      <c r="BP535" s="86">
        <v>3.2227098189798742E-3</v>
      </c>
      <c r="BQ535" s="86">
        <v>4.8470780993992157E-3</v>
      </c>
    </row>
    <row r="536" spans="1:69" x14ac:dyDescent="0.25">
      <c r="A536" s="190">
        <v>638002</v>
      </c>
      <c r="B536" s="86" t="s">
        <v>2207</v>
      </c>
      <c r="E536" s="86" t="s">
        <v>2208</v>
      </c>
      <c r="F536" s="86" t="s">
        <v>3258</v>
      </c>
      <c r="G536" s="86" t="s">
        <v>1972</v>
      </c>
      <c r="H536" s="86" t="s">
        <v>1972</v>
      </c>
      <c r="J536" s="86">
        <v>0</v>
      </c>
      <c r="K536" s="86">
        <v>0</v>
      </c>
      <c r="L536" s="86" t="s">
        <v>2848</v>
      </c>
      <c r="M536" s="86">
        <v>8.6058519793463795E-4</v>
      </c>
      <c r="N536" s="86">
        <v>8.6058519793463795E-4</v>
      </c>
      <c r="O536" s="86">
        <v>2.4669603524229089E-2</v>
      </c>
      <c r="P536" s="86">
        <v>1.042571676802773E-2</v>
      </c>
      <c r="Q536" s="86">
        <v>3.3777777777777913E-2</v>
      </c>
      <c r="R536" s="86">
        <v>5.9198542805100063E-2</v>
      </c>
      <c r="T536" s="86">
        <v>1.042571676802773E-2</v>
      </c>
      <c r="U536" s="86">
        <v>9.3067426400759823E-2</v>
      </c>
      <c r="V536" s="86">
        <v>5.2999999999999943E-2</v>
      </c>
      <c r="AC536" s="86">
        <v>-2.168256721595848E-2</v>
      </c>
      <c r="AD536" s="86">
        <v>-1.5044247787610539E-2</v>
      </c>
      <c r="AE536" s="86">
        <v>-2.811621368322402E-2</v>
      </c>
      <c r="AK536" s="86">
        <v>-2.811621368322402E-2</v>
      </c>
      <c r="AL536" s="86">
        <v>6.5179225993895473E-2</v>
      </c>
      <c r="AM536" s="86">
        <v>6.7909189010185056E-2</v>
      </c>
      <c r="AN536" s="86">
        <v>3.7736544807889461E-2</v>
      </c>
      <c r="AP536" s="86">
        <v>5.9690936351937583E-2</v>
      </c>
      <c r="AQ536" s="86">
        <v>3.5113118548134252E-2</v>
      </c>
      <c r="AR536" s="86">
        <v>1.086955798832216</v>
      </c>
      <c r="AS536" s="86">
        <v>1.925530263826293</v>
      </c>
      <c r="AT536" s="86">
        <v>1.7376194613378799E-3</v>
      </c>
      <c r="AU536" s="86">
        <v>-1.3876843018213351E-2</v>
      </c>
      <c r="AV536" s="86">
        <v>2.378854625550653E-2</v>
      </c>
      <c r="AW536" s="86">
        <v>8.6058519793463795E-4</v>
      </c>
      <c r="BF536" s="86">
        <v>-9.4966761633419328E-4</v>
      </c>
      <c r="BG536" s="86">
        <v>1.045627376425839E-2</v>
      </c>
      <c r="BH536" s="86">
        <v>3.1984948259642598E-2</v>
      </c>
      <c r="BI536" s="86">
        <v>1.09389243391067E-2</v>
      </c>
      <c r="BJ536" s="86">
        <v>-2.7051397655544211E-3</v>
      </c>
      <c r="BK536" s="86">
        <v>1.175406871609397E-2</v>
      </c>
      <c r="BL536" s="86">
        <v>3.5746201966040392E-3</v>
      </c>
      <c r="BM536" s="86">
        <v>-8.9047195013357561E-3</v>
      </c>
      <c r="BN536" s="86">
        <v>8.0645161290322509E-3</v>
      </c>
      <c r="BO536" s="86">
        <v>3.555555555555534E-3</v>
      </c>
      <c r="BP536" s="86">
        <v>1.2400354295837079E-2</v>
      </c>
      <c r="BQ536" s="86">
        <v>6.9991251093612927E-3</v>
      </c>
    </row>
    <row r="537" spans="1:69" x14ac:dyDescent="0.25">
      <c r="A537" s="190">
        <v>272466</v>
      </c>
      <c r="B537" s="86" t="s">
        <v>2169</v>
      </c>
      <c r="C537" s="86" t="s">
        <v>2170</v>
      </c>
      <c r="E537" s="86" t="s">
        <v>2209</v>
      </c>
      <c r="F537" s="86" t="s">
        <v>3323</v>
      </c>
      <c r="G537" s="86" t="s">
        <v>1972</v>
      </c>
      <c r="H537" s="86" t="s">
        <v>1972</v>
      </c>
      <c r="J537" s="86">
        <v>0</v>
      </c>
      <c r="K537" s="86">
        <v>0</v>
      </c>
      <c r="L537" s="86" t="s">
        <v>2848</v>
      </c>
      <c r="M537" s="86">
        <v>0</v>
      </c>
      <c r="N537" s="86">
        <v>0</v>
      </c>
      <c r="O537" s="86">
        <v>7.1934484285083311E-3</v>
      </c>
      <c r="P537" s="86">
        <v>1.812283253160318E-2</v>
      </c>
      <c r="Q537" s="86">
        <v>5.9426110238053782E-2</v>
      </c>
      <c r="R537" s="86">
        <v>0.11620776353713121</v>
      </c>
      <c r="S537" s="86">
        <v>0.16881782572400961</v>
      </c>
      <c r="T537" s="86">
        <v>1.812283253160318E-2</v>
      </c>
      <c r="U537" s="86">
        <v>0.12313104661389621</v>
      </c>
      <c r="V537" s="86">
        <v>-1.9887937934856211E-2</v>
      </c>
      <c r="W537" s="86">
        <v>6.9683198313903683E-2</v>
      </c>
      <c r="X537" s="86">
        <v>6.256560990972071E-2</v>
      </c>
      <c r="Y537" s="86">
        <v>0.18837325349301401</v>
      </c>
      <c r="Z537" s="86">
        <v>8.814479638009054E-2</v>
      </c>
      <c r="AC537" s="86">
        <v>0</v>
      </c>
      <c r="AD537" s="86">
        <v>0</v>
      </c>
      <c r="AE537" s="86">
        <v>-4.2614331132306109E-2</v>
      </c>
      <c r="AF537" s="86">
        <v>-1.853990248909413E-2</v>
      </c>
      <c r="AG537" s="86">
        <v>-3.9783249879964358E-2</v>
      </c>
      <c r="AH537" s="86">
        <v>-1.6865926558497051E-2</v>
      </c>
      <c r="AI537" s="86">
        <v>-1.95035460992906E-2</v>
      </c>
      <c r="AJ537" s="86">
        <v>-2.0750988142292509E-2</v>
      </c>
      <c r="AK537" s="86">
        <v>-4.2614331132306109E-2</v>
      </c>
      <c r="AL537" s="86">
        <v>6.978072942056901E-2</v>
      </c>
      <c r="AM537" s="86">
        <v>8.6195168471184358E-2</v>
      </c>
      <c r="AN537" s="86">
        <v>6.6246884798485395E-2</v>
      </c>
      <c r="AP537" s="86">
        <v>1.1800351490797421E-2</v>
      </c>
      <c r="AQ537" s="86">
        <v>4.670698801400483E-2</v>
      </c>
      <c r="AR537" s="86">
        <v>5.8882070492835306</v>
      </c>
      <c r="AS537" s="86">
        <v>1.8390685320362841</v>
      </c>
      <c r="AT537" s="86">
        <v>6.3206175187380254E-3</v>
      </c>
      <c r="AU537" s="86">
        <v>3.612917569896235E-3</v>
      </c>
      <c r="AV537" s="86">
        <v>7.1934484285083311E-3</v>
      </c>
      <c r="AW537" s="86">
        <v>0</v>
      </c>
      <c r="BF537" s="86">
        <v>5.0885789672068249E-3</v>
      </c>
      <c r="BG537" s="86">
        <v>8.125507844240154E-3</v>
      </c>
      <c r="BH537" s="86">
        <v>9.0520181040361081E-3</v>
      </c>
      <c r="BI537" s="86">
        <v>3.9324116743471027E-3</v>
      </c>
      <c r="BJ537" s="86">
        <v>5.9979190892955891E-3</v>
      </c>
      <c r="BK537" s="86">
        <v>5.9013201922493153E-3</v>
      </c>
      <c r="BL537" s="86">
        <v>7.8021047538405766E-3</v>
      </c>
      <c r="BM537" s="86">
        <v>1.36229970593531E-2</v>
      </c>
      <c r="BN537" s="86">
        <v>1.428655764803111E-2</v>
      </c>
      <c r="BO537" s="86">
        <v>8.4977591525521312E-3</v>
      </c>
      <c r="BP537" s="86">
        <v>1.962255439487515E-2</v>
      </c>
      <c r="BQ537" s="86">
        <v>1.0970368694865449E-2</v>
      </c>
    </row>
    <row r="538" spans="1:69" x14ac:dyDescent="0.25">
      <c r="A538" s="190">
        <v>281058</v>
      </c>
      <c r="B538" s="86" t="s">
        <v>2210</v>
      </c>
      <c r="C538" s="86" t="s">
        <v>2211</v>
      </c>
      <c r="E538" s="86" t="s">
        <v>2212</v>
      </c>
      <c r="F538" s="86" t="s">
        <v>3324</v>
      </c>
      <c r="G538" s="86" t="s">
        <v>111</v>
      </c>
      <c r="H538" s="86" t="s">
        <v>2424</v>
      </c>
      <c r="I538" s="86" t="s">
        <v>1686</v>
      </c>
      <c r="J538" s="86">
        <v>0</v>
      </c>
      <c r="K538" s="86">
        <v>0</v>
      </c>
      <c r="L538" s="86" t="s">
        <v>2848</v>
      </c>
      <c r="M538" s="86">
        <v>3.45283996086776E-3</v>
      </c>
      <c r="N538" s="86">
        <v>1.838552140189575E-3</v>
      </c>
      <c r="O538" s="86">
        <v>4.493346390921138E-3</v>
      </c>
      <c r="P538" s="86">
        <v>1.665900735294157E-3</v>
      </c>
      <c r="Q538" s="86">
        <v>1.248403205202653E-2</v>
      </c>
      <c r="R538" s="86">
        <v>2.197866604149579E-2</v>
      </c>
      <c r="S538" s="86">
        <v>0.18861622358554861</v>
      </c>
      <c r="T538" s="86">
        <v>1.665900735294157E-3</v>
      </c>
      <c r="U538" s="86">
        <v>2.969359990535891E-2</v>
      </c>
      <c r="V538" s="86">
        <v>8.9655172413793061E-2</v>
      </c>
      <c r="W538" s="86">
        <v>0.10168288006816729</v>
      </c>
      <c r="X538" s="86">
        <v>0.19712682760965669</v>
      </c>
      <c r="Y538" s="86">
        <v>3.7938944767954792E-2</v>
      </c>
      <c r="Z538" s="86">
        <v>8.1179051798149438E-2</v>
      </c>
      <c r="AC538" s="86">
        <v>-5.6080114449213337E-3</v>
      </c>
      <c r="AD538" s="86">
        <v>-1.034622276169009E-2</v>
      </c>
      <c r="AE538" s="86">
        <v>-7.6092726950982917E-3</v>
      </c>
      <c r="AF538" s="86">
        <v>-8.2677690358714268E-3</v>
      </c>
      <c r="AG538" s="86">
        <v>-1.5949467035136201E-2</v>
      </c>
      <c r="AH538" s="86">
        <v>-6.3964113640139528E-2</v>
      </c>
      <c r="AI538" s="86">
        <v>-1.6187850217913361E-2</v>
      </c>
      <c r="AJ538" s="86">
        <v>-1.377382972352534E-2</v>
      </c>
      <c r="AK538" s="86">
        <v>-6.3964113640139528E-2</v>
      </c>
      <c r="AL538" s="86">
        <v>1.737326241751647E-2</v>
      </c>
      <c r="AM538" s="86">
        <v>8.1149466494423228E-2</v>
      </c>
      <c r="AN538" s="86">
        <v>5.9623999871962763E-3</v>
      </c>
      <c r="AP538" s="86">
        <v>2.11537850971335E-2</v>
      </c>
      <c r="AQ538" s="86">
        <v>4.0078008001966897E-2</v>
      </c>
      <c r="AR538" s="86">
        <v>0.80720522358895119</v>
      </c>
      <c r="AS538" s="86">
        <v>2.017356997933208</v>
      </c>
      <c r="AT538" s="86">
        <v>-1.8382352941175299E-3</v>
      </c>
      <c r="AU538" s="86">
        <v>-1.726519337016397E-4</v>
      </c>
      <c r="AV538" s="86">
        <v>2.6499222305431669E-3</v>
      </c>
      <c r="AW538" s="86">
        <v>1.838552140189575E-3</v>
      </c>
      <c r="BF538" s="86">
        <v>6.2699633266296573E-3</v>
      </c>
      <c r="BG538" s="86">
        <v>-4.7613449329885196E-3</v>
      </c>
      <c r="BH538" s="86">
        <v>4.8431870533340859E-3</v>
      </c>
      <c r="BI538" s="86">
        <v>1.7633574325515161E-4</v>
      </c>
      <c r="BJ538" s="86">
        <v>8.34508697696279E-3</v>
      </c>
      <c r="BK538" s="86">
        <v>4.54598438046383E-3</v>
      </c>
      <c r="BL538" s="86">
        <v>2.9589231840334569E-3</v>
      </c>
      <c r="BM538" s="86">
        <v>-5.0905304564122789E-3</v>
      </c>
      <c r="BN538" s="86">
        <v>-1.2178855187612301E-3</v>
      </c>
      <c r="BO538" s="86">
        <v>1.1032400418069519E-3</v>
      </c>
      <c r="BP538" s="86">
        <v>3.016066353459745E-3</v>
      </c>
      <c r="BQ538" s="86">
        <v>7.3491117412185503E-3</v>
      </c>
    </row>
    <row r="539" spans="1:69" x14ac:dyDescent="0.25">
      <c r="A539" s="190">
        <v>443620</v>
      </c>
      <c r="B539" s="86" t="s">
        <v>2203</v>
      </c>
      <c r="C539" s="86" t="s">
        <v>2204</v>
      </c>
      <c r="E539" s="86" t="s">
        <v>2213</v>
      </c>
      <c r="F539" s="86" t="s">
        <v>3325</v>
      </c>
      <c r="G539" s="86" t="s">
        <v>113</v>
      </c>
      <c r="H539" s="86" t="s">
        <v>2670</v>
      </c>
      <c r="J539" s="86">
        <v>0</v>
      </c>
      <c r="K539" s="86">
        <v>0</v>
      </c>
      <c r="L539" s="86" t="s">
        <v>2848</v>
      </c>
      <c r="M539" s="86">
        <v>1.223535056678471E-2</v>
      </c>
      <c r="N539" s="86">
        <v>2.1362866134107868E-2</v>
      </c>
      <c r="O539" s="86">
        <v>6.8638004179066625E-2</v>
      </c>
      <c r="P539" s="86">
        <v>-1.344478868299537E-2</v>
      </c>
      <c r="Q539" s="86">
        <v>-8.7513215082813955E-3</v>
      </c>
      <c r="R539" s="86">
        <v>-2.1169237907435301E-2</v>
      </c>
      <c r="S539" s="86">
        <v>0.16232782369146001</v>
      </c>
      <c r="T539" s="86">
        <v>-1.344478868299537E-2</v>
      </c>
      <c r="U539" s="86">
        <v>9.829224447868512E-2</v>
      </c>
      <c r="V539" s="86">
        <v>-0.1133375078271759</v>
      </c>
      <c r="W539" s="86">
        <v>0.18010210936450369</v>
      </c>
      <c r="X539" s="86">
        <v>0.41367521367521382</v>
      </c>
      <c r="AC539" s="86">
        <v>-0.17364985163204749</v>
      </c>
      <c r="AD539" s="86">
        <v>-8.0635100652112338E-2</v>
      </c>
      <c r="AE539" s="86">
        <v>-0.1889707203161487</v>
      </c>
      <c r="AF539" s="86">
        <v>-9.5106934543097821E-2</v>
      </c>
      <c r="AG539" s="86">
        <v>-9.8319327731092435E-2</v>
      </c>
      <c r="AH539" s="86">
        <v>-1.3986013986013891E-2</v>
      </c>
      <c r="AK539" s="86">
        <v>-0.26847051198963051</v>
      </c>
      <c r="AL539" s="86">
        <v>8.027404738923094E-2</v>
      </c>
      <c r="AM539" s="86">
        <v>0.14435833581718871</v>
      </c>
      <c r="AN539" s="86">
        <v>-4.719290553474953E-2</v>
      </c>
      <c r="AP539" s="86">
        <v>0.37290118235142877</v>
      </c>
      <c r="AQ539" s="86">
        <v>0.19555950254717039</v>
      </c>
      <c r="AR539" s="86">
        <v>0.21447030630604891</v>
      </c>
      <c r="AS539" s="86">
        <v>0.7366582413657351</v>
      </c>
      <c r="AT539" s="86">
        <v>-7.0497457181270873E-2</v>
      </c>
      <c r="AU539" s="86">
        <v>-1.8740959688069991E-2</v>
      </c>
      <c r="AV539" s="86">
        <v>4.6286329386437057E-2</v>
      </c>
      <c r="AW539" s="86">
        <v>2.1362866134107868E-2</v>
      </c>
      <c r="BF539" s="86">
        <v>6.2660503338469287E-2</v>
      </c>
      <c r="BG539" s="86">
        <v>3.9270178830352893E-2</v>
      </c>
      <c r="BH539" s="86">
        <v>-6.3364725031972444E-3</v>
      </c>
      <c r="BI539" s="86">
        <v>-2.3401392382846891E-3</v>
      </c>
      <c r="BJ539" s="86">
        <v>7.623292089367073E-4</v>
      </c>
      <c r="BK539" s="86">
        <v>1.9864057189733941E-2</v>
      </c>
      <c r="BL539" s="86">
        <v>1.3214593507612889E-2</v>
      </c>
      <c r="BM539" s="86">
        <v>-7.218599376240431E-2</v>
      </c>
      <c r="BN539" s="86">
        <v>1.58832872521919E-3</v>
      </c>
      <c r="BO539" s="86">
        <v>-2.3904616468929829E-2</v>
      </c>
      <c r="BP539" s="86">
        <v>3.9111859919369607E-2</v>
      </c>
      <c r="BQ539" s="86">
        <v>-1.4800737157336871E-2</v>
      </c>
    </row>
    <row r="540" spans="1:69" x14ac:dyDescent="0.25">
      <c r="A540" s="190">
        <v>514472</v>
      </c>
      <c r="B540" s="86" t="s">
        <v>2031</v>
      </c>
      <c r="C540" s="86" t="s">
        <v>2214</v>
      </c>
      <c r="D540" s="86" t="s">
        <v>2775</v>
      </c>
      <c r="E540" s="86" t="s">
        <v>2215</v>
      </c>
      <c r="F540" s="86" t="s">
        <v>3256</v>
      </c>
      <c r="G540" s="86" t="s">
        <v>1972</v>
      </c>
      <c r="H540" s="86" t="s">
        <v>425</v>
      </c>
      <c r="J540" s="86">
        <v>0</v>
      </c>
      <c r="K540" s="86">
        <v>0</v>
      </c>
      <c r="L540" s="86" t="s">
        <v>2848</v>
      </c>
      <c r="M540" s="86">
        <v>1.29607128392073E-3</v>
      </c>
      <c r="N540" s="86">
        <v>3.2464897329762539E-3</v>
      </c>
      <c r="O540" s="86">
        <v>5.2045214279905494E-3</v>
      </c>
      <c r="P540" s="86">
        <v>-7.9454253611557224E-3</v>
      </c>
      <c r="Q540" s="86">
        <v>-1.9435189592257651E-2</v>
      </c>
      <c r="R540" s="86">
        <v>2.444886457815354E-2</v>
      </c>
      <c r="S540" s="86">
        <v>0.14953966334976301</v>
      </c>
      <c r="T540" s="86">
        <v>-7.9454253611557224E-3</v>
      </c>
      <c r="U540" s="86">
        <v>5.2898428257562857E-2</v>
      </c>
      <c r="V540" s="86">
        <v>5.8781426142972222E-2</v>
      </c>
      <c r="W540" s="86">
        <v>0.1190428514217059</v>
      </c>
      <c r="AC540" s="86">
        <v>-2.2444889779559139E-2</v>
      </c>
      <c r="AD540" s="86">
        <v>-1.8682710576314172E-2</v>
      </c>
      <c r="AE540" s="86">
        <v>-7.6451240110231499E-3</v>
      </c>
      <c r="AF540" s="86">
        <v>-8.8856650648291152E-3</v>
      </c>
      <c r="AG540" s="86">
        <v>-9.4217990677377302E-3</v>
      </c>
      <c r="AK540" s="86">
        <v>-3.4594680177327468E-2</v>
      </c>
      <c r="AL540" s="86">
        <v>-3.6843408911473641E-2</v>
      </c>
      <c r="AM540" s="86">
        <v>6.3213855156434295E-2</v>
      </c>
      <c r="AN540" s="86">
        <v>-2.808784257008445E-2</v>
      </c>
      <c r="AP540" s="86">
        <v>3.7623876800299473E-2</v>
      </c>
      <c r="AQ540" s="86">
        <v>2.7926242594835719E-2</v>
      </c>
      <c r="AR540" s="86">
        <v>-0.98717167550395035</v>
      </c>
      <c r="AS540" s="86">
        <v>2.2529360458838421</v>
      </c>
      <c r="AT540" s="86">
        <v>-7.3033707865167719E-3</v>
      </c>
      <c r="AU540" s="86">
        <v>-7.5187969924812581E-3</v>
      </c>
      <c r="AV540" s="86">
        <v>1.951695535496345E-3</v>
      </c>
      <c r="AW540" s="86">
        <v>3.2464897329762539E-3</v>
      </c>
      <c r="BF540" s="86">
        <v>1.352036504985721E-3</v>
      </c>
      <c r="BG540" s="86">
        <v>6.4978902953587436E-3</v>
      </c>
      <c r="BH540" s="86">
        <v>1.316341074872129E-2</v>
      </c>
      <c r="BI540" s="86">
        <v>4.5514730221780653E-3</v>
      </c>
      <c r="BJ540" s="86">
        <v>1.1285937886152061E-2</v>
      </c>
      <c r="BK540" s="86">
        <v>1.9224503095470968E-2</v>
      </c>
      <c r="BL540" s="86">
        <v>2.8772378516621622E-3</v>
      </c>
      <c r="BM540" s="86">
        <v>5.5785782594841571E-4</v>
      </c>
      <c r="BN540" s="86">
        <v>-2.0582647245093182E-3</v>
      </c>
      <c r="BO540" s="86">
        <v>-8.3293669681103744E-3</v>
      </c>
      <c r="BP540" s="86">
        <v>-3.4397248220142669E-3</v>
      </c>
      <c r="BQ540" s="86">
        <v>-2.8011204481793732E-3</v>
      </c>
    </row>
    <row r="541" spans="1:69" x14ac:dyDescent="0.25">
      <c r="A541" s="190">
        <v>472201</v>
      </c>
      <c r="B541" s="86" t="s">
        <v>2188</v>
      </c>
      <c r="C541" s="86" t="s">
        <v>2216</v>
      </c>
      <c r="D541" s="86" t="s">
        <v>2202</v>
      </c>
      <c r="E541" s="86" t="s">
        <v>2217</v>
      </c>
      <c r="F541" s="86" t="s">
        <v>3326</v>
      </c>
      <c r="G541" s="86" t="s">
        <v>474</v>
      </c>
      <c r="H541" s="86" t="s">
        <v>367</v>
      </c>
      <c r="J541" s="86">
        <v>0</v>
      </c>
      <c r="K541" s="86">
        <v>0</v>
      </c>
      <c r="L541" s="86" t="s">
        <v>2848</v>
      </c>
      <c r="M541" s="86">
        <v>5.5841549603001814E-3</v>
      </c>
      <c r="N541" s="86">
        <v>7.2539765775214704E-3</v>
      </c>
      <c r="O541" s="86">
        <v>3.6234490199604563E-2</v>
      </c>
      <c r="P541" s="86">
        <v>-1.8926281141819379E-2</v>
      </c>
      <c r="Q541" s="86">
        <v>0.1405997426846568</v>
      </c>
      <c r="R541" s="86">
        <v>0.37891840153146678</v>
      </c>
      <c r="S541" s="86">
        <v>0.88009787928221872</v>
      </c>
      <c r="T541" s="86">
        <v>-1.8926281141819379E-2</v>
      </c>
      <c r="U541" s="86">
        <v>0.43411735981118271</v>
      </c>
      <c r="V541" s="86">
        <v>0.32760669908157741</v>
      </c>
      <c r="W541" s="86">
        <v>-5.0769230769230789E-2</v>
      </c>
      <c r="AC541" s="86">
        <v>-6.4932881203934659E-2</v>
      </c>
      <c r="AD541" s="86">
        <v>-9.4550333451718482E-2</v>
      </c>
      <c r="AE541" s="86">
        <v>-0.22306654356934871</v>
      </c>
      <c r="AF541" s="86">
        <v>-0.21055155875299761</v>
      </c>
      <c r="AG541" s="86">
        <v>-0.129106628242075</v>
      </c>
      <c r="AK541" s="86">
        <v>-0.22306654356934871</v>
      </c>
      <c r="AL541" s="86">
        <v>-0.1122914679553024</v>
      </c>
      <c r="AM541" s="86">
        <v>0.42512630478207353</v>
      </c>
      <c r="AN541" s="86">
        <v>-6.5965308543595724E-2</v>
      </c>
      <c r="AP541" s="86">
        <v>0.1558719643454948</v>
      </c>
      <c r="AQ541" s="86">
        <v>0.30661972049944891</v>
      </c>
      <c r="AR541" s="86">
        <v>-0.72231902007840987</v>
      </c>
      <c r="AS541" s="86">
        <v>1.3855223907374381</v>
      </c>
      <c r="AT541" s="86">
        <v>-5.1302423244991791E-2</v>
      </c>
      <c r="AU541" s="86">
        <v>1.2831249626129139E-2</v>
      </c>
      <c r="AV541" s="86">
        <v>2.8771803632440252E-2</v>
      </c>
      <c r="AW541" s="86">
        <v>7.2539765775214704E-3</v>
      </c>
      <c r="BF541" s="86">
        <v>-3.7275168877675458E-2</v>
      </c>
      <c r="BG541" s="86">
        <v>2.2064417955871111E-2</v>
      </c>
      <c r="BH541" s="86">
        <v>4.8014888337468919E-2</v>
      </c>
      <c r="BI541" s="86">
        <v>-4.0369361903634493E-2</v>
      </c>
      <c r="BJ541" s="86">
        <v>-3.2815198618307513E-2</v>
      </c>
      <c r="BK541" s="86">
        <v>3.5289115646258473E-2</v>
      </c>
      <c r="BL541" s="86">
        <v>0.1548254620123202</v>
      </c>
      <c r="BM541" s="86">
        <v>5.7930298719772511E-2</v>
      </c>
      <c r="BN541" s="86">
        <v>-3.3602193387955448E-2</v>
      </c>
      <c r="BO541" s="86">
        <v>3.229637449279199E-2</v>
      </c>
      <c r="BP541" s="86">
        <v>0.16016873322254879</v>
      </c>
      <c r="BQ541" s="86">
        <v>-4.1216639007536027E-2</v>
      </c>
    </row>
    <row r="542" spans="1:69" x14ac:dyDescent="0.25">
      <c r="A542" s="190">
        <v>331093</v>
      </c>
      <c r="B542" s="86" t="s">
        <v>2218</v>
      </c>
      <c r="C542" s="86" t="s">
        <v>2219</v>
      </c>
      <c r="E542" s="86" t="s">
        <v>2220</v>
      </c>
      <c r="F542" s="86" t="s">
        <v>2916</v>
      </c>
      <c r="G542" s="86" t="s">
        <v>474</v>
      </c>
      <c r="H542" s="86" t="s">
        <v>367</v>
      </c>
      <c r="J542" s="86">
        <v>0</v>
      </c>
      <c r="K542" s="86">
        <v>0</v>
      </c>
      <c r="L542" s="86" t="s">
        <v>2848</v>
      </c>
      <c r="M542" s="86">
        <v>-2.817430503380125E-4</v>
      </c>
      <c r="O542" s="86">
        <v>-1.968873054565945E-3</v>
      </c>
      <c r="Q542" s="86">
        <v>4.2707415025957651E-2</v>
      </c>
      <c r="AC542" s="86">
        <v>-1.143821488843052E-2</v>
      </c>
      <c r="AD542" s="86">
        <v>-1.1576731725985461E-2</v>
      </c>
      <c r="AK542" s="86">
        <v>-1.1576731725985461E-2</v>
      </c>
      <c r="AL542" s="86">
        <v>5.8875466296917763E-2</v>
      </c>
      <c r="AM542" s="86">
        <v>9.9657998540664927E-2</v>
      </c>
      <c r="AP542" s="86">
        <v>4.5069291538728462E-2</v>
      </c>
      <c r="AQ542" s="86">
        <v>4.4417519364667639E-2</v>
      </c>
      <c r="AR542" s="86">
        <v>1.2997242181663591</v>
      </c>
      <c r="AS542" s="86">
        <v>2.2369592758318189</v>
      </c>
      <c r="AU542" s="86">
        <v>-1.1802473798507851E-3</v>
      </c>
      <c r="BO542" s="86">
        <v>2.9385836027051582E-4</v>
      </c>
      <c r="BP542" s="86">
        <v>1.6793967880924351E-2</v>
      </c>
    </row>
    <row r="543" spans="1:69" x14ac:dyDescent="0.25">
      <c r="A543" s="190">
        <v>598827</v>
      </c>
      <c r="B543" s="86" t="s">
        <v>2221</v>
      </c>
      <c r="C543" s="86" t="s">
        <v>2222</v>
      </c>
      <c r="E543" s="86" t="s">
        <v>2223</v>
      </c>
      <c r="F543" s="86" t="s">
        <v>3327</v>
      </c>
      <c r="G543" s="86" t="s">
        <v>110</v>
      </c>
      <c r="H543" s="86" t="s">
        <v>110</v>
      </c>
      <c r="J543" s="86">
        <v>0</v>
      </c>
      <c r="K543" s="86">
        <v>0</v>
      </c>
      <c r="L543" s="86" t="s">
        <v>2848</v>
      </c>
      <c r="M543" s="86">
        <v>-1.4064220960772641E-2</v>
      </c>
      <c r="N543" s="86">
        <v>-8.8578485648581617E-3</v>
      </c>
      <c r="O543" s="86">
        <v>-2.3148148148149921E-3</v>
      </c>
      <c r="P543" s="86">
        <v>1.0858234885336991E-2</v>
      </c>
      <c r="Q543" s="86">
        <v>3.1100478468899521E-2</v>
      </c>
      <c r="R543" s="86">
        <v>5.2265123428881337E-2</v>
      </c>
      <c r="T543" s="86">
        <v>1.0858234885336991E-2</v>
      </c>
      <c r="U543" s="86">
        <v>7.1581494926929112E-2</v>
      </c>
      <c r="V543" s="86">
        <v>7.6776586148140646E-2</v>
      </c>
      <c r="AC543" s="86">
        <v>-1.4064220960772641E-2</v>
      </c>
      <c r="AD543" s="86">
        <v>-1.535029004908532E-2</v>
      </c>
      <c r="AE543" s="86">
        <v>-2.2408963585434281E-2</v>
      </c>
      <c r="AF543" s="86">
        <v>-4.2987103868839058E-3</v>
      </c>
      <c r="AK543" s="86">
        <v>-2.2408963585434281E-2</v>
      </c>
      <c r="AL543" s="86">
        <v>4.4599858518779227E-2</v>
      </c>
      <c r="AM543" s="86">
        <v>5.9636566775033373E-2</v>
      </c>
      <c r="AN543" s="86">
        <v>3.9323877632963189E-2</v>
      </c>
      <c r="AP543" s="86">
        <v>4.020904016998933E-2</v>
      </c>
      <c r="AQ543" s="86">
        <v>3.1688387180101467E-2</v>
      </c>
      <c r="AR543" s="86">
        <v>1.101793072976972</v>
      </c>
      <c r="AS543" s="86">
        <v>1.8725708521973179</v>
      </c>
      <c r="AT543" s="86">
        <v>4.3432939541343529E-4</v>
      </c>
      <c r="AU543" s="86">
        <v>-3.4731266822951579E-4</v>
      </c>
      <c r="AV543" s="86">
        <v>6.6015089163236063E-3</v>
      </c>
      <c r="AW543" s="86">
        <v>-8.8578485648581617E-3</v>
      </c>
      <c r="BF543" s="86">
        <v>4.1887740854509303E-3</v>
      </c>
      <c r="BG543" s="86">
        <v>-7.6937337782720938E-3</v>
      </c>
      <c r="BH543" s="86">
        <v>2.6623073330219519E-2</v>
      </c>
      <c r="BI543" s="86">
        <v>1.5832575068243981E-2</v>
      </c>
      <c r="BJ543" s="86">
        <v>-5.4639914009315671E-3</v>
      </c>
      <c r="BK543" s="86">
        <v>4.1430244078175527E-3</v>
      </c>
      <c r="BL543" s="86">
        <v>-3.677459861871069E-3</v>
      </c>
      <c r="BM543" s="86">
        <v>6.3917897011163127E-3</v>
      </c>
      <c r="BN543" s="86">
        <v>6.2410841654780844E-3</v>
      </c>
      <c r="BO543" s="86">
        <v>1.240474924685442E-2</v>
      </c>
      <c r="BP543" s="86">
        <v>5.4262208997024608E-3</v>
      </c>
      <c r="BQ543" s="86">
        <v>-6.9444444444433095E-4</v>
      </c>
    </row>
    <row r="544" spans="1:69" x14ac:dyDescent="0.25">
      <c r="A544" s="190">
        <v>478355</v>
      </c>
      <c r="B544" s="86" t="s">
        <v>1684</v>
      </c>
      <c r="C544" s="86" t="s">
        <v>2224</v>
      </c>
      <c r="D544" s="86" t="s">
        <v>2383</v>
      </c>
      <c r="E544" s="86" t="s">
        <v>2225</v>
      </c>
      <c r="F544" s="86" t="s">
        <v>3328</v>
      </c>
      <c r="G544" s="86" t="s">
        <v>111</v>
      </c>
      <c r="H544" s="86" t="s">
        <v>111</v>
      </c>
      <c r="I544" s="86" t="s">
        <v>2308</v>
      </c>
      <c r="J544" s="86">
        <v>0</v>
      </c>
      <c r="K544" s="86">
        <v>0</v>
      </c>
      <c r="L544" s="86" t="s">
        <v>2848</v>
      </c>
      <c r="M544" s="86">
        <v>4.5392646391284597E-3</v>
      </c>
      <c r="N544" s="86">
        <v>1.281954603725266E-3</v>
      </c>
      <c r="O544" s="86">
        <v>7.2062504740955102E-3</v>
      </c>
      <c r="P544" s="86">
        <v>5.6805271529198897E-3</v>
      </c>
      <c r="Q544" s="86">
        <v>1.809538414353629E-2</v>
      </c>
      <c r="R544" s="86">
        <v>2.193488801662458E-2</v>
      </c>
      <c r="S544" s="86">
        <v>0.1534051424600418</v>
      </c>
      <c r="T544" s="86">
        <v>5.6805271529198897E-3</v>
      </c>
      <c r="U544" s="86">
        <v>4.6943144873523128E-2</v>
      </c>
      <c r="V544" s="86">
        <v>2.4118889069352001E-2</v>
      </c>
      <c r="W544" s="86">
        <v>8.3025505716798564E-2</v>
      </c>
      <c r="AC544" s="86">
        <v>-2.4981074943223758E-3</v>
      </c>
      <c r="AD544" s="86">
        <v>-3.8741302972801271E-3</v>
      </c>
      <c r="AE544" s="86">
        <v>-6.8129604689851388E-3</v>
      </c>
      <c r="AF544" s="86">
        <v>-7.6238881829734156E-3</v>
      </c>
      <c r="AG544" s="86">
        <v>-2.0000000000000022E-3</v>
      </c>
      <c r="AK544" s="86">
        <v>-7.6238881829734156E-3</v>
      </c>
      <c r="AL544" s="86">
        <v>2.1666679173239611E-2</v>
      </c>
      <c r="AM544" s="86">
        <v>7.582547649915905E-2</v>
      </c>
      <c r="AN544" s="86">
        <v>2.043620939051527E-2</v>
      </c>
      <c r="AP544" s="86">
        <v>9.159858266242861E-3</v>
      </c>
      <c r="AQ544" s="86">
        <v>2.810555573078689E-2</v>
      </c>
      <c r="AR544" s="86">
        <v>2.3328813572977229</v>
      </c>
      <c r="AS544" s="86">
        <v>2.687285767774152</v>
      </c>
      <c r="AT544" s="86">
        <v>-1.136105430583956E-3</v>
      </c>
      <c r="AU544" s="86">
        <v>4.5495905368508888E-4</v>
      </c>
      <c r="AV544" s="86">
        <v>5.916710915573109E-3</v>
      </c>
      <c r="AW544" s="86">
        <v>1.281954603725266E-3</v>
      </c>
      <c r="BF544" s="86">
        <v>0</v>
      </c>
      <c r="BG544" s="86">
        <v>0</v>
      </c>
      <c r="BH544" s="86">
        <v>2.9339465545951789E-2</v>
      </c>
      <c r="BI544" s="86">
        <v>0</v>
      </c>
      <c r="BJ544" s="86">
        <v>-9.244280101687874E-4</v>
      </c>
      <c r="BK544" s="86">
        <v>1.850566736062875E-3</v>
      </c>
      <c r="BL544" s="86">
        <v>9.2357423227906743E-4</v>
      </c>
      <c r="BM544" s="86">
        <v>1.9223375624759511E-3</v>
      </c>
      <c r="BN544" s="86">
        <v>-9.9578705476832674E-4</v>
      </c>
      <c r="BO544" s="86">
        <v>0</v>
      </c>
      <c r="BP544" s="86">
        <v>9.9677963502542433E-4</v>
      </c>
      <c r="BQ544" s="86">
        <v>7.5549450549450281E-3</v>
      </c>
    </row>
    <row r="545" spans="1:69" x14ac:dyDescent="0.25">
      <c r="A545" s="190">
        <v>284210</v>
      </c>
      <c r="B545" s="86" t="s">
        <v>1684</v>
      </c>
      <c r="C545" s="86" t="s">
        <v>2224</v>
      </c>
      <c r="D545" s="86" t="s">
        <v>2383</v>
      </c>
      <c r="E545" s="86" t="s">
        <v>2226</v>
      </c>
      <c r="F545" s="86" t="s">
        <v>3329</v>
      </c>
      <c r="G545" s="86" t="s">
        <v>110</v>
      </c>
      <c r="H545" s="86" t="s">
        <v>110</v>
      </c>
      <c r="J545" s="86">
        <v>0</v>
      </c>
      <c r="K545" s="86">
        <v>0</v>
      </c>
      <c r="L545" s="86" t="s">
        <v>2848</v>
      </c>
      <c r="M545" s="86">
        <v>5.4663956829490434E-3</v>
      </c>
      <c r="N545" s="86">
        <v>-9.7486247475786492E-4</v>
      </c>
      <c r="O545" s="86">
        <v>2.8311353211009301E-2</v>
      </c>
      <c r="P545" s="86">
        <v>3.5809688831131448E-2</v>
      </c>
      <c r="Q545" s="86">
        <v>4.9678080187298912E-2</v>
      </c>
      <c r="R545" s="86">
        <v>0.1287962234461055</v>
      </c>
      <c r="S545" s="86">
        <v>0.1061680801850424</v>
      </c>
      <c r="T545" s="86">
        <v>3.5809688831131448E-2</v>
      </c>
      <c r="U545" s="86">
        <v>0.1071942446043166</v>
      </c>
      <c r="V545" s="86">
        <v>-3.9170506912442497E-2</v>
      </c>
      <c r="W545" s="86">
        <v>5.4054054054055722E-3</v>
      </c>
      <c r="X545" s="86">
        <v>0.18807339449541269</v>
      </c>
      <c r="Y545" s="86">
        <v>6.967615309126618E-2</v>
      </c>
      <c r="Z545" s="86">
        <v>-3.0447193149381602E-2</v>
      </c>
      <c r="AC545" s="86">
        <v>-4.8795724300687182E-2</v>
      </c>
      <c r="AD545" s="86">
        <v>-2.8592375366569021E-2</v>
      </c>
      <c r="AE545" s="86">
        <v>-6.4419475655430603E-2</v>
      </c>
      <c r="AF545" s="86">
        <v>-5.2747252747252803E-2</v>
      </c>
      <c r="AG545" s="86">
        <v>-2.2851919561243269E-2</v>
      </c>
      <c r="AH545" s="86">
        <v>-3.6893203883495179E-2</v>
      </c>
      <c r="AI545" s="86">
        <v>-4.554079696394691E-2</v>
      </c>
      <c r="AJ545" s="86">
        <v>-8.6042065009561356E-3</v>
      </c>
      <c r="AK545" s="86">
        <v>-8.4981684981684902E-2</v>
      </c>
      <c r="AL545" s="86">
        <v>0.1032175778428845</v>
      </c>
      <c r="AM545" s="86">
        <v>5.3000805339949109E-2</v>
      </c>
      <c r="AN545" s="86">
        <v>0.13389102555924029</v>
      </c>
      <c r="AP545" s="86">
        <v>9.8100339039079679E-2</v>
      </c>
      <c r="AQ545" s="86">
        <v>5.2428481163313702E-2</v>
      </c>
      <c r="AR545" s="86">
        <v>1.0491274776680719</v>
      </c>
      <c r="AS545" s="86">
        <v>1.005235848571469</v>
      </c>
      <c r="AT545" s="86">
        <v>3.2488628979856937E-2</v>
      </c>
      <c r="AU545" s="86">
        <v>-2.00685266764562E-2</v>
      </c>
      <c r="AV545" s="86">
        <v>2.9314793577981609E-2</v>
      </c>
      <c r="AW545" s="86">
        <v>-9.7486247475786492E-4</v>
      </c>
      <c r="BF545" s="86">
        <v>7.9936051159072985E-3</v>
      </c>
      <c r="BG545" s="86">
        <v>1.0309278350515649E-2</v>
      </c>
      <c r="BH545" s="86">
        <v>1.098901098901095E-2</v>
      </c>
      <c r="BI545" s="86">
        <v>2.3291925465838141E-3</v>
      </c>
      <c r="BJ545" s="86">
        <v>2.7110766847405321E-2</v>
      </c>
      <c r="BK545" s="86">
        <v>2.8657616892911131E-2</v>
      </c>
      <c r="BL545" s="86">
        <v>-1.906158357771259E-2</v>
      </c>
      <c r="BM545" s="86">
        <v>8.9686098654708779E-3</v>
      </c>
      <c r="BN545" s="86">
        <v>4.9999999999998934E-3</v>
      </c>
      <c r="BO545" s="86">
        <v>2.41439859525916E-3</v>
      </c>
      <c r="BP545" s="86">
        <v>-9.4883585139771132E-4</v>
      </c>
      <c r="BQ545" s="86">
        <v>1.235199532232123E-2</v>
      </c>
    </row>
    <row r="546" spans="1:69" x14ac:dyDescent="0.25">
      <c r="A546" s="190">
        <v>478353</v>
      </c>
      <c r="B546" s="86" t="s">
        <v>1684</v>
      </c>
      <c r="C546" s="86" t="s">
        <v>2224</v>
      </c>
      <c r="D546" s="86" t="s">
        <v>2383</v>
      </c>
      <c r="E546" s="86" t="s">
        <v>2309</v>
      </c>
      <c r="F546" s="86" t="s">
        <v>3328</v>
      </c>
      <c r="G546" s="86" t="s">
        <v>111</v>
      </c>
      <c r="H546" s="86" t="s">
        <v>111</v>
      </c>
      <c r="I546" s="86" t="s">
        <v>2310</v>
      </c>
      <c r="J546" s="86">
        <v>0</v>
      </c>
      <c r="K546" s="86">
        <v>0</v>
      </c>
      <c r="L546" s="86" t="s">
        <v>2848</v>
      </c>
      <c r="M546" s="86">
        <v>1.4609667788858529E-3</v>
      </c>
      <c r="N546" s="86">
        <v>-1.5199493350220861E-3</v>
      </c>
      <c r="O546" s="86">
        <v>1.356477017036317E-2</v>
      </c>
      <c r="P546" s="86">
        <v>2.8306809287764301E-2</v>
      </c>
      <c r="Q546" s="86">
        <v>5.1627534685165337E-2</v>
      </c>
      <c r="R546" s="86">
        <v>8.6486113982495949E-2</v>
      </c>
      <c r="S546" s="86">
        <v>0.31241155414967131</v>
      </c>
      <c r="T546" s="86">
        <v>2.8306809287764301E-2</v>
      </c>
      <c r="U546" s="86">
        <v>7.8351385567590359E-2</v>
      </c>
      <c r="V546" s="86">
        <v>8.8001224364860686E-2</v>
      </c>
      <c r="W546" s="86">
        <v>0.107457627118644</v>
      </c>
      <c r="AC546" s="86">
        <v>-5.3198391073051811E-3</v>
      </c>
      <c r="AD546" s="86">
        <v>-7.406372275013934E-3</v>
      </c>
      <c r="AE546" s="86">
        <v>-8.0175478405566467E-3</v>
      </c>
      <c r="AF546" s="86">
        <v>-2.910844976713105E-3</v>
      </c>
      <c r="AG546" s="86">
        <v>-5.9574468085107366E-3</v>
      </c>
      <c r="AK546" s="86">
        <v>-5.9574468085107366E-3</v>
      </c>
      <c r="AL546" s="86">
        <v>0.14537882166191229</v>
      </c>
      <c r="AM546" s="86">
        <v>0.11739658184266499</v>
      </c>
      <c r="AN546" s="86">
        <v>0.10482984834202359</v>
      </c>
      <c r="AP546" s="86">
        <v>2.6970988848539181E-2</v>
      </c>
      <c r="AQ546" s="86">
        <v>6.380080481213414E-2</v>
      </c>
      <c r="AR546" s="86">
        <v>5.3791503859280283</v>
      </c>
      <c r="AS546" s="86">
        <v>1.835380691498143</v>
      </c>
      <c r="AT546" s="86">
        <v>3.8481607096270132E-3</v>
      </c>
      <c r="AU546" s="86">
        <v>1.0655577935157151E-2</v>
      </c>
      <c r="AV546" s="86">
        <v>1.510768241722915E-2</v>
      </c>
      <c r="AW546" s="86">
        <v>-1.5199493350220861E-3</v>
      </c>
      <c r="BF546" s="86">
        <v>5.7673371782247518E-3</v>
      </c>
      <c r="BG546" s="86">
        <v>8.3916083916091289E-4</v>
      </c>
      <c r="BH546" s="86">
        <v>1.0620458356623621E-2</v>
      </c>
      <c r="BK546" s="86">
        <v>2.8006814310051139E-2</v>
      </c>
      <c r="BL546" s="86">
        <v>3.9109107782049346E-3</v>
      </c>
      <c r="BM546" s="86">
        <v>-1.551667216903263E-2</v>
      </c>
      <c r="BN546" s="86">
        <v>-7.0207974566167666E-3</v>
      </c>
      <c r="BO546" s="86">
        <v>-7.8041622198505864E-3</v>
      </c>
      <c r="BP546" s="86">
        <v>1.728435975329079E-2</v>
      </c>
      <c r="BQ546" s="86">
        <v>1.081223628691985E-2</v>
      </c>
    </row>
    <row r="547" spans="1:69" x14ac:dyDescent="0.25">
      <c r="A547" s="190">
        <v>382081</v>
      </c>
      <c r="B547" s="86" t="s">
        <v>1684</v>
      </c>
      <c r="C547" s="86" t="s">
        <v>2224</v>
      </c>
      <c r="D547" s="86" t="s">
        <v>2383</v>
      </c>
      <c r="E547" s="86" t="s">
        <v>2311</v>
      </c>
      <c r="F547" s="86" t="s">
        <v>3330</v>
      </c>
      <c r="G547" s="86" t="s">
        <v>113</v>
      </c>
      <c r="H547" s="86" t="s">
        <v>2670</v>
      </c>
      <c r="I547" s="86" t="s">
        <v>2515</v>
      </c>
      <c r="J547" s="86">
        <v>0</v>
      </c>
      <c r="K547" s="86">
        <v>0</v>
      </c>
      <c r="L547" s="86" t="s">
        <v>2848</v>
      </c>
      <c r="M547" s="86">
        <v>-2.6042946292565978E-3</v>
      </c>
      <c r="N547" s="86">
        <v>7.7950449332206961E-3</v>
      </c>
      <c r="O547" s="86">
        <v>2.9884824191993339E-2</v>
      </c>
      <c r="P547" s="86">
        <v>8.2040620502158879E-2</v>
      </c>
      <c r="Q547" s="86">
        <v>5.3019298609670029E-2</v>
      </c>
      <c r="R547" s="86">
        <v>2.884079274164919E-2</v>
      </c>
      <c r="S547" s="86">
        <v>0.21778257739380821</v>
      </c>
      <c r="T547" s="86">
        <v>8.2040620502158879E-2</v>
      </c>
      <c r="U547" s="86">
        <v>8.4272585399687738E-2</v>
      </c>
      <c r="V547" s="86">
        <v>-0.17551467784979019</v>
      </c>
      <c r="W547" s="86">
        <v>0.28751994109706702</v>
      </c>
      <c r="X547" s="86">
        <v>0.44562710661699478</v>
      </c>
      <c r="Y547" s="86">
        <v>4.6699470801225607E-2</v>
      </c>
      <c r="AC547" s="86">
        <v>-0.1012503325352487</v>
      </c>
      <c r="AD547" s="86">
        <v>-9.45972787764425E-2</v>
      </c>
      <c r="AE547" s="86">
        <v>-0.19485745129790469</v>
      </c>
      <c r="AF547" s="86">
        <v>-0.10678466076696171</v>
      </c>
      <c r="AG547" s="86">
        <v>-0.1001173249902228</v>
      </c>
      <c r="AH547" s="86">
        <v>-4.4486215538847192E-2</v>
      </c>
      <c r="AI547" s="86">
        <v>-3.5375246283360279E-2</v>
      </c>
      <c r="AK547" s="86">
        <v>-0.25536646244610839</v>
      </c>
      <c r="AL547" s="86">
        <v>0.49932366465146871</v>
      </c>
      <c r="AM547" s="86">
        <v>0.14388691669093759</v>
      </c>
      <c r="AN547" s="86">
        <v>0.32525193072659908</v>
      </c>
      <c r="AP547" s="86">
        <v>0.28061864353858967</v>
      </c>
      <c r="AQ547" s="86">
        <v>0.17048824510694319</v>
      </c>
      <c r="AR547" s="86">
        <v>1.7783061088541401</v>
      </c>
      <c r="AS547" s="86">
        <v>0.84222287590816203</v>
      </c>
      <c r="AT547" s="86">
        <v>-1.311370542139767E-2</v>
      </c>
      <c r="AU547" s="86">
        <v>3.1167287851779909E-2</v>
      </c>
      <c r="AV547" s="86">
        <v>2.1918920290222799E-2</v>
      </c>
      <c r="AW547" s="86">
        <v>7.7950449332206961E-3</v>
      </c>
      <c r="BF547" s="86">
        <v>7.6527368360210346E-2</v>
      </c>
      <c r="BG547" s="86">
        <v>2.8993288590604131E-2</v>
      </c>
      <c r="BH547" s="86">
        <v>1.862770675710923E-2</v>
      </c>
      <c r="BI547" s="86">
        <v>-8.7081241676056909E-4</v>
      </c>
      <c r="BJ547" s="86">
        <v>-4.9730838246602183E-3</v>
      </c>
      <c r="BK547" s="86">
        <v>3.7613355317394737E-2</v>
      </c>
      <c r="BL547" s="86">
        <v>-1.569172708312638E-2</v>
      </c>
      <c r="BM547" s="86">
        <v>-6.5281000908081865E-2</v>
      </c>
      <c r="BN547" s="86">
        <v>2.496359475764542E-3</v>
      </c>
      <c r="BO547" s="86">
        <v>-2.5316455696202559E-2</v>
      </c>
      <c r="BP547" s="86">
        <v>1.373216946987443E-2</v>
      </c>
      <c r="BQ547" s="86">
        <v>-1.164383561643834E-2</v>
      </c>
    </row>
    <row r="548" spans="1:69" x14ac:dyDescent="0.25">
      <c r="A548" s="190">
        <v>679418</v>
      </c>
      <c r="B548" s="86" t="s">
        <v>2227</v>
      </c>
      <c r="E548" s="86" t="s">
        <v>2228</v>
      </c>
      <c r="F548" s="86" t="s">
        <v>3331</v>
      </c>
      <c r="G548" s="86" t="s">
        <v>111</v>
      </c>
      <c r="H548" s="86" t="s">
        <v>367</v>
      </c>
      <c r="I548" s="86" t="s">
        <v>2564</v>
      </c>
      <c r="J548" s="86">
        <v>0</v>
      </c>
      <c r="K548" s="86">
        <v>0</v>
      </c>
      <c r="L548" s="86" t="s">
        <v>2848</v>
      </c>
      <c r="M548" s="86">
        <v>-2.3024422333689509E-3</v>
      </c>
      <c r="N548" s="86">
        <v>-1.234771155745884E-3</v>
      </c>
      <c r="O548" s="86">
        <v>2.3450021088148532E-2</v>
      </c>
      <c r="P548" s="86">
        <v>1.1336167375177061E-2</v>
      </c>
      <c r="Q548" s="86">
        <v>4.351939451277187E-2</v>
      </c>
      <c r="R548" s="86">
        <v>8.9920948616600826E-2</v>
      </c>
      <c r="T548" s="86">
        <v>1.1336167375177061E-2</v>
      </c>
      <c r="U548" s="86">
        <v>0.1018552534900807</v>
      </c>
      <c r="AC548" s="86">
        <v>-1.159589555351633E-2</v>
      </c>
      <c r="AD548" s="86">
        <v>-1.3543441226575831E-2</v>
      </c>
      <c r="AE548" s="86">
        <v>-1.0411691661094581E-2</v>
      </c>
      <c r="AK548" s="86">
        <v>-1.3543441226575831E-2</v>
      </c>
      <c r="AL548" s="86">
        <v>8.2722078154410905E-2</v>
      </c>
      <c r="AM548" s="86">
        <v>0.10569823268093929</v>
      </c>
      <c r="AN548" s="86">
        <v>4.1079912605604292E-2</v>
      </c>
      <c r="AP548" s="86">
        <v>3.9723345193354277E-2</v>
      </c>
      <c r="AQ548" s="86">
        <v>4.0493604176193333E-2</v>
      </c>
      <c r="AR548" s="86">
        <v>2.0749577147840079</v>
      </c>
      <c r="AS548" s="86">
        <v>2.6028904622541158</v>
      </c>
      <c r="AT548" s="86">
        <v>-5.251312828207011E-3</v>
      </c>
      <c r="AU548" s="86">
        <v>-7.2063013239482832E-3</v>
      </c>
      <c r="AV548" s="86">
        <v>2.471530999578242E-2</v>
      </c>
      <c r="AW548" s="86">
        <v>-1.234771155745884E-3</v>
      </c>
      <c r="BF548" s="86">
        <v>-4.959588537839843E-3</v>
      </c>
      <c r="BG548" s="86">
        <v>1.116854347424767E-2</v>
      </c>
      <c r="BH548" s="86">
        <v>1.0771337288909111E-2</v>
      </c>
      <c r="BI548" s="86">
        <v>8.1278786236793632E-3</v>
      </c>
      <c r="BJ548" s="86">
        <v>5.0165726059301363E-3</v>
      </c>
      <c r="BK548" s="86">
        <v>9.2699884125146959E-3</v>
      </c>
      <c r="BL548" s="86">
        <v>-6.9769495716682783E-3</v>
      </c>
      <c r="BM548" s="86">
        <v>2.9082177161152471E-2</v>
      </c>
      <c r="BN548" s="86">
        <v>7.1898821898821463E-3</v>
      </c>
      <c r="BO548" s="86">
        <v>-1.023479831426855E-2</v>
      </c>
      <c r="BP548" s="86">
        <v>6.3434132777198124E-3</v>
      </c>
      <c r="BQ548" s="86">
        <v>3.1822482153607938E-2</v>
      </c>
    </row>
    <row r="549" spans="1:69" x14ac:dyDescent="0.25">
      <c r="A549" s="190">
        <v>591274</v>
      </c>
      <c r="B549" s="86" t="s">
        <v>2221</v>
      </c>
      <c r="C549" s="86" t="s">
        <v>1027</v>
      </c>
      <c r="E549" s="86" t="s">
        <v>2229</v>
      </c>
      <c r="F549" s="86" t="s">
        <v>3266</v>
      </c>
      <c r="G549" s="86" t="s">
        <v>474</v>
      </c>
      <c r="H549" s="86" t="s">
        <v>367</v>
      </c>
      <c r="J549" s="86">
        <v>0</v>
      </c>
      <c r="K549" s="86">
        <v>0</v>
      </c>
      <c r="L549" s="86" t="s">
        <v>2848</v>
      </c>
      <c r="M549" s="86">
        <v>7.8254064863925166E-4</v>
      </c>
      <c r="N549" s="86">
        <v>4.1001483032363506E-3</v>
      </c>
      <c r="O549" s="86">
        <v>5.0949598246895711E-2</v>
      </c>
      <c r="P549" s="86">
        <v>6.0536257256058379E-2</v>
      </c>
      <c r="Q549" s="86">
        <v>6.4459446961990352E-2</v>
      </c>
      <c r="R549" s="86">
        <v>0.1285420139229336</v>
      </c>
      <c r="T549" s="86">
        <v>6.0536257256058379E-2</v>
      </c>
      <c r="U549" s="86">
        <v>5.491835147744939E-2</v>
      </c>
      <c r="V549" s="86">
        <v>3.5010060362173023E-2</v>
      </c>
      <c r="AC549" s="86">
        <v>-4.6359421870739966E-3</v>
      </c>
      <c r="AD549" s="86">
        <v>-6.295585412667945E-2</v>
      </c>
      <c r="AE549" s="86">
        <v>-7.5900476062157565E-2</v>
      </c>
      <c r="AF549" s="86">
        <v>-8.8982203559288334E-3</v>
      </c>
      <c r="AK549" s="86">
        <v>-0.1229677535255546</v>
      </c>
      <c r="AL549" s="86">
        <v>0.24576509792629639</v>
      </c>
      <c r="AM549" s="86">
        <v>5.7085448994036669E-2</v>
      </c>
      <c r="AN549" s="86">
        <v>0.23356651966203421</v>
      </c>
      <c r="AP549" s="86">
        <v>6.4226622301592429E-2</v>
      </c>
      <c r="AQ549" s="86">
        <v>7.8461963380977662E-2</v>
      </c>
      <c r="AR549" s="86">
        <v>3.821893049041412</v>
      </c>
      <c r="AS549" s="86">
        <v>0.72376002280070495</v>
      </c>
      <c r="AT549" s="86">
        <v>1.363678245646383E-2</v>
      </c>
      <c r="AU549" s="86">
        <v>-4.6359421870739714E-3</v>
      </c>
      <c r="AV549" s="86">
        <v>4.6658144631117837E-2</v>
      </c>
      <c r="AW549" s="86">
        <v>4.1001483032363506E-3</v>
      </c>
      <c r="BF549" s="86">
        <v>1.283048211508553E-2</v>
      </c>
      <c r="BG549" s="86">
        <v>-5.7869481765834951E-2</v>
      </c>
      <c r="BH549" s="86">
        <v>2.8521951716410369E-2</v>
      </c>
      <c r="BI549" s="86">
        <v>3.0801228087550699E-2</v>
      </c>
      <c r="BJ549" s="86">
        <v>3.5933897002305981E-2</v>
      </c>
      <c r="BK549" s="86">
        <v>-1.0202188833240641E-2</v>
      </c>
      <c r="BL549" s="86">
        <v>2.0052473763118469E-2</v>
      </c>
      <c r="BM549" s="86">
        <v>-1.625941576336587E-2</v>
      </c>
      <c r="BN549" s="86">
        <v>-3.226401179941107E-3</v>
      </c>
      <c r="BO549" s="86">
        <v>-7.0285767132154398E-3</v>
      </c>
      <c r="BP549" s="86">
        <v>9.4067244109155013E-3</v>
      </c>
      <c r="BQ549" s="86">
        <v>-6.499450750640845E-3</v>
      </c>
    </row>
    <row r="550" spans="1:69" x14ac:dyDescent="0.25">
      <c r="A550" s="190">
        <v>426574</v>
      </c>
      <c r="B550" s="86" t="s">
        <v>2230</v>
      </c>
      <c r="C550" s="86" t="s">
        <v>2231</v>
      </c>
      <c r="E550" s="86" t="s">
        <v>2232</v>
      </c>
      <c r="F550" s="86" t="s">
        <v>3276</v>
      </c>
      <c r="G550" s="86" t="s">
        <v>474</v>
      </c>
      <c r="H550" s="86" t="s">
        <v>367</v>
      </c>
      <c r="J550" s="86">
        <v>0</v>
      </c>
      <c r="K550" s="86">
        <v>0</v>
      </c>
      <c r="L550" s="86" t="s">
        <v>2848</v>
      </c>
      <c r="M550" s="86">
        <v>-2.6992038319632261E-2</v>
      </c>
      <c r="N550" s="86">
        <v>-1.4811901953073799E-2</v>
      </c>
      <c r="O550" s="86">
        <v>-1.41657922350471E-2</v>
      </c>
      <c r="P550" s="86">
        <v>-0.1606923506420993</v>
      </c>
      <c r="Q550" s="86">
        <v>-0.14205810170652361</v>
      </c>
      <c r="R550" s="86">
        <v>-8.5422243854952451E-2</v>
      </c>
      <c r="S550" s="86">
        <v>-0.23965604451188671</v>
      </c>
      <c r="T550" s="86">
        <v>-0.1606923506420993</v>
      </c>
      <c r="U550" s="86">
        <v>7.2455089820359309E-2</v>
      </c>
      <c r="V550" s="86">
        <v>-8.009254158863055E-2</v>
      </c>
      <c r="W550" s="86">
        <v>2.9955747191648729E-2</v>
      </c>
      <c r="X550" s="86">
        <v>0.68863767005173382</v>
      </c>
      <c r="AC550" s="86">
        <v>-0.17256564099741281</v>
      </c>
      <c r="AD550" s="86">
        <v>-3.1489313064350169E-2</v>
      </c>
      <c r="AE550" s="86">
        <v>-8.0865352856985595E-2</v>
      </c>
      <c r="AF550" s="86">
        <v>-0.1531852893890675</v>
      </c>
      <c r="AG550" s="86">
        <v>-0.14600908500973389</v>
      </c>
      <c r="AH550" s="86">
        <v>-9.8429789143113622E-2</v>
      </c>
      <c r="AK550" s="86">
        <v>-0.24477491961414791</v>
      </c>
      <c r="AL550" s="86">
        <v>-0.5247254158363015</v>
      </c>
      <c r="AM550" s="86">
        <v>0.10201001352366119</v>
      </c>
      <c r="AN550" s="86">
        <v>-0.4650786487287516</v>
      </c>
      <c r="AP550" s="86">
        <v>0.20371683394424001</v>
      </c>
      <c r="AQ550" s="86">
        <v>0.17700036831479671</v>
      </c>
      <c r="AR550" s="86">
        <v>-2.5772206560427868</v>
      </c>
      <c r="AS550" s="86">
        <v>0.57464398466297528</v>
      </c>
      <c r="AT550" s="86">
        <v>-6.549413735343379E-2</v>
      </c>
      <c r="AU550" s="86">
        <v>-5.1084423731851507E-2</v>
      </c>
      <c r="AV550" s="86">
        <v>6.558237145855017E-4</v>
      </c>
      <c r="AW550" s="86">
        <v>-1.4811901953073799E-2</v>
      </c>
      <c r="BF550" s="86">
        <v>6.2874251497007094E-3</v>
      </c>
      <c r="BG550" s="86">
        <v>-1.803034811068149E-2</v>
      </c>
      <c r="BH550" s="86">
        <v>-1.0119985456308321E-2</v>
      </c>
      <c r="BI550" s="86">
        <v>2.4487297214569988E-2</v>
      </c>
      <c r="BJ550" s="86">
        <v>1.1353450851507849E-3</v>
      </c>
      <c r="BK550" s="86">
        <v>1.71302375552107E-2</v>
      </c>
      <c r="BL550" s="86">
        <v>2.6817675019071618E-2</v>
      </c>
      <c r="BM550" s="86">
        <v>-3.1489313064350211E-2</v>
      </c>
      <c r="BN550" s="86">
        <v>1.9492610264168601E-2</v>
      </c>
      <c r="BO550" s="86">
        <v>-5.707436790136633E-5</v>
      </c>
      <c r="BP550" s="86">
        <v>2.7454337899543321E-2</v>
      </c>
      <c r="BQ550" s="86">
        <v>-1.387512388503476E-2</v>
      </c>
    </row>
    <row r="551" spans="1:69" x14ac:dyDescent="0.25">
      <c r="A551" s="190">
        <v>626861</v>
      </c>
      <c r="B551" s="86" t="s">
        <v>2233</v>
      </c>
      <c r="C551" s="86" t="s">
        <v>2234</v>
      </c>
      <c r="D551" s="86" t="s">
        <v>2235</v>
      </c>
      <c r="E551" s="86" t="s">
        <v>2236</v>
      </c>
      <c r="F551" s="86" t="s">
        <v>2863</v>
      </c>
      <c r="G551" s="86" t="s">
        <v>111</v>
      </c>
      <c r="H551" s="86" t="s">
        <v>209</v>
      </c>
      <c r="I551" s="86" t="s">
        <v>2237</v>
      </c>
      <c r="J551" s="86">
        <v>0</v>
      </c>
      <c r="K551" s="86">
        <v>0</v>
      </c>
      <c r="L551" s="86" t="s">
        <v>2848</v>
      </c>
      <c r="M551" s="86">
        <v>4.9184571576494918E-3</v>
      </c>
      <c r="N551" s="86">
        <v>-2.0565552699228769E-3</v>
      </c>
      <c r="O551" s="86">
        <v>6.9168251772435676E-3</v>
      </c>
      <c r="P551" s="86">
        <v>9.0105700918385878E-3</v>
      </c>
      <c r="Q551" s="86">
        <v>5.6126413953891952E-3</v>
      </c>
      <c r="R551" s="86">
        <v>2.1131082858395489E-2</v>
      </c>
      <c r="T551" s="86">
        <v>9.0105700918385878E-3</v>
      </c>
      <c r="U551" s="86">
        <v>4.094516594516584E-2</v>
      </c>
      <c r="V551" s="86">
        <v>8.2812499999999956E-2</v>
      </c>
      <c r="AC551" s="86">
        <v>-8.0408092685458118E-3</v>
      </c>
      <c r="AD551" s="86">
        <v>-2.4729520865533369E-2</v>
      </c>
      <c r="AE551" s="86">
        <v>-5.7636887608069221E-3</v>
      </c>
      <c r="AF551" s="86">
        <v>-2.0000000000000022E-3</v>
      </c>
      <c r="AK551" s="86">
        <v>-2.4729520865533369E-2</v>
      </c>
      <c r="AL551" s="86">
        <v>4.2619170197325973E-2</v>
      </c>
      <c r="AM551" s="86">
        <v>6.4291143692591035E-2</v>
      </c>
      <c r="AN551" s="86">
        <v>3.2555182283981132E-2</v>
      </c>
      <c r="AP551" s="86">
        <v>2.7835277234962531E-2</v>
      </c>
      <c r="AQ551" s="86">
        <v>2.7102826490190812E-2</v>
      </c>
      <c r="AR551" s="86">
        <v>1.520421487152857</v>
      </c>
      <c r="AS551" s="86">
        <v>2.3611311214097772</v>
      </c>
      <c r="AT551" s="86">
        <v>2.079362328885948E-3</v>
      </c>
      <c r="AU551" s="86">
        <v>-6.0522220300882612E-3</v>
      </c>
      <c r="AV551" s="86">
        <v>8.9918727304167945E-3</v>
      </c>
      <c r="AW551" s="86">
        <v>-2.0565552699228769E-3</v>
      </c>
      <c r="BF551" s="86">
        <v>1.379870129870131E-2</v>
      </c>
      <c r="BG551" s="86">
        <v>1.0764166889066781E-2</v>
      </c>
      <c r="BH551" s="86">
        <v>3.7845449744762232E-3</v>
      </c>
      <c r="BI551" s="86">
        <v>9.6448925909675687E-4</v>
      </c>
      <c r="BJ551" s="86">
        <v>2.8906797477226132E-3</v>
      </c>
      <c r="BK551" s="86">
        <v>1.056860861210596E-2</v>
      </c>
      <c r="BL551" s="86">
        <v>-2.8522039757995499E-3</v>
      </c>
      <c r="BM551" s="86">
        <v>0</v>
      </c>
      <c r="BN551" s="86">
        <v>1.9032788303485759E-3</v>
      </c>
      <c r="BO551" s="86">
        <v>-2.84949486227426E-3</v>
      </c>
      <c r="BP551" s="86">
        <v>-1.6453065465881659E-2</v>
      </c>
      <c r="BQ551" s="86">
        <v>1.2101017186951781E-2</v>
      </c>
    </row>
    <row r="552" spans="1:69" x14ac:dyDescent="0.25">
      <c r="A552" s="190">
        <v>693673</v>
      </c>
      <c r="B552" s="86" t="s">
        <v>2238</v>
      </c>
      <c r="C552" s="86" t="s">
        <v>2239</v>
      </c>
      <c r="D552" s="86" t="s">
        <v>2240</v>
      </c>
      <c r="E552" s="86" t="s">
        <v>2241</v>
      </c>
      <c r="F552" s="86" t="s">
        <v>3332</v>
      </c>
      <c r="G552" s="86" t="s">
        <v>110</v>
      </c>
      <c r="H552" s="86" t="s">
        <v>110</v>
      </c>
      <c r="J552" s="86">
        <v>0</v>
      </c>
      <c r="K552" s="86">
        <v>0</v>
      </c>
      <c r="L552" s="86" t="s">
        <v>2848</v>
      </c>
      <c r="M552" s="86">
        <v>2.6093763590506752E-4</v>
      </c>
      <c r="N552" s="86">
        <v>2.1786492374726851E-3</v>
      </c>
      <c r="O552" s="86">
        <v>6.0906638823632342E-4</v>
      </c>
      <c r="P552" s="86">
        <v>3.055829375392061E-2</v>
      </c>
      <c r="Q552" s="86">
        <v>1.134464866766338E-2</v>
      </c>
      <c r="R552" s="86">
        <v>7.7283372365339664E-2</v>
      </c>
      <c r="T552" s="86">
        <v>3.055829375392061E-2</v>
      </c>
      <c r="U552" s="86">
        <v>0.121282154340836</v>
      </c>
      <c r="AC552" s="86">
        <v>-4.7855216218568352E-3</v>
      </c>
      <c r="AD552" s="86">
        <v>-4.3601895734597128E-2</v>
      </c>
      <c r="AE552" s="86">
        <v>-1.2935323383084479E-2</v>
      </c>
      <c r="AK552" s="86">
        <v>-4.3601895734597128E-2</v>
      </c>
      <c r="AL552" s="86">
        <v>0.14384643286585819</v>
      </c>
      <c r="AM552" s="86">
        <v>8.6365296138980474E-2</v>
      </c>
      <c r="AN552" s="86">
        <v>0.1134935974147244</v>
      </c>
      <c r="AP552" s="86">
        <v>3.9062332832049337E-2</v>
      </c>
      <c r="AQ552" s="86">
        <v>5.6330777931180673E-2</v>
      </c>
      <c r="AR552" s="86">
        <v>3.674860303265072</v>
      </c>
      <c r="AS552" s="86">
        <v>1.5278943893815371</v>
      </c>
      <c r="AT552" s="86">
        <v>4.2118469396901226E-3</v>
      </c>
      <c r="AU552" s="86">
        <v>1.9453864001427901E-2</v>
      </c>
      <c r="AV552" s="86">
        <v>-1.5661707126076729E-3</v>
      </c>
      <c r="AW552" s="86">
        <v>2.1786492374726851E-3</v>
      </c>
      <c r="BF552" s="86">
        <v>4.5217041800644786E-3</v>
      </c>
      <c r="BG552" s="86">
        <v>3.7811343403020947E-2</v>
      </c>
      <c r="BH552" s="86">
        <v>1.8602409638554199E-2</v>
      </c>
      <c r="BI552" s="86">
        <v>4.9489023467070403E-2</v>
      </c>
      <c r="BJ552" s="86">
        <v>-1.5237580019835771E-2</v>
      </c>
      <c r="BK552" s="86">
        <v>2.0509064273942501E-2</v>
      </c>
      <c r="BL552" s="86">
        <v>1.9199712901489141E-2</v>
      </c>
      <c r="BM552" s="86">
        <v>-5.4577464788732044E-3</v>
      </c>
      <c r="BN552" s="86">
        <v>-1.9825877079562071E-2</v>
      </c>
      <c r="BO552" s="86">
        <v>4.3092076334534379E-3</v>
      </c>
      <c r="BP552" s="86">
        <v>-1.8563922942206549E-2</v>
      </c>
      <c r="BQ552" s="86">
        <v>-2.0568771239494188E-3</v>
      </c>
    </row>
    <row r="553" spans="1:69" x14ac:dyDescent="0.25">
      <c r="A553" s="190">
        <v>675272</v>
      </c>
      <c r="B553" s="86" t="s">
        <v>2242</v>
      </c>
      <c r="E553" s="86" t="s">
        <v>2243</v>
      </c>
      <c r="F553" s="86" t="s">
        <v>3333</v>
      </c>
      <c r="G553" s="86" t="s">
        <v>420</v>
      </c>
      <c r="H553" s="86" t="s">
        <v>420</v>
      </c>
      <c r="J553" s="86">
        <v>0</v>
      </c>
      <c r="K553" s="86">
        <v>0</v>
      </c>
      <c r="L553" s="86" t="s">
        <v>2848</v>
      </c>
      <c r="M553" s="86">
        <v>2.6109660574413768E-4</v>
      </c>
      <c r="N553" s="86">
        <v>0</v>
      </c>
      <c r="O553" s="86">
        <v>1.2196184336614731E-3</v>
      </c>
      <c r="P553" s="86">
        <v>2.0925974365681999E-3</v>
      </c>
      <c r="Q553" s="86">
        <v>1.9606103619588481E-2</v>
      </c>
      <c r="R553" s="86">
        <v>6.6536748329621531E-2</v>
      </c>
      <c r="T553" s="86">
        <v>2.0925974365681999E-3</v>
      </c>
      <c r="U553" s="86">
        <v>8.6182403636708038E-2</v>
      </c>
      <c r="AC553" s="86">
        <v>-7.7901843676966131E-3</v>
      </c>
      <c r="AD553" s="86">
        <v>-1.243523316062174E-2</v>
      </c>
      <c r="AE553" s="86">
        <v>-7.7000000000000401E-3</v>
      </c>
      <c r="AK553" s="86">
        <v>-1.243523316062174E-2</v>
      </c>
      <c r="AL553" s="86">
        <v>-5.2774956233113679E-3</v>
      </c>
      <c r="AM553" s="86">
        <v>7.3060115154952809E-2</v>
      </c>
      <c r="AN553" s="86">
        <v>7.4936918082146864E-3</v>
      </c>
      <c r="AP553" s="86">
        <v>1.687790612427989E-2</v>
      </c>
      <c r="AQ553" s="86">
        <v>2.1703898982966499E-2</v>
      </c>
      <c r="AR553" s="86">
        <v>-0.33033198375971179</v>
      </c>
      <c r="AS553" s="86">
        <v>3.3524989507012268</v>
      </c>
      <c r="AT553" s="86">
        <v>7.3240910279883664E-3</v>
      </c>
      <c r="AU553" s="86">
        <v>-6.4918203064139313E-3</v>
      </c>
      <c r="AV553" s="86">
        <v>1.2196184336614731E-3</v>
      </c>
      <c r="AW553" s="86">
        <v>0</v>
      </c>
      <c r="BF553" s="86">
        <v>5.5876503456766544E-3</v>
      </c>
      <c r="BG553" s="86">
        <v>1.0171407044641031E-2</v>
      </c>
      <c r="BH553" s="86">
        <v>1.398471005034541E-3</v>
      </c>
      <c r="BI553" s="86">
        <v>6.1446792663624183E-3</v>
      </c>
      <c r="BJ553" s="86">
        <v>4.9042287406311216E-3</v>
      </c>
      <c r="BK553" s="86">
        <v>1.1510128913443831E-2</v>
      </c>
      <c r="BL553" s="86">
        <v>1.274465179790618E-2</v>
      </c>
      <c r="BM553" s="86">
        <v>8.3595505617977128E-3</v>
      </c>
      <c r="BN553" s="86">
        <v>1.3325042195968531E-3</v>
      </c>
      <c r="BO553" s="86">
        <v>9.3151171043293068E-3</v>
      </c>
      <c r="BP553" s="86">
        <v>1.670036037619838E-3</v>
      </c>
      <c r="BQ553" s="86">
        <v>4.9947423764458154E-3</v>
      </c>
    </row>
    <row r="554" spans="1:69" x14ac:dyDescent="0.25">
      <c r="A554" s="190">
        <v>384830</v>
      </c>
      <c r="B554" s="86" t="s">
        <v>2221</v>
      </c>
      <c r="C554" s="86" t="s">
        <v>2300</v>
      </c>
      <c r="E554" s="86" t="s">
        <v>2301</v>
      </c>
      <c r="F554" s="86" t="s">
        <v>2963</v>
      </c>
      <c r="G554" s="86" t="s">
        <v>111</v>
      </c>
      <c r="H554" s="86" t="s">
        <v>209</v>
      </c>
      <c r="I554" s="86" t="s">
        <v>2302</v>
      </c>
      <c r="J554" s="86">
        <v>0</v>
      </c>
      <c r="K554" s="86">
        <v>0</v>
      </c>
      <c r="L554" s="86" t="s">
        <v>2848</v>
      </c>
      <c r="M554" s="86">
        <v>-2.2377031876715798E-3</v>
      </c>
      <c r="N554" s="86">
        <v>2.8431996605133851E-3</v>
      </c>
      <c r="O554" s="86">
        <v>-3.6259381060796958E-3</v>
      </c>
      <c r="P554" s="86">
        <v>-3.064112555888265E-2</v>
      </c>
      <c r="Q554" s="86">
        <v>-4.1142578917471417E-2</v>
      </c>
      <c r="R554" s="86">
        <v>1.7524219590958179E-2</v>
      </c>
      <c r="S554" s="86">
        <v>0.34755089239892789</v>
      </c>
      <c r="T554" s="86">
        <v>-3.064112555888265E-2</v>
      </c>
      <c r="U554" s="86">
        <v>9.8103689023016916E-2</v>
      </c>
      <c r="V554" s="86">
        <v>7.20459703510552E-2</v>
      </c>
      <c r="W554" s="86">
        <v>0.18955712562467689</v>
      </c>
      <c r="X554" s="86">
        <v>0.25642321016166281</v>
      </c>
      <c r="Y554" s="86">
        <v>0.28845080900130182</v>
      </c>
      <c r="AC554" s="86">
        <v>-2.7750206782464822E-2</v>
      </c>
      <c r="AD554" s="86">
        <v>-2.380952380952385E-2</v>
      </c>
      <c r="AE554" s="86">
        <v>-8.8175131653392483E-2</v>
      </c>
      <c r="AF554" s="86">
        <v>-5.2244625153169258E-2</v>
      </c>
      <c r="AG554" s="86">
        <v>-3.1149301825993621E-2</v>
      </c>
      <c r="AH554" s="86">
        <v>-2.6721866767030551E-2</v>
      </c>
      <c r="AI554" s="86">
        <v>-5.1571313456889693E-2</v>
      </c>
      <c r="AK554" s="86">
        <v>-8.8175131653392483E-2</v>
      </c>
      <c r="AL554" s="86">
        <v>-9.0405742142112389E-2</v>
      </c>
      <c r="AM554" s="86">
        <v>0.1649123179135461</v>
      </c>
      <c r="AN554" s="86">
        <v>-0.1051903053426958</v>
      </c>
      <c r="AP554" s="86">
        <v>3.8870355153419273E-2</v>
      </c>
      <c r="AQ554" s="86">
        <v>0.10532016709834641</v>
      </c>
      <c r="AR554" s="86">
        <v>-2.333489322969712</v>
      </c>
      <c r="AS554" s="86">
        <v>1.562991266158924</v>
      </c>
      <c r="AT554" s="86">
        <v>-2.0304360310102961E-2</v>
      </c>
      <c r="AU554" s="86">
        <v>-6.238486015742728E-3</v>
      </c>
      <c r="AV554" s="86">
        <v>-6.4507968631418722E-3</v>
      </c>
      <c r="AW554" s="86">
        <v>2.8431996605133851E-3</v>
      </c>
      <c r="BF554" s="86">
        <v>1.3467861808026621E-2</v>
      </c>
      <c r="BG554" s="86">
        <v>2.475555555555542E-2</v>
      </c>
      <c r="BH554" s="86">
        <v>-8.0235937025632253E-3</v>
      </c>
      <c r="BI554" s="86">
        <v>2.3565932144106409E-2</v>
      </c>
      <c r="BJ554" s="86">
        <v>2.498825338516086E-2</v>
      </c>
      <c r="BK554" s="86">
        <v>8.1263543923986159E-3</v>
      </c>
      <c r="BL554" s="86">
        <v>1.343474846017112E-2</v>
      </c>
      <c r="BM554" s="86">
        <v>2.977647250774984E-3</v>
      </c>
      <c r="BN554" s="86">
        <v>2.114336830121077E-3</v>
      </c>
      <c r="BO554" s="86">
        <v>-4.7066461089020351E-3</v>
      </c>
      <c r="BP554" s="86">
        <v>-4.6881369751323732E-3</v>
      </c>
      <c r="BQ554" s="86">
        <v>-3.6903395112353188E-4</v>
      </c>
    </row>
    <row r="555" spans="1:69" x14ac:dyDescent="0.25">
      <c r="A555" s="190">
        <v>611759</v>
      </c>
      <c r="B555" s="86" t="s">
        <v>2303</v>
      </c>
      <c r="D555" s="86">
        <v>20</v>
      </c>
      <c r="E555" s="86" t="s">
        <v>2304</v>
      </c>
      <c r="F555" s="86" t="s">
        <v>3228</v>
      </c>
      <c r="G555" s="86" t="s">
        <v>113</v>
      </c>
      <c r="H555" s="86" t="s">
        <v>2670</v>
      </c>
      <c r="J555" s="86">
        <v>0</v>
      </c>
      <c r="K555" s="86">
        <v>0</v>
      </c>
      <c r="L555" s="86" t="s">
        <v>2848</v>
      </c>
      <c r="M555" s="86">
        <v>7.6937167979482801E-3</v>
      </c>
      <c r="N555" s="86">
        <v>1.6538852443869659E-2</v>
      </c>
      <c r="O555" s="86">
        <v>6.309788385351256E-2</v>
      </c>
      <c r="P555" s="86">
        <v>1.382233689642476E-2</v>
      </c>
      <c r="Q555" s="86">
        <v>2.0877795304815819E-2</v>
      </c>
      <c r="R555" s="86">
        <v>4.5618703668504068E-2</v>
      </c>
      <c r="T555" s="86">
        <v>1.382233689642476E-2</v>
      </c>
      <c r="U555" s="86">
        <v>0.15594375798892199</v>
      </c>
      <c r="V555" s="86">
        <v>-6.1293870612938783E-2</v>
      </c>
      <c r="AC555" s="86">
        <v>-0.15863491468216759</v>
      </c>
      <c r="AD555" s="86">
        <v>-8.0179372197309348E-2</v>
      </c>
      <c r="AE555" s="86">
        <v>-0.15407064506390261</v>
      </c>
      <c r="AK555" s="86">
        <v>-0.1951569506726458</v>
      </c>
      <c r="AL555" s="86">
        <v>0.1993573813015759</v>
      </c>
      <c r="AM555" s="86">
        <v>6.4714591847507164E-2</v>
      </c>
      <c r="AN555" s="86">
        <v>5.024915589086576E-2</v>
      </c>
      <c r="AP555" s="86">
        <v>0.31896457429746389</v>
      </c>
      <c r="AQ555" s="86">
        <v>0.18274977296590661</v>
      </c>
      <c r="AR555" s="86">
        <v>0.62408048025892138</v>
      </c>
      <c r="AS555" s="86">
        <v>0.35248621223235349</v>
      </c>
      <c r="AT555" s="86">
        <v>-6.5610025801695504E-2</v>
      </c>
      <c r="AU555" s="86">
        <v>-3.1558185404340082E-3</v>
      </c>
      <c r="AV555" s="86">
        <v>4.5801526717557328E-2</v>
      </c>
      <c r="AW555" s="86">
        <v>1.6538852443869659E-2</v>
      </c>
      <c r="BF555" s="86">
        <v>7.1261184490839513E-2</v>
      </c>
      <c r="BG555" s="86">
        <v>4.7628517450531982E-2</v>
      </c>
      <c r="BH555" s="86">
        <v>-7.6879271070614541E-3</v>
      </c>
      <c r="BI555" s="86">
        <v>2.3912003825921069E-3</v>
      </c>
      <c r="BJ555" s="86">
        <v>7.2519083969466713E-3</v>
      </c>
      <c r="BK555" s="86">
        <v>3.6945812807881673E-2</v>
      </c>
      <c r="BL555" s="86">
        <v>1.6627078384798159E-2</v>
      </c>
      <c r="BM555" s="86">
        <v>-7.0183321351545702E-2</v>
      </c>
      <c r="BN555" s="86">
        <v>-9.2704180958547155E-4</v>
      </c>
      <c r="BO555" s="86">
        <v>-2.2640809130555991E-2</v>
      </c>
      <c r="BP555" s="86">
        <v>4.3482388683186317E-2</v>
      </c>
      <c r="BQ555" s="86">
        <v>-1.7740767559739409E-2</v>
      </c>
    </row>
    <row r="556" spans="1:69" x14ac:dyDescent="0.25">
      <c r="A556" s="190">
        <v>614509</v>
      </c>
      <c r="B556" s="86" t="s">
        <v>2303</v>
      </c>
      <c r="D556" s="86">
        <v>20</v>
      </c>
      <c r="E556" s="86" t="s">
        <v>2305</v>
      </c>
      <c r="F556" s="86" t="s">
        <v>3320</v>
      </c>
      <c r="G556" s="86" t="s">
        <v>110</v>
      </c>
      <c r="H556" s="86" t="s">
        <v>110</v>
      </c>
      <c r="J556" s="86">
        <v>0</v>
      </c>
      <c r="K556" s="86">
        <v>0</v>
      </c>
      <c r="L556" s="86" t="s">
        <v>2848</v>
      </c>
      <c r="M556" s="86">
        <v>8.0926825112872525E-3</v>
      </c>
      <c r="N556" s="86">
        <v>-1.771404470687465E-3</v>
      </c>
      <c r="O556" s="86">
        <v>4.8927495124977849E-2</v>
      </c>
      <c r="P556" s="86">
        <v>4.4299329332862618E-2</v>
      </c>
      <c r="Q556" s="86">
        <v>7.7483383410725581E-2</v>
      </c>
      <c r="R556" s="86">
        <v>0.20020283975659231</v>
      </c>
      <c r="T556" s="86">
        <v>4.4299329332862618E-2</v>
      </c>
      <c r="U556" s="86">
        <v>0.17442221991916251</v>
      </c>
      <c r="AC556" s="86">
        <v>-5.0881133379405627E-2</v>
      </c>
      <c r="AD556" s="86">
        <v>-2.5017304459606541E-2</v>
      </c>
      <c r="AE556" s="86">
        <v>-2.7945924132364759E-2</v>
      </c>
      <c r="AK556" s="86">
        <v>-5.0881133379405627E-2</v>
      </c>
      <c r="AL556" s="86">
        <v>0.150378196346582</v>
      </c>
      <c r="AM556" s="86">
        <v>0.1320658787654703</v>
      </c>
      <c r="AN556" s="86">
        <v>0.16743346827725089</v>
      </c>
      <c r="AP556" s="86">
        <v>0.13520911001933281</v>
      </c>
      <c r="AQ556" s="86">
        <v>7.2835025336681833E-2</v>
      </c>
      <c r="AR556" s="86">
        <v>1.1099871875252389</v>
      </c>
      <c r="AS556" s="86">
        <v>1.809130450191192</v>
      </c>
      <c r="AT556" s="86">
        <v>1.703141546064257E-2</v>
      </c>
      <c r="AU556" s="86">
        <v>-9.71800433839487E-3</v>
      </c>
      <c r="AV556" s="86">
        <v>5.0788867222123717E-2</v>
      </c>
      <c r="AW556" s="86">
        <v>-1.771404470687465E-3</v>
      </c>
      <c r="BF556" s="86">
        <v>7.2546377862992006E-3</v>
      </c>
      <c r="BG556" s="86">
        <v>3.6423500360119432E-2</v>
      </c>
      <c r="BH556" s="86">
        <v>-1.29057877494293E-2</v>
      </c>
      <c r="BI556" s="86">
        <v>1.5588856481947079E-2</v>
      </c>
      <c r="BJ556" s="86">
        <v>3.109526638938398E-2</v>
      </c>
      <c r="BK556" s="86">
        <v>3.1598155973876503E-2</v>
      </c>
      <c r="BL556" s="86">
        <v>4.6550600502737177E-4</v>
      </c>
      <c r="BM556" s="86">
        <v>3.070910106085956E-3</v>
      </c>
      <c r="BN556" s="86">
        <v>8.0770995869665629E-3</v>
      </c>
      <c r="BO556" s="86">
        <v>8.5586815988343279E-3</v>
      </c>
      <c r="BP556" s="86">
        <v>2.6270650898257749E-2</v>
      </c>
      <c r="BQ556" s="86">
        <v>-9.5271392360807283E-3</v>
      </c>
    </row>
    <row r="557" spans="1:69" x14ac:dyDescent="0.25">
      <c r="A557" s="190">
        <v>724918</v>
      </c>
      <c r="B557" s="86" t="s">
        <v>2303</v>
      </c>
      <c r="C557" s="86" t="s">
        <v>2306</v>
      </c>
      <c r="D557" s="86">
        <v>20</v>
      </c>
      <c r="E557" s="86" t="s">
        <v>2307</v>
      </c>
      <c r="F557" s="86" t="s">
        <v>3334</v>
      </c>
      <c r="G557" s="86" t="s">
        <v>113</v>
      </c>
      <c r="H557" s="86" t="s">
        <v>2674</v>
      </c>
      <c r="J557" s="86">
        <v>0</v>
      </c>
      <c r="K557" s="86">
        <v>0</v>
      </c>
      <c r="L557" s="86" t="s">
        <v>2848</v>
      </c>
      <c r="M557" s="86">
        <v>1.9091890097120421E-3</v>
      </c>
      <c r="N557" s="86">
        <v>1.6592268171481631E-2</v>
      </c>
      <c r="O557" s="86">
        <v>7.7197679607318159E-2</v>
      </c>
      <c r="P557" s="86">
        <v>-9.4378334017233279E-3</v>
      </c>
      <c r="Q557" s="86">
        <v>-3.9610496781646853E-3</v>
      </c>
      <c r="R557" s="86">
        <v>4.1055718475073499E-2</v>
      </c>
      <c r="T557" s="86">
        <v>-9.4378334017233279E-3</v>
      </c>
      <c r="U557" s="86">
        <v>0.2197197197197196</v>
      </c>
      <c r="AC557" s="86">
        <v>-0.199615481066622</v>
      </c>
      <c r="AD557" s="86">
        <v>-7.6780832931339374E-2</v>
      </c>
      <c r="AK557" s="86">
        <v>-0.2344287199168465</v>
      </c>
      <c r="AL557" s="86">
        <v>0.12762453526383369</v>
      </c>
      <c r="AM557" s="86">
        <v>0.18657688024525079</v>
      </c>
      <c r="AN557" s="86">
        <v>-3.3299559821643447E-2</v>
      </c>
      <c r="AP557" s="86">
        <v>0.40051769612696858</v>
      </c>
      <c r="AQ557" s="86">
        <v>0.21747000471599831</v>
      </c>
      <c r="AR557" s="86">
        <v>0.31790535076641768</v>
      </c>
      <c r="AS557" s="86">
        <v>0.85657359459796256</v>
      </c>
      <c r="AT557" s="86">
        <v>-8.4366023799753775E-2</v>
      </c>
      <c r="AU557" s="86">
        <v>-2.115263959845826E-2</v>
      </c>
      <c r="AV557" s="86">
        <v>5.9616242748772752E-2</v>
      </c>
      <c r="AW557" s="86">
        <v>1.6592268171481631E-2</v>
      </c>
      <c r="BF557" s="86">
        <v>6.4064064064063952E-2</v>
      </c>
      <c r="BG557" s="86">
        <v>8.5606773283160909E-2</v>
      </c>
      <c r="BH557" s="86">
        <v>6.845753899480167E-3</v>
      </c>
      <c r="BI557" s="86">
        <v>-5.3360874429813077E-3</v>
      </c>
      <c r="BJ557" s="86">
        <v>1.8689971445877029E-2</v>
      </c>
      <c r="BK557" s="86">
        <v>4.9095387751635133E-2</v>
      </c>
      <c r="BL557" s="86">
        <v>4.9388713464497691E-3</v>
      </c>
      <c r="BM557" s="86">
        <v>-7.4121817595874995E-2</v>
      </c>
      <c r="BN557" s="86">
        <v>1.570377717166727E-3</v>
      </c>
      <c r="BO557" s="86">
        <v>-2.417890741046369E-2</v>
      </c>
      <c r="BP557" s="86">
        <v>4.9894291754756903E-2</v>
      </c>
      <c r="BQ557" s="86">
        <v>-2.574558247381464E-2</v>
      </c>
    </row>
    <row r="558" spans="1:69" x14ac:dyDescent="0.25">
      <c r="A558" s="190">
        <v>787683</v>
      </c>
      <c r="B558" s="86" t="s">
        <v>2312</v>
      </c>
      <c r="C558" s="86" t="s">
        <v>2313</v>
      </c>
      <c r="D558" s="86">
        <v>2</v>
      </c>
      <c r="E558" s="86" t="s">
        <v>2314</v>
      </c>
      <c r="F558" s="86" t="s">
        <v>3335</v>
      </c>
      <c r="G558" s="86" t="s">
        <v>474</v>
      </c>
      <c r="H558" s="86" t="s">
        <v>209</v>
      </c>
      <c r="J558" s="86">
        <v>0</v>
      </c>
      <c r="K558" s="86">
        <v>0</v>
      </c>
      <c r="L558" s="86" t="s">
        <v>2848</v>
      </c>
      <c r="M558" s="86">
        <v>3.7252168525402807E-2</v>
      </c>
      <c r="N558" s="86">
        <v>1.0411165597887569E-2</v>
      </c>
      <c r="O558" s="86">
        <v>4.4940313645938978E-2</v>
      </c>
      <c r="P558" s="86">
        <v>3.5327767470624487E-2</v>
      </c>
      <c r="Q558" s="86">
        <v>-0.10814410334953729</v>
      </c>
      <c r="T558" s="86">
        <v>3.5327767470624487E-2</v>
      </c>
      <c r="AC558" s="86">
        <v>-5.4305319855382492E-2</v>
      </c>
      <c r="AD558" s="86">
        <v>-0.14080765143464399</v>
      </c>
      <c r="AK558" s="86">
        <v>-0.148711477151966</v>
      </c>
      <c r="AL558" s="86">
        <v>7.8658592318605169E-2</v>
      </c>
      <c r="AM558" s="86">
        <v>0.49893294672090849</v>
      </c>
      <c r="AN558" s="86">
        <v>0.13200802829982569</v>
      </c>
      <c r="AP558" s="86">
        <v>0.123499476155285</v>
      </c>
      <c r="AQ558" s="86">
        <v>0.2911238725867088</v>
      </c>
      <c r="AR558" s="86">
        <v>0.63450289968553519</v>
      </c>
      <c r="AS558" s="86">
        <v>1.7127936836714139</v>
      </c>
      <c r="AT558" s="86">
        <v>1.8784786641929511E-2</v>
      </c>
      <c r="AU558" s="86">
        <v>9.9400561499354279E-3</v>
      </c>
      <c r="AV558" s="86">
        <v>3.4173363501599267E-2</v>
      </c>
      <c r="AW558" s="86">
        <v>1.0411165597887569E-2</v>
      </c>
      <c r="BL558" s="86">
        <v>8.9444722361180506E-2</v>
      </c>
      <c r="BM558" s="86">
        <v>0.18036550647442379</v>
      </c>
      <c r="BN558" s="86">
        <v>0.1231862378459239</v>
      </c>
      <c r="BO558" s="86">
        <v>-2.4638742758207322E-3</v>
      </c>
      <c r="BP558" s="86">
        <v>-0.12890520694259011</v>
      </c>
      <c r="BQ558" s="86">
        <v>-1.9257012888551861E-2</v>
      </c>
    </row>
    <row r="559" spans="1:69" x14ac:dyDescent="0.25">
      <c r="A559" s="190">
        <v>349806</v>
      </c>
      <c r="B559" s="86" t="s">
        <v>2312</v>
      </c>
      <c r="C559" s="86" t="s">
        <v>2315</v>
      </c>
      <c r="D559" s="86">
        <v>2</v>
      </c>
      <c r="E559" s="86" t="s">
        <v>2316</v>
      </c>
      <c r="F559" s="86" t="s">
        <v>3336</v>
      </c>
      <c r="G559" s="86" t="s">
        <v>180</v>
      </c>
      <c r="H559" s="86" t="s">
        <v>180</v>
      </c>
      <c r="J559" s="86">
        <v>0</v>
      </c>
      <c r="K559" s="86">
        <v>0</v>
      </c>
      <c r="L559" s="86" t="s">
        <v>2848</v>
      </c>
      <c r="M559" s="86">
        <v>-6.6536203522505E-2</v>
      </c>
      <c r="N559" s="86">
        <v>-2.453987730061347E-2</v>
      </c>
      <c r="O559" s="86">
        <v>-6.9449863441279902E-2</v>
      </c>
      <c r="P559" s="86">
        <v>-8.4804297774366932E-2</v>
      </c>
      <c r="Q559" s="86">
        <v>-0.1140416047548293</v>
      </c>
      <c r="R559" s="86">
        <v>-0.24525316455696211</v>
      </c>
      <c r="S559" s="86">
        <v>-2.4938675388389338E-2</v>
      </c>
      <c r="T559" s="86">
        <v>-8.4804297774366932E-2</v>
      </c>
      <c r="U559" s="86">
        <v>7.5082508250825075E-2</v>
      </c>
      <c r="V559" s="86">
        <v>-8.6317376554843617E-2</v>
      </c>
      <c r="W559" s="86">
        <v>0.40593534711181772</v>
      </c>
      <c r="X559" s="86">
        <v>0.51080864691753392</v>
      </c>
      <c r="Y559" s="86">
        <v>0.23175542406311661</v>
      </c>
      <c r="AC559" s="86">
        <v>-8.1632653061224567E-2</v>
      </c>
      <c r="AD559" s="86">
        <v>-0.19838559453585849</v>
      </c>
      <c r="AE559" s="86">
        <v>-0.17729014280738409</v>
      </c>
      <c r="AF559" s="86">
        <v>-0.33906327852516199</v>
      </c>
      <c r="AG559" s="86">
        <v>-0.33303730017761979</v>
      </c>
      <c r="AH559" s="86">
        <v>-0.1108614232209737</v>
      </c>
      <c r="AI559" s="86">
        <v>-2.257114818449452E-2</v>
      </c>
      <c r="AK559" s="86">
        <v>-0.4277528649725959</v>
      </c>
      <c r="AL559" s="86">
        <v>-0.23095628856461889</v>
      </c>
      <c r="AM559" s="86">
        <v>0.24097383094027819</v>
      </c>
      <c r="AN559" s="86">
        <v>-0.27129810318283459</v>
      </c>
      <c r="AP559" s="86">
        <v>0.16995108395960551</v>
      </c>
      <c r="AQ559" s="86">
        <v>0.34918929829514972</v>
      </c>
      <c r="AR559" s="86">
        <v>-1.3607097981676679</v>
      </c>
      <c r="AS559" s="86">
        <v>0.68924224060388128</v>
      </c>
      <c r="AT559" s="86">
        <v>-4.4896392939370637E-2</v>
      </c>
      <c r="AU559" s="86">
        <v>4.33909200482121E-2</v>
      </c>
      <c r="AV559" s="86">
        <v>-4.6039797112758629E-2</v>
      </c>
      <c r="AW559" s="86">
        <v>-2.453987730061347E-2</v>
      </c>
      <c r="BF559" s="86">
        <v>-5.2392739273927291E-2</v>
      </c>
      <c r="BG559" s="86">
        <v>7.313887679582054E-2</v>
      </c>
      <c r="BH559" s="86">
        <v>1.6227180527383481E-2</v>
      </c>
      <c r="BI559" s="86">
        <v>0.28582834331337331</v>
      </c>
      <c r="BJ559" s="86">
        <v>-9.9658491151816242E-2</v>
      </c>
      <c r="BK559" s="86">
        <v>4.1379310344826781E-3</v>
      </c>
      <c r="BL559" s="86">
        <v>-8.5851648351648047E-3</v>
      </c>
      <c r="BM559" s="86">
        <v>-5.8538275025978533E-2</v>
      </c>
      <c r="BN559" s="86">
        <v>-3.7884203002144352E-2</v>
      </c>
      <c r="BO559" s="86">
        <v>-2.7860326894502241E-2</v>
      </c>
      <c r="BP559" s="86">
        <v>1.2609858616736689E-2</v>
      </c>
      <c r="BQ559" s="86">
        <v>-1.2130401819560269E-2</v>
      </c>
    </row>
    <row r="560" spans="1:69" x14ac:dyDescent="0.25">
      <c r="A560" s="190">
        <v>484847</v>
      </c>
      <c r="B560" s="86" t="s">
        <v>2312</v>
      </c>
      <c r="C560" s="86" t="s">
        <v>2317</v>
      </c>
      <c r="D560" s="86">
        <v>2</v>
      </c>
      <c r="E560" s="86" t="s">
        <v>2318</v>
      </c>
      <c r="F560" s="86" t="s">
        <v>3115</v>
      </c>
      <c r="G560" s="86" t="s">
        <v>180</v>
      </c>
      <c r="H560" s="86" t="s">
        <v>180</v>
      </c>
      <c r="J560" s="86">
        <v>0</v>
      </c>
      <c r="K560" s="86">
        <v>0</v>
      </c>
      <c r="L560" s="86" t="s">
        <v>2848</v>
      </c>
      <c r="M560" s="86">
        <v>-5.5549456581403089E-2</v>
      </c>
      <c r="N560" s="86">
        <v>8.912865017004723E-3</v>
      </c>
      <c r="O560" s="86">
        <v>-4.1021067885408602E-2</v>
      </c>
      <c r="P560" s="86">
        <v>-0.2307073236162033</v>
      </c>
      <c r="Q560" s="86">
        <v>-0.25791425860433032</v>
      </c>
      <c r="R560" s="86">
        <v>-0.41276450511945401</v>
      </c>
      <c r="S560" s="86">
        <v>-0.13206214689265541</v>
      </c>
      <c r="T560" s="86">
        <v>-0.2307073236162033</v>
      </c>
      <c r="U560" s="86">
        <v>-0.14776710867245851</v>
      </c>
      <c r="V560" s="86">
        <v>0.14592611998952049</v>
      </c>
      <c r="W560" s="86">
        <v>0.301397886123423</v>
      </c>
      <c r="AC560" s="86">
        <v>-0.2295363480251861</v>
      </c>
      <c r="AD560" s="86">
        <v>-0.28408103229257209</v>
      </c>
      <c r="AE560" s="86">
        <v>-0.21865588159366661</v>
      </c>
      <c r="AF560" s="86">
        <v>-0.12043453830305299</v>
      </c>
      <c r="AG560" s="86">
        <v>-0.178679530836171</v>
      </c>
      <c r="AK560" s="86">
        <v>-0.46005214949521972</v>
      </c>
      <c r="AL560" s="86">
        <v>-0.52558628805155305</v>
      </c>
      <c r="AM560" s="86">
        <v>-9.1199766553055062E-3</v>
      </c>
      <c r="AN560" s="86">
        <v>-0.60809186484053757</v>
      </c>
      <c r="AP560" s="86">
        <v>0.3828237826227478</v>
      </c>
      <c r="AQ560" s="86">
        <v>0.24510432454175629</v>
      </c>
      <c r="AR560" s="86">
        <v>-1.3736975823109081</v>
      </c>
      <c r="AS560" s="86">
        <v>-3.8423611094357803E-2</v>
      </c>
      <c r="AT560" s="86">
        <v>-0.16310471251006001</v>
      </c>
      <c r="AU560" s="86">
        <v>-6.3254621220215745E-2</v>
      </c>
      <c r="AV560" s="86">
        <v>-4.949281016609075E-2</v>
      </c>
      <c r="AW560" s="86">
        <v>8.912865017004723E-3</v>
      </c>
      <c r="BF560" s="86">
        <v>0.10006096631611031</v>
      </c>
      <c r="BG560" s="86">
        <v>2.5285763768617912E-2</v>
      </c>
      <c r="BH560" s="86">
        <v>-1.2162162162162151E-2</v>
      </c>
      <c r="BI560" s="86">
        <v>-7.2229822161422708E-2</v>
      </c>
      <c r="BJ560" s="86">
        <v>-4.2170451194338043E-2</v>
      </c>
      <c r="BK560" s="86">
        <v>1.8318965517241329E-2</v>
      </c>
      <c r="BL560" s="86">
        <v>1.526832955404389E-2</v>
      </c>
      <c r="BM560" s="86">
        <v>-0.1255211435378201</v>
      </c>
      <c r="BN560" s="86">
        <v>-5.1697341513292423E-2</v>
      </c>
      <c r="BO560" s="86">
        <v>-2.6136461657896959E-2</v>
      </c>
      <c r="BP560" s="86">
        <v>5.2878653675819447E-2</v>
      </c>
      <c r="BQ560" s="86">
        <v>-4.6469986357435163E-2</v>
      </c>
    </row>
    <row r="561" spans="1:69" x14ac:dyDescent="0.25">
      <c r="A561" s="190">
        <v>634498</v>
      </c>
      <c r="B561" s="86" t="s">
        <v>2319</v>
      </c>
      <c r="C561" s="86" t="s">
        <v>2320</v>
      </c>
      <c r="E561" s="86" t="s">
        <v>2321</v>
      </c>
      <c r="F561" s="86" t="s">
        <v>3337</v>
      </c>
      <c r="G561" s="86" t="s">
        <v>180</v>
      </c>
      <c r="H561" s="86" t="s">
        <v>180</v>
      </c>
      <c r="J561" s="86">
        <v>0</v>
      </c>
      <c r="K561" s="86">
        <v>0</v>
      </c>
      <c r="L561" s="86" t="s">
        <v>2848</v>
      </c>
      <c r="M561" s="86">
        <v>1.3075839871253381E-2</v>
      </c>
      <c r="N561" s="86">
        <v>1.327967806841057E-2</v>
      </c>
      <c r="O561" s="86">
        <v>3.3131603241358221E-2</v>
      </c>
      <c r="P561" s="86">
        <v>-2.6389560173996959E-2</v>
      </c>
      <c r="Q561" s="86">
        <v>-5.2582071300912303E-2</v>
      </c>
      <c r="R561" s="86">
        <v>-0.111816578483245</v>
      </c>
      <c r="T561" s="86">
        <v>-2.6389560173996959E-2</v>
      </c>
      <c r="U561" s="86">
        <v>-6.2528318985047515E-2</v>
      </c>
      <c r="V561" s="86">
        <v>0.1046046046046045</v>
      </c>
      <c r="AC561" s="86">
        <v>-0.1433077074709245</v>
      </c>
      <c r="AD561" s="86">
        <v>-0.13481110919441081</v>
      </c>
      <c r="AE561" s="86">
        <v>-6.7369914014715065E-2</v>
      </c>
      <c r="AK561" s="86">
        <v>-0.25030188028290501</v>
      </c>
      <c r="AL561" s="86">
        <v>1.439300429205881E-2</v>
      </c>
      <c r="AM561" s="86">
        <v>1.228946775483308E-2</v>
      </c>
      <c r="AN561" s="86">
        <v>-9.1094669725338751E-2</v>
      </c>
      <c r="AP561" s="86">
        <v>0.29536890541619709</v>
      </c>
      <c r="AQ561" s="86">
        <v>0.1345166885867029</v>
      </c>
      <c r="AR561" s="86">
        <v>4.7720621382827781E-2</v>
      </c>
      <c r="AS561" s="86">
        <v>8.9146196597544483E-2</v>
      </c>
      <c r="AT561" s="86">
        <v>-5.9835669405509877E-2</v>
      </c>
      <c r="AU561" s="86">
        <v>-2.2311330454451991E-2</v>
      </c>
      <c r="AV561" s="86">
        <v>1.9591753000307799E-2</v>
      </c>
      <c r="AW561" s="86">
        <v>1.327967806841057E-2</v>
      </c>
      <c r="BF561" s="86">
        <v>5.0657000453103729E-2</v>
      </c>
      <c r="BG561" s="86">
        <v>-1.466275659824035E-2</v>
      </c>
      <c r="BH561" s="86">
        <v>-7.7030812324930809E-3</v>
      </c>
      <c r="BI561" s="86">
        <v>-7.3218066337331633E-3</v>
      </c>
      <c r="BJ561" s="86">
        <v>-1.1019283746556471E-2</v>
      </c>
      <c r="BK561" s="86">
        <v>-2.5159493215921591E-3</v>
      </c>
      <c r="BL561" s="86">
        <v>3.7834429330689812E-3</v>
      </c>
      <c r="BM561" s="86">
        <v>-5.7794130844476377E-2</v>
      </c>
      <c r="BN561" s="86">
        <v>-8.6721372622157178E-3</v>
      </c>
      <c r="BO561" s="86">
        <v>-2.690245508418776E-2</v>
      </c>
      <c r="BP561" s="86">
        <v>9.4731754470758212E-3</v>
      </c>
      <c r="BQ561" s="86">
        <v>6.9106482382712553E-3</v>
      </c>
    </row>
    <row r="562" spans="1:69" x14ac:dyDescent="0.25">
      <c r="A562" s="190">
        <v>773393</v>
      </c>
      <c r="B562" s="86" t="s">
        <v>2322</v>
      </c>
      <c r="C562" s="86" t="s">
        <v>2323</v>
      </c>
      <c r="E562" s="86" t="s">
        <v>2324</v>
      </c>
      <c r="F562" s="86" t="s">
        <v>3338</v>
      </c>
      <c r="G562" s="86" t="s">
        <v>474</v>
      </c>
      <c r="H562" s="86" t="s">
        <v>209</v>
      </c>
      <c r="J562" s="86">
        <v>0</v>
      </c>
      <c r="K562" s="86">
        <v>0</v>
      </c>
      <c r="L562" s="86" t="s">
        <v>2848</v>
      </c>
      <c r="AC562" s="86">
        <v>-2.7785707488819009E-2</v>
      </c>
      <c r="AD562" s="86">
        <v>-5.446000737191295E-2</v>
      </c>
      <c r="AK562" s="86">
        <v>-5.8514559528197473E-2</v>
      </c>
      <c r="AL562" s="86">
        <v>0.31309799580885223</v>
      </c>
      <c r="AM562" s="86">
        <v>9.7964129432651204E-2</v>
      </c>
      <c r="AP562" s="86">
        <v>0.13824903315716491</v>
      </c>
      <c r="AQ562" s="86">
        <v>0.10152729502520449</v>
      </c>
      <c r="AR562" s="86">
        <v>2.2625849315330919</v>
      </c>
      <c r="AS562" s="86">
        <v>0.96197099331734437</v>
      </c>
      <c r="AT562" s="86">
        <v>-2.778570748881903E-2</v>
      </c>
      <c r="BJ562" s="86">
        <v>0</v>
      </c>
      <c r="BK562" s="86">
        <v>6.0000000000000053E-3</v>
      </c>
      <c r="BL562" s="86">
        <v>4.1749502982107327E-2</v>
      </c>
      <c r="BM562" s="86">
        <v>-6.6793893129771797E-3</v>
      </c>
      <c r="BN562" s="86">
        <v>9.596928982724684E-4</v>
      </c>
      <c r="BO562" s="86">
        <v>1.7257909875359578E-2</v>
      </c>
      <c r="BP562" s="86">
        <v>2.2808671065033041E-2</v>
      </c>
      <c r="BQ562" s="86">
        <v>-1.7115600448933791E-2</v>
      </c>
    </row>
    <row r="563" spans="1:69" x14ac:dyDescent="0.25">
      <c r="A563" s="190">
        <v>602862</v>
      </c>
      <c r="B563" s="86" t="s">
        <v>2325</v>
      </c>
      <c r="C563" s="86" t="s">
        <v>2326</v>
      </c>
      <c r="E563" s="86" t="s">
        <v>2444</v>
      </c>
      <c r="F563" s="86" t="s">
        <v>3339</v>
      </c>
      <c r="G563" s="86" t="s">
        <v>1861</v>
      </c>
      <c r="H563" s="86" t="s">
        <v>2445</v>
      </c>
      <c r="I563" s="86" t="s">
        <v>2329</v>
      </c>
      <c r="J563" s="86">
        <v>0</v>
      </c>
      <c r="K563" s="86">
        <v>0</v>
      </c>
      <c r="L563" s="86" t="s">
        <v>2848</v>
      </c>
      <c r="M563" s="86">
        <v>3.1520882584710201E-3</v>
      </c>
      <c r="N563" s="86">
        <v>9.616337860612667E-3</v>
      </c>
      <c r="O563" s="86">
        <v>1.8094571628511469E-2</v>
      </c>
      <c r="P563" s="86">
        <v>-1.6988416988417021E-2</v>
      </c>
      <c r="Q563" s="86">
        <v>-1.5467904098994571E-2</v>
      </c>
      <c r="R563" s="86">
        <v>-1.2604227263913191E-2</v>
      </c>
      <c r="T563" s="86">
        <v>-1.6988416988417021E-2</v>
      </c>
      <c r="U563" s="86">
        <v>6.4092029580936849E-2</v>
      </c>
      <c r="V563" s="86">
        <v>-9.0603399962637776E-2</v>
      </c>
      <c r="AC563" s="86">
        <v>-7.9548798430603293E-2</v>
      </c>
      <c r="AD563" s="86">
        <v>-6.7319461444308448E-2</v>
      </c>
      <c r="AE563" s="86">
        <v>-0.14303247734138971</v>
      </c>
      <c r="AF563" s="86">
        <v>-5.6573845611561542E-2</v>
      </c>
      <c r="AK563" s="86">
        <v>-0.20012336975678541</v>
      </c>
      <c r="AL563" s="86">
        <v>6.4669143321898206E-3</v>
      </c>
      <c r="AM563" s="86">
        <v>1.4960336933536491E-2</v>
      </c>
      <c r="AN563" s="86">
        <v>-5.9359448933748338E-2</v>
      </c>
      <c r="AP563" s="86">
        <v>0.14740850919649179</v>
      </c>
      <c r="AQ563" s="86">
        <v>0.1261732422058984</v>
      </c>
      <c r="AR563" s="86">
        <v>4.1850350277502453E-2</v>
      </c>
      <c r="AS563" s="86">
        <v>0.11620942831267631</v>
      </c>
      <c r="AT563" s="86">
        <v>-5.3378378378378437E-2</v>
      </c>
      <c r="AU563" s="86">
        <v>1.458142143366992E-2</v>
      </c>
      <c r="AV563" s="86">
        <v>8.397480755773179E-3</v>
      </c>
      <c r="AW563" s="86">
        <v>9.616337860612667E-3</v>
      </c>
      <c r="BF563" s="86">
        <v>5.1663927691043547E-2</v>
      </c>
      <c r="BG563" s="86">
        <v>2.4416446918644752E-3</v>
      </c>
      <c r="BH563" s="86">
        <v>-4.871395167574954E-4</v>
      </c>
      <c r="BI563" s="86">
        <v>-1.140462033336587E-2</v>
      </c>
      <c r="BJ563" s="86">
        <v>-2.3663971603233862E-3</v>
      </c>
      <c r="BK563" s="86">
        <v>2.4115437833563961E-2</v>
      </c>
      <c r="BL563" s="86">
        <v>1.8336228527311201E-2</v>
      </c>
      <c r="BM563" s="86">
        <v>-3.1652767247914992E-2</v>
      </c>
      <c r="BN563" s="86">
        <v>-1.288290867449193E-2</v>
      </c>
      <c r="BO563" s="86">
        <v>-1.092420726991505E-2</v>
      </c>
      <c r="BP563" s="86">
        <v>3.225491154335014E-3</v>
      </c>
      <c r="BQ563" s="86">
        <v>1.062904628466699E-3</v>
      </c>
    </row>
    <row r="564" spans="1:69" x14ac:dyDescent="0.25">
      <c r="A564" s="190">
        <v>725506</v>
      </c>
      <c r="B564" s="86" t="s">
        <v>2325</v>
      </c>
      <c r="C564" s="86" t="s">
        <v>2326</v>
      </c>
      <c r="E564" s="86" t="s">
        <v>2327</v>
      </c>
      <c r="F564" s="86" t="s">
        <v>3340</v>
      </c>
      <c r="G564" s="86" t="s">
        <v>111</v>
      </c>
      <c r="H564" s="86" t="s">
        <v>2328</v>
      </c>
      <c r="I564" s="86" t="s">
        <v>2329</v>
      </c>
      <c r="J564" s="86">
        <v>0</v>
      </c>
      <c r="K564" s="86">
        <v>0</v>
      </c>
      <c r="L564" s="86" t="s">
        <v>2848</v>
      </c>
      <c r="M564" s="86">
        <v>1.287257019438459E-2</v>
      </c>
      <c r="N564" s="86">
        <v>3.509372592656268E-3</v>
      </c>
      <c r="O564" s="86">
        <v>2.7429673122425721E-2</v>
      </c>
      <c r="P564" s="86">
        <v>4.9973132724341777E-2</v>
      </c>
      <c r="Q564" s="86">
        <v>9.5905776780706775E-2</v>
      </c>
      <c r="R564" s="86">
        <v>0.16471289489370181</v>
      </c>
      <c r="T564" s="86">
        <v>4.9973132724341777E-2</v>
      </c>
      <c r="U564" s="86">
        <v>0.1127055306427502</v>
      </c>
      <c r="AC564" s="86">
        <v>-2.0144628099173442E-2</v>
      </c>
      <c r="AD564" s="86">
        <v>-2.5368328617426009E-2</v>
      </c>
      <c r="AK564" s="86">
        <v>-2.5368328617426009E-2</v>
      </c>
      <c r="AL564" s="86">
        <v>0.20254180407425479</v>
      </c>
      <c r="AM564" s="86">
        <v>0.1321861756640863</v>
      </c>
      <c r="AN564" s="86">
        <v>0.19024503758000069</v>
      </c>
      <c r="AP564" s="86">
        <v>5.8761425150647903E-2</v>
      </c>
      <c r="AQ564" s="86">
        <v>5.1928256390878898E-2</v>
      </c>
      <c r="AR564" s="86">
        <v>3.4417815253344428</v>
      </c>
      <c r="AS564" s="86">
        <v>2.539818746905202</v>
      </c>
      <c r="AT564" s="86">
        <v>2.4628336020060759E-2</v>
      </c>
      <c r="AU564" s="86">
        <v>1.529586574600139E-2</v>
      </c>
      <c r="AV564" s="86">
        <v>2.383664884760317E-2</v>
      </c>
      <c r="AW564" s="86">
        <v>3.509372592656268E-3</v>
      </c>
      <c r="BF564" s="86">
        <v>1.4648729446935739E-2</v>
      </c>
      <c r="BG564" s="86">
        <v>2.946375957570968E-4</v>
      </c>
      <c r="BH564" s="86">
        <v>-5.8910162002945299E-3</v>
      </c>
      <c r="BI564" s="86">
        <v>-5.1358024691356974E-3</v>
      </c>
      <c r="BJ564" s="86">
        <v>1.7770276978059881E-2</v>
      </c>
      <c r="BK564" s="86">
        <v>1.6094420600858639E-2</v>
      </c>
      <c r="BL564" s="86">
        <v>7.6797542478641567E-3</v>
      </c>
      <c r="BM564" s="86">
        <v>1.3527674573687641E-2</v>
      </c>
      <c r="BN564" s="86">
        <v>-6.9618490671120581E-3</v>
      </c>
      <c r="BO564" s="86">
        <v>1.4862591138530499E-2</v>
      </c>
      <c r="BP564" s="86">
        <v>6.6316662061340903E-3</v>
      </c>
      <c r="BQ564" s="86">
        <v>9.7666847531201473E-3</v>
      </c>
    </row>
    <row r="565" spans="1:69" x14ac:dyDescent="0.25">
      <c r="A565" s="190">
        <v>615717</v>
      </c>
      <c r="B565" s="86" t="s">
        <v>2384</v>
      </c>
      <c r="E565" s="86" t="s">
        <v>2385</v>
      </c>
      <c r="F565" s="86" t="s">
        <v>3341</v>
      </c>
      <c r="G565" s="86" t="s">
        <v>1972</v>
      </c>
      <c r="H565" s="86" t="s">
        <v>425</v>
      </c>
      <c r="J565" s="86">
        <v>0</v>
      </c>
      <c r="K565" s="86">
        <v>0</v>
      </c>
      <c r="L565" s="86" t="s">
        <v>2848</v>
      </c>
      <c r="U565" s="86">
        <v>6.6548007515079499E-2</v>
      </c>
      <c r="V565" s="86">
        <v>1.1300000000000089E-2</v>
      </c>
      <c r="AC565" s="86">
        <v>-3.3014042592764678E-2</v>
      </c>
      <c r="AD565" s="86">
        <v>-4.6239501745778304E-3</v>
      </c>
      <c r="AK565" s="86">
        <v>-3.5972557018357082E-2</v>
      </c>
      <c r="AL565" s="86">
        <v>-0.15650136818314511</v>
      </c>
      <c r="AM565" s="86">
        <v>3.8763343800976457E-2</v>
      </c>
      <c r="AP565" s="86">
        <v>3.6614069436288317E-2</v>
      </c>
      <c r="AQ565" s="86">
        <v>2.5067115424359531E-2</v>
      </c>
      <c r="AR565" s="86">
        <v>-4.2824844980539947</v>
      </c>
      <c r="AS565" s="86">
        <v>1.5345015396212891</v>
      </c>
      <c r="AT565" s="86">
        <v>-2.419803448915259E-2</v>
      </c>
      <c r="AU565" s="86">
        <v>-1.206650831353917E-2</v>
      </c>
      <c r="BF565" s="86">
        <v>4.8452486898051816E-3</v>
      </c>
      <c r="BG565" s="86">
        <v>1.1415075772485791E-2</v>
      </c>
      <c r="BH565" s="86">
        <v>1.099435687877004E-2</v>
      </c>
      <c r="BI565" s="86">
        <v>5.677990568761393E-3</v>
      </c>
      <c r="BJ565" s="86">
        <v>8.0382775119616223E-3</v>
      </c>
      <c r="BK565" s="86">
        <v>3.7972280235427651E-3</v>
      </c>
      <c r="BL565" s="86">
        <v>2.1751465859658481E-3</v>
      </c>
      <c r="BM565" s="86">
        <v>-4.62395017457784E-3</v>
      </c>
      <c r="BN565" s="86">
        <v>9.4375235938088942E-3</v>
      </c>
      <c r="BO565" s="86">
        <v>-3.7397157816021492E-4</v>
      </c>
      <c r="BP565" s="86">
        <v>3.6475869809202699E-3</v>
      </c>
      <c r="BQ565" s="86">
        <v>5.1253378063553789E-3</v>
      </c>
    </row>
    <row r="566" spans="1:69" x14ac:dyDescent="0.25">
      <c r="A566" s="190">
        <v>608244</v>
      </c>
      <c r="B566" s="86" t="s">
        <v>2384</v>
      </c>
      <c r="E566" s="86" t="s">
        <v>2386</v>
      </c>
      <c r="F566" s="86" t="s">
        <v>3342</v>
      </c>
      <c r="G566" s="86" t="s">
        <v>515</v>
      </c>
      <c r="H566" s="86" t="s">
        <v>515</v>
      </c>
      <c r="J566" s="86">
        <v>0</v>
      </c>
      <c r="K566" s="86">
        <v>0</v>
      </c>
      <c r="L566" s="86" t="s">
        <v>2848</v>
      </c>
      <c r="U566" s="86">
        <v>5.8135145337863132E-2</v>
      </c>
      <c r="V566" s="86">
        <v>4.3221423648715167E-2</v>
      </c>
      <c r="AD566" s="86">
        <v>-3.8885288399222121E-3</v>
      </c>
      <c r="AE566" s="86">
        <v>-9.8314606741572597E-3</v>
      </c>
      <c r="AF566" s="86">
        <v>-3.283582089552099E-3</v>
      </c>
      <c r="AK566" s="86">
        <v>-9.8314606741572597E-3</v>
      </c>
      <c r="AM566" s="86">
        <v>5.1551328910953709E-2</v>
      </c>
      <c r="AQ566" s="86">
        <v>1.3535857265803711E-2</v>
      </c>
      <c r="AS566" s="86">
        <v>3.7864991715009988</v>
      </c>
      <c r="BF566" s="86">
        <v>2.5481313703283881E-3</v>
      </c>
      <c r="BG566" s="86">
        <v>1.6756095264991E-2</v>
      </c>
      <c r="BH566" s="86">
        <v>4.6292009999060468E-4</v>
      </c>
      <c r="BI566" s="86">
        <v>1.1475106422357941E-2</v>
      </c>
      <c r="BJ566" s="86">
        <v>2.1043000914913179E-3</v>
      </c>
      <c r="BK566" s="86">
        <v>6.5735414954808391E-3</v>
      </c>
      <c r="BL566" s="86">
        <v>2.9931972789114521E-3</v>
      </c>
      <c r="BM566" s="86">
        <v>5.6068005064209281E-3</v>
      </c>
      <c r="BN566" s="86">
        <v>2.962829951517421E-3</v>
      </c>
      <c r="BO566" s="86">
        <v>2.5064900187985462E-3</v>
      </c>
      <c r="BP566" s="86">
        <v>3.571747477455478E-4</v>
      </c>
      <c r="BQ566" s="86">
        <v>2.234736748011112E-3</v>
      </c>
    </row>
    <row r="567" spans="1:69" x14ac:dyDescent="0.25">
      <c r="A567" s="190">
        <v>697239</v>
      </c>
      <c r="B567" s="86" t="s">
        <v>2387</v>
      </c>
      <c r="C567" s="86" t="s">
        <v>2388</v>
      </c>
      <c r="E567" s="86" t="s">
        <v>2389</v>
      </c>
      <c r="F567" s="86" t="s">
        <v>3279</v>
      </c>
      <c r="G567" s="86" t="s">
        <v>474</v>
      </c>
      <c r="H567" s="86" t="s">
        <v>367</v>
      </c>
      <c r="J567" s="86">
        <v>0</v>
      </c>
      <c r="K567" s="86">
        <v>0</v>
      </c>
      <c r="L567" s="86" t="s">
        <v>2848</v>
      </c>
      <c r="M567" s="86">
        <v>-2.3324661343858688E-3</v>
      </c>
      <c r="N567" s="86">
        <v>-8.9839187853735236E-4</v>
      </c>
      <c r="O567" s="86">
        <v>-6.3438170121514759E-3</v>
      </c>
      <c r="P567" s="86">
        <v>-1.6159439806084921E-3</v>
      </c>
      <c r="Q567" s="86">
        <v>1.09080992637034E-2</v>
      </c>
      <c r="R567" s="86">
        <v>8.2335766423357715E-2</v>
      </c>
      <c r="T567" s="86">
        <v>-1.6159439806084921E-3</v>
      </c>
      <c r="U567" s="86">
        <v>9.7546556310966537E-2</v>
      </c>
      <c r="AC567" s="86">
        <v>-1.133827336844938E-2</v>
      </c>
      <c r="AD567" s="86">
        <v>-1.561471169222082E-2</v>
      </c>
      <c r="AE567" s="86">
        <v>-3.8988303508947458E-3</v>
      </c>
      <c r="AK567" s="86">
        <v>-1.561471169222082E-2</v>
      </c>
      <c r="AL567" s="86">
        <v>-1.154207419022057E-2</v>
      </c>
      <c r="AM567" s="86">
        <v>6.5459238727670899E-2</v>
      </c>
      <c r="AN567" s="86">
        <v>-5.759248100958847E-3</v>
      </c>
      <c r="AP567" s="86">
        <v>2.6951034211567349E-2</v>
      </c>
      <c r="AQ567" s="86">
        <v>4.2703179104378632E-2</v>
      </c>
      <c r="AR567" s="86">
        <v>-0.43931118508139128</v>
      </c>
      <c r="AS567" s="86">
        <v>1.52591501396104</v>
      </c>
      <c r="AT567" s="86">
        <v>2.064817308555789E-3</v>
      </c>
      <c r="AU567" s="86">
        <v>3.493997491488932E-3</v>
      </c>
      <c r="AV567" s="86">
        <v>-5.4503216583273728E-3</v>
      </c>
      <c r="AW567" s="86">
        <v>-8.9839187853735236E-4</v>
      </c>
      <c r="BF567" s="86">
        <v>-3.1530200019704861E-3</v>
      </c>
      <c r="BG567" s="86">
        <v>-5.4363941880004596E-3</v>
      </c>
      <c r="BH567" s="86">
        <v>2.8821307891075291E-2</v>
      </c>
      <c r="BI567" s="86">
        <v>1.091576506955194E-2</v>
      </c>
      <c r="BJ567" s="86">
        <v>7.6445293836597816E-3</v>
      </c>
      <c r="BK567" s="86">
        <v>2.9682313892840369E-2</v>
      </c>
      <c r="BL567" s="86">
        <v>-5.9863694971451498E-3</v>
      </c>
      <c r="BM567" s="86">
        <v>2.2514592791624159E-2</v>
      </c>
      <c r="BN567" s="86">
        <v>-4.5244774228575526E-3</v>
      </c>
      <c r="BO567" s="86">
        <v>6.3630579038265189E-4</v>
      </c>
      <c r="BP567" s="86">
        <v>1.099200581395343E-2</v>
      </c>
      <c r="BQ567" s="86">
        <v>-3.488996242619447E-3</v>
      </c>
    </row>
    <row r="568" spans="1:69" x14ac:dyDescent="0.25">
      <c r="A568" s="190">
        <v>713371</v>
      </c>
      <c r="B568" s="86" t="s">
        <v>2390</v>
      </c>
      <c r="E568" s="86" t="s">
        <v>2391</v>
      </c>
      <c r="F568" s="86" t="s">
        <v>3343</v>
      </c>
      <c r="G568" s="86" t="s">
        <v>474</v>
      </c>
      <c r="H568" s="86" t="s">
        <v>209</v>
      </c>
      <c r="J568" s="86">
        <v>0</v>
      </c>
      <c r="K568" s="86">
        <v>0</v>
      </c>
      <c r="L568" s="86" t="s">
        <v>2848</v>
      </c>
      <c r="M568" s="86">
        <v>1.2307692307692349E-2</v>
      </c>
      <c r="N568" s="86">
        <v>5.3475935828877219E-3</v>
      </c>
      <c r="O568" s="86">
        <v>3.2156862745098103E-2</v>
      </c>
      <c r="P568" s="86">
        <v>0.1031014249790445</v>
      </c>
      <c r="Q568" s="86">
        <v>0.21067157313707449</v>
      </c>
      <c r="R568" s="86">
        <v>0.24268177525967899</v>
      </c>
      <c r="T568" s="86">
        <v>0.1031014249790445</v>
      </c>
      <c r="U568" s="86">
        <v>0.22484599589322379</v>
      </c>
      <c r="AC568" s="86">
        <v>-1.066447908121421E-2</v>
      </c>
      <c r="AD568" s="86">
        <v>-7.5046904315197061E-2</v>
      </c>
      <c r="AE568" s="86">
        <v>-4.7904191616766512E-2</v>
      </c>
      <c r="AK568" s="86">
        <v>-7.5046904315197061E-2</v>
      </c>
      <c r="AL568" s="86">
        <v>0.41408680091441558</v>
      </c>
      <c r="AM568" s="86">
        <v>0.21141514732139249</v>
      </c>
      <c r="AN568" s="86">
        <v>0.41970469979724617</v>
      </c>
      <c r="AP568" s="86">
        <v>8.4123328622155838E-2</v>
      </c>
      <c r="AQ568" s="86">
        <v>0.13295899726548671</v>
      </c>
      <c r="AR568" s="86">
        <v>4.9188375103954511</v>
      </c>
      <c r="AS568" s="86">
        <v>1.5878378678759919</v>
      </c>
      <c r="AT568" s="86">
        <v>1.341156747694883E-2</v>
      </c>
      <c r="AU568" s="86">
        <v>3.1430934656741183E-2</v>
      </c>
      <c r="AV568" s="86">
        <v>2.666666666666662E-2</v>
      </c>
      <c r="AW568" s="86">
        <v>5.3475935828877219E-3</v>
      </c>
      <c r="BF568" s="86">
        <v>5.544147843942504E-2</v>
      </c>
      <c r="BG568" s="86">
        <v>-1.5564202334630409E-2</v>
      </c>
      <c r="BH568" s="86">
        <v>-6.9169960474309011E-3</v>
      </c>
      <c r="BI568" s="86">
        <v>8.8557213930348544E-2</v>
      </c>
      <c r="BJ568" s="86">
        <v>3.2906764168189939E-2</v>
      </c>
      <c r="BK568" s="86">
        <v>-4.3362831858407058E-2</v>
      </c>
      <c r="BL568" s="86">
        <v>0</v>
      </c>
      <c r="BM568" s="86">
        <v>2.682701202590199E-2</v>
      </c>
      <c r="BN568" s="86">
        <v>-5.4894784995425114E-3</v>
      </c>
      <c r="BO568" s="86">
        <v>9.1996320147194277E-2</v>
      </c>
      <c r="BP568" s="86">
        <v>-2.0219039595619211E-2</v>
      </c>
      <c r="BQ568" s="86">
        <v>0</v>
      </c>
    </row>
    <row r="569" spans="1:69" x14ac:dyDescent="0.25">
      <c r="A569" s="190">
        <v>648564</v>
      </c>
      <c r="B569" s="86" t="s">
        <v>2392</v>
      </c>
      <c r="C569" s="86" t="s">
        <v>2393</v>
      </c>
      <c r="E569" s="86" t="s">
        <v>2394</v>
      </c>
      <c r="F569" s="86" t="s">
        <v>3344</v>
      </c>
      <c r="G569" s="86" t="s">
        <v>474</v>
      </c>
      <c r="H569" s="86" t="s">
        <v>367</v>
      </c>
      <c r="J569" s="86">
        <v>0</v>
      </c>
      <c r="K569" s="86">
        <v>0</v>
      </c>
      <c r="L569" s="86" t="s">
        <v>2848</v>
      </c>
      <c r="M569" s="86">
        <v>1.189614982718434E-2</v>
      </c>
      <c r="N569" s="86">
        <v>-9.5230537258950143E-4</v>
      </c>
      <c r="O569" s="86">
        <v>4.8209825145711697E-2</v>
      </c>
      <c r="P569" s="86">
        <v>1.5078213191420661E-2</v>
      </c>
      <c r="Q569" s="86">
        <v>2.960660832583617E-2</v>
      </c>
      <c r="R569" s="86">
        <v>5.1010185339789522E-2</v>
      </c>
      <c r="T569" s="86">
        <v>1.5078213191420661E-2</v>
      </c>
      <c r="U569" s="86">
        <v>6.181506849315066E-2</v>
      </c>
      <c r="V569" s="86">
        <v>0.1679999999999999</v>
      </c>
      <c r="AC569" s="86">
        <v>-2.322738386308084E-2</v>
      </c>
      <c r="AD569" s="86">
        <v>-3.365810451727197E-2</v>
      </c>
      <c r="AE569" s="86">
        <v>-5.0761421319797002E-2</v>
      </c>
      <c r="AK569" s="86">
        <v>-5.0761421319797002E-2</v>
      </c>
      <c r="AL569" s="86">
        <v>0.1149911082926087</v>
      </c>
      <c r="AM569" s="86">
        <v>0.1115539150912188</v>
      </c>
      <c r="AN569" s="86">
        <v>5.4902990113995243E-2</v>
      </c>
      <c r="AP569" s="86">
        <v>6.2007956533541159E-2</v>
      </c>
      <c r="AQ569" s="86">
        <v>6.4282213660620854E-2</v>
      </c>
      <c r="AR569" s="86">
        <v>1.849654433332873</v>
      </c>
      <c r="AS569" s="86">
        <v>1.7307446674155511</v>
      </c>
      <c r="AT569" s="86">
        <v>-1.644895984518624E-2</v>
      </c>
      <c r="AU569" s="86">
        <v>-1.7461878996556931E-2</v>
      </c>
      <c r="AV569" s="86">
        <v>4.9208992506244657E-2</v>
      </c>
      <c r="AW569" s="86">
        <v>-9.5230537258950143E-4</v>
      </c>
      <c r="BF569" s="86">
        <v>7.7054794520559078E-4</v>
      </c>
      <c r="BG569" s="86">
        <v>-1.539909316451427E-3</v>
      </c>
      <c r="BH569" s="86">
        <v>1.636535001285222E-2</v>
      </c>
      <c r="BI569" s="86">
        <v>2.2508851795650209E-2</v>
      </c>
      <c r="BJ569" s="86">
        <v>1.739632286256065E-2</v>
      </c>
      <c r="BK569" s="86">
        <v>3.8897893030793722E-3</v>
      </c>
      <c r="BL569" s="86">
        <v>-1.792056829189537E-2</v>
      </c>
      <c r="BM569" s="86">
        <v>-6.0003287851387874E-3</v>
      </c>
      <c r="BN569" s="86">
        <v>-6.0157710755224247E-3</v>
      </c>
      <c r="BO569" s="86">
        <v>-1.6193669747280429E-2</v>
      </c>
      <c r="BP569" s="86">
        <v>1.8372267021365071E-2</v>
      </c>
      <c r="BQ569" s="86">
        <v>4.6172539489672806E-3</v>
      </c>
    </row>
    <row r="570" spans="1:69" x14ac:dyDescent="0.25">
      <c r="A570" s="190">
        <v>529438</v>
      </c>
      <c r="B570" s="86" t="s">
        <v>2395</v>
      </c>
      <c r="C570" s="86" t="s">
        <v>2396</v>
      </c>
      <c r="E570" s="86" t="s">
        <v>2397</v>
      </c>
      <c r="F570" s="86" t="s">
        <v>3255</v>
      </c>
      <c r="G570" s="86" t="s">
        <v>474</v>
      </c>
      <c r="H570" s="86" t="s">
        <v>367</v>
      </c>
      <c r="J570" s="86">
        <v>0</v>
      </c>
      <c r="K570" s="86">
        <v>0</v>
      </c>
      <c r="L570" s="86" t="s">
        <v>2848</v>
      </c>
      <c r="M570" s="86">
        <v>4.317555722514399E-2</v>
      </c>
      <c r="N570" s="86">
        <v>-1.293838862559238E-2</v>
      </c>
      <c r="O570" s="86">
        <v>-4.0170245325427123E-3</v>
      </c>
      <c r="P570" s="86">
        <v>-1.096970272580489E-2</v>
      </c>
      <c r="Q570" s="86">
        <v>-1.587676605396204E-2</v>
      </c>
      <c r="R570" s="86">
        <v>1.4318414259971711E-2</v>
      </c>
      <c r="S570" s="86">
        <v>0.63734276729559736</v>
      </c>
      <c r="T570" s="86">
        <v>-1.096970272580489E-2</v>
      </c>
      <c r="U570" s="86">
        <v>6.3696519674698138E-2</v>
      </c>
      <c r="V570" s="86">
        <v>0.25871057985757878</v>
      </c>
      <c r="W570" s="86">
        <v>0.57279999999999998</v>
      </c>
      <c r="AC570" s="86">
        <v>-5.660823134716246E-2</v>
      </c>
      <c r="AD570" s="86">
        <v>-5.9065800949704483E-2</v>
      </c>
      <c r="AE570" s="86">
        <v>-5.9346194051126108E-2</v>
      </c>
      <c r="AF570" s="86">
        <v>-2.1807689726900611E-2</v>
      </c>
      <c r="AK570" s="86">
        <v>-7.7306851658272391E-2</v>
      </c>
      <c r="AL570" s="86">
        <v>-2.6360490558393509E-2</v>
      </c>
      <c r="AM570" s="86">
        <v>0.24860355693959679</v>
      </c>
      <c r="AN570" s="86">
        <v>-3.8628123942853088E-2</v>
      </c>
      <c r="AP570" s="86">
        <v>0.1489995560953658</v>
      </c>
      <c r="AQ570" s="86">
        <v>0.1003789614592685</v>
      </c>
      <c r="AR570" s="86">
        <v>-0.1789153460951475</v>
      </c>
      <c r="AS570" s="86">
        <v>2.4736830979459921</v>
      </c>
      <c r="AT570" s="86">
        <v>0</v>
      </c>
      <c r="AU570" s="86">
        <v>1.9944914046918778E-3</v>
      </c>
      <c r="AV570" s="86">
        <v>9.0383051982210194E-3</v>
      </c>
      <c r="AW570" s="86">
        <v>-1.293838862559238E-2</v>
      </c>
      <c r="BF570" s="86">
        <v>1.3789968176996631E-2</v>
      </c>
      <c r="BG570" s="86">
        <v>-1.0463378176382989E-3</v>
      </c>
      <c r="BH570" s="86">
        <v>1.7856252182153701E-2</v>
      </c>
      <c r="BI570" s="86">
        <v>-3.9153231734208933E-2</v>
      </c>
      <c r="BJ570" s="86">
        <v>3.3200734394124742E-2</v>
      </c>
      <c r="BK570" s="86">
        <v>5.1878177600078963E-2</v>
      </c>
      <c r="BL570" s="86">
        <v>-2.266541529798205E-2</v>
      </c>
      <c r="BM570" s="86">
        <v>2.4199356604407859E-2</v>
      </c>
      <c r="BN570" s="86">
        <v>-1.0786831660051569E-2</v>
      </c>
      <c r="BO570" s="86">
        <v>-1.6852341389728021E-2</v>
      </c>
      <c r="BP570" s="86">
        <v>-1.008306525183655E-2</v>
      </c>
      <c r="BQ570" s="86">
        <v>1.931361634154594E-2</v>
      </c>
    </row>
    <row r="571" spans="1:69" x14ac:dyDescent="0.25">
      <c r="A571" s="190">
        <v>807597</v>
      </c>
      <c r="B571" s="86" t="s">
        <v>450</v>
      </c>
      <c r="E571" s="86" t="s">
        <v>2398</v>
      </c>
      <c r="F571" s="86" t="s">
        <v>3345</v>
      </c>
      <c r="G571" s="86" t="s">
        <v>113</v>
      </c>
      <c r="H571" s="86" t="s">
        <v>2399</v>
      </c>
      <c r="J571" s="86">
        <v>0</v>
      </c>
      <c r="K571" s="86">
        <v>0</v>
      </c>
      <c r="L571" s="86" t="s">
        <v>2848</v>
      </c>
      <c r="M571" s="86">
        <v>5.7843590930128919E-4</v>
      </c>
      <c r="N571" s="86">
        <v>2.3187034189045219E-2</v>
      </c>
      <c r="O571" s="86">
        <v>5.411334552102387E-2</v>
      </c>
      <c r="P571" s="86">
        <v>-0.22221223021582739</v>
      </c>
      <c r="Q571" s="86">
        <v>-0.13492698539707951</v>
      </c>
      <c r="T571" s="86">
        <v>-0.22221223021582739</v>
      </c>
      <c r="AC571" s="86">
        <v>-0.32119624141669678</v>
      </c>
      <c r="AD571" s="86">
        <v>-3.2399999999999977E-2</v>
      </c>
      <c r="AK571" s="86">
        <v>-0.32437050359712238</v>
      </c>
      <c r="AL571" s="86">
        <v>-0.58809120546960569</v>
      </c>
      <c r="AM571" s="86">
        <v>-0.1736579188565669</v>
      </c>
      <c r="AN571" s="86">
        <v>-0.59241494665182615</v>
      </c>
      <c r="AP571" s="86">
        <v>0.50208968899712225</v>
      </c>
      <c r="AQ571" s="86">
        <v>0.35286422983557569</v>
      </c>
      <c r="AR571" s="86">
        <v>-1.1718803133226861</v>
      </c>
      <c r="AS571" s="86">
        <v>-0.49298206147462809</v>
      </c>
      <c r="AT571" s="86">
        <v>-7.8956834532374232E-2</v>
      </c>
      <c r="AU571" s="86">
        <v>-0.20523335286076941</v>
      </c>
      <c r="AV571" s="86">
        <v>3.0225472273004431E-2</v>
      </c>
      <c r="AW571" s="86">
        <v>2.3187034189045219E-2</v>
      </c>
      <c r="BO571" s="86">
        <v>1.6601660166016611E-2</v>
      </c>
      <c r="BP571" s="86">
        <v>6.6109198229218125E-2</v>
      </c>
      <c r="BQ571" s="86">
        <v>1.7755811825004741E-2</v>
      </c>
    </row>
    <row r="572" spans="1:69" x14ac:dyDescent="0.25">
      <c r="A572" s="190">
        <v>573109</v>
      </c>
      <c r="B572" s="86" t="s">
        <v>2248</v>
      </c>
      <c r="C572" s="86" t="s">
        <v>1577</v>
      </c>
      <c r="D572" s="86" t="s">
        <v>2378</v>
      </c>
      <c r="E572" s="86" t="s">
        <v>2400</v>
      </c>
      <c r="F572" s="86" t="s">
        <v>3144</v>
      </c>
      <c r="G572" s="86" t="s">
        <v>113</v>
      </c>
      <c r="H572" s="86" t="s">
        <v>91</v>
      </c>
      <c r="I572" s="86" t="s">
        <v>2379</v>
      </c>
      <c r="J572" s="86">
        <v>0</v>
      </c>
      <c r="K572" s="86">
        <v>0</v>
      </c>
      <c r="L572" s="86" t="s">
        <v>2848</v>
      </c>
      <c r="M572" s="86">
        <v>8.1556565303508854E-4</v>
      </c>
      <c r="N572" s="86">
        <v>9.5193324715008298E-3</v>
      </c>
      <c r="O572" s="86">
        <v>7.8610817787163612E-3</v>
      </c>
      <c r="P572" s="86">
        <v>9.163533834586568E-3</v>
      </c>
      <c r="Q572" s="86">
        <v>-3.8612199216564003E-2</v>
      </c>
      <c r="R572" s="86">
        <v>-7.7534364261168442E-2</v>
      </c>
      <c r="T572" s="86">
        <v>9.163533834586568E-3</v>
      </c>
      <c r="U572" s="86">
        <v>-8.9649551752242207E-3</v>
      </c>
      <c r="V572" s="86">
        <v>-0.13911997594467271</v>
      </c>
      <c r="AC572" s="86">
        <v>-6.6303690260133039E-2</v>
      </c>
      <c r="AD572" s="86">
        <v>-0.12817551963048501</v>
      </c>
      <c r="AE572" s="86">
        <v>-0.19259333600963471</v>
      </c>
      <c r="AF572" s="86">
        <v>-4.2434715821812713E-2</v>
      </c>
      <c r="AK572" s="86">
        <v>-0.25912058371735791</v>
      </c>
      <c r="AL572" s="86">
        <v>0.1956835054642769</v>
      </c>
      <c r="AM572" s="86">
        <v>-4.2542470696092398E-2</v>
      </c>
      <c r="AN572" s="86">
        <v>3.3114337875868698E-2</v>
      </c>
      <c r="AP572" s="86">
        <v>0.18935128209217819</v>
      </c>
      <c r="AQ572" s="86">
        <v>0.1389586650231675</v>
      </c>
      <c r="AR572" s="86">
        <v>1.031868845655499</v>
      </c>
      <c r="AS572" s="86">
        <v>-0.30829518459595279</v>
      </c>
      <c r="AT572" s="86">
        <v>-3.4069548872180389E-2</v>
      </c>
      <c r="AU572" s="86">
        <v>2.3716857212356949E-2</v>
      </c>
      <c r="AV572" s="86">
        <v>-1.6426141030153609E-3</v>
      </c>
      <c r="AW572" s="86">
        <v>9.5193324715008298E-3</v>
      </c>
      <c r="BF572" s="86">
        <v>6.4384678076609525E-2</v>
      </c>
      <c r="BG572" s="86">
        <v>3.2815576460292211E-3</v>
      </c>
      <c r="BH572" s="86">
        <v>3.379851722633997E-3</v>
      </c>
      <c r="BI572" s="86">
        <v>4.3464087797457918E-3</v>
      </c>
      <c r="BJ572" s="86">
        <v>-2.3693605972087028E-2</v>
      </c>
      <c r="BK572" s="86">
        <v>1.241134751773054E-2</v>
      </c>
      <c r="BL572" s="86">
        <v>3.2070928196147097E-2</v>
      </c>
      <c r="BM572" s="86">
        <v>-5.8224626153356662E-2</v>
      </c>
      <c r="BN572" s="86">
        <v>-2.007019083132278E-2</v>
      </c>
      <c r="BO572" s="86">
        <v>-2.1376608841634059E-2</v>
      </c>
      <c r="BP572" s="86">
        <v>9.6065873741995045E-3</v>
      </c>
      <c r="BQ572" s="86">
        <v>-2.7866605756053039E-2</v>
      </c>
    </row>
    <row r="573" spans="1:69" x14ac:dyDescent="0.25">
      <c r="A573" s="190">
        <v>649784</v>
      </c>
      <c r="B573" s="86" t="s">
        <v>2248</v>
      </c>
      <c r="C573" s="86" t="s">
        <v>1577</v>
      </c>
      <c r="D573" s="86" t="s">
        <v>2378</v>
      </c>
      <c r="E573" s="86" t="s">
        <v>2401</v>
      </c>
      <c r="F573" s="86" t="s">
        <v>3346</v>
      </c>
      <c r="G573" s="86" t="s">
        <v>113</v>
      </c>
      <c r="H573" s="86" t="s">
        <v>2674</v>
      </c>
      <c r="I573" s="86" t="s">
        <v>2379</v>
      </c>
      <c r="J573" s="86">
        <v>0</v>
      </c>
      <c r="K573" s="86">
        <v>0</v>
      </c>
      <c r="L573" s="86" t="s">
        <v>2848</v>
      </c>
      <c r="M573" s="86">
        <v>-1.2060301507537671E-2</v>
      </c>
      <c r="N573" s="86">
        <v>1.0277492291880691E-2</v>
      </c>
      <c r="O573" s="86">
        <v>3.3467671280883238E-2</v>
      </c>
      <c r="P573" s="86">
        <v>-2.1992894603281021E-3</v>
      </c>
      <c r="Q573" s="86">
        <v>2.582833289851294E-2</v>
      </c>
      <c r="R573" s="86">
        <v>5.2744310575635778E-2</v>
      </c>
      <c r="T573" s="86">
        <v>-2.1992894603281021E-3</v>
      </c>
      <c r="U573" s="86">
        <v>0.17514910536779321</v>
      </c>
      <c r="V573" s="86">
        <v>6.0000000000000053E-3</v>
      </c>
      <c r="AC573" s="86">
        <v>-0.18453105968331299</v>
      </c>
      <c r="AD573" s="86">
        <v>-8.2987551867219983E-2</v>
      </c>
      <c r="AE573" s="86">
        <v>-0.1419698314108252</v>
      </c>
      <c r="AK573" s="86">
        <v>-0.23165833265021721</v>
      </c>
      <c r="AL573" s="86">
        <v>0.2174622468108203</v>
      </c>
      <c r="AM573" s="86">
        <v>0.1007591100508889</v>
      </c>
      <c r="AN573" s="86">
        <v>-7.8324206573762156E-3</v>
      </c>
      <c r="AP573" s="86">
        <v>0.41689002864858149</v>
      </c>
      <c r="AQ573" s="86">
        <v>0.21332488616914089</v>
      </c>
      <c r="AR573" s="86">
        <v>0.52091538607042909</v>
      </c>
      <c r="AS573" s="86">
        <v>0.47093096012625091</v>
      </c>
      <c r="AT573" s="86">
        <v>-7.9597360852647459E-2</v>
      </c>
      <c r="AU573" s="86">
        <v>1.3693594338755499E-2</v>
      </c>
      <c r="AV573" s="86">
        <v>2.295426669002976E-2</v>
      </c>
      <c r="AW573" s="86">
        <v>1.0277492291880691E-2</v>
      </c>
      <c r="BF573" s="86">
        <v>6.918489065606348E-2</v>
      </c>
      <c r="BG573" s="86">
        <v>3.3934548159167077E-2</v>
      </c>
      <c r="BH573" s="86">
        <v>-4.9455984174086032E-3</v>
      </c>
      <c r="BI573" s="86">
        <v>1.1205494306886001E-2</v>
      </c>
      <c r="BJ573" s="86">
        <v>4.3789097408399869E-3</v>
      </c>
      <c r="BK573" s="86">
        <v>5.0716255894652777E-2</v>
      </c>
      <c r="BL573" s="86">
        <v>-2.2609873825048869E-2</v>
      </c>
      <c r="BM573" s="86">
        <v>-6.1774389187315808E-2</v>
      </c>
      <c r="BN573" s="86">
        <v>8.3304103823218512E-3</v>
      </c>
      <c r="BO573" s="86">
        <v>-1.8871206191842571E-2</v>
      </c>
      <c r="BP573" s="86">
        <v>6.6300301365006087E-2</v>
      </c>
      <c r="BQ573" s="86">
        <v>-3.0904172473153579E-2</v>
      </c>
    </row>
    <row r="574" spans="1:69" x14ac:dyDescent="0.25">
      <c r="A574" s="190">
        <v>650133</v>
      </c>
      <c r="B574" s="86" t="s">
        <v>2248</v>
      </c>
      <c r="C574" s="86" t="s">
        <v>1577</v>
      </c>
      <c r="D574" s="86" t="s">
        <v>2378</v>
      </c>
      <c r="E574" s="86" t="s">
        <v>2402</v>
      </c>
      <c r="F574" s="86" t="s">
        <v>3347</v>
      </c>
      <c r="G574" s="86" t="s">
        <v>113</v>
      </c>
      <c r="H574" s="86" t="s">
        <v>2403</v>
      </c>
      <c r="I574" s="86" t="s">
        <v>2379</v>
      </c>
      <c r="J574" s="86">
        <v>0</v>
      </c>
      <c r="K574" s="86">
        <v>0</v>
      </c>
      <c r="L574" s="86" t="s">
        <v>2848</v>
      </c>
      <c r="M574" s="86">
        <v>-3.114694027116061E-3</v>
      </c>
      <c r="N574" s="86">
        <v>1.068078387666027E-2</v>
      </c>
      <c r="O574" s="86">
        <v>6.4566621013500303E-2</v>
      </c>
      <c r="P574" s="86">
        <v>-3.8607650852548692E-2</v>
      </c>
      <c r="Q574" s="86">
        <v>7.2195483154386952E-3</v>
      </c>
      <c r="R574" s="86">
        <v>6.4254278728606451E-2</v>
      </c>
      <c r="T574" s="86">
        <v>-3.8607650852548692E-2</v>
      </c>
      <c r="U574" s="86">
        <v>0.1099235144145909</v>
      </c>
      <c r="AC574" s="86">
        <v>-0.19909747292418781</v>
      </c>
      <c r="AD574" s="86">
        <v>-8.5397948997186737E-2</v>
      </c>
      <c r="AE574" s="86">
        <v>-3.9999999999995589E-4</v>
      </c>
      <c r="AK574" s="86">
        <v>-0.2376943561549695</v>
      </c>
      <c r="AL574" s="86">
        <v>1.410329342397709E-3</v>
      </c>
      <c r="AM574" s="86">
        <v>5.1270151429165578E-2</v>
      </c>
      <c r="AN574" s="86">
        <v>-0.1311777498769722</v>
      </c>
      <c r="AP574" s="86">
        <v>0.37973461136217312</v>
      </c>
      <c r="AQ574" s="86">
        <v>0.15142979376203641</v>
      </c>
      <c r="AR574" s="86">
        <v>2.9297112264134611E-3</v>
      </c>
      <c r="AS574" s="86">
        <v>0.33660704128563762</v>
      </c>
      <c r="AT574" s="86">
        <v>-8.0925876844244127E-2</v>
      </c>
      <c r="AU574" s="86">
        <v>-5.1619725079304013E-2</v>
      </c>
      <c r="AV574" s="86">
        <v>5.3316376442966051E-2</v>
      </c>
      <c r="AW574" s="86">
        <v>1.068078387666027E-2</v>
      </c>
      <c r="BF574" s="86">
        <v>-9.8058442831949755E-5</v>
      </c>
      <c r="BG574" s="86">
        <v>0</v>
      </c>
      <c r="BH574" s="86">
        <v>2.7459056585268371E-3</v>
      </c>
      <c r="BI574" s="86">
        <v>4.8899755501219389E-4</v>
      </c>
      <c r="BJ574" s="86">
        <v>1.955034213101392E-4</v>
      </c>
      <c r="BK574" s="86">
        <v>7.6915559030492631E-2</v>
      </c>
      <c r="BL574" s="86">
        <v>-2.6408930029948371E-2</v>
      </c>
      <c r="BM574" s="86">
        <v>-6.0589112602535411E-2</v>
      </c>
      <c r="BN574" s="86">
        <v>1.322329550783086E-2</v>
      </c>
      <c r="BO574" s="86">
        <v>-1.397630507219561E-2</v>
      </c>
      <c r="BP574" s="86">
        <v>7.2655589974655266E-2</v>
      </c>
      <c r="BQ574" s="86">
        <v>-2.7660853878532791E-2</v>
      </c>
    </row>
    <row r="575" spans="1:69" x14ac:dyDescent="0.25">
      <c r="A575" s="190">
        <v>692973</v>
      </c>
      <c r="B575" s="86" t="s">
        <v>2248</v>
      </c>
      <c r="C575" s="86" t="s">
        <v>2404</v>
      </c>
      <c r="E575" s="86" t="s">
        <v>2405</v>
      </c>
      <c r="F575" s="86" t="s">
        <v>3348</v>
      </c>
      <c r="G575" s="86" t="s">
        <v>1232</v>
      </c>
      <c r="H575" s="86" t="s">
        <v>2406</v>
      </c>
      <c r="J575" s="86">
        <v>0</v>
      </c>
      <c r="K575" s="86">
        <v>0</v>
      </c>
      <c r="L575" s="86" t="s">
        <v>2848</v>
      </c>
      <c r="M575" s="86">
        <v>1.7238407171205061E-4</v>
      </c>
      <c r="N575" s="86">
        <v>1.4867937729578619E-2</v>
      </c>
      <c r="O575" s="86">
        <v>6.2442776048342807E-2</v>
      </c>
      <c r="P575" s="86">
        <v>1.540077003850193E-2</v>
      </c>
      <c r="Q575" s="86">
        <v>2.6357686184326878E-2</v>
      </c>
      <c r="R575" s="86">
        <v>9.3067068575734657E-2</v>
      </c>
      <c r="T575" s="86">
        <v>1.540077003850193E-2</v>
      </c>
      <c r="U575" s="86">
        <v>0.20944015239707919</v>
      </c>
      <c r="AC575" s="86">
        <v>-0.19476224526278149</v>
      </c>
      <c r="AD575" s="86">
        <v>-7.9394097675633282E-2</v>
      </c>
      <c r="AE575" s="86">
        <v>-0.13418283618109861</v>
      </c>
      <c r="AK575" s="86">
        <v>-0.22729222060210991</v>
      </c>
      <c r="AL575" s="86">
        <v>0.27081271062964762</v>
      </c>
      <c r="AM575" s="86">
        <v>0.11622988898352141</v>
      </c>
      <c r="AN575" s="86">
        <v>5.6100664268058598E-2</v>
      </c>
      <c r="AP575" s="86">
        <v>0.41692329429354491</v>
      </c>
      <c r="AQ575" s="86">
        <v>0.21626078231479109</v>
      </c>
      <c r="AR575" s="86">
        <v>0.64883612343989805</v>
      </c>
      <c r="AS575" s="86">
        <v>0.53607533993998713</v>
      </c>
      <c r="AT575" s="86">
        <v>-9.2579628981449225E-2</v>
      </c>
      <c r="AU575" s="86">
        <v>2.9122468659594999E-2</v>
      </c>
      <c r="AV575" s="86">
        <v>4.687786119758286E-2</v>
      </c>
      <c r="AW575" s="86">
        <v>1.4867937729578619E-2</v>
      </c>
      <c r="BF575" s="86">
        <v>5.3868134194094752E-2</v>
      </c>
      <c r="BG575" s="86">
        <v>5.312311709178541E-2</v>
      </c>
      <c r="BH575" s="86">
        <v>8.868122437303505E-3</v>
      </c>
      <c r="BI575" s="86">
        <v>1.332703213610587E-2</v>
      </c>
      <c r="BJ575" s="86">
        <v>1.5483630258371409E-2</v>
      </c>
      <c r="BK575" s="86">
        <v>5.5111600992008958E-2</v>
      </c>
      <c r="BL575" s="86">
        <v>-2.8641072516758181E-2</v>
      </c>
      <c r="BM575" s="86">
        <v>-5.224950708012166E-2</v>
      </c>
      <c r="BN575" s="86">
        <v>1.6269662921348349E-2</v>
      </c>
      <c r="BO575" s="86">
        <v>-1.919334866442601E-2</v>
      </c>
      <c r="BP575" s="86">
        <v>3.8957525475696642E-2</v>
      </c>
      <c r="BQ575" s="86">
        <v>-1.9813019984561201E-2</v>
      </c>
    </row>
    <row r="576" spans="1:69" x14ac:dyDescent="0.25">
      <c r="A576" s="190">
        <v>399582</v>
      </c>
      <c r="B576" s="86" t="s">
        <v>2407</v>
      </c>
      <c r="C576" s="86" t="s">
        <v>2408</v>
      </c>
      <c r="E576" s="86" t="s">
        <v>2409</v>
      </c>
      <c r="F576" s="86" t="s">
        <v>2917</v>
      </c>
      <c r="G576" s="86" t="s">
        <v>180</v>
      </c>
      <c r="H576" s="86" t="s">
        <v>180</v>
      </c>
      <c r="J576" s="86">
        <v>0</v>
      </c>
      <c r="K576" s="86">
        <v>0</v>
      </c>
      <c r="L576" s="86" t="s">
        <v>2848</v>
      </c>
      <c r="U576" s="86">
        <v>5.2363299351251058E-2</v>
      </c>
      <c r="V576" s="86">
        <v>1.409774436090205E-2</v>
      </c>
      <c r="W576" s="86">
        <v>0.15526601520086869</v>
      </c>
      <c r="X576" s="86">
        <v>0.41149425287356339</v>
      </c>
      <c r="Y576" s="86">
        <v>0.33572159672466739</v>
      </c>
      <c r="AC576" s="86">
        <v>-5.8849754792688218E-2</v>
      </c>
      <c r="AD576" s="86">
        <v>-9.7051597051597091E-2</v>
      </c>
      <c r="AE576" s="86">
        <v>-0.11813567143516369</v>
      </c>
      <c r="AF576" s="86">
        <v>-4.7641289117234878E-2</v>
      </c>
      <c r="AG576" s="86">
        <v>-0.14335664335664319</v>
      </c>
      <c r="AH576" s="86">
        <v>-0.1127413127413127</v>
      </c>
      <c r="AI576" s="86">
        <v>-2.6946107784431159E-2</v>
      </c>
      <c r="AK576" s="86">
        <v>-0.14335664335664319</v>
      </c>
      <c r="AL576" s="86">
        <v>-0.29360955615214468</v>
      </c>
      <c r="AM576" s="86">
        <v>0.1599143701353698</v>
      </c>
      <c r="AP576" s="86">
        <v>0.1135504121440556</v>
      </c>
      <c r="AQ576" s="86">
        <v>0.1306886311637101</v>
      </c>
      <c r="AR576" s="86">
        <v>-2.5883426329418491</v>
      </c>
      <c r="AS576" s="86">
        <v>1.221349953133952</v>
      </c>
      <c r="AT576" s="86">
        <v>-3.03830911492734E-2</v>
      </c>
      <c r="AU576" s="86">
        <v>2.6793823796548599E-2</v>
      </c>
      <c r="AV576" s="86">
        <v>-5.7344508160563912E-3</v>
      </c>
      <c r="BF576" s="86">
        <v>4.4022242817423729E-2</v>
      </c>
      <c r="BG576" s="86">
        <v>1.7754105636928589E-2</v>
      </c>
      <c r="BH576" s="86">
        <v>2.006105538595726E-2</v>
      </c>
      <c r="BI576" s="86">
        <v>1.881145788798633E-2</v>
      </c>
      <c r="BJ576" s="86">
        <v>-1.5946286193873171E-2</v>
      </c>
      <c r="BK576" s="86">
        <v>1.279317697228133E-2</v>
      </c>
      <c r="BL576" s="86">
        <v>2.7789473684210361E-2</v>
      </c>
      <c r="BM576" s="86">
        <v>-3.809913969684553E-2</v>
      </c>
      <c r="BN576" s="86">
        <v>3.7894736842105652E-3</v>
      </c>
      <c r="BO576" s="86">
        <v>-3.6073825503355687E-2</v>
      </c>
      <c r="BP576" s="86">
        <v>8.7032201914705176E-4</v>
      </c>
      <c r="BQ576" s="86">
        <v>7.9893475366177302E-3</v>
      </c>
    </row>
    <row r="577" spans="1:69" x14ac:dyDescent="0.25">
      <c r="A577" s="190">
        <v>765507</v>
      </c>
      <c r="B577" s="86" t="s">
        <v>2410</v>
      </c>
      <c r="E577" s="86" t="s">
        <v>2411</v>
      </c>
      <c r="F577" s="86" t="s">
        <v>3349</v>
      </c>
      <c r="G577" s="86" t="s">
        <v>474</v>
      </c>
      <c r="H577" s="86" t="s">
        <v>367</v>
      </c>
      <c r="I577" s="86" t="s">
        <v>2412</v>
      </c>
      <c r="J577" s="86">
        <v>0</v>
      </c>
      <c r="K577" s="86">
        <v>0</v>
      </c>
      <c r="L577" s="86" t="s">
        <v>2848</v>
      </c>
      <c r="AC577" s="86">
        <v>-2.15676959619952E-2</v>
      </c>
      <c r="AD577" s="86">
        <v>-2.680144672169148E-2</v>
      </c>
      <c r="AK577" s="86">
        <v>-4.4978206436056753E-2</v>
      </c>
      <c r="AL577" s="86">
        <v>-0.1320188629978957</v>
      </c>
      <c r="AM577" s="86">
        <v>3.3920150282807933E-2</v>
      </c>
      <c r="AP577" s="86">
        <v>4.9094646661935332E-2</v>
      </c>
      <c r="AQ577" s="86">
        <v>5.9312087897241177E-2</v>
      </c>
      <c r="AR577" s="86">
        <v>-2.6951345733773708</v>
      </c>
      <c r="AS577" s="86">
        <v>0.566871524614456</v>
      </c>
      <c r="AT577" s="86">
        <v>2.8585040495472391E-3</v>
      </c>
      <c r="BI577" s="86">
        <v>-1.48029605921185E-2</v>
      </c>
      <c r="BJ577" s="86">
        <v>-5.4822335025380697E-3</v>
      </c>
      <c r="BK577" s="86">
        <v>1.6945692119232358E-2</v>
      </c>
      <c r="BL577" s="86">
        <v>3.8847620959646667E-2</v>
      </c>
      <c r="BM577" s="86">
        <v>2.1837858730312298E-2</v>
      </c>
      <c r="BN577" s="86">
        <v>4.5743091859598017E-3</v>
      </c>
      <c r="BO577" s="86">
        <v>-2.1280550134745949E-2</v>
      </c>
      <c r="BP577" s="86">
        <v>-3.6080516521076471E-3</v>
      </c>
      <c r="BQ577" s="86">
        <v>-1.906720254229366E-2</v>
      </c>
    </row>
    <row r="578" spans="1:69" x14ac:dyDescent="0.25">
      <c r="A578" s="190">
        <v>773036</v>
      </c>
      <c r="B578" s="86" t="s">
        <v>2413</v>
      </c>
      <c r="C578" s="86" t="s">
        <v>470</v>
      </c>
      <c r="D578" s="86" t="s">
        <v>2649</v>
      </c>
      <c r="E578" s="86" t="s">
        <v>2414</v>
      </c>
      <c r="F578" s="86" t="s">
        <v>3350</v>
      </c>
      <c r="G578" s="86" t="s">
        <v>110</v>
      </c>
      <c r="H578" s="86" t="s">
        <v>110</v>
      </c>
      <c r="J578" s="86">
        <v>0</v>
      </c>
      <c r="K578" s="86">
        <v>0</v>
      </c>
      <c r="L578" s="86" t="s">
        <v>2848</v>
      </c>
      <c r="M578" s="86">
        <v>-1.6466936804896859E-2</v>
      </c>
      <c r="N578" s="86">
        <v>-7.3958061428694988E-3</v>
      </c>
      <c r="O578" s="86">
        <v>-4.1899441340781376E-3</v>
      </c>
      <c r="P578" s="86">
        <v>-5.1151958745737192E-2</v>
      </c>
      <c r="Q578" s="86">
        <v>8.2191780821918581E-3</v>
      </c>
      <c r="T578" s="86">
        <v>-5.1151958745737192E-2</v>
      </c>
      <c r="AC578" s="86">
        <v>-8.4834398605461991E-2</v>
      </c>
      <c r="AD578" s="86">
        <v>-1.4680870110106501E-2</v>
      </c>
      <c r="AK578" s="86">
        <v>-8.9595375722543377E-2</v>
      </c>
      <c r="AL578" s="86">
        <v>-0.1836837895034289</v>
      </c>
      <c r="AM578" s="86">
        <v>0.15327664295648219</v>
      </c>
      <c r="AN578" s="86">
        <v>-0.17099047723330821</v>
      </c>
      <c r="AP578" s="86">
        <v>0.15762927361910281</v>
      </c>
      <c r="AQ578" s="86">
        <v>0.1046838431999192</v>
      </c>
      <c r="AR578" s="86">
        <v>-1.1671791785099279</v>
      </c>
      <c r="AS578" s="86">
        <v>1.461341327294412</v>
      </c>
      <c r="AT578" s="86">
        <v>-9.31547866589022E-3</v>
      </c>
      <c r="AU578" s="86">
        <v>-3.7444379145327833E-2</v>
      </c>
      <c r="AV578" s="86">
        <v>3.2297486033519012E-3</v>
      </c>
      <c r="AW578" s="86">
        <v>-7.3958061428694988E-3</v>
      </c>
      <c r="BJ578" s="86">
        <v>4.3097707163923582E-2</v>
      </c>
      <c r="BK578" s="86">
        <v>1.41371762130611E-2</v>
      </c>
      <c r="BL578" s="86">
        <v>-6.5653386095873012E-3</v>
      </c>
      <c r="BM578" s="86">
        <v>1.357957631721973E-3</v>
      </c>
      <c r="BN578" s="86">
        <v>1.653041056508853E-2</v>
      </c>
      <c r="BO578" s="86">
        <v>1.3521873619089851E-2</v>
      </c>
      <c r="BP578" s="86">
        <v>4.4471573072898403E-2</v>
      </c>
      <c r="BQ578" s="86">
        <v>-7.1841453344344552E-3</v>
      </c>
    </row>
    <row r="579" spans="1:69" x14ac:dyDescent="0.25">
      <c r="A579" s="190">
        <v>786862</v>
      </c>
      <c r="B579" s="86" t="s">
        <v>2415</v>
      </c>
      <c r="E579" s="86" t="s">
        <v>2416</v>
      </c>
      <c r="F579" s="86" t="s">
        <v>3351</v>
      </c>
      <c r="G579" s="86" t="s">
        <v>111</v>
      </c>
      <c r="H579" s="86" t="s">
        <v>2417</v>
      </c>
      <c r="J579" s="86">
        <v>0</v>
      </c>
      <c r="K579" s="86">
        <v>0</v>
      </c>
      <c r="L579" s="86" t="s">
        <v>2848</v>
      </c>
      <c r="M579" s="86">
        <v>-3.6647314949201697E-2</v>
      </c>
      <c r="N579" s="86">
        <v>-8.866075594960221E-3</v>
      </c>
      <c r="O579" s="86">
        <v>-3.5653968849690409E-3</v>
      </c>
      <c r="P579" s="86">
        <v>-3.4018555575768487E-2</v>
      </c>
      <c r="Q579" s="86">
        <v>2.9468786351299011E-2</v>
      </c>
      <c r="T579" s="86">
        <v>-3.4018555575768487E-2</v>
      </c>
      <c r="AC579" s="86">
        <v>-3.6647314949201731E-2</v>
      </c>
      <c r="AD579" s="86">
        <v>-2.4583663758921431E-2</v>
      </c>
      <c r="AK579" s="86">
        <v>-3.6647314949201731E-2</v>
      </c>
      <c r="AL579" s="86">
        <v>-9.5420591654685416E-2</v>
      </c>
      <c r="AM579" s="86">
        <v>8.3078763182144355E-2</v>
      </c>
      <c r="AN579" s="86">
        <v>-0.1162751118056647</v>
      </c>
      <c r="AP579" s="86">
        <v>8.4142898709154035E-2</v>
      </c>
      <c r="AQ579" s="86">
        <v>7.3334575252280765E-2</v>
      </c>
      <c r="AR579" s="86">
        <v>-1.137569654855547</v>
      </c>
      <c r="AS579" s="86">
        <v>1.1288119731918349</v>
      </c>
      <c r="AT579" s="86">
        <v>-2.9561579043114409E-2</v>
      </c>
      <c r="AU579" s="86">
        <v>-1.031024463398533E-3</v>
      </c>
      <c r="AV579" s="86">
        <v>5.3480953274533949E-3</v>
      </c>
      <c r="AW579" s="86">
        <v>-8.866075594960221E-3</v>
      </c>
      <c r="BL579" s="86">
        <v>-8.50085008500856E-3</v>
      </c>
      <c r="BM579" s="86">
        <v>1.9568287270526511E-2</v>
      </c>
      <c r="BN579" s="86">
        <v>9.7885669537980391E-3</v>
      </c>
      <c r="BO579" s="86">
        <v>5.3315238464519688E-3</v>
      </c>
      <c r="BP579" s="86">
        <v>4.5415099797512459E-2</v>
      </c>
      <c r="BQ579" s="86">
        <v>4.4769301050706636E-3</v>
      </c>
    </row>
    <row r="580" spans="1:69" x14ac:dyDescent="0.25">
      <c r="A580" s="190">
        <v>358741</v>
      </c>
      <c r="B580" s="86" t="s">
        <v>2418</v>
      </c>
      <c r="E580" s="86" t="s">
        <v>2419</v>
      </c>
      <c r="F580" s="86" t="s">
        <v>3352</v>
      </c>
      <c r="G580" s="86" t="s">
        <v>1972</v>
      </c>
      <c r="H580" s="86" t="s">
        <v>425</v>
      </c>
      <c r="J580" s="86">
        <v>0</v>
      </c>
      <c r="K580" s="86">
        <v>0</v>
      </c>
      <c r="L580" s="86" t="s">
        <v>2848</v>
      </c>
      <c r="M580" s="86">
        <v>1.785714285714279E-2</v>
      </c>
      <c r="N580" s="86">
        <v>1.033973412112266E-2</v>
      </c>
      <c r="O580" s="86">
        <v>3.6363636363636383E-2</v>
      </c>
      <c r="P580" s="86">
        <v>-2.1881838074397919E-3</v>
      </c>
      <c r="Q580" s="86">
        <v>-3.6416605972322551E-3</v>
      </c>
      <c r="R580" s="86">
        <v>-3.047484053862504E-2</v>
      </c>
      <c r="S580" s="86">
        <v>5.8823529411764497E-3</v>
      </c>
      <c r="T580" s="86">
        <v>-2.1881838074397919E-3</v>
      </c>
      <c r="U580" s="86">
        <v>-2.419928825622775E-2</v>
      </c>
      <c r="V580" s="86">
        <v>1.517341040462439E-2</v>
      </c>
      <c r="W580" s="86">
        <v>2.899628252788089E-2</v>
      </c>
      <c r="X580" s="86">
        <v>0.10882110469909299</v>
      </c>
      <c r="Y580" s="86">
        <v>0.15304182509505709</v>
      </c>
      <c r="AC580" s="86">
        <v>-4.8816568047337319E-2</v>
      </c>
      <c r="AD580" s="86">
        <v>-4.5357902197023417E-2</v>
      </c>
      <c r="AE580" s="86">
        <v>-1.8745493871665481E-2</v>
      </c>
      <c r="AF580" s="86">
        <v>-1.59420289855071E-2</v>
      </c>
      <c r="AG580" s="86">
        <v>-2.0525451559934241E-2</v>
      </c>
      <c r="AH580" s="86">
        <v>-5.2369077306733312E-2</v>
      </c>
      <c r="AI580" s="86">
        <v>-5.2299368800721419E-2</v>
      </c>
      <c r="AK580" s="86">
        <v>-8.8589652728561299E-2</v>
      </c>
      <c r="AL580" s="86">
        <v>5.6018202291693082E-2</v>
      </c>
      <c r="AM580" s="86">
        <v>5.4115131633942992E-2</v>
      </c>
      <c r="AN580" s="86">
        <v>-7.7929809665686633E-3</v>
      </c>
      <c r="AP580" s="86">
        <v>0.10406614272382191</v>
      </c>
      <c r="AQ580" s="86">
        <v>6.6021615860672136E-2</v>
      </c>
      <c r="AR580" s="86">
        <v>0.53543241101128902</v>
      </c>
      <c r="AS580" s="86">
        <v>0.81514689308852228</v>
      </c>
      <c r="AT580" s="86">
        <v>-2.334062727935815E-2</v>
      </c>
      <c r="AU580" s="86">
        <v>-1.493651979088872E-2</v>
      </c>
      <c r="AV580" s="86">
        <v>2.5757575757575871E-2</v>
      </c>
      <c r="AW580" s="86">
        <v>1.033973412112266E-2</v>
      </c>
      <c r="BF580" s="86">
        <v>2.846975088967918E-3</v>
      </c>
      <c r="BG580" s="86">
        <v>-2.1291696238467939E-3</v>
      </c>
      <c r="BH580" s="86">
        <v>2.8449502133711668E-3</v>
      </c>
      <c r="BI580" s="86">
        <v>-2.1276595744680331E-3</v>
      </c>
      <c r="BJ580" s="86">
        <v>-6.3965884861407751E-3</v>
      </c>
      <c r="BK580" s="86">
        <v>2.1459227467812698E-3</v>
      </c>
      <c r="BL580" s="86">
        <v>-2.141327623126466E-3</v>
      </c>
      <c r="BM580" s="86">
        <v>-3.1473533619456262E-2</v>
      </c>
      <c r="BN580" s="86">
        <v>7.3367571533382581E-3</v>
      </c>
      <c r="BO580" s="86">
        <v>-3.6416605972322551E-3</v>
      </c>
      <c r="BP580" s="86">
        <v>6.5789473684210176E-3</v>
      </c>
      <c r="BQ580" s="86">
        <v>0</v>
      </c>
    </row>
    <row r="581" spans="1:69" x14ac:dyDescent="0.25">
      <c r="A581" s="190">
        <v>577088</v>
      </c>
      <c r="B581" s="86" t="s">
        <v>2199</v>
      </c>
      <c r="C581" s="86" t="s">
        <v>2200</v>
      </c>
      <c r="E581" s="86" t="s">
        <v>2420</v>
      </c>
      <c r="F581" s="86" t="s">
        <v>3353</v>
      </c>
      <c r="G581" s="86" t="s">
        <v>110</v>
      </c>
      <c r="H581" s="86" t="s">
        <v>110</v>
      </c>
      <c r="J581" s="86">
        <v>0</v>
      </c>
      <c r="K581" s="86">
        <v>0</v>
      </c>
      <c r="L581" s="86" t="s">
        <v>2848</v>
      </c>
      <c r="M581" s="86">
        <v>9.7542674920276795E-3</v>
      </c>
      <c r="N581" s="86">
        <v>-1.9467878001298009E-3</v>
      </c>
      <c r="O581" s="86">
        <v>1.8350359440030269E-2</v>
      </c>
      <c r="P581" s="86">
        <v>-1.047794117647061E-2</v>
      </c>
      <c r="Q581" s="86">
        <v>-9.567617295308195E-3</v>
      </c>
      <c r="R581" s="86">
        <v>8.8244213079955669E-2</v>
      </c>
      <c r="T581" s="86">
        <v>-1.047794117647061E-2</v>
      </c>
      <c r="U581" s="86">
        <v>0.1111111111111112</v>
      </c>
      <c r="V581" s="86">
        <v>-2.4895439155546709E-2</v>
      </c>
      <c r="AC581" s="86">
        <v>-6.6160233194947599E-2</v>
      </c>
      <c r="AD581" s="86">
        <v>-1.552393272962479E-2</v>
      </c>
      <c r="AE581" s="86">
        <v>-4.4562752637286818E-2</v>
      </c>
      <c r="AK581" s="86">
        <v>-6.6160233194947599E-2</v>
      </c>
      <c r="AL581" s="86">
        <v>-0.10991726841075419</v>
      </c>
      <c r="AM581" s="86">
        <v>3.3391122994232747E-2</v>
      </c>
      <c r="AN581" s="86">
        <v>-3.6919856071840118E-2</v>
      </c>
      <c r="AP581" s="86">
        <v>0.12636219879570151</v>
      </c>
      <c r="AQ581" s="86">
        <v>6.3553177088887289E-2</v>
      </c>
      <c r="AR581" s="86">
        <v>-0.8722156313327436</v>
      </c>
      <c r="AS581" s="86">
        <v>0.52071836407982097</v>
      </c>
      <c r="AT581" s="86">
        <v>3.6121323529411553E-2</v>
      </c>
      <c r="AU581" s="86">
        <v>-4.0716756852656848E-2</v>
      </c>
      <c r="AV581" s="86">
        <v>2.0336738554672881E-2</v>
      </c>
      <c r="AW581" s="86">
        <v>-1.9467878001298009E-3</v>
      </c>
      <c r="BF581" s="86">
        <v>1.73611111111116E-3</v>
      </c>
      <c r="BG581" s="86">
        <v>2.212254052400842E-2</v>
      </c>
      <c r="BH581" s="86">
        <v>-4.3885896668660607E-3</v>
      </c>
      <c r="BI581" s="86">
        <v>1.362452414345827E-2</v>
      </c>
      <c r="BJ581" s="86">
        <v>2.3225933979047261E-2</v>
      </c>
      <c r="BK581" s="86">
        <v>1.506809620399863E-2</v>
      </c>
      <c r="BL581" s="86">
        <v>1.6176610524312629E-2</v>
      </c>
      <c r="BM581" s="86">
        <v>1.1049723756906051E-2</v>
      </c>
      <c r="BN581" s="86">
        <v>3.3228724386191728E-3</v>
      </c>
      <c r="BO581" s="86">
        <v>4.1398344066236881E-3</v>
      </c>
      <c r="BP581" s="86">
        <v>2.6568941823179588E-3</v>
      </c>
      <c r="BQ581" s="86">
        <v>-4.5745654162853136E-3</v>
      </c>
    </row>
    <row r="582" spans="1:69" x14ac:dyDescent="0.25">
      <c r="A582" s="190">
        <v>699775</v>
      </c>
      <c r="B582" s="86" t="s">
        <v>2199</v>
      </c>
      <c r="C582" s="86" t="s">
        <v>2200</v>
      </c>
      <c r="E582" s="86" t="s">
        <v>2421</v>
      </c>
      <c r="F582" s="86" t="s">
        <v>3354</v>
      </c>
      <c r="G582" s="86" t="s">
        <v>113</v>
      </c>
      <c r="H582" s="86" t="s">
        <v>2674</v>
      </c>
      <c r="J582" s="86">
        <v>0</v>
      </c>
      <c r="K582" s="86">
        <v>0</v>
      </c>
      <c r="L582" s="86" t="s">
        <v>2848</v>
      </c>
      <c r="M582" s="86">
        <v>8.1028522039758855E-3</v>
      </c>
      <c r="N582" s="86">
        <v>1.6227401437595379E-2</v>
      </c>
      <c r="O582" s="86">
        <v>5.3279151145727573E-2</v>
      </c>
      <c r="P582" s="86">
        <v>-5.1920341394025571E-2</v>
      </c>
      <c r="Q582" s="86">
        <v>-6.7459524285428674E-2</v>
      </c>
      <c r="R582" s="86">
        <v>-0.124671669793621</v>
      </c>
      <c r="T582" s="86">
        <v>-5.1920341394025571E-2</v>
      </c>
      <c r="U582" s="86">
        <v>3.3823529411764808E-2</v>
      </c>
      <c r="AC582" s="86">
        <v>-0.19080867027928311</v>
      </c>
      <c r="AD582" s="86">
        <v>-0.1110904007455731</v>
      </c>
      <c r="AE582" s="86">
        <v>-8.6829268292682796E-2</v>
      </c>
      <c r="AK582" s="86">
        <v>-0.27632805219012108</v>
      </c>
      <c r="AL582" s="86">
        <v>-5.2395607690669088E-2</v>
      </c>
      <c r="AM582" s="86">
        <v>-2.5039593952459471E-2</v>
      </c>
      <c r="AN582" s="86">
        <v>-0.1733856130749136</v>
      </c>
      <c r="AP582" s="86">
        <v>0.34545667941003561</v>
      </c>
      <c r="AQ582" s="86">
        <v>0.1753621257960635</v>
      </c>
      <c r="AR582" s="86">
        <v>-0.1525326543666492</v>
      </c>
      <c r="AS582" s="86">
        <v>-0.1444862191643233</v>
      </c>
      <c r="AT582" s="86">
        <v>-8.9819142450721312E-2</v>
      </c>
      <c r="AU582" s="86">
        <v>-3.4605938825630789E-2</v>
      </c>
      <c r="AV582" s="86">
        <v>3.6460097076419513E-2</v>
      </c>
      <c r="AW582" s="86">
        <v>1.6227401437595379E-2</v>
      </c>
      <c r="BF582" s="86">
        <v>6.6176470588235281E-2</v>
      </c>
      <c r="BG582" s="86">
        <v>4.630541871921201E-2</v>
      </c>
      <c r="BH582" s="86">
        <v>-7.532956685499026E-3</v>
      </c>
      <c r="BI582" s="86">
        <v>-1.423149905123355E-2</v>
      </c>
      <c r="BJ582" s="86">
        <v>-9.6246390760346134E-3</v>
      </c>
      <c r="BK582" s="86">
        <v>1.652089407191459E-2</v>
      </c>
      <c r="BL582" s="86">
        <v>-7.2657743785851103E-3</v>
      </c>
      <c r="BM582" s="86">
        <v>-8.0412172573189555E-2</v>
      </c>
      <c r="BN582" s="86">
        <v>-1.1978438810142931E-3</v>
      </c>
      <c r="BO582" s="86">
        <v>-2.2586448131121321E-2</v>
      </c>
      <c r="BP582" s="86">
        <v>2.4130879345603429E-2</v>
      </c>
      <c r="BQ582" s="86">
        <v>-1.756837692154134E-2</v>
      </c>
    </row>
    <row r="583" spans="1:69" x14ac:dyDescent="0.25">
      <c r="A583" s="190">
        <v>426542</v>
      </c>
      <c r="B583" s="86" t="s">
        <v>2138</v>
      </c>
      <c r="C583" s="86" t="s">
        <v>2139</v>
      </c>
      <c r="E583" s="86" t="s">
        <v>2422</v>
      </c>
      <c r="F583" s="86" t="s">
        <v>3355</v>
      </c>
      <c r="G583" s="86" t="s">
        <v>1972</v>
      </c>
      <c r="H583" s="86" t="s">
        <v>425</v>
      </c>
      <c r="I583" s="86" t="s">
        <v>2423</v>
      </c>
      <c r="J583" s="86">
        <v>0</v>
      </c>
      <c r="K583" s="86">
        <v>0</v>
      </c>
      <c r="L583" s="86" t="s">
        <v>2848</v>
      </c>
      <c r="M583" s="86">
        <v>7.0459984046795654E-3</v>
      </c>
      <c r="N583" s="86">
        <v>2.1166821008069552E-3</v>
      </c>
      <c r="O583" s="86">
        <v>1.8555869302137928E-2</v>
      </c>
      <c r="P583" s="86">
        <v>1.8829858776059138E-2</v>
      </c>
      <c r="Q583" s="86">
        <v>3.5543403964456433E-2</v>
      </c>
      <c r="R583" s="86">
        <v>6.7653276955602415E-2</v>
      </c>
      <c r="S583" s="86">
        <v>0.17898832684824911</v>
      </c>
      <c r="T583" s="86">
        <v>1.8829858776059138E-2</v>
      </c>
      <c r="U583" s="86">
        <v>7.0554355651547995E-2</v>
      </c>
      <c r="V583" s="86">
        <v>3.3482142857142787E-2</v>
      </c>
      <c r="W583" s="86">
        <v>5.3291536050156678E-2</v>
      </c>
      <c r="X583" s="86">
        <v>0.18587360594795529</v>
      </c>
      <c r="AC583" s="86">
        <v>-1.482318532305237E-2</v>
      </c>
      <c r="AD583" s="86">
        <v>-1.172413793103442E-2</v>
      </c>
      <c r="AE583" s="86">
        <v>-2.954209748892174E-2</v>
      </c>
      <c r="AF583" s="86">
        <v>-2.995391705069135E-2</v>
      </c>
      <c r="AG583" s="86">
        <v>-3.2110091743119393E-2</v>
      </c>
      <c r="AH583" s="86">
        <v>-2.929687500000111E-3</v>
      </c>
      <c r="AK583" s="86">
        <v>-3.2110091743119393E-2</v>
      </c>
      <c r="AL583" s="86">
        <v>9.9776585408518859E-2</v>
      </c>
      <c r="AM583" s="86">
        <v>8.9199628624179628E-2</v>
      </c>
      <c r="AN583" s="86">
        <v>6.8893695188068094E-2</v>
      </c>
      <c r="AP583" s="86">
        <v>3.2676835962181898E-2</v>
      </c>
      <c r="AQ583" s="86">
        <v>3.6508695822710643E-2</v>
      </c>
      <c r="AR583" s="86">
        <v>3.0443207211131789</v>
      </c>
      <c r="AS583" s="86">
        <v>2.435085944112116</v>
      </c>
      <c r="AT583" s="86">
        <v>5.9852051109616777E-3</v>
      </c>
      <c r="AU583" s="86">
        <v>-9.225215589277358E-3</v>
      </c>
      <c r="AV583" s="86">
        <v>1.640446416565822E-2</v>
      </c>
      <c r="AW583" s="86">
        <v>2.1166821008069552E-3</v>
      </c>
      <c r="BF583" s="86">
        <v>4.3196544276458138E-3</v>
      </c>
      <c r="BG583" s="86">
        <v>7.1684587813614087E-4</v>
      </c>
      <c r="BH583" s="86">
        <v>1.217765042979946E-2</v>
      </c>
      <c r="BI583" s="86">
        <v>9.200283085633254E-3</v>
      </c>
      <c r="BJ583" s="86">
        <v>7.0126227208988645E-4</v>
      </c>
      <c r="BK583" s="86">
        <v>1.121233356692364E-2</v>
      </c>
      <c r="BL583" s="86">
        <v>-6.2370062370062929E-3</v>
      </c>
      <c r="BM583" s="86">
        <v>1.3947001394700731E-3</v>
      </c>
      <c r="BN583" s="86">
        <v>1.175656984785634E-2</v>
      </c>
      <c r="BO583" s="86">
        <v>0</v>
      </c>
      <c r="BP583" s="86">
        <v>7.5187969924810361E-3</v>
      </c>
      <c r="BQ583" s="86">
        <v>6.7704807041299997E-3</v>
      </c>
    </row>
    <row r="584" spans="1:69" x14ac:dyDescent="0.25">
      <c r="A584" s="190">
        <v>753784</v>
      </c>
      <c r="B584" s="86" t="s">
        <v>2410</v>
      </c>
      <c r="E584" s="86" t="s">
        <v>2446</v>
      </c>
      <c r="F584" s="86" t="s">
        <v>3356</v>
      </c>
      <c r="G584" s="86" t="s">
        <v>474</v>
      </c>
      <c r="H584" s="86" t="s">
        <v>367</v>
      </c>
      <c r="I584" s="86" t="s">
        <v>2447</v>
      </c>
      <c r="J584" s="86">
        <v>0</v>
      </c>
      <c r="K584" s="86">
        <v>0</v>
      </c>
      <c r="L584" s="86" t="s">
        <v>2848</v>
      </c>
      <c r="M584" s="86">
        <v>3.3917467495760971E-3</v>
      </c>
      <c r="N584" s="86">
        <v>2.8176951253877652E-4</v>
      </c>
      <c r="O584" s="86">
        <v>3.8646432274482829E-3</v>
      </c>
      <c r="P584" s="86">
        <v>1.806710639518205E-2</v>
      </c>
      <c r="Q584" s="86">
        <v>-2.266678902450214E-2</v>
      </c>
      <c r="R584" s="86">
        <v>5.5919095776323591E-2</v>
      </c>
      <c r="T584" s="86">
        <v>1.806710639518205E-2</v>
      </c>
      <c r="AC584" s="86">
        <v>-1.035531065931969E-2</v>
      </c>
      <c r="AD584" s="86">
        <v>-4.0011012205193958E-2</v>
      </c>
      <c r="AK584" s="86">
        <v>-4.4048820776360298E-2</v>
      </c>
      <c r="AL584" s="86">
        <v>4.1917629750969798E-2</v>
      </c>
      <c r="AM584" s="86">
        <v>5.2630367284955508E-2</v>
      </c>
      <c r="AN584" s="86">
        <v>6.6038470294993878E-2</v>
      </c>
      <c r="AP584" s="86">
        <v>3.9234264270046587E-2</v>
      </c>
      <c r="AQ584" s="86">
        <v>5.5981574261921727E-2</v>
      </c>
      <c r="AR584" s="86">
        <v>1.06080269215886</v>
      </c>
      <c r="AS584" s="86">
        <v>0.93481741781098049</v>
      </c>
      <c r="AT584" s="86">
        <v>3.5369467546124689E-3</v>
      </c>
      <c r="AU584" s="86">
        <v>-4.7628119641851541E-4</v>
      </c>
      <c r="AV584" s="86">
        <v>3.5818644547083171E-3</v>
      </c>
      <c r="AW584" s="86">
        <v>2.8176951253877652E-4</v>
      </c>
      <c r="BH584" s="86">
        <v>9.0045022511253681E-3</v>
      </c>
      <c r="BI584" s="86">
        <v>7.6351016360931556E-3</v>
      </c>
      <c r="BJ584" s="86">
        <v>2.2436528242471891E-2</v>
      </c>
      <c r="BK584" s="86">
        <v>-2.4735322425408879E-2</v>
      </c>
      <c r="BL584" s="86">
        <v>1.7270304944241529E-2</v>
      </c>
      <c r="BM584" s="86">
        <v>2.8521536670547128E-2</v>
      </c>
      <c r="BN584" s="86">
        <v>4.8874953891551156E-3</v>
      </c>
      <c r="BO584" s="86">
        <v>-1.0736900064237659E-2</v>
      </c>
      <c r="BP584" s="86">
        <v>-1.3729128014842379E-2</v>
      </c>
      <c r="BQ584" s="86">
        <v>-1.441492368569797E-2</v>
      </c>
    </row>
    <row r="585" spans="1:69" x14ac:dyDescent="0.25">
      <c r="A585" s="190">
        <v>514564</v>
      </c>
      <c r="B585" s="86" t="s">
        <v>2448</v>
      </c>
      <c r="C585" s="86" t="s">
        <v>2449</v>
      </c>
      <c r="E585" s="86" t="s">
        <v>2450</v>
      </c>
      <c r="F585" s="86" t="s">
        <v>3357</v>
      </c>
      <c r="G585" s="86" t="s">
        <v>110</v>
      </c>
      <c r="H585" s="86" t="s">
        <v>2451</v>
      </c>
      <c r="J585" s="86">
        <v>0</v>
      </c>
      <c r="K585" s="86">
        <v>0</v>
      </c>
      <c r="L585" s="86" t="s">
        <v>2848</v>
      </c>
      <c r="M585" s="86">
        <v>8.873672442705427E-3</v>
      </c>
      <c r="N585" s="86">
        <v>6.6931604266891043E-3</v>
      </c>
      <c r="O585" s="86">
        <v>3.1651900543012257E-2</v>
      </c>
      <c r="P585" s="86">
        <v>1.45446880269815E-2</v>
      </c>
      <c r="Q585" s="86">
        <v>3.8926464239458891E-2</v>
      </c>
      <c r="R585" s="86">
        <v>9.0229537903956381E-2</v>
      </c>
      <c r="S585" s="86">
        <v>0.31850972513925679</v>
      </c>
      <c r="T585" s="86">
        <v>1.45446880269815E-2</v>
      </c>
      <c r="U585" s="86">
        <v>0.1150109683484801</v>
      </c>
      <c r="V585" s="86">
        <v>6.0220948583769467E-2</v>
      </c>
      <c r="W585" s="86">
        <v>0.2058293269230769</v>
      </c>
      <c r="AC585" s="86">
        <v>-3.916122760727677E-2</v>
      </c>
      <c r="AD585" s="86">
        <v>-1.3330451073641709E-2</v>
      </c>
      <c r="AE585" s="86">
        <v>-3.2063975628332082E-2</v>
      </c>
      <c r="AF585" s="86">
        <v>-6.3773833004602321E-2</v>
      </c>
      <c r="AG585" s="86">
        <v>-1.600000000000046E-3</v>
      </c>
      <c r="AK585" s="86">
        <v>-6.3773833004602321E-2</v>
      </c>
      <c r="AL585" s="86">
        <v>2.66306834151997E-2</v>
      </c>
      <c r="AM585" s="86">
        <v>0.1127903644403041</v>
      </c>
      <c r="AN585" s="86">
        <v>5.2924124091729752E-2</v>
      </c>
      <c r="AP585" s="86">
        <v>5.7962652725125477E-2</v>
      </c>
      <c r="AQ585" s="86">
        <v>6.1998322138562018E-2</v>
      </c>
      <c r="AR585" s="86">
        <v>0.45430748229631668</v>
      </c>
      <c r="AS585" s="86">
        <v>1.814445036116602</v>
      </c>
      <c r="AT585" s="86">
        <v>-6.3940415964025554E-3</v>
      </c>
      <c r="AU585" s="86">
        <v>-9.9002899370624897E-3</v>
      </c>
      <c r="AV585" s="86">
        <v>2.4792797942269299E-2</v>
      </c>
      <c r="AW585" s="86">
        <v>6.6931604266891043E-3</v>
      </c>
      <c r="BF585" s="86">
        <v>8.6179880915082663E-4</v>
      </c>
      <c r="BG585" s="86">
        <v>4.6105675146770997E-2</v>
      </c>
      <c r="BH585" s="86">
        <v>-2.7686321460640428E-3</v>
      </c>
      <c r="BI585" s="86">
        <v>7.7286711187813939E-3</v>
      </c>
      <c r="BJ585" s="86">
        <v>1.9359642591213699E-2</v>
      </c>
      <c r="BK585" s="86">
        <v>8.6194302410518286E-3</v>
      </c>
      <c r="BL585" s="86">
        <v>-7.0249130938586646E-3</v>
      </c>
      <c r="BM585" s="86">
        <v>-1.3128145284807551E-3</v>
      </c>
      <c r="BN585" s="86">
        <v>1.157289467937983E-2</v>
      </c>
      <c r="BO585" s="86">
        <v>7.5550438912075357E-3</v>
      </c>
      <c r="BP585" s="86">
        <v>1.256873527101332E-2</v>
      </c>
      <c r="BQ585" s="86">
        <v>7.0269130770794774E-5</v>
      </c>
    </row>
    <row r="586" spans="1:69" x14ac:dyDescent="0.25">
      <c r="A586" s="190">
        <v>655725</v>
      </c>
      <c r="B586" s="86" t="s">
        <v>2448</v>
      </c>
      <c r="E586" s="86" t="s">
        <v>2452</v>
      </c>
      <c r="F586" s="86" t="s">
        <v>3225</v>
      </c>
      <c r="G586" s="86" t="s">
        <v>110</v>
      </c>
      <c r="H586" s="86" t="s">
        <v>2453</v>
      </c>
      <c r="J586" s="86">
        <v>0</v>
      </c>
      <c r="K586" s="86">
        <v>0</v>
      </c>
      <c r="L586" s="86" t="s">
        <v>2848</v>
      </c>
      <c r="M586" s="86">
        <v>1.4314007922218149E-2</v>
      </c>
      <c r="N586" s="86">
        <v>7.061136932427603E-3</v>
      </c>
      <c r="O586" s="86">
        <v>2.6699471478039079E-2</v>
      </c>
      <c r="P586" s="86">
        <v>3.5474680635970923E-2</v>
      </c>
      <c r="Q586" s="86">
        <v>3.9966771275613988E-2</v>
      </c>
      <c r="R586" s="86">
        <v>0.1280536643972767</v>
      </c>
      <c r="T586" s="86">
        <v>3.5474680635970923E-2</v>
      </c>
      <c r="U586" s="86">
        <v>7.8608247422680577E-2</v>
      </c>
      <c r="AC586" s="86">
        <v>-4.2356291155009669E-2</v>
      </c>
      <c r="AD586" s="86">
        <v>-2.0496224379719551E-2</v>
      </c>
      <c r="AE586" s="86">
        <v>-2.6246205072960469E-2</v>
      </c>
      <c r="AK586" s="86">
        <v>-4.2356291155009669E-2</v>
      </c>
      <c r="AL586" s="86">
        <v>8.7516022651034531E-2</v>
      </c>
      <c r="AM586" s="86">
        <v>5.7485209545133031E-2</v>
      </c>
      <c r="AN586" s="86">
        <v>0.13258181907566741</v>
      </c>
      <c r="AP586" s="86">
        <v>9.6717361564596246E-2</v>
      </c>
      <c r="AQ586" s="86">
        <v>4.9250617135525233E-2</v>
      </c>
      <c r="AR586" s="86">
        <v>0.90178438133209871</v>
      </c>
      <c r="AS586" s="86">
        <v>1.161150789224338</v>
      </c>
      <c r="AT586" s="86">
        <v>3.2809484422387403E-2</v>
      </c>
      <c r="AU586" s="86">
        <v>-2.224595123687478E-2</v>
      </c>
      <c r="AV586" s="86">
        <v>1.9500637871332271E-2</v>
      </c>
      <c r="AW586" s="86">
        <v>7.061136932427603E-3</v>
      </c>
      <c r="BF586" s="86">
        <v>-2.3790642347343289E-3</v>
      </c>
      <c r="BG586" s="86">
        <v>6.9554848966615346E-3</v>
      </c>
      <c r="BH586" s="86">
        <v>-1.578843497138438E-3</v>
      </c>
      <c r="BI586" s="86">
        <v>2.1446926270013881E-2</v>
      </c>
      <c r="BJ586" s="86">
        <v>1.538461538461533E-2</v>
      </c>
      <c r="BK586" s="86">
        <v>8.0045740423098088E-3</v>
      </c>
      <c r="BL586" s="86">
        <v>1.6449234259784399E-2</v>
      </c>
      <c r="BM586" s="86">
        <v>8.0915178571430157E-3</v>
      </c>
      <c r="BN586" s="86">
        <v>1.5716002588517239E-3</v>
      </c>
      <c r="BO586" s="86">
        <v>-3.50747646298688E-3</v>
      </c>
      <c r="BP586" s="86">
        <v>-1.759911078176857E-3</v>
      </c>
      <c r="BQ586" s="86">
        <v>4.3381945726417293E-3</v>
      </c>
    </row>
    <row r="587" spans="1:69" x14ac:dyDescent="0.25">
      <c r="A587" s="190">
        <v>758562</v>
      </c>
      <c r="B587" s="86" t="s">
        <v>2454</v>
      </c>
      <c r="E587" s="86" t="s">
        <v>2455</v>
      </c>
      <c r="F587" s="86" t="s">
        <v>3358</v>
      </c>
      <c r="G587" s="86" t="s">
        <v>113</v>
      </c>
      <c r="H587" s="86" t="s">
        <v>2674</v>
      </c>
      <c r="J587" s="86">
        <v>0</v>
      </c>
      <c r="K587" s="86">
        <v>0</v>
      </c>
      <c r="L587" s="86" t="s">
        <v>2848</v>
      </c>
      <c r="M587" s="86">
        <v>-1.491609695463025E-2</v>
      </c>
      <c r="N587" s="86">
        <v>8.6974968179889256E-3</v>
      </c>
      <c r="O587" s="86">
        <v>3.1229668184775461E-2</v>
      </c>
      <c r="P587" s="86">
        <v>-0.10359129041379959</v>
      </c>
      <c r="Q587" s="86">
        <v>-8.0270793036750554E-2</v>
      </c>
      <c r="R587" s="86">
        <v>-4.7094188376753499E-2</v>
      </c>
      <c r="T587" s="86">
        <v>-0.10359129041379959</v>
      </c>
      <c r="AC587" s="86">
        <v>-0.23263990624084391</v>
      </c>
      <c r="AD587" s="86">
        <v>-7.3724007561436739E-2</v>
      </c>
      <c r="AK587" s="86">
        <v>-0.27047353760445692</v>
      </c>
      <c r="AL587" s="86">
        <v>-0.19601669343656619</v>
      </c>
      <c r="AM587" s="86">
        <v>-2.0524197438785419E-2</v>
      </c>
      <c r="AN587" s="86">
        <v>-0.32332705516139132</v>
      </c>
      <c r="AP587" s="86">
        <v>0.41013970776958231</v>
      </c>
      <c r="AQ587" s="86">
        <v>0.23362358351483209</v>
      </c>
      <c r="AR587" s="86">
        <v>-0.47865277686131408</v>
      </c>
      <c r="AS587" s="86">
        <v>-8.9126336108510576E-2</v>
      </c>
      <c r="AT587" s="86">
        <v>-0.12102931473277399</v>
      </c>
      <c r="AU587" s="86">
        <v>-4.0750670241286868E-2</v>
      </c>
      <c r="AV587" s="86">
        <v>2.23378876599436E-2</v>
      </c>
      <c r="AW587" s="86">
        <v>8.6974968179889256E-3</v>
      </c>
      <c r="BI587" s="86">
        <v>-2.404809619238479E-2</v>
      </c>
      <c r="BJ587" s="86">
        <v>6.1601642710471527E-3</v>
      </c>
      <c r="BK587" s="86">
        <v>5.9183673469387799E-2</v>
      </c>
      <c r="BL587" s="86">
        <v>1.252408477842004E-2</v>
      </c>
      <c r="BM587" s="86">
        <v>-6.7554709800190293E-2</v>
      </c>
      <c r="BN587" s="86">
        <v>-9.6618357487909812E-4</v>
      </c>
      <c r="BO587" s="86">
        <v>-1.257253384912971E-2</v>
      </c>
      <c r="BP587" s="86">
        <v>5.3868756121449701E-2</v>
      </c>
      <c r="BQ587" s="86">
        <v>-1.494893221912719E-2</v>
      </c>
    </row>
    <row r="588" spans="1:69" x14ac:dyDescent="0.25">
      <c r="A588" s="190">
        <v>613205</v>
      </c>
      <c r="B588" s="86" t="s">
        <v>2454</v>
      </c>
      <c r="E588" s="86" t="s">
        <v>2456</v>
      </c>
      <c r="F588" s="86" t="s">
        <v>3228</v>
      </c>
      <c r="G588" s="86" t="s">
        <v>110</v>
      </c>
      <c r="H588" s="86" t="s">
        <v>2457</v>
      </c>
      <c r="J588" s="86">
        <v>0</v>
      </c>
      <c r="K588" s="86">
        <v>0</v>
      </c>
    </row>
    <row r="589" spans="1:69" x14ac:dyDescent="0.25">
      <c r="A589" s="190">
        <v>720398</v>
      </c>
      <c r="B589" s="86" t="s">
        <v>1787</v>
      </c>
      <c r="C589" s="86" t="s">
        <v>1788</v>
      </c>
      <c r="D589" s="86" t="s">
        <v>2443</v>
      </c>
      <c r="E589" s="86" t="s">
        <v>2458</v>
      </c>
      <c r="F589" s="86" t="s">
        <v>3359</v>
      </c>
      <c r="G589" s="86" t="s">
        <v>474</v>
      </c>
      <c r="H589" s="86" t="s">
        <v>2459</v>
      </c>
      <c r="I589" s="86" t="s">
        <v>2460</v>
      </c>
      <c r="J589" s="86">
        <v>0</v>
      </c>
      <c r="K589" s="86">
        <v>0</v>
      </c>
      <c r="L589" s="86" t="s">
        <v>2848</v>
      </c>
      <c r="M589" s="86">
        <v>-2.4281667341152779E-4</v>
      </c>
      <c r="N589" s="86">
        <v>-8.0893059375497511E-4</v>
      </c>
      <c r="O589" s="86">
        <v>-2.5839793281652308E-3</v>
      </c>
      <c r="P589" s="86">
        <v>2.5828419566481301E-2</v>
      </c>
      <c r="Q589" s="86">
        <v>2.531750643313679E-2</v>
      </c>
      <c r="R589" s="86">
        <v>0.17604493954108349</v>
      </c>
      <c r="T589" s="86">
        <v>2.5828419566481301E-2</v>
      </c>
      <c r="U589" s="86">
        <v>0.1641690031905636</v>
      </c>
      <c r="AC589" s="86">
        <v>-2.9060381013883002E-3</v>
      </c>
      <c r="AD589" s="86">
        <v>-2.4071123039503439E-2</v>
      </c>
      <c r="AE589" s="86">
        <v>-1.2999999999999681E-3</v>
      </c>
      <c r="AK589" s="86">
        <v>-2.4071123039503439E-2</v>
      </c>
      <c r="AL589" s="86">
        <v>0.1050113505038259</v>
      </c>
      <c r="AM589" s="86">
        <v>0.15966636635690509</v>
      </c>
      <c r="AN589" s="86">
        <v>9.5349198988498474E-2</v>
      </c>
      <c r="AP589" s="86">
        <v>1.8651324133365791E-2</v>
      </c>
      <c r="AQ589" s="86">
        <v>5.4102138837720831E-2</v>
      </c>
      <c r="AR589" s="86">
        <v>5.6142680898494079</v>
      </c>
      <c r="AS589" s="86">
        <v>2.9456977707757228</v>
      </c>
      <c r="AT589" s="86">
        <v>1.48658749273316E-2</v>
      </c>
      <c r="AU589" s="86">
        <v>1.031096563011458E-2</v>
      </c>
      <c r="AV589" s="86">
        <v>-1.776485788113624E-3</v>
      </c>
      <c r="AW589" s="86">
        <v>-8.0893059375497511E-4</v>
      </c>
      <c r="BF589" s="86">
        <v>4.834187373101706E-4</v>
      </c>
      <c r="BG589" s="86">
        <v>7.3444143795902139E-3</v>
      </c>
      <c r="BH589" s="86">
        <v>4.9884881043746887E-3</v>
      </c>
      <c r="BI589" s="86">
        <v>2.3864070255821268E-3</v>
      </c>
      <c r="BJ589" s="86">
        <v>7.2850204742405555E-2</v>
      </c>
      <c r="BK589" s="86">
        <v>5.6097993964139732E-2</v>
      </c>
      <c r="BL589" s="86">
        <v>-2.202050764834429E-2</v>
      </c>
      <c r="BM589" s="86">
        <v>9.3674802337573304E-3</v>
      </c>
      <c r="BN589" s="86">
        <v>1.246675531914931E-3</v>
      </c>
      <c r="BO589" s="86">
        <v>-9.9609861376281916E-4</v>
      </c>
      <c r="BP589" s="86">
        <v>0</v>
      </c>
      <c r="BQ589" s="86">
        <v>1.661267547137246E-4</v>
      </c>
    </row>
    <row r="590" spans="1:69" x14ac:dyDescent="0.25">
      <c r="A590" s="190">
        <v>208468</v>
      </c>
      <c r="B590" s="86" t="s">
        <v>2465</v>
      </c>
      <c r="C590" s="86" t="s">
        <v>2466</v>
      </c>
      <c r="E590" s="86" t="s">
        <v>2467</v>
      </c>
      <c r="F590" s="86" t="s">
        <v>3360</v>
      </c>
      <c r="G590" s="86" t="s">
        <v>1232</v>
      </c>
      <c r="H590" s="86" t="s">
        <v>2406</v>
      </c>
      <c r="J590" s="86">
        <v>0</v>
      </c>
      <c r="K590" s="86">
        <v>0</v>
      </c>
      <c r="L590" s="86" t="s">
        <v>2848</v>
      </c>
      <c r="M590" s="86">
        <v>1.727095629924702E-2</v>
      </c>
      <c r="N590" s="86">
        <v>1.9880483894475939E-2</v>
      </c>
      <c r="O590" s="86">
        <v>0.15221472089576801</v>
      </c>
      <c r="P590" s="86">
        <v>-0.15594316180550541</v>
      </c>
      <c r="Q590" s="86">
        <v>-8.7430553744229145E-2</v>
      </c>
      <c r="R590" s="86">
        <v>8.8581207218419333E-2</v>
      </c>
      <c r="S590" s="86">
        <v>1.0763798219584571</v>
      </c>
      <c r="T590" s="86">
        <v>-0.15594316180550541</v>
      </c>
      <c r="U590" s="86">
        <v>0.47302771855010661</v>
      </c>
      <c r="V590" s="86">
        <v>0.25401069518716568</v>
      </c>
      <c r="W590" s="86">
        <v>0.39205955334987608</v>
      </c>
      <c r="X590" s="86">
        <v>0.1976225854383358</v>
      </c>
      <c r="Y590" s="86">
        <v>0.1142384105960266</v>
      </c>
      <c r="Z590" s="86">
        <v>-0.10914454277286149</v>
      </c>
      <c r="AA590" s="86">
        <v>3.8284839203675418E-2</v>
      </c>
      <c r="AC590" s="86">
        <v>-0.40529294274300931</v>
      </c>
      <c r="AD590" s="86">
        <v>-9.486166007905146E-2</v>
      </c>
      <c r="AE590" s="86">
        <v>-0.14131374243733791</v>
      </c>
      <c r="AF590" s="86">
        <v>-6.9275176395124996E-2</v>
      </c>
      <c r="AG590" s="86">
        <v>-9.6561814191660489E-2</v>
      </c>
      <c r="AI590" s="86">
        <v>-0.26529298132646489</v>
      </c>
      <c r="AJ590" s="86">
        <v>-0.20405101275318829</v>
      </c>
      <c r="AK590" s="86">
        <v>-0.40529294274300931</v>
      </c>
      <c r="AL590" s="86">
        <v>-0.32705841197117519</v>
      </c>
      <c r="AM590" s="86">
        <v>0.24779210564907861</v>
      </c>
      <c r="AN590" s="86">
        <v>-0.45418965898639663</v>
      </c>
      <c r="AP590" s="86">
        <v>0.81326558649218506</v>
      </c>
      <c r="AQ590" s="86">
        <v>0.24781511407508519</v>
      </c>
      <c r="AR590" s="86">
        <v>-0.40252069434239263</v>
      </c>
      <c r="AS590" s="86">
        <v>0.99870538560314948</v>
      </c>
      <c r="AT590" s="86">
        <v>1.4595546548937129E-2</v>
      </c>
      <c r="AU590" s="86">
        <v>-0.2798411641620695</v>
      </c>
      <c r="AV590" s="86">
        <v>0.12975465173719719</v>
      </c>
      <c r="AW590" s="86">
        <v>1.9880483894475939E-2</v>
      </c>
      <c r="BF590" s="86">
        <v>4.9040511727078913E-2</v>
      </c>
      <c r="BG590" s="86">
        <v>6.0298102981029889E-2</v>
      </c>
      <c r="BH590" s="86">
        <v>5.0798722044728573E-2</v>
      </c>
      <c r="BI590" s="86">
        <v>-9.4861660079051502E-2</v>
      </c>
      <c r="BJ590" s="86">
        <v>0.11521666106818949</v>
      </c>
      <c r="BK590" s="86">
        <v>-3.1325301204819127E-2</v>
      </c>
      <c r="BL590" s="86">
        <v>0.11256218905472611</v>
      </c>
      <c r="BM590" s="86">
        <v>-9.4928125847572042E-3</v>
      </c>
      <c r="BN590" s="86">
        <v>1.0996255471757751E-2</v>
      </c>
      <c r="BO590" s="86">
        <v>-2.6865593781788539E-3</v>
      </c>
      <c r="BP590" s="86">
        <v>5.5157443247201732E-2</v>
      </c>
      <c r="BQ590" s="86">
        <v>1.530887179738394E-2</v>
      </c>
    </row>
    <row r="591" spans="1:69" x14ac:dyDescent="0.25">
      <c r="A591" s="190">
        <v>634534</v>
      </c>
      <c r="B591" s="86" t="s">
        <v>2465</v>
      </c>
      <c r="C591" s="86" t="s">
        <v>2466</v>
      </c>
      <c r="E591" s="86" t="s">
        <v>2468</v>
      </c>
      <c r="F591" s="86" t="s">
        <v>3361</v>
      </c>
      <c r="G591" s="86" t="s">
        <v>110</v>
      </c>
      <c r="H591" s="86" t="s">
        <v>110</v>
      </c>
      <c r="J591" s="86">
        <v>0</v>
      </c>
      <c r="K591" s="86">
        <v>0</v>
      </c>
      <c r="L591" s="86" t="s">
        <v>2848</v>
      </c>
      <c r="M591" s="86">
        <v>4.1023166023164137E-3</v>
      </c>
      <c r="N591" s="86">
        <v>-4.862882653061229E-3</v>
      </c>
      <c r="O591" s="86">
        <v>1.10967114855014E-2</v>
      </c>
      <c r="P591" s="86">
        <v>5.368447708280577E-2</v>
      </c>
      <c r="Q591" s="86">
        <v>0.10459251393681961</v>
      </c>
      <c r="R591" s="86">
        <v>0.1622905027932959</v>
      </c>
      <c r="T591" s="86">
        <v>5.368447708280577E-2</v>
      </c>
      <c r="U591" s="86">
        <v>0.1025593299208936</v>
      </c>
      <c r="V591" s="86">
        <v>6.6712995135510766E-2</v>
      </c>
      <c r="AC591" s="86">
        <v>-4.8628826530612203E-3</v>
      </c>
      <c r="AD591" s="86">
        <v>-1.9239578561612378E-2</v>
      </c>
      <c r="AE591" s="86">
        <v>-1.6417910447761249E-2</v>
      </c>
      <c r="AK591" s="86">
        <v>-1.9239578561612378E-2</v>
      </c>
      <c r="AL591" s="86">
        <v>0.19447072275004751</v>
      </c>
      <c r="AM591" s="86">
        <v>0.1001695107370237</v>
      </c>
      <c r="AN591" s="86">
        <v>0.20533903549893481</v>
      </c>
      <c r="AP591" s="86">
        <v>2.8908922916659831E-2</v>
      </c>
      <c r="AQ591" s="86">
        <v>3.7076787684135998E-2</v>
      </c>
      <c r="AR591" s="86">
        <v>6.7167118858557</v>
      </c>
      <c r="AS591" s="86">
        <v>2.6936447407315041</v>
      </c>
      <c r="AT591" s="86">
        <v>3.2075630961424739E-2</v>
      </c>
      <c r="AU591" s="86">
        <v>9.7325590905372739E-3</v>
      </c>
      <c r="AV591" s="86">
        <v>1.6037583022841421E-2</v>
      </c>
      <c r="AW591" s="86">
        <v>-4.862882653061229E-3</v>
      </c>
      <c r="BF591" s="86">
        <v>-9.3997208003722132E-3</v>
      </c>
      <c r="BG591" s="86">
        <v>1.484404359263447E-2</v>
      </c>
      <c r="BH591" s="86">
        <v>-2.777263469727953E-3</v>
      </c>
      <c r="BI591" s="86">
        <v>-1.578165614556259E-3</v>
      </c>
      <c r="BJ591" s="86">
        <v>1.9990701999070382E-2</v>
      </c>
      <c r="BK591" s="86">
        <v>8.751139471285363E-3</v>
      </c>
      <c r="BL591" s="86">
        <v>1.174769564431744E-3</v>
      </c>
      <c r="BM591" s="86">
        <v>7.2208683094139303E-3</v>
      </c>
      <c r="BN591" s="86">
        <v>5.5165050271377414E-3</v>
      </c>
      <c r="BO591" s="86">
        <v>1.398106362268803E-2</v>
      </c>
      <c r="BP591" s="86">
        <v>2.3474997818308859E-2</v>
      </c>
      <c r="BQ591" s="86">
        <v>-6.7482075073799219E-4</v>
      </c>
    </row>
    <row r="592" spans="1:69" x14ac:dyDescent="0.25">
      <c r="A592" s="190">
        <v>680115</v>
      </c>
      <c r="B592" s="86" t="s">
        <v>2465</v>
      </c>
      <c r="C592" s="86" t="s">
        <v>2466</v>
      </c>
      <c r="E592" s="86" t="s">
        <v>2469</v>
      </c>
      <c r="F592" s="86" t="s">
        <v>3362</v>
      </c>
      <c r="G592" s="86" t="s">
        <v>113</v>
      </c>
      <c r="H592" s="86" t="s">
        <v>2674</v>
      </c>
      <c r="J592" s="86">
        <v>0</v>
      </c>
      <c r="K592" s="86">
        <v>0</v>
      </c>
      <c r="L592" s="86" t="s">
        <v>2848</v>
      </c>
      <c r="M592" s="86">
        <v>-5.9400059400059879E-3</v>
      </c>
      <c r="N592" s="86">
        <v>6.6165413533834094E-3</v>
      </c>
      <c r="O592" s="86">
        <v>4.2570864915377538E-2</v>
      </c>
      <c r="P592" s="86">
        <v>-0.10018818890581579</v>
      </c>
      <c r="Q592" s="86">
        <v>-6.9847151459008772E-2</v>
      </c>
      <c r="R592" s="86">
        <v>-9.6463601187798065E-2</v>
      </c>
      <c r="T592" s="86">
        <v>-0.10018818890581579</v>
      </c>
      <c r="U592" s="86">
        <v>9.4019607843137232E-2</v>
      </c>
      <c r="AC592" s="86">
        <v>-0.2222525224979548</v>
      </c>
      <c r="AD592" s="86">
        <v>-8.4665955934612597E-2</v>
      </c>
      <c r="AE592" s="86">
        <v>-9.6195396899953073E-2</v>
      </c>
      <c r="AK592" s="86">
        <v>-0.2398720682302771</v>
      </c>
      <c r="AL592" s="86">
        <v>-0.25344309209003352</v>
      </c>
      <c r="AM592" s="86">
        <v>2.358765285945652E-2</v>
      </c>
      <c r="AN592" s="86">
        <v>-0.31410753175977879</v>
      </c>
      <c r="AP592" s="86">
        <v>0.40521557586328699</v>
      </c>
      <c r="AQ592" s="86">
        <v>0.20189628483541031</v>
      </c>
      <c r="AR592" s="86">
        <v>-0.62618745130387987</v>
      </c>
      <c r="AS592" s="86">
        <v>0.11535544742693329</v>
      </c>
      <c r="AT592" s="86">
        <v>-7.8053589031275128E-2</v>
      </c>
      <c r="AU592" s="86">
        <v>-9.5742612752721556E-2</v>
      </c>
      <c r="AV592" s="86">
        <v>3.5717993977780083E-2</v>
      </c>
      <c r="AW592" s="86">
        <v>6.6165413533834094E-3</v>
      </c>
      <c r="BF592" s="86">
        <v>4.1568627450980333E-2</v>
      </c>
      <c r="BG592" s="86">
        <v>3.4073795180722843E-2</v>
      </c>
      <c r="BH592" s="86">
        <v>-6.3717458583645303E-4</v>
      </c>
      <c r="BI592" s="86">
        <v>-1.1294289097367851E-2</v>
      </c>
      <c r="BJ592" s="86">
        <v>6.0801473975127251E-3</v>
      </c>
      <c r="BK592" s="86">
        <v>1.977840857064361E-2</v>
      </c>
      <c r="BL592" s="86">
        <v>8.0811708718686592E-3</v>
      </c>
      <c r="BM592" s="86">
        <v>-7.1167720673376733E-2</v>
      </c>
      <c r="BN592" s="86">
        <v>-2.9555740278932601E-3</v>
      </c>
      <c r="BO592" s="86">
        <v>-1.936081519221855E-2</v>
      </c>
      <c r="BP592" s="86">
        <v>4.6759871528433861E-2</v>
      </c>
      <c r="BQ592" s="86">
        <v>-5.5253542465022454E-3</v>
      </c>
    </row>
    <row r="593" spans="1:69" x14ac:dyDescent="0.25">
      <c r="A593" s="190">
        <v>384270</v>
      </c>
      <c r="B593" s="86" t="s">
        <v>2465</v>
      </c>
      <c r="C593" s="86" t="s">
        <v>2466</v>
      </c>
      <c r="E593" s="86" t="s">
        <v>2470</v>
      </c>
      <c r="F593" s="86" t="s">
        <v>3363</v>
      </c>
      <c r="G593" s="86" t="s">
        <v>113</v>
      </c>
      <c r="H593" s="86" t="s">
        <v>2670</v>
      </c>
      <c r="J593" s="86">
        <v>0</v>
      </c>
      <c r="K593" s="86">
        <v>0</v>
      </c>
      <c r="L593" s="86" t="s">
        <v>2848</v>
      </c>
      <c r="M593" s="86">
        <v>-2.1843599825251969E-3</v>
      </c>
      <c r="N593" s="86">
        <v>1.305284501330628E-2</v>
      </c>
      <c r="O593" s="86">
        <v>3.0486625845955521E-2</v>
      </c>
      <c r="P593" s="86">
        <v>-0.11009684960480901</v>
      </c>
      <c r="Q593" s="86">
        <v>-0.106765741102855</v>
      </c>
      <c r="R593" s="86">
        <v>-0.1808586945383748</v>
      </c>
      <c r="S593" s="86">
        <v>-0.14420297612675301</v>
      </c>
      <c r="T593" s="86">
        <v>-0.11009684960480901</v>
      </c>
      <c r="U593" s="86">
        <v>5.4846653234832399E-3</v>
      </c>
      <c r="V593" s="86">
        <v>-0.18888737573198969</v>
      </c>
      <c r="W593" s="86">
        <v>0.22356143079315699</v>
      </c>
      <c r="X593" s="86">
        <v>0.5409106470386853</v>
      </c>
      <c r="Y593" s="86">
        <v>0.42505183558970622</v>
      </c>
      <c r="AC593" s="86">
        <v>-0.19096045197740119</v>
      </c>
      <c r="AD593" s="86">
        <v>-0.14164797063022641</v>
      </c>
      <c r="AE593" s="86">
        <v>-0.17434916487823091</v>
      </c>
      <c r="AF593" s="86">
        <v>-9.060811988151235E-2</v>
      </c>
      <c r="AG593" s="86">
        <v>-0.1161891768985903</v>
      </c>
      <c r="AH593" s="86">
        <v>-0.1516009957936304</v>
      </c>
      <c r="AI593" s="86">
        <v>-0.21529999999999999</v>
      </c>
      <c r="AK593" s="86">
        <v>-0.3761979438926642</v>
      </c>
      <c r="AL593" s="86">
        <v>-0.30911020263951072</v>
      </c>
      <c r="AM593" s="86">
        <v>0.1059541342244092</v>
      </c>
      <c r="AN593" s="86">
        <v>-0.34070280285807319</v>
      </c>
      <c r="AP593" s="86">
        <v>0.31770054630751332</v>
      </c>
      <c r="AQ593" s="86">
        <v>0.20419339606624129</v>
      </c>
      <c r="AR593" s="86">
        <v>-0.9738982914069535</v>
      </c>
      <c r="AS593" s="86">
        <v>0.51743258925818381</v>
      </c>
      <c r="AT593" s="86">
        <v>-7.9650450851608601E-2</v>
      </c>
      <c r="AU593" s="86">
        <v>-9.1442394919866943E-2</v>
      </c>
      <c r="AV593" s="86">
        <v>1.720915243312926E-2</v>
      </c>
      <c r="AW593" s="86">
        <v>1.305284501330628E-2</v>
      </c>
      <c r="BF593" s="86">
        <v>5.7085292142377453E-2</v>
      </c>
      <c r="BG593" s="86">
        <v>2.9966116052520201E-2</v>
      </c>
      <c r="BH593" s="86">
        <v>-3.4954251053767038E-3</v>
      </c>
      <c r="BI593" s="86">
        <v>-2.4863303414835451E-2</v>
      </c>
      <c r="BJ593" s="86">
        <v>-8.6225137537029317E-3</v>
      </c>
      <c r="BK593" s="86">
        <v>5.869484018994342E-4</v>
      </c>
      <c r="BL593" s="86">
        <v>1.434513651877123E-2</v>
      </c>
      <c r="BM593" s="86">
        <v>-7.9333368382314196E-2</v>
      </c>
      <c r="BN593" s="86">
        <v>-1.917913310318364E-2</v>
      </c>
      <c r="BO593" s="86">
        <v>-3.0783842672775119E-2</v>
      </c>
      <c r="BP593" s="86">
        <v>5.1590961494120353E-2</v>
      </c>
      <c r="BQ593" s="86">
        <v>-1.6908344733242101E-2</v>
      </c>
    </row>
    <row r="594" spans="1:69" x14ac:dyDescent="0.25">
      <c r="A594" s="190">
        <v>740239</v>
      </c>
      <c r="B594" s="86" t="s">
        <v>2009</v>
      </c>
      <c r="E594" s="86" t="s">
        <v>2471</v>
      </c>
      <c r="F594" s="86" t="s">
        <v>3364</v>
      </c>
      <c r="G594" s="86" t="s">
        <v>110</v>
      </c>
      <c r="H594" s="86" t="s">
        <v>110</v>
      </c>
      <c r="J594" s="86">
        <v>0</v>
      </c>
      <c r="K594" s="86">
        <v>0</v>
      </c>
      <c r="L594" s="86" t="s">
        <v>2848</v>
      </c>
      <c r="M594" s="86">
        <v>1.8518518518518601E-2</v>
      </c>
      <c r="N594" s="86">
        <v>5.4844606946984342E-3</v>
      </c>
      <c r="O594" s="86">
        <v>2.996254681647947E-2</v>
      </c>
      <c r="P594" s="86">
        <v>3.5781544256120457E-2</v>
      </c>
      <c r="Q594" s="86">
        <v>6.2801932367150037E-2</v>
      </c>
      <c r="R594" s="86">
        <v>0.1033099297893683</v>
      </c>
      <c r="T594" s="86">
        <v>3.5781544256120457E-2</v>
      </c>
      <c r="U594" s="86">
        <v>6.2000000000000062E-2</v>
      </c>
      <c r="AC594" s="86">
        <v>-2.5711662075298462E-2</v>
      </c>
      <c r="AD594" s="86">
        <v>-1.2345679012345579E-2</v>
      </c>
      <c r="AK594" s="86">
        <v>-2.5711662075298462E-2</v>
      </c>
      <c r="AL594" s="86">
        <v>8.1946397519941039E-2</v>
      </c>
      <c r="AM594" s="86">
        <v>7.8495488341289832E-2</v>
      </c>
      <c r="AN594" s="86">
        <v>0.133780995121525</v>
      </c>
      <c r="AP594" s="86">
        <v>6.7993403093765017E-2</v>
      </c>
      <c r="AQ594" s="86">
        <v>4.7173139606816433E-2</v>
      </c>
      <c r="AR594" s="86">
        <v>1.200830922066261</v>
      </c>
      <c r="AS594" s="86">
        <v>1.65767367626212</v>
      </c>
      <c r="AT594" s="86">
        <v>2.1657250470809689E-2</v>
      </c>
      <c r="AU594" s="86">
        <v>0</v>
      </c>
      <c r="AV594" s="86">
        <v>2.4344569288389462E-2</v>
      </c>
      <c r="AW594" s="86">
        <v>5.4844606946984342E-3</v>
      </c>
      <c r="BF594" s="86">
        <v>0</v>
      </c>
      <c r="BG594" s="86">
        <v>-1.0000000000000011E-3</v>
      </c>
      <c r="BH594" s="86">
        <v>-1.001001001000978E-3</v>
      </c>
      <c r="BI594" s="86">
        <v>-2.0040080160320661E-3</v>
      </c>
      <c r="BJ594" s="86">
        <v>1.3052208835341309E-2</v>
      </c>
      <c r="BK594" s="86">
        <v>2.9732408325076069E-3</v>
      </c>
      <c r="BL594" s="86">
        <v>9.8814229249000185E-4</v>
      </c>
      <c r="BM594" s="86">
        <v>1.283316880552832E-2</v>
      </c>
      <c r="BN594" s="86">
        <v>4.8543689320388328E-3</v>
      </c>
      <c r="BO594" s="86">
        <v>3.864734299516837E-3</v>
      </c>
      <c r="BP594" s="86">
        <v>6.7372473532243404E-3</v>
      </c>
      <c r="BQ594" s="86">
        <v>8.5470085470087387E-3</v>
      </c>
    </row>
    <row r="595" spans="1:69" x14ac:dyDescent="0.25">
      <c r="A595" s="190">
        <v>421792</v>
      </c>
      <c r="B595" s="86" t="s">
        <v>384</v>
      </c>
      <c r="C595" s="86" t="s">
        <v>1020</v>
      </c>
      <c r="D595" s="86" t="s">
        <v>1948</v>
      </c>
      <c r="E595" s="86" t="s">
        <v>2472</v>
      </c>
      <c r="F595" s="86" t="s">
        <v>3217</v>
      </c>
      <c r="G595" s="86" t="s">
        <v>110</v>
      </c>
      <c r="H595" s="86" t="s">
        <v>110</v>
      </c>
      <c r="I595" s="86" t="s">
        <v>129</v>
      </c>
      <c r="J595" s="86">
        <v>0</v>
      </c>
      <c r="K595" s="86">
        <v>0</v>
      </c>
      <c r="L595" s="86" t="s">
        <v>2848</v>
      </c>
      <c r="M595" s="86">
        <v>-1.3180054184667169E-3</v>
      </c>
      <c r="N595" s="86">
        <v>-6.4831002331002807E-3</v>
      </c>
      <c r="O595" s="86">
        <v>1.344924951701576E-2</v>
      </c>
      <c r="P595" s="86">
        <v>-3.9101028603635402E-2</v>
      </c>
      <c r="Q595" s="86">
        <v>-1.273977560622519E-2</v>
      </c>
      <c r="R595" s="86">
        <v>2.8194496796079879E-2</v>
      </c>
      <c r="S595" s="86">
        <v>0.20146229739252999</v>
      </c>
      <c r="T595" s="86">
        <v>-3.9101028603635402E-2</v>
      </c>
      <c r="U595" s="86">
        <v>7.3026912609615913E-2</v>
      </c>
      <c r="V595" s="86">
        <v>2.5029058504455689E-2</v>
      </c>
      <c r="W595" s="86">
        <v>0.1712652023960792</v>
      </c>
      <c r="X595" s="86">
        <v>0.14567952583965879</v>
      </c>
      <c r="AC595" s="86">
        <v>-7.5043752187609503E-2</v>
      </c>
      <c r="AD595" s="86">
        <v>-1.6082074032996059E-2</v>
      </c>
      <c r="AE595" s="86">
        <v>-5.9254517000995828E-2</v>
      </c>
      <c r="AF595" s="86">
        <v>-1.341869847395202E-2</v>
      </c>
      <c r="AG595" s="86">
        <v>-1.3097308912309339E-2</v>
      </c>
      <c r="AH595" s="86">
        <v>-5.4804058086333832E-2</v>
      </c>
      <c r="AK595" s="86">
        <v>-8.4084292250104095E-2</v>
      </c>
      <c r="AL595" s="86">
        <v>-0.1675372731419715</v>
      </c>
      <c r="AM595" s="86">
        <v>6.7396189216869518E-2</v>
      </c>
      <c r="AN595" s="86">
        <v>-0.13276909812457149</v>
      </c>
      <c r="AP595" s="86">
        <v>0.1351013413182939</v>
      </c>
      <c r="AQ595" s="86">
        <v>5.9941376673308781E-2</v>
      </c>
      <c r="AR595" s="86">
        <v>-1.2422903288205731</v>
      </c>
      <c r="AS595" s="86">
        <v>1.119399926266883</v>
      </c>
      <c r="AT595" s="86">
        <v>-7.9611103283078188E-3</v>
      </c>
      <c r="AU595" s="86">
        <v>-4.1545344790852923E-2</v>
      </c>
      <c r="AV595" s="86">
        <v>2.0062416406598341E-2</v>
      </c>
      <c r="AW595" s="86">
        <v>-6.4831002331002807E-3</v>
      </c>
      <c r="BF595" s="86">
        <v>-4.535833081342644E-3</v>
      </c>
      <c r="BG595" s="86">
        <v>1.268226002430128E-2</v>
      </c>
      <c r="BH595" s="86">
        <v>-4.8743907011623566E-3</v>
      </c>
      <c r="BI595" s="86">
        <v>2.1100226073851309E-3</v>
      </c>
      <c r="BJ595" s="86">
        <v>1.9702210858775659E-2</v>
      </c>
      <c r="BK595" s="86">
        <v>2.028023598820039E-2</v>
      </c>
      <c r="BL595" s="86">
        <v>-7.372605710155411E-3</v>
      </c>
      <c r="BM595" s="86">
        <v>2.7670574528508851E-3</v>
      </c>
      <c r="BN595" s="86">
        <v>-6.5104166666674068E-4</v>
      </c>
      <c r="BO595" s="86">
        <v>3.4744842562433038E-3</v>
      </c>
      <c r="BP595" s="86">
        <v>3.2460506383899627E-2</v>
      </c>
      <c r="BQ595" s="86">
        <v>-1.6082074032996111E-2</v>
      </c>
    </row>
    <row r="596" spans="1:69" x14ac:dyDescent="0.25">
      <c r="A596" s="190">
        <v>428810</v>
      </c>
      <c r="B596" s="86" t="s">
        <v>340</v>
      </c>
      <c r="C596" s="86" t="s">
        <v>477</v>
      </c>
      <c r="D596" s="86">
        <v>160</v>
      </c>
      <c r="E596" s="86" t="s">
        <v>2473</v>
      </c>
      <c r="F596" s="86" t="s">
        <v>3174</v>
      </c>
      <c r="G596" s="86" t="s">
        <v>110</v>
      </c>
      <c r="H596" s="86" t="s">
        <v>110</v>
      </c>
      <c r="I596" s="86" t="s">
        <v>1022</v>
      </c>
      <c r="J596" s="86">
        <v>0</v>
      </c>
      <c r="K596" s="86">
        <v>0</v>
      </c>
      <c r="L596" s="86" t="s">
        <v>2848</v>
      </c>
      <c r="M596" s="86">
        <v>1.2697927025166591E-2</v>
      </c>
      <c r="N596" s="86">
        <v>1.9677590252025201E-3</v>
      </c>
      <c r="O596" s="86">
        <v>3.6239824671258518E-2</v>
      </c>
      <c r="P596" s="86">
        <v>7.2276323797930697E-3</v>
      </c>
      <c r="Q596" s="86">
        <v>5.8442596738087722E-2</v>
      </c>
      <c r="R596" s="86">
        <v>0.15001737317581651</v>
      </c>
      <c r="S596" s="86">
        <v>0.20114316820903649</v>
      </c>
      <c r="T596" s="86">
        <v>7.2276323797930697E-3</v>
      </c>
      <c r="U596" s="86">
        <v>0.123899102180419</v>
      </c>
      <c r="V596" s="86">
        <v>6.8622076023391765E-2</v>
      </c>
      <c r="W596" s="86">
        <v>1.4178482068390339E-2</v>
      </c>
      <c r="X596" s="86">
        <v>6.514657980456029E-2</v>
      </c>
      <c r="AC596" s="86">
        <v>-5.3990963855421757E-2</v>
      </c>
      <c r="AD596" s="86">
        <v>-1.6600722518493111E-2</v>
      </c>
      <c r="AE596" s="86">
        <v>-2.2466216216216181E-2</v>
      </c>
      <c r="AF596" s="86">
        <v>-7.7329245443706354E-2</v>
      </c>
      <c r="AG596" s="86">
        <v>-3.4714649218466023E-2</v>
      </c>
      <c r="AH596" s="86">
        <v>-1.684502576298092E-3</v>
      </c>
      <c r="AK596" s="86">
        <v>-7.7329245443706354E-2</v>
      </c>
      <c r="AL596" s="86">
        <v>1.527599165510152E-3</v>
      </c>
      <c r="AM596" s="86">
        <v>6.4486257193994589E-2</v>
      </c>
      <c r="AN596" s="86">
        <v>2.6053753295033791E-2</v>
      </c>
      <c r="AP596" s="86">
        <v>0.10562327517613521</v>
      </c>
      <c r="AQ596" s="86">
        <v>5.7895771075557899E-2</v>
      </c>
      <c r="AR596" s="86">
        <v>1.164310210062312E-2</v>
      </c>
      <c r="AS596" s="86">
        <v>1.108689622974226</v>
      </c>
      <c r="AT596" s="86">
        <v>5.2495435179549244E-3</v>
      </c>
      <c r="AU596" s="86">
        <v>-2.89866041020207E-2</v>
      </c>
      <c r="AV596" s="86">
        <v>3.4204758922980361E-2</v>
      </c>
      <c r="AW596" s="86">
        <v>1.9677590252025201E-3</v>
      </c>
      <c r="BF596" s="86">
        <v>-1.8554938007695591E-2</v>
      </c>
      <c r="BG596" s="86">
        <v>-3.6591740721380051E-3</v>
      </c>
      <c r="BH596" s="86">
        <v>1.241692899615243E-2</v>
      </c>
      <c r="BI596" s="86">
        <v>2.332008982553146E-3</v>
      </c>
      <c r="BJ596" s="86">
        <v>8.5308056872037685E-3</v>
      </c>
      <c r="BK596" s="86">
        <v>1.657552973342424E-2</v>
      </c>
      <c r="BL596" s="86">
        <v>1.025382417212972E-2</v>
      </c>
      <c r="BM596" s="86">
        <v>3.3361064891846981E-2</v>
      </c>
      <c r="BN596" s="86">
        <v>-1.5167238764268729E-3</v>
      </c>
      <c r="BO596" s="86">
        <v>-3.1180044771346171E-3</v>
      </c>
      <c r="BP596" s="86">
        <v>3.5127115245809692E-2</v>
      </c>
      <c r="BQ596" s="86">
        <v>8.5942295887047049E-3</v>
      </c>
    </row>
    <row r="597" spans="1:69" x14ac:dyDescent="0.25">
      <c r="A597" s="190">
        <v>477190</v>
      </c>
      <c r="B597" s="86" t="s">
        <v>2465</v>
      </c>
      <c r="C597" s="86" t="s">
        <v>2466</v>
      </c>
      <c r="E597" s="86" t="s">
        <v>2474</v>
      </c>
      <c r="F597" s="86" t="s">
        <v>2918</v>
      </c>
      <c r="G597" s="86" t="s">
        <v>111</v>
      </c>
      <c r="H597" s="86" t="s">
        <v>1697</v>
      </c>
      <c r="J597" s="86">
        <v>0</v>
      </c>
      <c r="K597" s="86">
        <v>0</v>
      </c>
      <c r="L597" s="86" t="s">
        <v>2848</v>
      </c>
      <c r="M597" s="86">
        <v>2.1961932650071958E-3</v>
      </c>
      <c r="N597" s="86">
        <v>1.4630577907828179E-3</v>
      </c>
      <c r="O597" s="86">
        <v>1.107828655834564E-2</v>
      </c>
      <c r="P597" s="86">
        <v>4.0273556231003038E-2</v>
      </c>
      <c r="Q597" s="86">
        <v>5.4699537750385163E-2</v>
      </c>
      <c r="R597" s="86">
        <v>5.7959814528593563E-2</v>
      </c>
      <c r="S597" s="86">
        <v>0.15430016863406409</v>
      </c>
      <c r="T597" s="86">
        <v>4.0273556231003038E-2</v>
      </c>
      <c r="U597" s="86">
        <v>3.0540328895849681E-2</v>
      </c>
      <c r="V597" s="86">
        <v>3.4008097165991742E-2</v>
      </c>
      <c r="W597" s="86">
        <v>9.1954022988505857E-2</v>
      </c>
      <c r="AC597" s="86">
        <v>-4.4182621502209156E-3</v>
      </c>
      <c r="AD597" s="86">
        <v>-7.7279752704791406E-3</v>
      </c>
      <c r="AE597" s="86">
        <v>-7.0921985815602029E-3</v>
      </c>
      <c r="AF597" s="86">
        <v>-4.1390728476820311E-3</v>
      </c>
      <c r="AG597" s="86">
        <v>-9.066183136899374E-3</v>
      </c>
      <c r="AK597" s="86">
        <v>-9.066183136899374E-3</v>
      </c>
      <c r="AL597" s="86">
        <v>0.17585264584683061</v>
      </c>
      <c r="AM597" s="86">
        <v>8.4970626370104885E-2</v>
      </c>
      <c r="AN597" s="86">
        <v>0.15143991845727739</v>
      </c>
      <c r="AP597" s="86">
        <v>3.6082941211184598E-2</v>
      </c>
      <c r="AQ597" s="86">
        <v>3.5117177725115543E-2</v>
      </c>
      <c r="AR597" s="86">
        <v>4.8653137290255541</v>
      </c>
      <c r="AS597" s="86">
        <v>2.4111507605896061</v>
      </c>
      <c r="AT597" s="86">
        <v>2.6595744680850911E-2</v>
      </c>
      <c r="AU597" s="86">
        <v>2.2205773501111641E-3</v>
      </c>
      <c r="AV597" s="86">
        <v>9.6011816838994513E-3</v>
      </c>
      <c r="AW597" s="86">
        <v>1.4630577907828179E-3</v>
      </c>
      <c r="BF597" s="86">
        <v>1.252936570086138E-2</v>
      </c>
      <c r="BG597" s="86">
        <v>-3.866976024748614E-3</v>
      </c>
      <c r="BH597" s="86">
        <v>3.105590062111752E-3</v>
      </c>
      <c r="BI597" s="86">
        <v>-2.3219814241487451E-3</v>
      </c>
      <c r="BJ597" s="86">
        <v>-7.7579519006976128E-4</v>
      </c>
      <c r="BK597" s="86">
        <v>7.763975155279379E-4</v>
      </c>
      <c r="BL597" s="86">
        <v>3.87897595034925E-3</v>
      </c>
      <c r="BM597" s="86">
        <v>1.5455950540959049E-3</v>
      </c>
      <c r="BN597" s="86">
        <v>-3.837298541826462E-3</v>
      </c>
      <c r="BO597" s="86">
        <v>5.3929121725730944E-3</v>
      </c>
      <c r="BP597" s="86">
        <v>7.6628352490426543E-4</v>
      </c>
      <c r="BQ597" s="86">
        <v>6.1162079510703737E-3</v>
      </c>
    </row>
    <row r="598" spans="1:69" x14ac:dyDescent="0.25">
      <c r="A598" s="190">
        <v>667080</v>
      </c>
      <c r="B598" s="86" t="s">
        <v>1708</v>
      </c>
      <c r="E598" s="86" t="s">
        <v>2475</v>
      </c>
      <c r="F598" s="86" t="s">
        <v>3365</v>
      </c>
      <c r="G598" s="86" t="s">
        <v>1972</v>
      </c>
      <c r="H598" s="86" t="s">
        <v>425</v>
      </c>
      <c r="J598" s="86">
        <v>0</v>
      </c>
      <c r="K598" s="86">
        <v>0</v>
      </c>
      <c r="L598" s="86" t="s">
        <v>2848</v>
      </c>
      <c r="M598" s="86">
        <v>2.403485053327437E-3</v>
      </c>
      <c r="N598" s="86">
        <v>5.2477696978781019E-4</v>
      </c>
      <c r="O598" s="86">
        <v>4.894209773360414E-3</v>
      </c>
      <c r="P598" s="86">
        <v>3.9165304056684613E-2</v>
      </c>
      <c r="Q598" s="86">
        <v>8.0123017157656129E-2</v>
      </c>
      <c r="R598" s="86">
        <v>0.164369220031408</v>
      </c>
      <c r="T598" s="86">
        <v>3.9165304056684613E-2</v>
      </c>
      <c r="U598" s="86">
        <v>0.14231077114649099</v>
      </c>
      <c r="AC598" s="86">
        <v>-2.2527596305488401E-4</v>
      </c>
      <c r="AD598" s="86">
        <v>-1.950923437093555E-2</v>
      </c>
      <c r="AE598" s="86">
        <v>-3.3740200456485749E-3</v>
      </c>
      <c r="AK598" s="86">
        <v>-1.950923437093555E-2</v>
      </c>
      <c r="AL598" s="86">
        <v>0.1599621952486856</v>
      </c>
      <c r="AM598" s="86">
        <v>0.1562985886498176</v>
      </c>
      <c r="AN598" s="86">
        <v>0.14706490552474699</v>
      </c>
      <c r="AP598" s="86">
        <v>2.4600427244577391E-2</v>
      </c>
      <c r="AQ598" s="86">
        <v>4.2938469438513843E-2</v>
      </c>
      <c r="AR598" s="86">
        <v>6.4903091752379156</v>
      </c>
      <c r="AS598" s="86">
        <v>3.6331237256784901</v>
      </c>
      <c r="AT598" s="86">
        <v>1.6195592930000609E-2</v>
      </c>
      <c r="AU598" s="86">
        <v>1.7010190789977789E-2</v>
      </c>
      <c r="AV598" s="86">
        <v>4.3671410285370804E-3</v>
      </c>
      <c r="AW598" s="86">
        <v>5.2477696978781019E-4</v>
      </c>
      <c r="BF598" s="86">
        <v>6.0482077737258333E-3</v>
      </c>
      <c r="BG598" s="86">
        <v>8.3989037220404406E-3</v>
      </c>
      <c r="BH598" s="86">
        <v>7.2768718218481077E-3</v>
      </c>
      <c r="BI598" s="86">
        <v>1.4796762120288241E-3</v>
      </c>
      <c r="BJ598" s="86">
        <v>2.3466017729878441E-3</v>
      </c>
      <c r="BK598" s="86">
        <v>-4.1619699991328751E-3</v>
      </c>
      <c r="BL598" s="86">
        <v>2.5946887244231439E-2</v>
      </c>
      <c r="BM598" s="86">
        <v>4.3282695408639604E-3</v>
      </c>
      <c r="BN598" s="86">
        <v>1.5033270352419191E-2</v>
      </c>
      <c r="BO598" s="86">
        <v>1.675299449660073E-2</v>
      </c>
      <c r="BP598" s="86">
        <v>6.2087081111199538E-3</v>
      </c>
      <c r="BQ598" s="86">
        <v>1.0066850176956301E-2</v>
      </c>
    </row>
    <row r="599" spans="1:69" x14ac:dyDescent="0.25">
      <c r="A599" s="190">
        <v>451781</v>
      </c>
      <c r="B599" s="86" t="s">
        <v>1708</v>
      </c>
      <c r="E599" s="86" t="s">
        <v>2476</v>
      </c>
      <c r="F599" s="86" t="s">
        <v>3073</v>
      </c>
      <c r="G599" s="86" t="s">
        <v>1972</v>
      </c>
      <c r="H599" s="86" t="s">
        <v>425</v>
      </c>
      <c r="I599" s="86" t="s">
        <v>2477</v>
      </c>
      <c r="J599" s="86">
        <v>0</v>
      </c>
      <c r="K599" s="86">
        <v>0</v>
      </c>
      <c r="L599" s="86" t="s">
        <v>2848</v>
      </c>
      <c r="M599" s="86">
        <v>7.3146821506673287E-3</v>
      </c>
      <c r="N599" s="86">
        <v>5.1922642787267659E-3</v>
      </c>
      <c r="O599" s="86">
        <v>2.3601532567049999E-2</v>
      </c>
      <c r="P599" s="86">
        <v>1.9539001679133031E-2</v>
      </c>
      <c r="Q599" s="86">
        <v>3.9290438030031849E-2</v>
      </c>
      <c r="R599" s="86">
        <v>3.0709876543209891E-2</v>
      </c>
      <c r="S599" s="86">
        <v>0.18928062678062679</v>
      </c>
      <c r="T599" s="86">
        <v>1.9539001679133031E-2</v>
      </c>
      <c r="U599" s="86">
        <v>4.4233681358093691E-2</v>
      </c>
      <c r="V599" s="86">
        <v>4.8992559150572657E-2</v>
      </c>
      <c r="W599" s="86">
        <v>7.8053177106804927E-2</v>
      </c>
      <c r="X599" s="86">
        <v>0.110166099659796</v>
      </c>
      <c r="AC599" s="86">
        <v>-2.0635891164781341E-2</v>
      </c>
      <c r="AD599" s="86">
        <v>-3.2231090839984787E-2</v>
      </c>
      <c r="AE599" s="86">
        <v>-9.8563314400267558E-3</v>
      </c>
      <c r="AF599" s="86">
        <v>-5.8211324748632387E-3</v>
      </c>
      <c r="AG599" s="86">
        <v>-2.2218107757822649E-2</v>
      </c>
      <c r="AK599" s="86">
        <v>-3.2231090839984787E-2</v>
      </c>
      <c r="AL599" s="86">
        <v>9.5790445661133594E-2</v>
      </c>
      <c r="AM599" s="86">
        <v>6.8120264901059269E-2</v>
      </c>
      <c r="AN599" s="86">
        <v>7.1553178077224722E-2</v>
      </c>
      <c r="AP599" s="86">
        <v>6.2112951406080058E-2</v>
      </c>
      <c r="AQ599" s="86">
        <v>3.7450738437043891E-2</v>
      </c>
      <c r="AR599" s="86">
        <v>1.53740285900106</v>
      </c>
      <c r="AS599" s="86">
        <v>1.8109775973213229</v>
      </c>
      <c r="AT599" s="86">
        <v>-1.3738360555640709E-3</v>
      </c>
      <c r="AU599" s="86">
        <v>-2.292876796086141E-4</v>
      </c>
      <c r="AV599" s="86">
        <v>1.8314176245210811E-2</v>
      </c>
      <c r="AW599" s="86">
        <v>5.1922642787267659E-3</v>
      </c>
      <c r="BF599" s="86">
        <v>1.9606280385749741E-2</v>
      </c>
      <c r="BG599" s="86">
        <v>6.2534198389729845E-4</v>
      </c>
      <c r="BH599" s="86">
        <v>1.1249121162409059E-2</v>
      </c>
      <c r="BI599" s="86">
        <v>2.5492468134415969E-3</v>
      </c>
      <c r="BJ599" s="86">
        <v>-2.1574973031285301E-3</v>
      </c>
      <c r="BK599" s="86">
        <v>8.1853281853283555E-3</v>
      </c>
      <c r="BL599" s="86">
        <v>-1.3786764705882031E-3</v>
      </c>
      <c r="BM599" s="86">
        <v>-1.541647491946618E-2</v>
      </c>
      <c r="BN599" s="86">
        <v>9.5829078626974429E-3</v>
      </c>
      <c r="BO599" s="86">
        <v>5.5240021784797033E-3</v>
      </c>
      <c r="BP599" s="86">
        <v>1.0290931600123839E-2</v>
      </c>
      <c r="BQ599" s="86">
        <v>2.831993876770023E-3</v>
      </c>
    </row>
    <row r="600" spans="1:69" x14ac:dyDescent="0.25">
      <c r="A600" s="190">
        <v>218433</v>
      </c>
      <c r="B600" s="86" t="s">
        <v>2478</v>
      </c>
      <c r="C600" s="86" t="s">
        <v>2479</v>
      </c>
      <c r="E600" s="86" t="s">
        <v>2480</v>
      </c>
      <c r="F600" s="86" t="s">
        <v>3116</v>
      </c>
      <c r="G600" s="86" t="s">
        <v>111</v>
      </c>
      <c r="H600" s="86" t="s">
        <v>1686</v>
      </c>
      <c r="J600" s="86">
        <v>0</v>
      </c>
      <c r="K600" s="86">
        <v>0</v>
      </c>
      <c r="L600" s="86" t="s">
        <v>2848</v>
      </c>
      <c r="M600" s="86">
        <v>1.1254924029262541E-3</v>
      </c>
      <c r="N600" s="86">
        <v>-3.3613445378151141E-3</v>
      </c>
      <c r="O600" s="86">
        <v>3.384094754653066E-3</v>
      </c>
      <c r="P600" s="86">
        <v>-5.6179775280906785E-4</v>
      </c>
      <c r="Q600" s="86">
        <v>3.950338600451353E-3</v>
      </c>
      <c r="R600" s="86">
        <v>1.890034364261162E-2</v>
      </c>
      <c r="S600" s="86">
        <v>8.2116788321167977E-2</v>
      </c>
      <c r="T600" s="86">
        <v>-5.6179775280906785E-4</v>
      </c>
      <c r="U600" s="86">
        <v>2.5345622119815611E-2</v>
      </c>
      <c r="V600" s="86">
        <v>3.5181872391174762E-2</v>
      </c>
      <c r="W600" s="86">
        <v>3.0098280098280309E-2</v>
      </c>
      <c r="X600" s="86">
        <v>0.1022342586323628</v>
      </c>
      <c r="Y600" s="86">
        <v>0.12576219512195119</v>
      </c>
      <c r="Z600" s="86">
        <v>0.22160148975791441</v>
      </c>
      <c r="AA600" s="86">
        <v>7.7231695085255847E-2</v>
      </c>
      <c r="AC600" s="86">
        <v>-2.1836506159014519E-2</v>
      </c>
      <c r="AD600" s="86">
        <v>-1.068616422947139E-2</v>
      </c>
      <c r="AE600" s="86">
        <v>-2.2847100175747009E-2</v>
      </c>
      <c r="AF600" s="86">
        <v>-1.090909090909092E-2</v>
      </c>
      <c r="AG600" s="86">
        <v>-3.1113876789047252E-3</v>
      </c>
      <c r="AH600" s="86">
        <v>-8.2079343365253146E-3</v>
      </c>
      <c r="AI600" s="86">
        <v>-4.8504446240905446E-3</v>
      </c>
      <c r="AJ600" s="86">
        <v>-1.240458015267187E-2</v>
      </c>
      <c r="AK600" s="86">
        <v>-2.2847100175747009E-2</v>
      </c>
      <c r="AL600" s="86">
        <v>-1.268807648814085E-2</v>
      </c>
      <c r="AM600" s="86">
        <v>7.6627571742657663E-2</v>
      </c>
      <c r="AN600" s="86">
        <v>-2.0049717117672779E-3</v>
      </c>
      <c r="AP600" s="86">
        <v>5.0065443836999513E-2</v>
      </c>
      <c r="AQ600" s="86">
        <v>2.6797087153571791E-2</v>
      </c>
      <c r="AR600" s="86">
        <v>-0.25937836721975049</v>
      </c>
      <c r="AS600" s="86">
        <v>2.8484347838549109</v>
      </c>
      <c r="AT600" s="86">
        <v>-2.2471910112359379E-3</v>
      </c>
      <c r="AU600" s="86">
        <v>-4.5045045045044576E-3</v>
      </c>
      <c r="AV600" s="86">
        <v>6.7681895093063549E-3</v>
      </c>
      <c r="AW600" s="86">
        <v>-3.3613445378151141E-3</v>
      </c>
      <c r="BF600" s="86">
        <v>6.9124423963133896E-3</v>
      </c>
      <c r="BG600" s="86">
        <v>5.7208237986272614E-4</v>
      </c>
      <c r="BH600" s="86">
        <v>-2.8587764436821539E-3</v>
      </c>
      <c r="BI600" s="86">
        <v>6.8807339449541427E-3</v>
      </c>
      <c r="BJ600" s="86">
        <v>-5.1252847380409694E-3</v>
      </c>
      <c r="BK600" s="86">
        <v>5.7240984544932871E-3</v>
      </c>
      <c r="BL600" s="86">
        <v>5.6915196357443243E-4</v>
      </c>
      <c r="BM600" s="86">
        <v>3.9817974971558812E-3</v>
      </c>
      <c r="BN600" s="86">
        <v>7.3905628197841189E-3</v>
      </c>
      <c r="BO600" s="86">
        <v>-3.950338600451575E-3</v>
      </c>
      <c r="BP600" s="86">
        <v>3.9660056657224718E-3</v>
      </c>
      <c r="BQ600" s="86">
        <v>4.5146726862301811E-3</v>
      </c>
    </row>
    <row r="601" spans="1:69" x14ac:dyDescent="0.25">
      <c r="A601" s="190">
        <v>500511</v>
      </c>
      <c r="B601" s="86" t="s">
        <v>2478</v>
      </c>
      <c r="C601" s="86" t="s">
        <v>2481</v>
      </c>
      <c r="E601" s="86" t="s">
        <v>2482</v>
      </c>
      <c r="F601" s="86" t="s">
        <v>3253</v>
      </c>
      <c r="G601" s="86" t="s">
        <v>474</v>
      </c>
      <c r="H601" s="86" t="s">
        <v>367</v>
      </c>
      <c r="J601" s="86">
        <v>0</v>
      </c>
      <c r="K601" s="86">
        <v>0</v>
      </c>
      <c r="L601" s="86" t="s">
        <v>2848</v>
      </c>
      <c r="M601" s="86">
        <v>6.8493150684934001E-4</v>
      </c>
      <c r="N601" s="86">
        <v>5.5058499655884496E-3</v>
      </c>
      <c r="O601" s="86">
        <v>3.4702549575071018E-2</v>
      </c>
      <c r="P601" s="86">
        <v>1.882845188284521E-2</v>
      </c>
      <c r="Q601" s="86">
        <v>5.3352559480894117E-2</v>
      </c>
      <c r="R601" s="86">
        <v>0.16880000000000009</v>
      </c>
      <c r="S601" s="86">
        <v>0.26493506493506502</v>
      </c>
      <c r="T601" s="86">
        <v>1.882845188284521E-2</v>
      </c>
      <c r="U601" s="86">
        <v>0.14081145584725549</v>
      </c>
      <c r="V601" s="86">
        <v>0.12836624775583469</v>
      </c>
      <c r="W601" s="86">
        <v>5.4151624548737232E-3</v>
      </c>
      <c r="AC601" s="86">
        <v>-1.87630298818625E-2</v>
      </c>
      <c r="AD601" s="86">
        <v>-5.0592885375493953E-2</v>
      </c>
      <c r="AE601" s="86">
        <v>-3.5245901639344213E-2</v>
      </c>
      <c r="AF601" s="86">
        <v>-7.7306733167082267E-2</v>
      </c>
      <c r="AG601" s="86">
        <v>-8.9847259658580488E-3</v>
      </c>
      <c r="AK601" s="86">
        <v>-7.7306733167082267E-2</v>
      </c>
      <c r="AL601" s="86">
        <v>0.1124698012565548</v>
      </c>
      <c r="AM601" s="86">
        <v>0.1177604732280038</v>
      </c>
      <c r="AN601" s="86">
        <v>6.8888423676261468E-2</v>
      </c>
      <c r="AP601" s="86">
        <v>7.2929543807166722E-2</v>
      </c>
      <c r="AQ601" s="86">
        <v>7.7902837165548328E-2</v>
      </c>
      <c r="AR601" s="86">
        <v>1.538087019503604</v>
      </c>
      <c r="AS601" s="86">
        <v>1.5078097398424171</v>
      </c>
      <c r="AT601" s="86">
        <v>3.4867503486750722E-3</v>
      </c>
      <c r="AU601" s="86">
        <v>-1.250868658790827E-2</v>
      </c>
      <c r="AV601" s="86">
        <v>2.9036827195467518E-2</v>
      </c>
      <c r="AW601" s="86">
        <v>5.5058499655884496E-3</v>
      </c>
      <c r="BF601" s="86">
        <v>6.364359586316537E-3</v>
      </c>
      <c r="BG601" s="86">
        <v>-3.6363636363636258E-2</v>
      </c>
      <c r="BH601" s="86">
        <v>1.394585726004904E-2</v>
      </c>
      <c r="BI601" s="86">
        <v>2.9126213592233E-2</v>
      </c>
      <c r="BJ601" s="86">
        <v>2.7515723270440159E-2</v>
      </c>
      <c r="BK601" s="86">
        <v>-2.1423106350420881E-2</v>
      </c>
      <c r="BL601" s="86">
        <v>2.4237685691946839E-2</v>
      </c>
      <c r="BM601" s="86">
        <v>4.1221374045801618E-2</v>
      </c>
      <c r="BN601" s="86">
        <v>6.5312046444123686E-3</v>
      </c>
      <c r="BO601" s="86">
        <v>-7.930785868781598E-3</v>
      </c>
      <c r="BP601" s="86">
        <v>2.325581395348841E-2</v>
      </c>
      <c r="BQ601" s="86">
        <v>1.414427157001419E-2</v>
      </c>
    </row>
    <row r="602" spans="1:69" x14ac:dyDescent="0.25">
      <c r="A602" s="190">
        <v>703281</v>
      </c>
      <c r="B602" s="86" t="s">
        <v>2153</v>
      </c>
      <c r="E602" s="86" t="s">
        <v>2516</v>
      </c>
      <c r="F602" s="86" t="s">
        <v>3366</v>
      </c>
      <c r="G602" s="86" t="s">
        <v>420</v>
      </c>
      <c r="H602" s="86" t="s">
        <v>420</v>
      </c>
      <c r="I602" s="86" t="s">
        <v>2517</v>
      </c>
      <c r="J602" s="86">
        <v>0</v>
      </c>
      <c r="K602" s="86">
        <v>0</v>
      </c>
      <c r="L602" s="86" t="s">
        <v>2848</v>
      </c>
      <c r="U602" s="86">
        <v>-0.67614005456671433</v>
      </c>
      <c r="V602" s="86">
        <v>4.3130611553447551E-2</v>
      </c>
      <c r="W602" s="86">
        <v>0.22372403499315879</v>
      </c>
      <c r="X602" s="86">
        <v>0.51038237528488239</v>
      </c>
      <c r="Y602" s="86">
        <v>0.23213728549141971</v>
      </c>
      <c r="AC602" s="86">
        <v>-3.1149517684887378E-3</v>
      </c>
      <c r="AD602" s="86">
        <v>-0.69905713045096463</v>
      </c>
      <c r="AE602" s="86">
        <v>-3.5248622565962763E-2</v>
      </c>
      <c r="AF602" s="86">
        <v>-4.0505018320853958E-2</v>
      </c>
      <c r="AG602" s="86">
        <v>-3.5768357305071899E-2</v>
      </c>
      <c r="AH602" s="86">
        <v>-1.7190666056604999E-2</v>
      </c>
      <c r="AI602" s="86">
        <v>-3.2338308457711379E-2</v>
      </c>
      <c r="AK602" s="86">
        <v>-0.69905713045096463</v>
      </c>
      <c r="AL602" s="86">
        <v>0.37161067694843841</v>
      </c>
      <c r="AM602" s="86">
        <v>0.10007003377020469</v>
      </c>
      <c r="AP602" s="86">
        <v>9.6617534235872549E-2</v>
      </c>
      <c r="AQ602" s="86">
        <v>0.30063997406049903</v>
      </c>
      <c r="AR602" s="86">
        <v>3.843120850647249</v>
      </c>
      <c r="AS602" s="86">
        <v>0.33186610494349961</v>
      </c>
      <c r="AT602" s="86">
        <v>-5.0145421722996852E-3</v>
      </c>
      <c r="AU602" s="86">
        <v>4.989416389476875E-2</v>
      </c>
      <c r="AV602" s="86">
        <v>8.8644210133430601E-3</v>
      </c>
      <c r="BF602" s="86">
        <v>1.9520592438612368E-2</v>
      </c>
      <c r="BG602" s="86">
        <v>-3.536270668068386E-3</v>
      </c>
      <c r="BH602" s="86">
        <v>-2.0141952810281971E-3</v>
      </c>
      <c r="BI602" s="86">
        <v>1.6722729456991828E-2</v>
      </c>
      <c r="BJ602" s="86">
        <v>7.8457321107854305E-3</v>
      </c>
      <c r="BK602" s="86">
        <v>8.0035015319201985E-3</v>
      </c>
      <c r="BL602" s="86">
        <v>-3.9699770485702723E-3</v>
      </c>
      <c r="BM602" s="86">
        <v>-1.0307031201345129E-2</v>
      </c>
      <c r="BN602" s="86">
        <v>-1.3518611670020331E-3</v>
      </c>
      <c r="BO602" s="86">
        <v>-3.651818038721832E-3</v>
      </c>
      <c r="BP602" s="86">
        <v>1.0742835476634349E-2</v>
      </c>
      <c r="BQ602" s="86">
        <v>-0.68829910281659323</v>
      </c>
    </row>
    <row r="603" spans="1:69" x14ac:dyDescent="0.25">
      <c r="A603" s="190">
        <v>658918</v>
      </c>
      <c r="B603" s="86" t="s">
        <v>2518</v>
      </c>
      <c r="C603" s="86" t="s">
        <v>2519</v>
      </c>
      <c r="E603" s="86" t="s">
        <v>2520</v>
      </c>
      <c r="F603" s="86" t="s">
        <v>3367</v>
      </c>
      <c r="G603" s="86" t="s">
        <v>111</v>
      </c>
      <c r="H603" s="86" t="s">
        <v>1686</v>
      </c>
      <c r="I603" s="86" t="s">
        <v>2521</v>
      </c>
      <c r="J603" s="86">
        <v>0</v>
      </c>
      <c r="K603" s="86">
        <v>0</v>
      </c>
      <c r="L603" s="86" t="s">
        <v>2848</v>
      </c>
      <c r="M603" s="86">
        <v>4.8476454293628901E-3</v>
      </c>
      <c r="N603" s="86">
        <v>-6.6746534314564574E-3</v>
      </c>
      <c r="O603" s="86">
        <v>6.7649609713791303E-3</v>
      </c>
      <c r="P603" s="86">
        <v>4.8476454293628901E-3</v>
      </c>
      <c r="Q603" s="86">
        <v>1.7620759182957801E-2</v>
      </c>
      <c r="R603" s="86">
        <v>3.5596395753412453E-2</v>
      </c>
      <c r="T603" s="86">
        <v>4.8476454293628901E-3</v>
      </c>
      <c r="U603" s="86">
        <v>6.5486072680317253E-2</v>
      </c>
      <c r="AC603" s="86">
        <v>-6.6746534314564678E-3</v>
      </c>
      <c r="AD603" s="86">
        <v>-4.4882513420752479E-3</v>
      </c>
      <c r="AE603" s="86">
        <v>-2.085661080074485E-2</v>
      </c>
      <c r="AK603" s="86">
        <v>-2.085661080074485E-2</v>
      </c>
      <c r="AL603" s="86">
        <v>1.2702208246041289E-2</v>
      </c>
      <c r="AM603" s="86">
        <v>7.4858963396334577E-2</v>
      </c>
      <c r="AN603" s="86">
        <v>1.742120021194471E-2</v>
      </c>
      <c r="AP603" s="86">
        <v>2.834787252266395E-2</v>
      </c>
      <c r="AQ603" s="86">
        <v>3.1755705884343538E-2</v>
      </c>
      <c r="AR603" s="86">
        <v>0.43757751653821142</v>
      </c>
      <c r="AS603" s="86">
        <v>2.3479606178322472</v>
      </c>
      <c r="AT603" s="86">
        <v>9.5221606648210333E-4</v>
      </c>
      <c r="AU603" s="86">
        <v>-3.8052408544496652E-3</v>
      </c>
      <c r="AV603" s="86">
        <v>1.352992194275804E-2</v>
      </c>
      <c r="AW603" s="86">
        <v>-6.6746534314564574E-3</v>
      </c>
      <c r="BF603" s="86">
        <v>1.973805570927856E-2</v>
      </c>
      <c r="BG603" s="86">
        <v>1.808972503617889E-3</v>
      </c>
      <c r="BH603" s="86">
        <v>7.4033947273384193E-3</v>
      </c>
      <c r="BI603" s="86">
        <v>1.79243592041578E-3</v>
      </c>
      <c r="BJ603" s="86">
        <v>1.288244766505664E-2</v>
      </c>
      <c r="BK603" s="86">
        <v>-8.8323617735397431E-4</v>
      </c>
      <c r="BL603" s="86">
        <v>5.4809052333804056E-3</v>
      </c>
      <c r="BM603" s="86">
        <v>-2.9892737823106201E-3</v>
      </c>
      <c r="BN603" s="86">
        <v>3.8722168441431841E-3</v>
      </c>
      <c r="BO603" s="86">
        <v>2.9806259314455459E-3</v>
      </c>
      <c r="BP603" s="86">
        <v>2.8843632549602209E-3</v>
      </c>
      <c r="BQ603" s="86">
        <v>4.8712595685456161E-3</v>
      </c>
    </row>
    <row r="604" spans="1:69" x14ac:dyDescent="0.25">
      <c r="A604" s="190">
        <v>475280</v>
      </c>
      <c r="B604" s="86" t="s">
        <v>2522</v>
      </c>
      <c r="C604" s="86" t="s">
        <v>2523</v>
      </c>
      <c r="E604" s="86" t="s">
        <v>2524</v>
      </c>
      <c r="F604" s="86" t="s">
        <v>3368</v>
      </c>
      <c r="G604" s="86" t="s">
        <v>111</v>
      </c>
      <c r="H604" s="86" t="s">
        <v>1686</v>
      </c>
      <c r="I604" s="86" t="s">
        <v>2525</v>
      </c>
      <c r="J604" s="86">
        <v>0</v>
      </c>
      <c r="K604" s="86">
        <v>0</v>
      </c>
      <c r="L604" s="86" t="s">
        <v>2848</v>
      </c>
      <c r="M604" s="86">
        <v>-2.719193526993013E-3</v>
      </c>
      <c r="N604" s="86">
        <v>-9.3017075277390671E-4</v>
      </c>
      <c r="O604" s="86">
        <v>9.3190441323298678E-4</v>
      </c>
      <c r="P604" s="86">
        <v>-8.1788800211067825E-3</v>
      </c>
      <c r="Q604" s="86">
        <v>-7.9825834542815999E-3</v>
      </c>
      <c r="R604" s="86">
        <v>1.259259259259249E-2</v>
      </c>
      <c r="S604" s="86">
        <v>0.2649953730966601</v>
      </c>
      <c r="T604" s="86">
        <v>-8.1788800211067825E-3</v>
      </c>
      <c r="U604" s="86">
        <v>4.8623599391340422E-2</v>
      </c>
      <c r="V604" s="86">
        <v>7.2154245457916266E-2</v>
      </c>
      <c r="W604" s="86">
        <v>0.18653761548614159</v>
      </c>
      <c r="AC604" s="86">
        <v>-8.9214908802538115E-3</v>
      </c>
      <c r="AD604" s="86">
        <v>-3.010120796604638E-2</v>
      </c>
      <c r="AE604" s="86">
        <v>-2.1424199143031938E-2</v>
      </c>
      <c r="AF604" s="86">
        <v>-5.7219297488564788E-2</v>
      </c>
      <c r="AG604" s="86">
        <v>-1.7735815759287041E-2</v>
      </c>
      <c r="AK604" s="86">
        <v>-5.7219297488564788E-2</v>
      </c>
      <c r="AL604" s="86">
        <v>-2.5646110400668779E-2</v>
      </c>
      <c r="AM604" s="86">
        <v>0.1107889860198794</v>
      </c>
      <c r="AN604" s="86">
        <v>-2.8904433520395841E-2</v>
      </c>
      <c r="AP604" s="86">
        <v>2.2814293151159439E-2</v>
      </c>
      <c r="AQ604" s="86">
        <v>5.5231341289722041E-2</v>
      </c>
      <c r="AR604" s="86">
        <v>-1.1371786457378139</v>
      </c>
      <c r="AS604" s="86">
        <v>2.0005157733152581</v>
      </c>
      <c r="AT604" s="86">
        <v>-5.5405316272013616E-3</v>
      </c>
      <c r="AU604" s="86">
        <v>-1.591828613119239E-3</v>
      </c>
      <c r="AV604" s="86">
        <v>1.863808826466196E-3</v>
      </c>
      <c r="AW604" s="86">
        <v>-9.3017075277390671E-4</v>
      </c>
      <c r="BF604" s="86">
        <v>1.348734264766915E-2</v>
      </c>
      <c r="BG604" s="86">
        <v>2.5250801883573981E-3</v>
      </c>
      <c r="BH604" s="86">
        <v>7.4880871341047586E-3</v>
      </c>
      <c r="BI604" s="86">
        <v>5.6081081081080786E-3</v>
      </c>
      <c r="BJ604" s="86">
        <v>1.1556809782973909E-2</v>
      </c>
      <c r="BK604" s="86">
        <v>1.5277316506144171E-2</v>
      </c>
      <c r="BL604" s="86">
        <v>-5.5610075237160217E-3</v>
      </c>
      <c r="BM604" s="86">
        <v>3.9473684210526994E-3</v>
      </c>
      <c r="BN604" s="86">
        <v>-1.02513875285668E-2</v>
      </c>
      <c r="BO604" s="86">
        <v>-1.0753397545850359E-2</v>
      </c>
      <c r="BP604" s="86">
        <v>-7.0690230076693172E-3</v>
      </c>
      <c r="BQ604" s="86">
        <v>1.8542156533422949E-2</v>
      </c>
    </row>
    <row r="605" spans="1:69" x14ac:dyDescent="0.25">
      <c r="A605" s="190">
        <v>433642</v>
      </c>
      <c r="B605" s="86" t="s">
        <v>2526</v>
      </c>
      <c r="C605" s="86" t="s">
        <v>2527</v>
      </c>
      <c r="E605" s="86" t="s">
        <v>2528</v>
      </c>
      <c r="F605" s="86" t="s">
        <v>3369</v>
      </c>
      <c r="G605" s="86" t="s">
        <v>111</v>
      </c>
      <c r="H605" s="86" t="s">
        <v>1686</v>
      </c>
      <c r="I605" s="86" t="s">
        <v>2525</v>
      </c>
      <c r="J605" s="86">
        <v>0</v>
      </c>
      <c r="K605" s="86">
        <v>0</v>
      </c>
      <c r="L605" s="86" t="s">
        <v>2848</v>
      </c>
      <c r="M605" s="86">
        <v>1.7338534893800439E-3</v>
      </c>
      <c r="N605" s="86">
        <v>7.4234457160526901E-4</v>
      </c>
      <c r="O605" s="86">
        <v>-5.3492375799312208E-3</v>
      </c>
      <c r="P605" s="86">
        <v>-2.011024289781338E-2</v>
      </c>
      <c r="Q605" s="86">
        <v>-9.9426599120414183E-2</v>
      </c>
      <c r="R605" s="86">
        <v>4.3459365493263569E-3</v>
      </c>
      <c r="S605" s="86">
        <v>0.10453366106786841</v>
      </c>
      <c r="T605" s="86">
        <v>-2.011024289781338E-2</v>
      </c>
      <c r="U605" s="86">
        <v>2.002913328477796E-3</v>
      </c>
      <c r="V605" s="86">
        <v>0.1300411522633744</v>
      </c>
      <c r="W605" s="86">
        <v>4.3440921777714081E-2</v>
      </c>
      <c r="X605" s="86">
        <v>0.33144176204674419</v>
      </c>
      <c r="AC605" s="86">
        <v>-3.2513497300539908E-2</v>
      </c>
      <c r="AD605" s="86">
        <v>-8.1353291413944623E-2</v>
      </c>
      <c r="AE605" s="86">
        <v>-2.1733836600511421E-2</v>
      </c>
      <c r="AF605" s="86">
        <v>-3.2468831255416997E-2</v>
      </c>
      <c r="AG605" s="86">
        <v>-2.5509745800772459E-2</v>
      </c>
      <c r="AH605" s="86">
        <v>-1.7329657345411639E-2</v>
      </c>
      <c r="AK605" s="86">
        <v>-0.10255411496299589</v>
      </c>
      <c r="AL605" s="86">
        <v>-0.1171811739329751</v>
      </c>
      <c r="AM605" s="86">
        <v>0.1062821954700741</v>
      </c>
      <c r="AN605" s="86">
        <v>-6.9984762504141207E-2</v>
      </c>
      <c r="AP605" s="86">
        <v>2.9809594264670142E-2</v>
      </c>
      <c r="AQ605" s="86">
        <v>6.3856367381594295E-2</v>
      </c>
      <c r="AR605" s="86">
        <v>-3.940979185370582</v>
      </c>
      <c r="AS605" s="86">
        <v>1.65973078688141</v>
      </c>
      <c r="AT605" s="86">
        <v>1.3931794778605511E-3</v>
      </c>
      <c r="AU605" s="86">
        <v>-1.512218727316661E-3</v>
      </c>
      <c r="AV605" s="86">
        <v>-6.0870634530251211E-3</v>
      </c>
      <c r="AW605" s="86">
        <v>7.4234457160526901E-4</v>
      </c>
      <c r="BF605" s="86">
        <v>-8.497208060207484E-4</v>
      </c>
      <c r="BG605" s="86">
        <v>-9.9015915441624802E-3</v>
      </c>
      <c r="BH605" s="86">
        <v>-1.466347628688869E-2</v>
      </c>
      <c r="BI605" s="86">
        <v>1.7559153175591421E-2</v>
      </c>
      <c r="BJ605" s="86">
        <v>2.153959123730265E-2</v>
      </c>
      <c r="BK605" s="86">
        <v>1.0303102911225709E-2</v>
      </c>
      <c r="BL605" s="86">
        <v>8.3007233487486509E-4</v>
      </c>
      <c r="BM605" s="86">
        <v>2.3341232227488181E-2</v>
      </c>
      <c r="BN605" s="86">
        <v>1.6226716946634578E-2</v>
      </c>
      <c r="BO605" s="86">
        <v>-1.837109614206978E-2</v>
      </c>
      <c r="BP605" s="86">
        <v>-3.5388192593432732E-2</v>
      </c>
      <c r="BQ605" s="86">
        <v>-1.6794711452563841E-2</v>
      </c>
    </row>
    <row r="606" spans="1:69" x14ac:dyDescent="0.25">
      <c r="A606" s="190">
        <v>126948</v>
      </c>
      <c r="B606" s="86" t="s">
        <v>2529</v>
      </c>
      <c r="C606" s="86" t="s">
        <v>2530</v>
      </c>
      <c r="E606" s="86" t="s">
        <v>2531</v>
      </c>
      <c r="F606" s="86" t="s">
        <v>3370</v>
      </c>
      <c r="G606" s="86" t="s">
        <v>111</v>
      </c>
      <c r="H606" s="86" t="s">
        <v>1686</v>
      </c>
      <c r="I606" s="86" t="s">
        <v>2525</v>
      </c>
      <c r="J606" s="86">
        <v>0</v>
      </c>
      <c r="K606" s="86">
        <v>0</v>
      </c>
      <c r="L606" s="86" t="s">
        <v>2848</v>
      </c>
      <c r="M606" s="86">
        <v>-2.927857589006821E-3</v>
      </c>
      <c r="N606" s="86">
        <v>-8.6061886320065728E-4</v>
      </c>
      <c r="O606" s="86">
        <v>-1.6216008011709419E-2</v>
      </c>
      <c r="P606" s="86">
        <v>-1.065230864580102E-2</v>
      </c>
      <c r="Q606" s="86">
        <v>-8.3090662007376803E-3</v>
      </c>
      <c r="R606" s="86">
        <v>4.4707133507853491E-2</v>
      </c>
      <c r="S606" s="86">
        <v>0.41886561857674559</v>
      </c>
      <c r="T606" s="86">
        <v>-1.065230864580102E-2</v>
      </c>
      <c r="U606" s="86">
        <v>0.15523336465744841</v>
      </c>
      <c r="V606" s="86">
        <v>0.17381027418846531</v>
      </c>
      <c r="W606" s="86">
        <v>0.21734126222904271</v>
      </c>
      <c r="X606" s="86">
        <v>9.4844828698625872E-3</v>
      </c>
      <c r="Y606" s="86">
        <v>8.6353122590593578E-2</v>
      </c>
      <c r="Z606" s="86">
        <v>0.2492994746059547</v>
      </c>
      <c r="AA606" s="86">
        <v>-3.9286615630520938E-2</v>
      </c>
      <c r="AB606" s="86">
        <v>0.17576656775469851</v>
      </c>
      <c r="AC606" s="86">
        <v>-1.671673985055085E-2</v>
      </c>
      <c r="AD606" s="86">
        <v>-1.6844447855114662E-2</v>
      </c>
      <c r="AE606" s="86">
        <v>-8.4905660377358541E-2</v>
      </c>
      <c r="AF606" s="86">
        <v>-0.13398238293926751</v>
      </c>
      <c r="AG606" s="86">
        <v>-0.14693855296875849</v>
      </c>
      <c r="AH606" s="86">
        <v>-0.17112041210560211</v>
      </c>
      <c r="AI606" s="86">
        <v>-8.972965629669874E-2</v>
      </c>
      <c r="AJ606" s="86">
        <v>-0.1246210845402492</v>
      </c>
      <c r="AK606" s="86">
        <v>-0.18952564928096161</v>
      </c>
      <c r="AL606" s="86">
        <v>-6.357657182750942E-3</v>
      </c>
      <c r="AM606" s="86">
        <v>0.1241794357443069</v>
      </c>
      <c r="AN606" s="86">
        <v>-3.7525818902874097E-2</v>
      </c>
      <c r="AO606" s="86">
        <v>0.1135050663806649</v>
      </c>
      <c r="AP606" s="86">
        <v>5.0656048394247567E-2</v>
      </c>
      <c r="AQ606" s="86">
        <v>0.1302911609402799</v>
      </c>
      <c r="AR606" s="86">
        <v>-0.13138556958459721</v>
      </c>
      <c r="AS606" s="86">
        <v>0.9508060121795745</v>
      </c>
      <c r="AT606" s="86">
        <v>-6.2751781840718612E-3</v>
      </c>
      <c r="AU606" s="86">
        <v>1.161612224214559E-2</v>
      </c>
      <c r="AV606" s="86">
        <v>-1.53686156690549E-2</v>
      </c>
      <c r="AW606" s="86">
        <v>-8.6061886320065728E-4</v>
      </c>
      <c r="BF606" s="86">
        <v>4.5464715621783558E-2</v>
      </c>
      <c r="BG606" s="86">
        <v>1.3611265676497061E-2</v>
      </c>
      <c r="BH606" s="86">
        <v>2.833495207128078E-2</v>
      </c>
      <c r="BI606" s="86">
        <v>3.7286465177398087E-2</v>
      </c>
      <c r="BJ606" s="86">
        <v>2.0150435471100629E-2</v>
      </c>
      <c r="BK606" s="86">
        <v>-1.8238969304202881E-3</v>
      </c>
      <c r="BL606" s="86">
        <v>9.5637975274083242E-3</v>
      </c>
      <c r="BM606" s="86">
        <v>-8.202402957486199E-3</v>
      </c>
      <c r="BN606" s="86">
        <v>-4.5222634508349513E-3</v>
      </c>
      <c r="BO606" s="86">
        <v>-3.533294505921214E-3</v>
      </c>
      <c r="BP606" s="86">
        <v>9.5854114713218586E-3</v>
      </c>
      <c r="BQ606" s="86">
        <v>3.4874258921990808E-4</v>
      </c>
    </row>
    <row r="607" spans="1:69" x14ac:dyDescent="0.25">
      <c r="A607" s="190">
        <v>273310</v>
      </c>
      <c r="B607" s="86" t="s">
        <v>2532</v>
      </c>
      <c r="C607" s="86" t="s">
        <v>2533</v>
      </c>
      <c r="E607" s="86" t="s">
        <v>2534</v>
      </c>
      <c r="F607" s="86" t="s">
        <v>3371</v>
      </c>
      <c r="G607" s="86" t="s">
        <v>111</v>
      </c>
      <c r="H607" s="86" t="s">
        <v>1686</v>
      </c>
      <c r="I607" s="86" t="s">
        <v>2525</v>
      </c>
      <c r="J607" s="86">
        <v>0</v>
      </c>
      <c r="K607" s="86">
        <v>0</v>
      </c>
      <c r="L607" s="86" t="s">
        <v>2848</v>
      </c>
      <c r="M607" s="86">
        <v>5.3681298261554211E-4</v>
      </c>
      <c r="N607" s="86">
        <v>-5.7746246493972642E-4</v>
      </c>
      <c r="O607" s="86">
        <v>-4.4784091375980051E-3</v>
      </c>
      <c r="P607" s="86">
        <v>-5.0507124378925683E-3</v>
      </c>
      <c r="Q607" s="86">
        <v>-4.4784091375980051E-3</v>
      </c>
      <c r="R607" s="86">
        <v>2.595587923953091E-2</v>
      </c>
      <c r="S607" s="86">
        <v>0.20968547179231159</v>
      </c>
      <c r="T607" s="86">
        <v>-5.0507124378925683E-3</v>
      </c>
      <c r="U607" s="86">
        <v>7.1403431588209276E-2</v>
      </c>
      <c r="V607" s="86">
        <v>3.6668795037854578E-2</v>
      </c>
      <c r="W607" s="86">
        <v>0.13800799294129851</v>
      </c>
      <c r="X607" s="86">
        <v>0.37454519512021123</v>
      </c>
      <c r="Y607" s="86">
        <v>0.16613976705490849</v>
      </c>
      <c r="Z607" s="86">
        <v>0.12969924812030079</v>
      </c>
      <c r="AC607" s="86">
        <v>-1.0599549826068999E-2</v>
      </c>
      <c r="AD607" s="86">
        <v>-5.0366487858809041E-3</v>
      </c>
      <c r="AE607" s="86">
        <v>-1.3805838902567751E-2</v>
      </c>
      <c r="AF607" s="86">
        <v>-4.2018021490868758E-2</v>
      </c>
      <c r="AG607" s="86">
        <v>-5.1567065833954089E-2</v>
      </c>
      <c r="AH607" s="86">
        <v>-4.8146136085834547E-2</v>
      </c>
      <c r="AI607" s="86">
        <v>-3.2506415739948703E-2</v>
      </c>
      <c r="AJ607" s="86">
        <v>-7.8048780487804956E-3</v>
      </c>
      <c r="AK607" s="86">
        <v>-5.1567065833954089E-2</v>
      </c>
      <c r="AL607" s="86">
        <v>-3.4403881730877717E-2</v>
      </c>
      <c r="AM607" s="86">
        <v>0.1331568832246148</v>
      </c>
      <c r="AN607" s="86">
        <v>-1.792143202055441E-2</v>
      </c>
      <c r="AP607" s="86">
        <v>1.3733859097190571E-2</v>
      </c>
      <c r="AQ607" s="86">
        <v>7.0403636787287768E-2</v>
      </c>
      <c r="AR607" s="86">
        <v>-2.5267259605429171</v>
      </c>
      <c r="AS607" s="86">
        <v>1.887105165285609</v>
      </c>
      <c r="AT607" s="86">
        <v>-5.7487783845922014E-4</v>
      </c>
      <c r="AU607" s="86">
        <v>0</v>
      </c>
      <c r="AV607" s="86">
        <v>-3.9032006245121038E-3</v>
      </c>
      <c r="AW607" s="86">
        <v>-5.7746246493972642E-4</v>
      </c>
      <c r="BF607" s="86">
        <v>2.99164100307947E-3</v>
      </c>
      <c r="BG607" s="86">
        <v>1.618563031844911E-2</v>
      </c>
      <c r="BH607" s="86">
        <v>1.6445806535157811E-2</v>
      </c>
      <c r="BI607" s="86">
        <v>1.3334465772040231E-2</v>
      </c>
      <c r="BJ607" s="86">
        <v>8.004358394099409E-3</v>
      </c>
      <c r="BK607" s="86">
        <v>0</v>
      </c>
      <c r="BL607" s="86">
        <v>4.5316592524839994E-3</v>
      </c>
      <c r="BM607" s="86">
        <v>5.6286731230859033E-3</v>
      </c>
      <c r="BN607" s="86">
        <v>1.6873816775042629E-3</v>
      </c>
      <c r="BO607" s="86">
        <v>3.3690784337894191E-3</v>
      </c>
      <c r="BP607" s="86">
        <v>-5.0366487858809483E-3</v>
      </c>
      <c r="BQ607" s="86">
        <v>0</v>
      </c>
    </row>
    <row r="608" spans="1:69" x14ac:dyDescent="0.25">
      <c r="A608" s="190">
        <v>731784</v>
      </c>
      <c r="B608" s="86" t="s">
        <v>2535</v>
      </c>
      <c r="C608" s="86" t="s">
        <v>2536</v>
      </c>
      <c r="E608" s="86" t="s">
        <v>2537</v>
      </c>
      <c r="F608" s="86" t="s">
        <v>3372</v>
      </c>
      <c r="G608" s="86" t="s">
        <v>111</v>
      </c>
      <c r="H608" s="86" t="s">
        <v>1686</v>
      </c>
      <c r="I608" s="86" t="s">
        <v>2525</v>
      </c>
      <c r="J608" s="86">
        <v>0</v>
      </c>
      <c r="K608" s="86">
        <v>0</v>
      </c>
      <c r="L608" s="86" t="s">
        <v>2848</v>
      </c>
      <c r="M608" s="86">
        <v>4.4116399423093089E-3</v>
      </c>
      <c r="N608" s="86">
        <v>-1.7706576728498959E-3</v>
      </c>
      <c r="O608" s="86">
        <v>4.4116399423093089E-3</v>
      </c>
      <c r="P608" s="86">
        <v>1.709621993127142E-2</v>
      </c>
      <c r="Q608" s="86">
        <v>-2.7118086942230391E-2</v>
      </c>
      <c r="R608" s="86">
        <v>0.17322366465166961</v>
      </c>
      <c r="T608" s="86">
        <v>1.709621993127142E-2</v>
      </c>
      <c r="U608" s="86">
        <v>0.15499106965667789</v>
      </c>
      <c r="AC608" s="86">
        <v>-5.0903537795876858E-3</v>
      </c>
      <c r="AD608" s="86">
        <v>-4.6563192904656298E-2</v>
      </c>
      <c r="AE608" s="86">
        <v>0</v>
      </c>
      <c r="AK608" s="86">
        <v>-4.6563192904656298E-2</v>
      </c>
      <c r="AL608" s="86">
        <v>7.0373906950760512E-2</v>
      </c>
      <c r="AM608" s="86">
        <v>0.13406963941972541</v>
      </c>
      <c r="AN608" s="86">
        <v>6.2412081829468669E-2</v>
      </c>
      <c r="AP608" s="86">
        <v>2.1864961766190159E-2</v>
      </c>
      <c r="AQ608" s="86">
        <v>5.7981910073900009E-2</v>
      </c>
      <c r="AR608" s="86">
        <v>3.2049491378799089</v>
      </c>
      <c r="AS608" s="86">
        <v>2.3071303215226311</v>
      </c>
      <c r="AT608" s="86">
        <v>5.4982817869417833E-3</v>
      </c>
      <c r="AU608" s="86">
        <v>5.5536568694463107E-3</v>
      </c>
      <c r="AV608" s="86">
        <v>6.1932637651649358E-3</v>
      </c>
      <c r="AW608" s="86">
        <v>-1.7706576728498959E-3</v>
      </c>
      <c r="BF608" s="86">
        <v>2.5798769597140669E-3</v>
      </c>
      <c r="BG608" s="86">
        <v>-2.3851939825811571E-2</v>
      </c>
      <c r="BH608" s="86">
        <v>1.2673628713373301E-2</v>
      </c>
      <c r="BI608" s="86">
        <v>4.6455746896275407E-2</v>
      </c>
      <c r="BJ608" s="86">
        <v>3.693073096058197E-2</v>
      </c>
      <c r="BK608" s="86">
        <v>3.6722642553976607E-2</v>
      </c>
      <c r="BL608" s="86">
        <v>4.0939836240656557E-3</v>
      </c>
      <c r="BM608" s="86">
        <v>4.9902499556816249E-2</v>
      </c>
      <c r="BN608" s="86">
        <v>9.2892095877914471E-3</v>
      </c>
      <c r="BO608" s="86">
        <v>-8.2176021037072555E-4</v>
      </c>
      <c r="BP608" s="86">
        <v>-3.66806480796118E-2</v>
      </c>
      <c r="BQ608" s="86">
        <v>-9.7830710336027638E-3</v>
      </c>
    </row>
    <row r="609" spans="1:69" x14ac:dyDescent="0.25">
      <c r="A609" s="190">
        <v>694941</v>
      </c>
      <c r="B609" s="86" t="s">
        <v>2538</v>
      </c>
      <c r="E609" s="86" t="s">
        <v>2539</v>
      </c>
      <c r="F609" s="86" t="s">
        <v>3233</v>
      </c>
      <c r="G609" s="86" t="s">
        <v>113</v>
      </c>
      <c r="H609" s="86" t="s">
        <v>2674</v>
      </c>
      <c r="J609" s="86">
        <v>0</v>
      </c>
      <c r="K609" s="86">
        <v>0</v>
      </c>
      <c r="L609" s="86" t="s">
        <v>2848</v>
      </c>
      <c r="M609" s="86">
        <v>1.2152637122255781E-3</v>
      </c>
      <c r="N609" s="86">
        <v>1.270179464066223E-2</v>
      </c>
      <c r="O609" s="86">
        <v>6.0135540876726568E-2</v>
      </c>
      <c r="P609" s="86">
        <v>2.208254073277649E-2</v>
      </c>
      <c r="Q609" s="86">
        <v>7.3208858011289735E-2</v>
      </c>
      <c r="R609" s="86">
        <v>6.5528539403345576E-2</v>
      </c>
      <c r="T609" s="86">
        <v>2.208254073277649E-2</v>
      </c>
      <c r="U609" s="86">
        <v>0.1987904025381719</v>
      </c>
      <c r="AC609" s="86">
        <v>-0.21919879062736211</v>
      </c>
      <c r="AD609" s="86">
        <v>-7.0625319475208698E-2</v>
      </c>
      <c r="AE609" s="86">
        <v>-7.9832713754646914E-2</v>
      </c>
      <c r="AK609" s="86">
        <v>-0.23108096931602021</v>
      </c>
      <c r="AL609" s="86">
        <v>0.31330874556900001</v>
      </c>
      <c r="AM609" s="86">
        <v>0.16440741030978881</v>
      </c>
      <c r="AN609" s="86">
        <v>8.113135574485475E-2</v>
      </c>
      <c r="AP609" s="86">
        <v>0.48225294754211478</v>
      </c>
      <c r="AQ609" s="86">
        <v>0.2350561365546745</v>
      </c>
      <c r="AR609" s="86">
        <v>0.6490596492481423</v>
      </c>
      <c r="AS609" s="86">
        <v>0.69817191810767465</v>
      </c>
      <c r="AT609" s="86">
        <v>-9.0728641138036692E-2</v>
      </c>
      <c r="AU609" s="86">
        <v>3.056212479534293E-2</v>
      </c>
      <c r="AV609" s="86">
        <v>4.6838809299133637E-2</v>
      </c>
      <c r="AW609" s="86">
        <v>1.270179464066223E-2</v>
      </c>
      <c r="BF609" s="86">
        <v>6.6627007733492061E-2</v>
      </c>
      <c r="BG609" s="86">
        <v>4.9358616843279357E-2</v>
      </c>
      <c r="BH609" s="86">
        <v>6.7322172025865426E-3</v>
      </c>
      <c r="BI609" s="86">
        <v>-8.1830180378354989E-3</v>
      </c>
      <c r="BJ609" s="86">
        <v>6.1213626685594491E-3</v>
      </c>
      <c r="BK609" s="86">
        <v>2.4248302618816501E-2</v>
      </c>
      <c r="BL609" s="86">
        <v>-6.3705234159779911E-3</v>
      </c>
      <c r="BM609" s="86">
        <v>-5.4843181424363167E-2</v>
      </c>
      <c r="BN609" s="86">
        <v>8.5836909871244149E-3</v>
      </c>
      <c r="BO609" s="86">
        <v>-1.4676508901432791E-2</v>
      </c>
      <c r="BP609" s="86">
        <v>5.9316058522827397E-2</v>
      </c>
      <c r="BQ609" s="86">
        <v>1.242133156674541E-3</v>
      </c>
    </row>
    <row r="610" spans="1:69" x14ac:dyDescent="0.25">
      <c r="A610" s="190">
        <v>722944</v>
      </c>
      <c r="B610" s="86" t="s">
        <v>2544</v>
      </c>
      <c r="C610" s="86" t="s">
        <v>2545</v>
      </c>
      <c r="E610" s="86" t="s">
        <v>2546</v>
      </c>
      <c r="F610" s="86" t="s">
        <v>3359</v>
      </c>
      <c r="G610" s="86" t="s">
        <v>111</v>
      </c>
      <c r="H610" s="86" t="s">
        <v>425</v>
      </c>
      <c r="J610" s="86">
        <v>0</v>
      </c>
      <c r="K610" s="86">
        <v>0</v>
      </c>
    </row>
    <row r="611" spans="1:69" x14ac:dyDescent="0.25">
      <c r="A611" s="190">
        <v>507540</v>
      </c>
      <c r="B611" s="86" t="s">
        <v>1849</v>
      </c>
      <c r="C611" s="86" t="s">
        <v>2547</v>
      </c>
      <c r="E611" s="86" t="s">
        <v>2548</v>
      </c>
      <c r="F611" s="86" t="s">
        <v>3373</v>
      </c>
      <c r="G611" s="86" t="s">
        <v>111</v>
      </c>
      <c r="H611" s="86" t="s">
        <v>2549</v>
      </c>
      <c r="J611" s="86">
        <v>0</v>
      </c>
      <c r="K611" s="86">
        <v>0</v>
      </c>
    </row>
    <row r="612" spans="1:69" x14ac:dyDescent="0.25">
      <c r="A612" s="190">
        <v>520065</v>
      </c>
      <c r="B612" s="86" t="s">
        <v>2550</v>
      </c>
      <c r="C612" s="86" t="s">
        <v>2551</v>
      </c>
      <c r="E612" s="86" t="s">
        <v>2552</v>
      </c>
      <c r="F612" s="86" t="s">
        <v>3102</v>
      </c>
      <c r="G612" s="86" t="s">
        <v>111</v>
      </c>
      <c r="H612" s="86" t="s">
        <v>1686</v>
      </c>
      <c r="J612" s="86">
        <v>0</v>
      </c>
      <c r="K612" s="86">
        <v>0</v>
      </c>
    </row>
    <row r="613" spans="1:69" x14ac:dyDescent="0.25">
      <c r="A613" s="190">
        <v>529438</v>
      </c>
      <c r="B613" s="86" t="s">
        <v>2395</v>
      </c>
      <c r="C613" s="86" t="s">
        <v>2396</v>
      </c>
      <c r="E613" s="86" t="s">
        <v>2397</v>
      </c>
      <c r="F613" s="86" t="s">
        <v>3255</v>
      </c>
      <c r="G613" s="86" t="s">
        <v>111</v>
      </c>
      <c r="H613" s="86" t="s">
        <v>1686</v>
      </c>
      <c r="J613" s="86">
        <v>0</v>
      </c>
      <c r="K613" s="86">
        <v>0</v>
      </c>
      <c r="L613" s="86" t="s">
        <v>2848</v>
      </c>
      <c r="M613" s="86">
        <v>4.317555722514399E-2</v>
      </c>
      <c r="N613" s="86">
        <v>-1.293838862559238E-2</v>
      </c>
      <c r="O613" s="86">
        <v>-4.0170245325427123E-3</v>
      </c>
      <c r="P613" s="86">
        <v>-1.096970272580489E-2</v>
      </c>
      <c r="Q613" s="86">
        <v>-1.587676605396204E-2</v>
      </c>
      <c r="R613" s="86">
        <v>1.4318414259971711E-2</v>
      </c>
      <c r="S613" s="86">
        <v>0.63734276729559736</v>
      </c>
      <c r="T613" s="86">
        <v>-1.096970272580489E-2</v>
      </c>
      <c r="U613" s="86">
        <v>6.3696519674698138E-2</v>
      </c>
      <c r="V613" s="86">
        <v>0.25871057985757878</v>
      </c>
      <c r="W613" s="86">
        <v>0.57279999999999998</v>
      </c>
      <c r="AC613" s="86">
        <v>-5.660823134716246E-2</v>
      </c>
      <c r="AD613" s="86">
        <v>-5.9065800949704483E-2</v>
      </c>
      <c r="AE613" s="86">
        <v>-5.9346194051126108E-2</v>
      </c>
      <c r="AF613" s="86">
        <v>-2.1807689726900611E-2</v>
      </c>
      <c r="AK613" s="86">
        <v>-7.7306851658272391E-2</v>
      </c>
      <c r="AL613" s="86">
        <v>-2.6360490558393509E-2</v>
      </c>
      <c r="AM613" s="86">
        <v>0.24860355693959679</v>
      </c>
      <c r="AN613" s="86">
        <v>-3.8628123942853088E-2</v>
      </c>
      <c r="AP613" s="86">
        <v>0.1489995560953658</v>
      </c>
      <c r="AQ613" s="86">
        <v>0.1003789614592685</v>
      </c>
      <c r="AR613" s="86">
        <v>-0.1789153460951475</v>
      </c>
      <c r="AS613" s="86">
        <v>2.4736830979459921</v>
      </c>
      <c r="AT613" s="86">
        <v>0</v>
      </c>
      <c r="AU613" s="86">
        <v>1.9944914046918778E-3</v>
      </c>
      <c r="AV613" s="86">
        <v>9.0383051982210194E-3</v>
      </c>
      <c r="AW613" s="86">
        <v>-1.293838862559238E-2</v>
      </c>
      <c r="BF613" s="86">
        <v>1.3789968176996631E-2</v>
      </c>
      <c r="BG613" s="86">
        <v>-1.0463378176382989E-3</v>
      </c>
      <c r="BH613" s="86">
        <v>1.7856252182153701E-2</v>
      </c>
      <c r="BI613" s="86">
        <v>-3.9153231734208933E-2</v>
      </c>
      <c r="BJ613" s="86">
        <v>3.3200734394124742E-2</v>
      </c>
      <c r="BK613" s="86">
        <v>5.1878177600078963E-2</v>
      </c>
      <c r="BL613" s="86">
        <v>-2.266541529798205E-2</v>
      </c>
      <c r="BM613" s="86">
        <v>2.4199356604407859E-2</v>
      </c>
      <c r="BN613" s="86">
        <v>-1.0786831660051569E-2</v>
      </c>
      <c r="BO613" s="86">
        <v>-1.6852341389728021E-2</v>
      </c>
      <c r="BP613" s="86">
        <v>-1.008306525183655E-2</v>
      </c>
      <c r="BQ613" s="86">
        <v>1.931361634154594E-2</v>
      </c>
    </row>
    <row r="614" spans="1:69" x14ac:dyDescent="0.25">
      <c r="A614" s="190">
        <v>409140</v>
      </c>
      <c r="B614" s="86" t="s">
        <v>2553</v>
      </c>
      <c r="C614" s="86" t="s">
        <v>2554</v>
      </c>
      <c r="E614" s="86" t="s">
        <v>2555</v>
      </c>
      <c r="F614" s="86" t="s">
        <v>3374</v>
      </c>
      <c r="G614" s="86" t="s">
        <v>111</v>
      </c>
      <c r="H614" s="86" t="s">
        <v>1686</v>
      </c>
      <c r="J614" s="86">
        <v>0</v>
      </c>
      <c r="K614" s="86">
        <v>0</v>
      </c>
    </row>
    <row r="615" spans="1:69" x14ac:dyDescent="0.25">
      <c r="A615" s="190">
        <v>645865</v>
      </c>
      <c r="B615" s="86" t="s">
        <v>1180</v>
      </c>
      <c r="E615" s="86" t="s">
        <v>2556</v>
      </c>
      <c r="F615" s="86" t="s">
        <v>3375</v>
      </c>
      <c r="G615" s="86" t="s">
        <v>111</v>
      </c>
      <c r="H615" s="86" t="s">
        <v>111</v>
      </c>
      <c r="I615" s="86" t="s">
        <v>1713</v>
      </c>
      <c r="J615" s="86">
        <v>0</v>
      </c>
      <c r="K615" s="86">
        <v>0</v>
      </c>
      <c r="L615" s="86" t="s">
        <v>2848</v>
      </c>
      <c r="M615" s="86">
        <v>5.3864799353631199E-4</v>
      </c>
      <c r="N615" s="86">
        <v>6.2847908062502178E-4</v>
      </c>
      <c r="O615" s="86">
        <v>1.887810140237312E-3</v>
      </c>
      <c r="P615" s="86">
        <v>1.0792671866497461E-2</v>
      </c>
      <c r="Q615" s="86">
        <v>1.5027322404371549E-2</v>
      </c>
      <c r="R615" s="86">
        <v>3.7612885206219193E-2</v>
      </c>
      <c r="T615" s="86">
        <v>1.0792671866497461E-2</v>
      </c>
      <c r="U615" s="86">
        <v>4.2253521126760507E-2</v>
      </c>
      <c r="AC615" s="86">
        <v>-8.9702188733415138E-4</v>
      </c>
      <c r="AD615" s="86">
        <v>-2.1719457013574281E-3</v>
      </c>
      <c r="AE615" s="86">
        <v>-5.3999999999999604E-3</v>
      </c>
      <c r="AK615" s="86">
        <v>-5.3999999999999604E-3</v>
      </c>
      <c r="AL615" s="86">
        <v>4.1814773902446811E-2</v>
      </c>
      <c r="AM615" s="86">
        <v>5.2507810786060587E-2</v>
      </c>
      <c r="AN615" s="86">
        <v>3.908315033197729E-2</v>
      </c>
      <c r="AP615" s="86">
        <v>5.077364468199729E-3</v>
      </c>
      <c r="AQ615" s="86">
        <v>9.0484343411970612E-3</v>
      </c>
      <c r="AR615" s="86">
        <v>8.1768715982556195</v>
      </c>
      <c r="AS615" s="86">
        <v>5.7700583580431086</v>
      </c>
      <c r="AT615" s="86">
        <v>5.2602938508978792E-3</v>
      </c>
      <c r="AU615" s="86">
        <v>3.1577047997113361E-3</v>
      </c>
      <c r="AV615" s="86">
        <v>1.258540093491467E-3</v>
      </c>
      <c r="AW615" s="86">
        <v>6.2847908062502178E-4</v>
      </c>
      <c r="BF615" s="86">
        <v>1.2288496077133E-3</v>
      </c>
      <c r="BG615" s="86">
        <v>4.5317220543807926E-3</v>
      </c>
      <c r="BH615" s="86">
        <v>8.9285714285711748E-3</v>
      </c>
      <c r="BI615" s="86">
        <v>3.3535165346996192E-3</v>
      </c>
      <c r="BJ615" s="86">
        <v>5.5705134156536218E-4</v>
      </c>
      <c r="BK615" s="86">
        <v>8.1655377192166867E-3</v>
      </c>
      <c r="BL615" s="86">
        <v>2.3930050621261412E-3</v>
      </c>
      <c r="BM615" s="86">
        <v>3.856395188687856E-3</v>
      </c>
      <c r="BN615" s="86">
        <v>1.094091903719896E-3</v>
      </c>
      <c r="BO615" s="86">
        <v>2.0947176684882329E-3</v>
      </c>
      <c r="BP615" s="86">
        <v>3.9080250840679556E-3</v>
      </c>
      <c r="BQ615" s="86">
        <v>-2.171945701357481E-3</v>
      </c>
    </row>
    <row r="616" spans="1:69" x14ac:dyDescent="0.25">
      <c r="A616" s="190">
        <v>721075</v>
      </c>
      <c r="B616" s="86" t="s">
        <v>2557</v>
      </c>
      <c r="D616" s="86">
        <v>4.8</v>
      </c>
      <c r="E616" s="86" t="s">
        <v>2558</v>
      </c>
      <c r="F616" s="86" t="s">
        <v>3376</v>
      </c>
      <c r="G616" s="86" t="s">
        <v>111</v>
      </c>
      <c r="H616" s="86" t="s">
        <v>2559</v>
      </c>
      <c r="I616" s="86" t="s">
        <v>2560</v>
      </c>
      <c r="J616" s="86">
        <v>0</v>
      </c>
      <c r="K616" s="86">
        <v>0</v>
      </c>
    </row>
    <row r="617" spans="1:69" x14ac:dyDescent="0.25">
      <c r="A617" s="190">
        <v>685683</v>
      </c>
      <c r="B617" s="86" t="s">
        <v>2066</v>
      </c>
      <c r="C617" s="86" t="s">
        <v>2067</v>
      </c>
      <c r="D617" s="86">
        <v>150</v>
      </c>
      <c r="E617" s="86" t="s">
        <v>2563</v>
      </c>
      <c r="F617" s="86" t="s">
        <v>3377</v>
      </c>
      <c r="G617" s="86" t="s">
        <v>113</v>
      </c>
      <c r="H617" s="86" t="s">
        <v>2670</v>
      </c>
      <c r="J617" s="86">
        <v>0</v>
      </c>
      <c r="K617" s="86">
        <v>0</v>
      </c>
      <c r="L617" s="86" t="s">
        <v>3378</v>
      </c>
      <c r="U617" s="86">
        <v>0.13068236656693369</v>
      </c>
      <c r="AD617" s="86">
        <v>-8.0040698660335793E-2</v>
      </c>
      <c r="AE617" s="86">
        <v>-0.1187547312641937</v>
      </c>
      <c r="AK617" s="86">
        <v>-0.1187547312641937</v>
      </c>
      <c r="AM617" s="86">
        <v>7.2462169489547312E-2</v>
      </c>
      <c r="AQ617" s="86">
        <v>0.1599404619704618</v>
      </c>
      <c r="AS617" s="86">
        <v>0.45119510105230659</v>
      </c>
      <c r="BF617" s="86">
        <v>6.6016793745777402E-2</v>
      </c>
      <c r="BG617" s="86">
        <v>4.9162516976007258E-2</v>
      </c>
      <c r="BH617" s="86">
        <v>6.9036934760080548E-4</v>
      </c>
      <c r="BI617" s="86">
        <v>-2.5094860296653979E-2</v>
      </c>
      <c r="BJ617" s="86">
        <v>-2.653693056169915E-3</v>
      </c>
      <c r="BK617" s="86">
        <v>9.0465631929046442E-3</v>
      </c>
      <c r="BL617" s="86">
        <v>2.4962643930737331E-2</v>
      </c>
      <c r="BM617" s="86">
        <v>-6.9548066203584558E-2</v>
      </c>
      <c r="BN617" s="86">
        <v>1.4297061159650459E-2</v>
      </c>
      <c r="BO617" s="86">
        <v>-1.9664143391629699E-2</v>
      </c>
      <c r="BP617" s="86">
        <v>5.2809088488506177E-2</v>
      </c>
      <c r="BQ617" s="86">
        <v>-1.9501171744225051E-2</v>
      </c>
    </row>
    <row r="618" spans="1:69" x14ac:dyDescent="0.25">
      <c r="A618" s="190">
        <v>767434</v>
      </c>
      <c r="B618" s="86" t="s">
        <v>1641</v>
      </c>
      <c r="C618" s="86" t="s">
        <v>1642</v>
      </c>
      <c r="E618" s="86" t="s">
        <v>2565</v>
      </c>
      <c r="F618" s="86" t="s">
        <v>3379</v>
      </c>
      <c r="G618" s="86" t="s">
        <v>113</v>
      </c>
      <c r="H618" s="86" t="s">
        <v>2674</v>
      </c>
      <c r="I618" s="86" t="s">
        <v>1646</v>
      </c>
      <c r="J618" s="86">
        <v>0</v>
      </c>
      <c r="K618" s="86">
        <v>0</v>
      </c>
      <c r="L618" s="86" t="s">
        <v>2848</v>
      </c>
      <c r="M618" s="86">
        <v>6.6571077427284298E-3</v>
      </c>
      <c r="N618" s="86">
        <v>2.0346724800166079E-2</v>
      </c>
      <c r="O618" s="86">
        <v>6.7557293363744941E-2</v>
      </c>
      <c r="P618" s="86">
        <v>1.9367991845056221E-3</v>
      </c>
      <c r="Q618" s="86">
        <v>-1.5031566289207319E-2</v>
      </c>
      <c r="R618" s="86">
        <v>-1.7198280171982772E-2</v>
      </c>
      <c r="T618" s="86">
        <v>1.9367991845056221E-3</v>
      </c>
      <c r="AC618" s="86">
        <v>-0.22194565442854181</v>
      </c>
      <c r="AD618" s="86">
        <v>-0.13496708119970741</v>
      </c>
      <c r="AK618" s="86">
        <v>-0.31400877834674468</v>
      </c>
      <c r="AL618" s="86">
        <v>0.21420374402181719</v>
      </c>
      <c r="AM618" s="86">
        <v>1.7231575865773952E-2</v>
      </c>
      <c r="AN618" s="86">
        <v>6.9343822813583422E-3</v>
      </c>
      <c r="AP618" s="86">
        <v>0.46716779936964281</v>
      </c>
      <c r="AQ618" s="86">
        <v>0.25632311007481712</v>
      </c>
      <c r="AR618" s="86">
        <v>0.45787814939730809</v>
      </c>
      <c r="AS618" s="86">
        <v>6.6064114438994695E-2</v>
      </c>
      <c r="AT618" s="86">
        <v>-8.1753312945973433E-2</v>
      </c>
      <c r="AU618" s="86">
        <v>-3.4413854351686979E-3</v>
      </c>
      <c r="AV618" s="86">
        <v>4.6269143043336618E-2</v>
      </c>
      <c r="AW618" s="86">
        <v>2.0346724800166079E-2</v>
      </c>
      <c r="BJ618" s="86">
        <v>2.945508100147487E-3</v>
      </c>
      <c r="BK618" s="86">
        <v>5.2863436123347762E-2</v>
      </c>
      <c r="BL618" s="86">
        <v>9.7629009762902896E-3</v>
      </c>
      <c r="BM618" s="86">
        <v>-8.3425414364641015E-2</v>
      </c>
      <c r="BN618" s="86">
        <v>-1.8973653165552551E-2</v>
      </c>
      <c r="BO618" s="86">
        <v>-3.0063132578414638E-2</v>
      </c>
      <c r="BP618" s="86">
        <v>4.3702861865895233E-2</v>
      </c>
      <c r="BQ618" s="86">
        <v>-3.024911032028477E-2</v>
      </c>
    </row>
    <row r="619" spans="1:69" x14ac:dyDescent="0.25">
      <c r="A619" s="190">
        <v>763438</v>
      </c>
      <c r="B619" s="86" t="s">
        <v>2566</v>
      </c>
      <c r="E619" s="86" t="s">
        <v>2567</v>
      </c>
      <c r="F619" s="86" t="s">
        <v>3380</v>
      </c>
      <c r="G619" s="86" t="s">
        <v>111</v>
      </c>
      <c r="H619" s="86" t="s">
        <v>425</v>
      </c>
      <c r="I619" s="86" t="s">
        <v>2568</v>
      </c>
      <c r="J619" s="86">
        <v>0</v>
      </c>
      <c r="K619" s="86">
        <v>0</v>
      </c>
      <c r="L619" s="86" t="s">
        <v>2848</v>
      </c>
      <c r="AC619" s="86">
        <v>0</v>
      </c>
      <c r="AK619" s="86">
        <v>0</v>
      </c>
      <c r="AL619" s="86">
        <v>0.25260648570765459</v>
      </c>
      <c r="AM619" s="86">
        <v>0.24854761827939151</v>
      </c>
      <c r="AP619" s="86">
        <v>2.6338331872401088E-2</v>
      </c>
      <c r="AQ619" s="86">
        <v>2.151504030150566E-2</v>
      </c>
      <c r="AR619" s="86">
        <v>9.5795234998768795</v>
      </c>
      <c r="AS619" s="86">
        <v>11.53843070763787</v>
      </c>
    </row>
    <row r="620" spans="1:69" x14ac:dyDescent="0.25">
      <c r="A620" s="190">
        <v>707664</v>
      </c>
      <c r="B620" s="86" t="s">
        <v>2566</v>
      </c>
      <c r="E620" s="86" t="s">
        <v>2569</v>
      </c>
      <c r="F620" s="86" t="s">
        <v>3381</v>
      </c>
      <c r="G620" s="86" t="s">
        <v>111</v>
      </c>
      <c r="H620" s="86" t="s">
        <v>1686</v>
      </c>
      <c r="I620" s="86" t="s">
        <v>2570</v>
      </c>
      <c r="J620" s="86">
        <v>0</v>
      </c>
      <c r="K620" s="86">
        <v>0</v>
      </c>
      <c r="L620" s="86" t="s">
        <v>2848</v>
      </c>
      <c r="M620" s="86">
        <v>1.525895341531136E-3</v>
      </c>
      <c r="N620" s="86">
        <v>0</v>
      </c>
      <c r="O620" s="86">
        <v>4.0493116170250421E-3</v>
      </c>
      <c r="P620" s="86">
        <v>9.4996833438885098E-3</v>
      </c>
      <c r="T620" s="86">
        <v>9.4996833438885098E-3</v>
      </c>
      <c r="AC620" s="86">
        <v>-5.4005400540054057E-3</v>
      </c>
      <c r="AK620" s="86">
        <v>-5.4005400540054057E-3</v>
      </c>
      <c r="AL620" s="86">
        <v>3.5986147085223408E-2</v>
      </c>
      <c r="AM620" s="86">
        <v>3.7133031490985458E-2</v>
      </c>
      <c r="AN620" s="86">
        <v>3.4343890942214239E-2</v>
      </c>
      <c r="AP620" s="86">
        <v>1.437711238785911E-2</v>
      </c>
      <c r="AQ620" s="86">
        <v>1.382372906280477E-2</v>
      </c>
      <c r="AR620" s="86">
        <v>2.4823016982832078</v>
      </c>
      <c r="AS620" s="86">
        <v>2.6646366356864619</v>
      </c>
      <c r="AT620" s="86">
        <v>5.1569709581109624E-3</v>
      </c>
      <c r="AU620" s="86">
        <v>-5.4005400540046988E-4</v>
      </c>
      <c r="AV620" s="86">
        <v>4.0493116170250421E-3</v>
      </c>
      <c r="AW620" s="86">
        <v>0</v>
      </c>
    </row>
    <row r="621" spans="1:69" x14ac:dyDescent="0.25">
      <c r="A621" s="190">
        <v>479947</v>
      </c>
      <c r="B621" s="86" t="s">
        <v>2522</v>
      </c>
      <c r="C621" s="86" t="s">
        <v>2610</v>
      </c>
      <c r="E621" s="86" t="s">
        <v>2611</v>
      </c>
      <c r="F621" s="86" t="s">
        <v>3382</v>
      </c>
      <c r="G621" s="86" t="s">
        <v>111</v>
      </c>
      <c r="H621" s="86" t="s">
        <v>1934</v>
      </c>
      <c r="J621" s="86">
        <v>0</v>
      </c>
      <c r="K621" s="86">
        <v>0</v>
      </c>
      <c r="L621" s="86" t="s">
        <v>2848</v>
      </c>
      <c r="M621" s="86">
        <v>1.67862047916989E-3</v>
      </c>
      <c r="N621" s="86">
        <v>3.9767513000916743E-3</v>
      </c>
      <c r="O621" s="86">
        <v>3.7464637969262249E-3</v>
      </c>
      <c r="P621" s="86">
        <v>-4.5682960255821747E-4</v>
      </c>
      <c r="Q621" s="86">
        <v>5.5917273075449803E-3</v>
      </c>
      <c r="R621" s="86">
        <v>1.319749942116233E-2</v>
      </c>
      <c r="S621" s="86">
        <v>0.12387638044687969</v>
      </c>
      <c r="T621" s="86">
        <v>-4.5682960255821747E-4</v>
      </c>
      <c r="U621" s="86">
        <v>3.8917892738490778E-2</v>
      </c>
      <c r="V621" s="86">
        <v>2.4224256663696101E-2</v>
      </c>
      <c r="W621" s="86">
        <v>0.10898472596585811</v>
      </c>
      <c r="AC621" s="86">
        <v>-2.0714340111187189E-2</v>
      </c>
      <c r="AD621" s="86">
        <v>-1.0570172054625449E-2</v>
      </c>
      <c r="AE621" s="86">
        <v>-1.238050462309986E-2</v>
      </c>
      <c r="AF621" s="86">
        <v>-3.8568849499424972E-3</v>
      </c>
      <c r="AG621" s="86">
        <v>-8.0545816355538265E-3</v>
      </c>
      <c r="AK621" s="86">
        <v>-2.0938023450586159E-2</v>
      </c>
      <c r="AL621" s="86">
        <v>1.100196798297803E-2</v>
      </c>
      <c r="AM621" s="86">
        <v>7.381427212742353E-2</v>
      </c>
      <c r="AN621" s="86">
        <v>-1.630576238649706E-3</v>
      </c>
      <c r="AP621" s="86">
        <v>4.6661851372341551E-2</v>
      </c>
      <c r="AQ621" s="86">
        <v>2.61595991653699E-2</v>
      </c>
      <c r="AR621" s="86">
        <v>0.22939834318041311</v>
      </c>
      <c r="AS621" s="86">
        <v>2.8103051225766671</v>
      </c>
      <c r="AT621" s="86">
        <v>-6.4717527029084509E-3</v>
      </c>
      <c r="AU621" s="86">
        <v>2.1457582956549981E-3</v>
      </c>
      <c r="AV621" s="86">
        <v>-2.293753345056215E-4</v>
      </c>
      <c r="AW621" s="86">
        <v>3.9767513000916743E-3</v>
      </c>
      <c r="BF621" s="86">
        <v>1.4871064704951699E-2</v>
      </c>
      <c r="BG621" s="86">
        <v>1.4809041309431501E-3</v>
      </c>
      <c r="BH621" s="86">
        <v>5.7592030508211156E-3</v>
      </c>
      <c r="BI621" s="86">
        <v>1.3928654337227451E-3</v>
      </c>
      <c r="BJ621" s="86">
        <v>-5.4864384514334841E-3</v>
      </c>
      <c r="BK621" s="86">
        <v>1.8648018648019791E-3</v>
      </c>
      <c r="BL621" s="86">
        <v>1.0780207848611671E-2</v>
      </c>
      <c r="BM621" s="86">
        <v>-4.5269699992325219E-3</v>
      </c>
      <c r="BN621" s="86">
        <v>-3.063021670878241E-4</v>
      </c>
      <c r="BO621" s="86">
        <v>-3.523554193795575E-3</v>
      </c>
      <c r="BP621" s="86">
        <v>3.8434929664066248E-4</v>
      </c>
      <c r="BQ621" s="86">
        <v>8.8332437207157E-3</v>
      </c>
    </row>
    <row r="622" spans="1:69" x14ac:dyDescent="0.25">
      <c r="A622" s="190">
        <v>438327</v>
      </c>
      <c r="B622" s="86" t="s">
        <v>2612</v>
      </c>
      <c r="C622" s="86" t="s">
        <v>2613</v>
      </c>
      <c r="E622" s="86" t="s">
        <v>2614</v>
      </c>
      <c r="F622" s="86" t="s">
        <v>3383</v>
      </c>
      <c r="G622" s="86" t="s">
        <v>1861</v>
      </c>
      <c r="H622" s="86" t="s">
        <v>2615</v>
      </c>
      <c r="J622" s="86">
        <v>0</v>
      </c>
      <c r="K622" s="86">
        <v>0</v>
      </c>
      <c r="L622" s="86" t="s">
        <v>2848</v>
      </c>
      <c r="M622" s="86">
        <v>-7.1380541043811752E-3</v>
      </c>
      <c r="N622" s="86">
        <v>4.8159974873056566E-3</v>
      </c>
      <c r="O622" s="86">
        <v>-3.4783511577197719E-3</v>
      </c>
      <c r="P622" s="86">
        <v>-6.5163395509667432E-2</v>
      </c>
      <c r="Q622" s="86">
        <v>-7.7207826546800584E-2</v>
      </c>
      <c r="R622" s="86">
        <v>-0.1173089303780005</v>
      </c>
      <c r="S622" s="86">
        <v>0.27685757999068722</v>
      </c>
      <c r="T622" s="86">
        <v>-6.5163395509667432E-2</v>
      </c>
      <c r="U622" s="86">
        <v>9.5502320866456936E-2</v>
      </c>
      <c r="V622" s="86">
        <v>-6.7744342203431951E-2</v>
      </c>
      <c r="W622" s="86">
        <v>0.35205110961667779</v>
      </c>
      <c r="X622" s="86">
        <v>0.44312888198757783</v>
      </c>
      <c r="AC622" s="86">
        <v>-9.9604584814054792E-2</v>
      </c>
      <c r="AD622" s="86">
        <v>-7.9003035040926942E-2</v>
      </c>
      <c r="AE622" s="86">
        <v>-0.1266436678166093</v>
      </c>
      <c r="AF622" s="86">
        <v>-7.7841483979763884E-2</v>
      </c>
      <c r="AG622" s="86">
        <v>-6.3321843482701368E-2</v>
      </c>
      <c r="AH622" s="86">
        <v>-1.390000000000002E-2</v>
      </c>
      <c r="AK622" s="86">
        <v>-0.172767405499862</v>
      </c>
      <c r="AL622" s="86">
        <v>-0.1424149359712793</v>
      </c>
      <c r="AM622" s="86">
        <v>0.1620011352656292</v>
      </c>
      <c r="AN622" s="86">
        <v>-0.21388754703724569</v>
      </c>
      <c r="AP622" s="86">
        <v>0.1611261947929572</v>
      </c>
      <c r="AQ622" s="86">
        <v>0.13939638632832321</v>
      </c>
      <c r="AR622" s="86">
        <v>-0.88572036808225718</v>
      </c>
      <c r="AS622" s="86">
        <v>1.160025183840375</v>
      </c>
      <c r="AT622" s="86">
        <v>-7.4757707105634896E-2</v>
      </c>
      <c r="AU622" s="86">
        <v>1.2632908727234771E-3</v>
      </c>
      <c r="AV622" s="86">
        <v>-8.2545945384694397E-3</v>
      </c>
      <c r="AW622" s="86">
        <v>4.8159974873056566E-3</v>
      </c>
      <c r="BF622" s="86">
        <v>5.7728218534919717E-2</v>
      </c>
      <c r="BG622" s="86">
        <v>1.311475409836071E-2</v>
      </c>
      <c r="BH622" s="86">
        <v>6.7164550659696287E-2</v>
      </c>
      <c r="BI622" s="86">
        <v>-4.3389008117943328E-3</v>
      </c>
      <c r="BJ622" s="86">
        <v>-2.141417927932154E-2</v>
      </c>
      <c r="BK622" s="86">
        <v>2.0781459490519131E-2</v>
      </c>
      <c r="BL622" s="86">
        <v>3.377427526034094E-3</v>
      </c>
      <c r="BM622" s="86">
        <v>-3.8429172510518812E-2</v>
      </c>
      <c r="BN622" s="86">
        <v>-6.2108833787207773E-3</v>
      </c>
      <c r="BO622" s="86">
        <v>-1.783568097687593E-2</v>
      </c>
      <c r="BP622" s="86">
        <v>-5.8737151248164921E-3</v>
      </c>
      <c r="BQ622" s="86">
        <v>2.343177935074436E-3</v>
      </c>
    </row>
    <row r="623" spans="1:69" x14ac:dyDescent="0.25">
      <c r="A623" s="190">
        <v>430550</v>
      </c>
      <c r="B623" s="86" t="s">
        <v>2616</v>
      </c>
      <c r="C623" s="86" t="s">
        <v>2617</v>
      </c>
      <c r="E623" s="86" t="s">
        <v>2618</v>
      </c>
      <c r="F623" s="86" t="s">
        <v>3384</v>
      </c>
      <c r="G623" s="86" t="s">
        <v>1861</v>
      </c>
      <c r="H623" s="86" t="s">
        <v>2615</v>
      </c>
      <c r="J623" s="86">
        <v>0</v>
      </c>
      <c r="K623" s="86">
        <v>0</v>
      </c>
      <c r="L623" s="86" t="s">
        <v>2848</v>
      </c>
      <c r="M623" s="86">
        <v>-8.5813730196833138E-3</v>
      </c>
      <c r="N623" s="86">
        <v>6.88688444661123E-3</v>
      </c>
      <c r="O623" s="86">
        <v>6.6626287098725534E-4</v>
      </c>
      <c r="P623" s="86">
        <v>-2.823363331568729E-2</v>
      </c>
      <c r="Q623" s="86">
        <v>-4.706696660321863E-2</v>
      </c>
      <c r="R623" s="86">
        <v>-8.3744661971049905E-2</v>
      </c>
      <c r="S623" s="86">
        <v>0.35395836748074089</v>
      </c>
      <c r="T623" s="86">
        <v>-2.823363331568729E-2</v>
      </c>
      <c r="U623" s="86">
        <v>1.280829262480632E-2</v>
      </c>
      <c r="V623" s="86">
        <v>8.5922009253140974E-3</v>
      </c>
      <c r="W623" s="86">
        <v>0.33282613918475218</v>
      </c>
      <c r="X623" s="86">
        <v>0.21127170433601711</v>
      </c>
      <c r="AC623" s="86">
        <v>-5.8703725889541203E-2</v>
      </c>
      <c r="AD623" s="86">
        <v>-7.2401949922446168E-2</v>
      </c>
      <c r="AE623" s="86">
        <v>-6.1082859706850193E-2</v>
      </c>
      <c r="AF623" s="86">
        <v>-6.0195875467792113E-2</v>
      </c>
      <c r="AG623" s="86">
        <v>-2.8403251424834141E-2</v>
      </c>
      <c r="AH623" s="86">
        <v>-5.0746268656715254E-3</v>
      </c>
      <c r="AK623" s="86">
        <v>-0.1295147352093951</v>
      </c>
      <c r="AL623" s="86">
        <v>-3.7014713047043069E-2</v>
      </c>
      <c r="AM623" s="86">
        <v>0.1141006033751075</v>
      </c>
      <c r="AN623" s="86">
        <v>-9.7227990803610553E-2</v>
      </c>
      <c r="AP623" s="86">
        <v>0.1064816885662099</v>
      </c>
      <c r="AQ623" s="86">
        <v>7.788547662173062E-2</v>
      </c>
      <c r="AR623" s="86">
        <v>-0.35041264031302882</v>
      </c>
      <c r="AS623" s="86">
        <v>1.4611554261827999</v>
      </c>
      <c r="AT623" s="86">
        <v>-4.9291218163637351E-2</v>
      </c>
      <c r="AU623" s="86">
        <v>1.4539380065581749E-2</v>
      </c>
      <c r="AV623" s="86">
        <v>-6.1780738946093372E-3</v>
      </c>
      <c r="AW623" s="86">
        <v>6.88688444661123E-3</v>
      </c>
      <c r="BF623" s="86">
        <v>5.6594781365423508E-2</v>
      </c>
      <c r="BG623" s="86">
        <v>3.439332431213415E-3</v>
      </c>
      <c r="BH623" s="86">
        <v>5.6189245378424069E-4</v>
      </c>
      <c r="BI623" s="86">
        <v>-1.145616892233392E-2</v>
      </c>
      <c r="BJ623" s="86">
        <v>-6.362551837754804E-3</v>
      </c>
      <c r="BK623" s="86">
        <v>9.890800983362702E-3</v>
      </c>
      <c r="BL623" s="86">
        <v>-7.5294384057970074E-3</v>
      </c>
      <c r="BM623" s="86">
        <v>-2.1504762991272689E-2</v>
      </c>
      <c r="BN623" s="86">
        <v>-1.784891754951556E-3</v>
      </c>
      <c r="BO623" s="86">
        <v>-8.8250562381034792E-3</v>
      </c>
      <c r="BP623" s="86">
        <v>-1.245344506517687E-2</v>
      </c>
      <c r="BQ623" s="86">
        <v>1.8267530936946219E-3</v>
      </c>
    </row>
    <row r="624" spans="1:69" x14ac:dyDescent="0.25">
      <c r="A624" s="190">
        <v>403074</v>
      </c>
      <c r="B624" s="86" t="s">
        <v>2619</v>
      </c>
      <c r="C624" s="86" t="s">
        <v>2620</v>
      </c>
      <c r="E624" s="86" t="s">
        <v>2621</v>
      </c>
      <c r="F624" s="86" t="s">
        <v>3385</v>
      </c>
      <c r="G624" s="86" t="s">
        <v>1861</v>
      </c>
      <c r="H624" s="86" t="s">
        <v>2615</v>
      </c>
      <c r="J624" s="86">
        <v>0</v>
      </c>
      <c r="K624" s="86">
        <v>0</v>
      </c>
      <c r="L624" s="86" t="s">
        <v>2848</v>
      </c>
      <c r="M624" s="86">
        <v>-6.3335679099226772E-3</v>
      </c>
      <c r="N624" s="86">
        <v>8.5714285714286742E-3</v>
      </c>
      <c r="O624" s="86">
        <v>7.0871722182830332E-4</v>
      </c>
      <c r="P624" s="86">
        <v>-9.817671809256634E-3</v>
      </c>
      <c r="Q624" s="86">
        <v>-3.2213845099383187E-2</v>
      </c>
      <c r="R624" s="86">
        <v>-2.2160664819944609E-2</v>
      </c>
      <c r="S624" s="86">
        <v>0.20170212765957429</v>
      </c>
      <c r="T624" s="86">
        <v>-9.817671809256634E-3</v>
      </c>
      <c r="U624" s="86">
        <v>5.2398523985239809E-2</v>
      </c>
      <c r="V624" s="86">
        <v>-7.1917808219178037E-2</v>
      </c>
      <c r="W624" s="86">
        <v>0.24679760888129801</v>
      </c>
      <c r="X624" s="86">
        <v>-3.4692107545533091E-3</v>
      </c>
      <c r="Y624" s="86">
        <v>0.153</v>
      </c>
      <c r="AC624" s="86">
        <v>-3.9603960396039493E-2</v>
      </c>
      <c r="AD624" s="86">
        <v>-5.1351351351351403E-2</v>
      </c>
      <c r="AE624" s="86">
        <v>-0.1052984574111335</v>
      </c>
      <c r="AF624" s="86">
        <v>-7.5551782682512711E-2</v>
      </c>
      <c r="AG624" s="86">
        <v>-8.8141025641025716E-2</v>
      </c>
      <c r="AH624" s="86">
        <v>-6.6137566137566106E-2</v>
      </c>
      <c r="AK624" s="86">
        <v>-0.1274038461538462</v>
      </c>
      <c r="AL624" s="86">
        <v>1.086647365444038E-2</v>
      </c>
      <c r="AM624" s="86">
        <v>7.0526312826657112E-2</v>
      </c>
      <c r="AN624" s="86">
        <v>-3.4622794581383072E-2</v>
      </c>
      <c r="AP624" s="86">
        <v>9.9025288188457891E-2</v>
      </c>
      <c r="AQ624" s="86">
        <v>8.7024962896850869E-2</v>
      </c>
      <c r="AR624" s="86">
        <v>0.1067268498718697</v>
      </c>
      <c r="AS624" s="86">
        <v>0.8069925444434316</v>
      </c>
      <c r="AT624" s="86">
        <v>-2.3141654978962031E-2</v>
      </c>
      <c r="AU624" s="86">
        <v>1.651112706389091E-2</v>
      </c>
      <c r="AV624" s="86">
        <v>-7.795889440113446E-3</v>
      </c>
      <c r="AW624" s="86">
        <v>8.5714285714286742E-3</v>
      </c>
      <c r="BF624" s="86">
        <v>5.2398523985239809E-2</v>
      </c>
      <c r="BG624" s="86">
        <v>-4.2075736325385424E-3</v>
      </c>
      <c r="BH624" s="86">
        <v>8.4507042253521014E-3</v>
      </c>
      <c r="BI624" s="86">
        <v>1.326815642458112E-2</v>
      </c>
      <c r="BJ624" s="86">
        <v>-3.4458993797381599E-3</v>
      </c>
      <c r="BK624" s="86">
        <v>4.8409405255878113E-3</v>
      </c>
      <c r="BL624" s="86">
        <v>1.3076393668272511E-2</v>
      </c>
      <c r="BM624" s="86">
        <v>-2.2418478260869509E-2</v>
      </c>
      <c r="BN624" s="86">
        <v>0</v>
      </c>
      <c r="BO624" s="86">
        <v>-2.3989033584647101E-2</v>
      </c>
      <c r="BP624" s="86">
        <v>0</v>
      </c>
      <c r="BQ624" s="86">
        <v>3.5186488388458952E-3</v>
      </c>
    </row>
    <row r="625" spans="1:69" x14ac:dyDescent="0.25">
      <c r="A625" s="190">
        <v>582326</v>
      </c>
      <c r="B625" s="86" t="s">
        <v>2622</v>
      </c>
      <c r="C625" s="86" t="s">
        <v>2623</v>
      </c>
      <c r="E625" s="86" t="s">
        <v>2624</v>
      </c>
      <c r="F625" s="86" t="s">
        <v>3386</v>
      </c>
      <c r="G625" s="86" t="s">
        <v>1861</v>
      </c>
      <c r="H625" s="86" t="s">
        <v>2615</v>
      </c>
      <c r="J625" s="86">
        <v>0</v>
      </c>
      <c r="K625" s="86">
        <v>0</v>
      </c>
      <c r="L625" s="86" t="s">
        <v>2848</v>
      </c>
      <c r="U625" s="86">
        <v>0.1187943262411348</v>
      </c>
      <c r="V625" s="86">
        <v>-0.1208106001558846</v>
      </c>
      <c r="AC625" s="86">
        <v>-6.8965517241379365E-2</v>
      </c>
      <c r="AD625" s="86">
        <v>-3.8221528861154402E-2</v>
      </c>
      <c r="AE625" s="86">
        <v>-0.1266614542611415</v>
      </c>
      <c r="AF625" s="86">
        <v>-3.1516183986371307E-2</v>
      </c>
      <c r="AK625" s="86">
        <v>-0.12938425565081829</v>
      </c>
      <c r="AL625" s="86">
        <v>-0.42406177444557608</v>
      </c>
      <c r="AM625" s="86">
        <v>7.2266672585944658E-2</v>
      </c>
      <c r="AP625" s="86">
        <v>0.1323244978394281</v>
      </c>
      <c r="AQ625" s="86">
        <v>0.1136998679874973</v>
      </c>
      <c r="AR625" s="86">
        <v>-3.2069616583692331</v>
      </c>
      <c r="AS625" s="86">
        <v>0.63297220367420581</v>
      </c>
      <c r="AT625" s="86">
        <v>-4.041204437400947E-2</v>
      </c>
      <c r="BF625" s="86">
        <v>4.2553191489361757E-2</v>
      </c>
      <c r="BG625" s="86">
        <v>1.445578231292521E-2</v>
      </c>
      <c r="BH625" s="86">
        <v>1.341156747694883E-2</v>
      </c>
      <c r="BI625" s="86">
        <v>2.977667493796532E-2</v>
      </c>
      <c r="BJ625" s="86">
        <v>-5.622489959839494E-3</v>
      </c>
      <c r="BK625" s="86">
        <v>1.8578352180936841E-2</v>
      </c>
      <c r="BL625" s="86">
        <v>1.6653449643140531E-2</v>
      </c>
      <c r="BM625" s="86">
        <v>-3.1981279251170003E-2</v>
      </c>
      <c r="BN625" s="86">
        <v>8.7163232963549664E-3</v>
      </c>
      <c r="BO625" s="86">
        <v>-1.0997643362136709E-2</v>
      </c>
      <c r="BP625" s="86">
        <v>-2.3828435266083359E-3</v>
      </c>
      <c r="BQ625" s="86">
        <v>1.5873015873015821E-3</v>
      </c>
    </row>
    <row r="626" spans="1:69" x14ac:dyDescent="0.25">
      <c r="A626" s="190">
        <v>467376</v>
      </c>
      <c r="B626" s="86" t="s">
        <v>2622</v>
      </c>
      <c r="C626" s="86" t="s">
        <v>2625</v>
      </c>
      <c r="E626" s="86" t="s">
        <v>2626</v>
      </c>
      <c r="F626" s="86" t="s">
        <v>3387</v>
      </c>
      <c r="G626" s="86" t="s">
        <v>111</v>
      </c>
      <c r="H626" s="86" t="s">
        <v>1934</v>
      </c>
      <c r="J626" s="86">
        <v>0</v>
      </c>
      <c r="K626" s="86">
        <v>0</v>
      </c>
      <c r="L626" s="86" t="s">
        <v>2848</v>
      </c>
      <c r="M626" s="86">
        <v>0</v>
      </c>
      <c r="N626" s="86">
        <v>9.9199788373782738E-4</v>
      </c>
      <c r="O626" s="86">
        <v>-2.8328611898016391E-3</v>
      </c>
      <c r="P626" s="86">
        <v>-9.4240837696334401E-3</v>
      </c>
      <c r="Q626" s="86">
        <v>-7.5404891482524494E-3</v>
      </c>
      <c r="R626" s="86">
        <v>2.450250439962098E-2</v>
      </c>
      <c r="S626" s="86">
        <v>0.26979865771812078</v>
      </c>
      <c r="T626" s="86">
        <v>-9.4240837696334401E-3</v>
      </c>
      <c r="U626" s="86">
        <v>4.4500649395037277E-2</v>
      </c>
      <c r="V626" s="86">
        <v>1.168741355463365E-2</v>
      </c>
      <c r="W626" s="86">
        <v>0.25086505190311409</v>
      </c>
      <c r="AC626" s="86">
        <v>-2.7025287948008521E-2</v>
      </c>
      <c r="AD626" s="86">
        <v>-1.605324980422863E-2</v>
      </c>
      <c r="AE626" s="86">
        <v>-6.1280800821355182E-2</v>
      </c>
      <c r="AF626" s="86">
        <v>-6.3398140321217197E-2</v>
      </c>
      <c r="AG626" s="86">
        <v>-3.7000000000000033E-2</v>
      </c>
      <c r="AK626" s="86">
        <v>-6.3398140321217197E-2</v>
      </c>
      <c r="AL626" s="86">
        <v>-4.9037865858873257E-2</v>
      </c>
      <c r="AM626" s="86">
        <v>0.11097979997204591</v>
      </c>
      <c r="AN626" s="86">
        <v>-3.3251636051486837E-2</v>
      </c>
      <c r="AP626" s="86">
        <v>4.7868223490844443E-2</v>
      </c>
      <c r="AQ626" s="86">
        <v>7.2828904489654581E-2</v>
      </c>
      <c r="AR626" s="86">
        <v>-1.0306562234702881</v>
      </c>
      <c r="AS626" s="86">
        <v>1.519753512142094</v>
      </c>
      <c r="AT626" s="86">
        <v>8.5732984293191983E-3</v>
      </c>
      <c r="AU626" s="86">
        <v>-9.7333073778460566E-4</v>
      </c>
      <c r="AV626" s="86">
        <v>-3.821068581593035E-3</v>
      </c>
      <c r="AW626" s="86">
        <v>9.9199788373782738E-4</v>
      </c>
      <c r="BF626" s="86">
        <v>5.9470913938066694E-3</v>
      </c>
      <c r="BG626" s="86">
        <v>-1.9706441967927151E-3</v>
      </c>
      <c r="BH626" s="86">
        <v>4.9022945461973944E-3</v>
      </c>
      <c r="BI626" s="86">
        <v>1.666779592113277E-2</v>
      </c>
      <c r="BJ626" s="86">
        <v>1.9326891036322009E-3</v>
      </c>
      <c r="BK626" s="86">
        <v>-1.9289610216842721E-3</v>
      </c>
      <c r="BL626" s="86">
        <v>1.352882372542474E-2</v>
      </c>
      <c r="BM626" s="86">
        <v>7.6275644397685296E-3</v>
      </c>
      <c r="BN626" s="86">
        <v>-9.8257565832571281E-4</v>
      </c>
      <c r="BO626" s="86">
        <v>-2.8194872467378622E-3</v>
      </c>
      <c r="BP626" s="86">
        <v>-6.6412414518673968E-3</v>
      </c>
      <c r="BQ626" s="86">
        <v>6.6539297713947843E-3</v>
      </c>
    </row>
    <row r="627" spans="1:69" x14ac:dyDescent="0.25">
      <c r="A627" s="190">
        <v>556865</v>
      </c>
      <c r="B627" s="86" t="s">
        <v>2627</v>
      </c>
      <c r="C627" s="86" t="s">
        <v>2628</v>
      </c>
      <c r="E627" s="86" t="s">
        <v>2629</v>
      </c>
      <c r="F627" s="86" t="s">
        <v>3388</v>
      </c>
      <c r="G627" s="86" t="s">
        <v>1861</v>
      </c>
      <c r="H627" s="86" t="s">
        <v>2615</v>
      </c>
      <c r="J627" s="86">
        <v>0</v>
      </c>
      <c r="K627" s="86">
        <v>0</v>
      </c>
      <c r="L627" s="86" t="s">
        <v>2848</v>
      </c>
      <c r="M627" s="86">
        <v>1.3057851239669519E-2</v>
      </c>
      <c r="N627" s="86">
        <v>1.549167426062459E-2</v>
      </c>
      <c r="O627" s="86">
        <v>1.971549787871241E-2</v>
      </c>
      <c r="P627" s="86">
        <v>-7.5914059555220459E-2</v>
      </c>
      <c r="Q627" s="86">
        <v>-8.7606996650539615E-2</v>
      </c>
      <c r="R627" s="86">
        <v>-8.7403216200119038E-2</v>
      </c>
      <c r="S627" s="86">
        <v>0.22604520904180839</v>
      </c>
      <c r="T627" s="86">
        <v>-7.5914059555220459E-2</v>
      </c>
      <c r="U627" s="86">
        <v>5.1275954984942203E-2</v>
      </c>
      <c r="V627" s="86">
        <v>-5.3626340658516347E-2</v>
      </c>
      <c r="AC627" s="86">
        <v>-9.9320039728015813E-2</v>
      </c>
      <c r="AD627" s="86">
        <v>-6.1279707495429533E-2</v>
      </c>
      <c r="AE627" s="86">
        <v>-0.12433192686357231</v>
      </c>
      <c r="AF627" s="86">
        <v>-4.0616589185221492E-2</v>
      </c>
      <c r="AK627" s="86">
        <v>-0.170956399437412</v>
      </c>
      <c r="AL627" s="86">
        <v>-0.2296052710447809</v>
      </c>
      <c r="AM627" s="86">
        <v>7.7180816417808051E-2</v>
      </c>
      <c r="AN627" s="86">
        <v>-0.24569992223125761</v>
      </c>
      <c r="AP627" s="86">
        <v>0.1559689372883637</v>
      </c>
      <c r="AQ627" s="86">
        <v>0.11765804122058091</v>
      </c>
      <c r="AR627" s="86">
        <v>-1.47403125026207</v>
      </c>
      <c r="AS627" s="86">
        <v>0.65344449926068759</v>
      </c>
      <c r="AT627" s="86">
        <v>-5.179042593290617E-2</v>
      </c>
      <c r="AU627" s="86">
        <v>-3.4504690729845848E-2</v>
      </c>
      <c r="AV627" s="86">
        <v>4.1593877381249644E-3</v>
      </c>
      <c r="AW627" s="86">
        <v>1.549167426062459E-2</v>
      </c>
      <c r="BF627" s="86">
        <v>5.2385481058804917E-2</v>
      </c>
      <c r="BG627" s="86">
        <v>1.129603132765888E-3</v>
      </c>
      <c r="BH627" s="86">
        <v>2.2566571385589369E-3</v>
      </c>
      <c r="BI627" s="86">
        <v>-9.1564094866406487E-3</v>
      </c>
      <c r="BJ627" s="86">
        <v>6.8171489168289412E-4</v>
      </c>
      <c r="BK627" s="86">
        <v>2.9445159336916271E-2</v>
      </c>
      <c r="BL627" s="86">
        <v>4.2647058823528372E-3</v>
      </c>
      <c r="BM627" s="86">
        <v>-3.4265631864108907E-2</v>
      </c>
      <c r="BN627" s="86">
        <v>-4.8148148148149383E-3</v>
      </c>
      <c r="BO627" s="86">
        <v>-1.9724599925567521E-2</v>
      </c>
      <c r="BP627" s="86">
        <v>6.9855732725891961E-3</v>
      </c>
      <c r="BQ627" s="86">
        <v>-6.2926061877294206E-3</v>
      </c>
    </row>
    <row r="628" spans="1:69" x14ac:dyDescent="0.25">
      <c r="A628" s="190">
        <v>495784</v>
      </c>
      <c r="B628" s="86" t="s">
        <v>2630</v>
      </c>
      <c r="C628" s="86" t="s">
        <v>2631</v>
      </c>
      <c r="E628" s="86" t="s">
        <v>2632</v>
      </c>
      <c r="F628" s="86" t="s">
        <v>3170</v>
      </c>
      <c r="G628" s="86" t="s">
        <v>111</v>
      </c>
      <c r="H628" s="86" t="s">
        <v>1934</v>
      </c>
      <c r="J628" s="86">
        <v>0</v>
      </c>
      <c r="K628" s="86">
        <v>0</v>
      </c>
      <c r="L628" s="86" t="s">
        <v>2848</v>
      </c>
      <c r="M628" s="86">
        <v>1.895950250265344E-3</v>
      </c>
      <c r="N628" s="86">
        <v>9.849977269282828E-4</v>
      </c>
      <c r="O628" s="86">
        <v>4.7151874667275004E-3</v>
      </c>
      <c r="P628" s="86">
        <v>2.2127659574468161E-2</v>
      </c>
      <c r="Q628" s="86">
        <v>4.113799353770986E-2</v>
      </c>
      <c r="R628" s="86">
        <v>5.2417748745319681E-2</v>
      </c>
      <c r="S628" s="86">
        <v>0.22064122701653879</v>
      </c>
      <c r="T628" s="86">
        <v>2.2127659574468161E-2</v>
      </c>
      <c r="U628" s="86">
        <v>3.999034438364979E-2</v>
      </c>
      <c r="V628" s="86">
        <v>4.7097480832420491E-2</v>
      </c>
      <c r="W628" s="86">
        <v>0.16135029354207431</v>
      </c>
      <c r="AC628" s="86">
        <v>0</v>
      </c>
      <c r="AD628" s="86">
        <v>-3.8960006360818371E-3</v>
      </c>
      <c r="AE628" s="86">
        <v>-5.9985603455171262E-3</v>
      </c>
      <c r="AF628" s="86">
        <v>-2.8642705349719139E-3</v>
      </c>
      <c r="AG628" s="86">
        <v>0</v>
      </c>
      <c r="AK628" s="86">
        <v>-5.9985603455171262E-3</v>
      </c>
      <c r="AL628" s="86">
        <v>8.6770127552462384E-2</v>
      </c>
      <c r="AM628" s="86">
        <v>8.1522054348152073E-2</v>
      </c>
      <c r="AN628" s="86">
        <v>8.1301813613124052E-2</v>
      </c>
      <c r="AP628" s="86">
        <v>1.171708051142932E-2</v>
      </c>
      <c r="AQ628" s="86">
        <v>1.729742259025098E-2</v>
      </c>
      <c r="AR628" s="86">
        <v>7.3800219158417129</v>
      </c>
      <c r="AS628" s="86">
        <v>4.6957422318801854</v>
      </c>
      <c r="AT628" s="86">
        <v>7.6595744680851841E-3</v>
      </c>
      <c r="AU628" s="86">
        <v>8.5995085995087539E-3</v>
      </c>
      <c r="AV628" s="86">
        <v>3.7265191269300062E-3</v>
      </c>
      <c r="AW628" s="86">
        <v>9.849977269282828E-4</v>
      </c>
      <c r="BF628" s="86">
        <v>3.0576118442227069E-3</v>
      </c>
      <c r="BG628" s="86">
        <v>-3.0482913524787492E-3</v>
      </c>
      <c r="BH628" s="86">
        <v>9.011908593498541E-3</v>
      </c>
      <c r="BI628" s="86">
        <v>0</v>
      </c>
      <c r="BJ628" s="86">
        <v>5.9808612440190867E-3</v>
      </c>
      <c r="BK628" s="86">
        <v>2.9330162504954682E-3</v>
      </c>
      <c r="BL628" s="86">
        <v>-1.9759721783119129E-3</v>
      </c>
      <c r="BM628" s="86">
        <v>2.930228874633789E-3</v>
      </c>
      <c r="BN628" s="86">
        <v>-1.02346087230365E-3</v>
      </c>
      <c r="BO628" s="86">
        <v>2.9159114193395559E-3</v>
      </c>
      <c r="BP628" s="86">
        <v>5.8934464875060044E-3</v>
      </c>
      <c r="BQ628" s="86">
        <v>8.7411222976663261E-3</v>
      </c>
    </row>
    <row r="629" spans="1:69" x14ac:dyDescent="0.25">
      <c r="A629" s="190">
        <v>444098</v>
      </c>
      <c r="B629" s="86" t="s">
        <v>2633</v>
      </c>
      <c r="C629" s="86" t="s">
        <v>2634</v>
      </c>
      <c r="E629" s="86" t="s">
        <v>2635</v>
      </c>
      <c r="F629" s="86" t="s">
        <v>3389</v>
      </c>
      <c r="G629" s="86" t="s">
        <v>1861</v>
      </c>
      <c r="H629" s="86" t="s">
        <v>2615</v>
      </c>
      <c r="J629" s="86">
        <v>0</v>
      </c>
      <c r="K629" s="86">
        <v>0</v>
      </c>
      <c r="L629" s="86" t="s">
        <v>2848</v>
      </c>
      <c r="M629" s="86">
        <v>1.669449081802998E-2</v>
      </c>
      <c r="N629" s="86">
        <v>1.434977578475327E-2</v>
      </c>
      <c r="O629" s="86">
        <v>5.4545454545454453E-2</v>
      </c>
      <c r="P629" s="86">
        <v>-1.148707703833185E-2</v>
      </c>
      <c r="Q629" s="86">
        <v>-3.5570715068826919E-2</v>
      </c>
      <c r="R629" s="86">
        <v>-4.8151487826871057E-2</v>
      </c>
      <c r="S629" s="86">
        <v>0.41539286672030018</v>
      </c>
      <c r="T629" s="86">
        <v>-1.148707703833185E-2</v>
      </c>
      <c r="U629" s="86">
        <v>3.0560380878852159E-2</v>
      </c>
      <c r="V629" s="86">
        <v>-0.100937066173068</v>
      </c>
      <c r="W629" s="86">
        <v>0.59248341930729564</v>
      </c>
      <c r="X629" s="86">
        <v>8.8320802005012355E-2</v>
      </c>
      <c r="AC629" s="86">
        <v>-9.2611336032388719E-2</v>
      </c>
      <c r="AD629" s="86">
        <v>-6.1737300871656159E-2</v>
      </c>
      <c r="AE629" s="86">
        <v>-9.184272300469476E-2</v>
      </c>
      <c r="AF629" s="86">
        <v>-7.7255587234433792E-2</v>
      </c>
      <c r="AG629" s="86">
        <v>-7.4120847095395515E-2</v>
      </c>
      <c r="AH629" s="86">
        <v>-1.2700000000000039E-2</v>
      </c>
      <c r="AK629" s="86">
        <v>-0.17029153169828781</v>
      </c>
      <c r="AL629" s="86">
        <v>1.8769008149104979E-2</v>
      </c>
      <c r="AM629" s="86">
        <v>0.11393519278422889</v>
      </c>
      <c r="AN629" s="86">
        <v>-4.0423008559204998E-2</v>
      </c>
      <c r="AP629" s="86">
        <v>0.15223223259028271</v>
      </c>
      <c r="AQ629" s="86">
        <v>0.1158788702467282</v>
      </c>
      <c r="AR629" s="86">
        <v>0.12133561497706</v>
      </c>
      <c r="AS629" s="86">
        <v>0.98065657659451688</v>
      </c>
      <c r="AT629" s="86">
        <v>-5.7123236359095997E-2</v>
      </c>
      <c r="AU629" s="86">
        <v>-1.4566642388929021E-3</v>
      </c>
      <c r="AV629" s="86">
        <v>3.9627039627039513E-2</v>
      </c>
      <c r="AW629" s="86">
        <v>1.434977578475327E-2</v>
      </c>
      <c r="BF629" s="86">
        <v>4.3878273177636151E-2</v>
      </c>
      <c r="BG629" s="86">
        <v>1.189522342064708E-2</v>
      </c>
      <c r="BH629" s="86">
        <v>5.3599707637959071E-3</v>
      </c>
      <c r="BI629" s="86">
        <v>-1.254089422028359E-2</v>
      </c>
      <c r="BJ629" s="86">
        <v>-1.2270691453463271E-2</v>
      </c>
      <c r="BK629" s="86">
        <v>1.0373315112739871E-2</v>
      </c>
      <c r="BL629" s="86">
        <v>1.930406983892774E-2</v>
      </c>
      <c r="BM629" s="86">
        <v>-1.8335343787695971E-2</v>
      </c>
      <c r="BN629" s="86">
        <v>-9.531853281853353E-3</v>
      </c>
      <c r="BO629" s="86">
        <v>-3.1185284443903009E-2</v>
      </c>
      <c r="BP629" s="86">
        <v>2.7033823714321952E-3</v>
      </c>
      <c r="BQ629" s="86">
        <v>-5.6490160779688603E-3</v>
      </c>
    </row>
    <row r="630" spans="1:69" x14ac:dyDescent="0.25">
      <c r="A630" s="190">
        <v>665362</v>
      </c>
      <c r="B630" s="86" t="s">
        <v>2636</v>
      </c>
      <c r="C630" s="86" t="s">
        <v>2637</v>
      </c>
      <c r="E630" s="86" t="s">
        <v>2638</v>
      </c>
      <c r="F630" s="86" t="s">
        <v>3390</v>
      </c>
      <c r="G630" s="86" t="s">
        <v>1861</v>
      </c>
      <c r="H630" s="86" t="s">
        <v>2615</v>
      </c>
      <c r="J630" s="86">
        <v>0</v>
      </c>
      <c r="K630" s="86">
        <v>0</v>
      </c>
      <c r="L630" s="86" t="s">
        <v>2848</v>
      </c>
      <c r="M630" s="86">
        <v>7.4682598954443069E-3</v>
      </c>
      <c r="N630" s="86">
        <v>1.581325301204806E-2</v>
      </c>
      <c r="O630" s="86">
        <v>2.1969696969696969E-2</v>
      </c>
      <c r="P630" s="86">
        <v>-4.054054054054046E-2</v>
      </c>
      <c r="Q630" s="86">
        <v>-2.1754894851341518E-2</v>
      </c>
      <c r="R630" s="86">
        <v>6.7164179104477473E-3</v>
      </c>
      <c r="T630" s="86">
        <v>-4.054054054054046E-2</v>
      </c>
      <c r="U630" s="86">
        <v>0.1905165114309906</v>
      </c>
      <c r="AC630" s="86">
        <v>-8.2191780821917887E-2</v>
      </c>
      <c r="AD630" s="86">
        <v>-6.099290780141834E-2</v>
      </c>
      <c r="AE630" s="86">
        <v>-8.6850649350649345E-2</v>
      </c>
      <c r="AK630" s="86">
        <v>-9.7163120567375902E-2</v>
      </c>
      <c r="AL630" s="86">
        <v>-9.9975686152568244E-2</v>
      </c>
      <c r="AM630" s="86">
        <v>0.17089354106645741</v>
      </c>
      <c r="AN630" s="86">
        <v>-0.13740012824305239</v>
      </c>
      <c r="AP630" s="86">
        <v>0.14313934359505759</v>
      </c>
      <c r="AQ630" s="86">
        <v>0.1386488428108742</v>
      </c>
      <c r="AR630" s="86">
        <v>-0.70053068724888823</v>
      </c>
      <c r="AS630" s="86">
        <v>1.230415782919505</v>
      </c>
      <c r="AT630" s="86">
        <v>-4.6941678520625807E-2</v>
      </c>
      <c r="AU630" s="86">
        <v>-1.268656716417915E-2</v>
      </c>
      <c r="AV630" s="86">
        <v>6.0606060606060996E-3</v>
      </c>
      <c r="AW630" s="86">
        <v>1.581325301204806E-2</v>
      </c>
      <c r="BF630" s="86">
        <v>7.8746824724809539E-2</v>
      </c>
      <c r="BG630" s="86">
        <v>1.255886970172693E-2</v>
      </c>
      <c r="BH630" s="86">
        <v>2.48062015503876E-2</v>
      </c>
      <c r="BI630" s="86">
        <v>-1.210287443267777E-2</v>
      </c>
      <c r="BJ630" s="86">
        <v>6.1255742725880857E-3</v>
      </c>
      <c r="BK630" s="86">
        <v>4.4901065449010513E-2</v>
      </c>
      <c r="BL630" s="86">
        <v>2.257829570284042E-2</v>
      </c>
      <c r="BM630" s="86">
        <v>-3.4188034188034067E-2</v>
      </c>
      <c r="BN630" s="86">
        <v>-4.3321299638988684E-3</v>
      </c>
      <c r="BO630" s="86">
        <v>-8.701957940536631E-3</v>
      </c>
      <c r="BP630" s="86">
        <v>9.5098756400877615E-3</v>
      </c>
      <c r="BQ630" s="86">
        <v>7.8853046594982157E-3</v>
      </c>
    </row>
    <row r="631" spans="1:69" x14ac:dyDescent="0.25">
      <c r="A631" s="190">
        <v>597207</v>
      </c>
      <c r="B631" s="86" t="s">
        <v>2639</v>
      </c>
      <c r="C631" s="86" t="s">
        <v>2640</v>
      </c>
      <c r="E631" s="86" t="s">
        <v>2641</v>
      </c>
      <c r="F631" s="86" t="s">
        <v>3391</v>
      </c>
      <c r="G631" s="86" t="s">
        <v>1861</v>
      </c>
      <c r="H631" s="86" t="s">
        <v>2615</v>
      </c>
      <c r="J631" s="86">
        <v>0</v>
      </c>
      <c r="K631" s="86">
        <v>0</v>
      </c>
      <c r="L631" s="86" t="s">
        <v>2848</v>
      </c>
      <c r="M631" s="86">
        <v>-7.7490774907749138E-3</v>
      </c>
      <c r="N631" s="86">
        <v>1.3187641296156899E-2</v>
      </c>
      <c r="O631" s="86">
        <v>1.1815171583383631E-2</v>
      </c>
      <c r="P631" s="86">
        <v>-6.9356959922475259E-2</v>
      </c>
      <c r="Q631" s="86">
        <v>-4.1832953249714921E-2</v>
      </c>
      <c r="R631" s="86">
        <v>-3.8062531301423667E-2</v>
      </c>
      <c r="T631" s="86">
        <v>-6.9356959922475259E-2</v>
      </c>
      <c r="U631" s="86">
        <v>0.12454269479255881</v>
      </c>
      <c r="V631" s="86">
        <v>0.1002911956149366</v>
      </c>
      <c r="AC631" s="86">
        <v>-0.116701754385965</v>
      </c>
      <c r="AD631" s="86">
        <v>-6.2820878494010315E-2</v>
      </c>
      <c r="AE631" s="86">
        <v>-8.0823549429981253E-2</v>
      </c>
      <c r="AF631" s="86">
        <v>-2.4000000000000021E-2</v>
      </c>
      <c r="AK631" s="86">
        <v>-0.12874645255070269</v>
      </c>
      <c r="AL631" s="86">
        <v>-0.20107538946182291</v>
      </c>
      <c r="AM631" s="86">
        <v>0.12763441588327029</v>
      </c>
      <c r="AN631" s="86">
        <v>-0.22640938556317861</v>
      </c>
      <c r="AP631" s="86">
        <v>0.18648660638206971</v>
      </c>
      <c r="AQ631" s="86">
        <v>0.12667537107263449</v>
      </c>
      <c r="AR631" s="86">
        <v>-1.079826642550866</v>
      </c>
      <c r="AS631" s="86">
        <v>1.0052198641030581</v>
      </c>
      <c r="AT631" s="86">
        <v>-6.5826815255762616E-2</v>
      </c>
      <c r="AU631" s="86">
        <v>-1.8301719027860042E-2</v>
      </c>
      <c r="AV631" s="86">
        <v>-1.354605659241392E-3</v>
      </c>
      <c r="AW631" s="86">
        <v>1.3187641296156899E-2</v>
      </c>
      <c r="BF631" s="86">
        <v>5.9002101657974697E-2</v>
      </c>
      <c r="BG631" s="86">
        <v>1.073134876883497E-2</v>
      </c>
      <c r="BH631" s="86">
        <v>2.1816595156720631E-4</v>
      </c>
      <c r="BI631" s="86">
        <v>-1.279627744656109E-2</v>
      </c>
      <c r="BJ631" s="86">
        <v>-2.2241861835321841E-2</v>
      </c>
      <c r="BK631" s="86">
        <v>2.523350406749025E-2</v>
      </c>
      <c r="BL631" s="86">
        <v>3.7616633605172423E-2</v>
      </c>
      <c r="BM631" s="86">
        <v>-2.4003398711321951E-2</v>
      </c>
      <c r="BN631" s="86">
        <v>-5.7393892156167858E-3</v>
      </c>
      <c r="BO631" s="86">
        <v>-1.3540478905359481E-3</v>
      </c>
      <c r="BP631" s="86">
        <v>1.612788125312203E-2</v>
      </c>
      <c r="BQ631" s="86">
        <v>1.268750876209168E-2</v>
      </c>
    </row>
    <row r="632" spans="1:69" x14ac:dyDescent="0.25">
      <c r="A632" s="190">
        <v>812144</v>
      </c>
      <c r="B632" s="86" t="s">
        <v>2303</v>
      </c>
      <c r="C632" s="86" t="s">
        <v>2640</v>
      </c>
      <c r="E632" s="86" t="s">
        <v>2650</v>
      </c>
      <c r="F632" s="86" t="s">
        <v>3392</v>
      </c>
      <c r="G632" s="86" t="s">
        <v>474</v>
      </c>
      <c r="H632" s="86" t="s">
        <v>367</v>
      </c>
      <c r="I632" s="86" t="s">
        <v>2651</v>
      </c>
      <c r="J632" s="86">
        <v>0</v>
      </c>
      <c r="K632" s="86">
        <v>0</v>
      </c>
      <c r="L632" s="86" t="s">
        <v>2848</v>
      </c>
      <c r="M632" s="86">
        <v>1.741340361445776E-2</v>
      </c>
      <c r="N632" s="86">
        <v>6.6120320357607731E-3</v>
      </c>
      <c r="O632" s="86">
        <v>8.513201485794597E-2</v>
      </c>
      <c r="P632" s="86">
        <v>5.9290474323794529E-2</v>
      </c>
      <c r="T632" s="86">
        <v>5.9290474323794529E-2</v>
      </c>
      <c r="AC632" s="86">
        <v>-4.588212708773283E-2</v>
      </c>
      <c r="AK632" s="86">
        <v>-4.588212708773283E-2</v>
      </c>
      <c r="AL632" s="86">
        <v>0.21187711756941191</v>
      </c>
      <c r="AM632" s="86">
        <v>0.26472948517629669</v>
      </c>
      <c r="AN632" s="86">
        <v>0.22839919921872709</v>
      </c>
      <c r="AP632" s="86">
        <v>0.1243390187972008</v>
      </c>
      <c r="AQ632" s="86">
        <v>0.1100006427127022</v>
      </c>
      <c r="AR632" s="86">
        <v>1.701632384007062</v>
      </c>
      <c r="AS632" s="86">
        <v>2.4039102142203168</v>
      </c>
      <c r="AT632" s="86">
        <v>2.0972167777342229E-2</v>
      </c>
      <c r="AU632" s="86">
        <v>-2.5532731810328221E-2</v>
      </c>
      <c r="AV632" s="86">
        <v>7.8004216444132135E-2</v>
      </c>
      <c r="AW632" s="86">
        <v>6.6120320357607731E-3</v>
      </c>
      <c r="BP632" s="86">
        <v>0</v>
      </c>
      <c r="BQ632" s="86">
        <v>2.039999999999997E-2</v>
      </c>
    </row>
    <row r="633" spans="1:69" x14ac:dyDescent="0.25">
      <c r="A633" s="190">
        <v>490947</v>
      </c>
      <c r="B633" s="86" t="s">
        <v>2652</v>
      </c>
      <c r="C633" s="86" t="s">
        <v>2640</v>
      </c>
      <c r="E633" s="86" t="s">
        <v>2653</v>
      </c>
      <c r="F633" s="86" t="s">
        <v>3393</v>
      </c>
      <c r="G633" s="86" t="s">
        <v>111</v>
      </c>
      <c r="H633" s="86" t="s">
        <v>2654</v>
      </c>
      <c r="J633" s="86">
        <v>0</v>
      </c>
      <c r="K633" s="86">
        <v>0</v>
      </c>
      <c r="L633" s="86" t="s">
        <v>2848</v>
      </c>
      <c r="M633" s="86">
        <v>-6.3037249283668384E-3</v>
      </c>
      <c r="N633" s="86">
        <v>-8.3333333333333037E-3</v>
      </c>
      <c r="O633" s="86">
        <v>1.5987277140704581E-2</v>
      </c>
      <c r="P633" s="86">
        <v>1.7520328610947988E-2</v>
      </c>
      <c r="Q633" s="86">
        <v>5.1819757365684671E-2</v>
      </c>
      <c r="R633" s="86">
        <v>8.6271702165741981E-2</v>
      </c>
      <c r="T633" s="86">
        <v>1.7520328610947988E-2</v>
      </c>
      <c r="U633" s="86">
        <v>8.1897333575186027E-2</v>
      </c>
      <c r="AC633" s="86">
        <v>-2.603254067584472E-2</v>
      </c>
      <c r="AD633" s="86">
        <v>-4.0533237254550261E-3</v>
      </c>
      <c r="AE633" s="86">
        <v>-4.8335613315094233E-3</v>
      </c>
      <c r="AK633" s="86">
        <v>-2.603254067584472E-2</v>
      </c>
      <c r="AL633" s="86">
        <v>7.4823848005742821E-2</v>
      </c>
      <c r="AM633" s="86">
        <v>6.7362728844365227E-2</v>
      </c>
      <c r="AN633" s="86">
        <v>6.3995089105682634E-2</v>
      </c>
      <c r="AP633" s="86">
        <v>6.1524147566599428E-2</v>
      </c>
      <c r="AQ633" s="86">
        <v>2.6385489458503941E-2</v>
      </c>
      <c r="AR633" s="86">
        <v>1.2113297683098621</v>
      </c>
      <c r="AS633" s="86">
        <v>2.541734628853674</v>
      </c>
      <c r="AT633" s="86">
        <v>-3.688490233883956E-3</v>
      </c>
      <c r="AU633" s="86">
        <v>1.6827934371077549E-4</v>
      </c>
      <c r="AV633" s="86">
        <v>2.4524985351971122E-2</v>
      </c>
      <c r="AW633" s="86">
        <v>-8.3333333333333037E-3</v>
      </c>
      <c r="BF633" s="86">
        <v>3.9905677489568969E-3</v>
      </c>
      <c r="BG633" s="86">
        <v>7.2267389340561214E-3</v>
      </c>
      <c r="BH633" s="86">
        <v>1.3452914798206541E-3</v>
      </c>
      <c r="BI633" s="86">
        <v>2.9556650246305161E-3</v>
      </c>
      <c r="BJ633" s="86">
        <v>1.875334881228818E-3</v>
      </c>
      <c r="BK633" s="86">
        <v>6.4176842855869784E-3</v>
      </c>
      <c r="BL633" s="86">
        <v>1.062793375254634E-2</v>
      </c>
      <c r="BM633" s="86">
        <v>9.026378056261386E-3</v>
      </c>
      <c r="BN633" s="86">
        <v>8.6730268863832727E-4</v>
      </c>
      <c r="BO633" s="86">
        <v>1.204506065857891E-2</v>
      </c>
      <c r="BP633" s="86">
        <v>8.9904957616233627E-3</v>
      </c>
      <c r="BQ633" s="86">
        <v>8.7096228648739782E-3</v>
      </c>
    </row>
    <row r="634" spans="1:69" x14ac:dyDescent="0.25">
      <c r="A634" s="190">
        <v>729726</v>
      </c>
      <c r="B634" s="86" t="s">
        <v>1665</v>
      </c>
      <c r="D634" s="86" t="s">
        <v>2656</v>
      </c>
      <c r="E634" s="86" t="s">
        <v>2655</v>
      </c>
      <c r="F634" s="86" t="s">
        <v>3394</v>
      </c>
      <c r="G634" s="86" t="s">
        <v>110</v>
      </c>
      <c r="H634" s="86" t="s">
        <v>98</v>
      </c>
      <c r="I634" s="86" t="s">
        <v>98</v>
      </c>
      <c r="J634" s="86">
        <v>0</v>
      </c>
      <c r="K634" s="86">
        <v>0</v>
      </c>
      <c r="L634" s="86" t="s">
        <v>2848</v>
      </c>
      <c r="M634" s="86">
        <v>3.2133676092545031E-3</v>
      </c>
      <c r="N634" s="86">
        <v>9.1600256480739439E-4</v>
      </c>
      <c r="O634" s="86">
        <v>1.335435407586005E-2</v>
      </c>
      <c r="P634" s="86">
        <v>1.504876915931264E-2</v>
      </c>
      <c r="Q634" s="86">
        <v>3.7898936170212887E-2</v>
      </c>
      <c r="R634" s="86">
        <v>9.4670406732117796E-2</v>
      </c>
      <c r="T634" s="86">
        <v>1.504876915931264E-2</v>
      </c>
      <c r="U634" s="86">
        <v>7.7685453999399412E-2</v>
      </c>
      <c r="AC634" s="86">
        <v>-1.6329137018792211E-2</v>
      </c>
      <c r="AD634" s="86">
        <v>-1.36099743028457E-2</v>
      </c>
      <c r="AE634" s="86">
        <v>-2.3997600239975582E-3</v>
      </c>
      <c r="AK634" s="86">
        <v>-1.6329137018792211E-2</v>
      </c>
      <c r="AL634" s="86">
        <v>2.6754576792920042E-3</v>
      </c>
      <c r="AM634" s="86">
        <v>6.7808002375992826E-2</v>
      </c>
      <c r="AN634" s="86">
        <v>5.479371127524213E-2</v>
      </c>
      <c r="AP634" s="86">
        <v>2.7644987808110949E-2</v>
      </c>
      <c r="AQ634" s="86">
        <v>2.9121994722785319E-2</v>
      </c>
      <c r="AR634" s="86">
        <v>8.6006226783801057E-2</v>
      </c>
      <c r="AS634" s="86">
        <v>2.3181854962270161</v>
      </c>
      <c r="AT634" s="86">
        <v>1.8300046446818371E-2</v>
      </c>
      <c r="AU634" s="86">
        <v>-1.4595876664842191E-2</v>
      </c>
      <c r="AV634" s="86">
        <v>1.242696837614754E-2</v>
      </c>
      <c r="AW634" s="86">
        <v>9.1600256480739439E-4</v>
      </c>
      <c r="BF634" s="86">
        <v>-1.5016518169987949E-3</v>
      </c>
      <c r="BG634" s="86">
        <v>3.2083416883899041E-3</v>
      </c>
      <c r="BH634" s="86">
        <v>3.9976014391363002E-4</v>
      </c>
      <c r="BI634" s="86">
        <v>6.8931068931070696E-3</v>
      </c>
      <c r="BJ634" s="86">
        <v>1.8751860303601431E-2</v>
      </c>
      <c r="BK634" s="86">
        <v>2.093883911180372E-2</v>
      </c>
      <c r="BL634" s="86">
        <v>-1.0016216731851491E-2</v>
      </c>
      <c r="BM634" s="86">
        <v>8.4794758142223703E-3</v>
      </c>
      <c r="BN634" s="86">
        <v>1.045925644195034E-3</v>
      </c>
      <c r="BO634" s="86">
        <v>3.7993920972634321E-4</v>
      </c>
      <c r="BP634" s="86">
        <v>1.9274591720470861E-2</v>
      </c>
      <c r="BQ634" s="86">
        <v>1.8582179689685671E-4</v>
      </c>
    </row>
    <row r="635" spans="1:69" x14ac:dyDescent="0.25">
      <c r="A635" s="190">
        <v>695810</v>
      </c>
      <c r="B635" s="86" t="s">
        <v>1832</v>
      </c>
      <c r="C635" s="86" t="s">
        <v>1833</v>
      </c>
      <c r="D635" s="86">
        <v>40</v>
      </c>
      <c r="E635" s="86" t="s">
        <v>2658</v>
      </c>
      <c r="F635" s="86" t="s">
        <v>3233</v>
      </c>
      <c r="G635" s="86" t="s">
        <v>110</v>
      </c>
      <c r="H635" s="86" t="s">
        <v>110</v>
      </c>
      <c r="J635" s="86">
        <v>0</v>
      </c>
      <c r="K635" s="86">
        <v>0</v>
      </c>
      <c r="L635" s="86" t="s">
        <v>2848</v>
      </c>
      <c r="M635" s="86">
        <v>1.100178890876569E-2</v>
      </c>
      <c r="N635" s="86">
        <v>-1.7663163472577681E-3</v>
      </c>
      <c r="O635" s="86">
        <v>1.190689346463758E-2</v>
      </c>
      <c r="P635" s="86">
        <v>1.6548250741973192E-2</v>
      </c>
      <c r="Q635" s="86">
        <v>3.887867647058818E-2</v>
      </c>
      <c r="R635" s="86">
        <v>0.10380859375</v>
      </c>
      <c r="T635" s="86">
        <v>1.6548250741973192E-2</v>
      </c>
      <c r="U635" s="86">
        <v>0.1130130130130131</v>
      </c>
      <c r="AC635" s="86">
        <v>-2.015877263402012E-2</v>
      </c>
      <c r="AD635" s="86">
        <v>-1.5697137580794E-2</v>
      </c>
      <c r="AE635" s="86">
        <v>-2.083333333333335E-2</v>
      </c>
      <c r="AK635" s="86">
        <v>-2.083333333333335E-2</v>
      </c>
      <c r="AL635" s="86">
        <v>3.6277796115755427E-2</v>
      </c>
      <c r="AM635" s="86">
        <v>7.6503309993235069E-2</v>
      </c>
      <c r="AN635" s="86">
        <v>6.0369270683125358E-2</v>
      </c>
      <c r="AP635" s="86">
        <v>5.625015414420393E-2</v>
      </c>
      <c r="AQ635" s="86">
        <v>4.0300774071580371E-2</v>
      </c>
      <c r="AR635" s="86">
        <v>0.63964232764739271</v>
      </c>
      <c r="AS635" s="86">
        <v>1.890918851073436</v>
      </c>
      <c r="AT635" s="86">
        <v>8.2741253709865958E-3</v>
      </c>
      <c r="AU635" s="86">
        <v>-5.5302827580054892E-3</v>
      </c>
      <c r="AV635" s="86">
        <v>1.3697403760071669E-2</v>
      </c>
      <c r="AW635" s="86">
        <v>-1.7663163472577681E-3</v>
      </c>
      <c r="BF635" s="86">
        <v>1.001001001001089E-3</v>
      </c>
      <c r="BG635" s="86">
        <v>1.4999999999999901E-2</v>
      </c>
      <c r="BH635" s="86">
        <v>1.2807881773399201E-2</v>
      </c>
      <c r="BI635" s="86">
        <v>1.2645914396887109E-2</v>
      </c>
      <c r="BJ635" s="86">
        <v>1.8251681075888589E-2</v>
      </c>
      <c r="BK635" s="86">
        <v>1.981132075471681E-2</v>
      </c>
      <c r="BL635" s="86">
        <v>-1.202590194264563E-2</v>
      </c>
      <c r="BM635" s="86">
        <v>9.3632958801497246E-3</v>
      </c>
      <c r="BN635" s="86">
        <v>2.7649769585253998E-3</v>
      </c>
      <c r="BO635" s="86">
        <v>0</v>
      </c>
      <c r="BP635" s="86">
        <v>1.5625E-2</v>
      </c>
      <c r="BQ635" s="86">
        <v>-2.78026905829587E-3</v>
      </c>
    </row>
    <row r="636" spans="1:69" x14ac:dyDescent="0.25">
      <c r="A636" s="190">
        <v>468898</v>
      </c>
      <c r="B636" s="86" t="s">
        <v>2448</v>
      </c>
      <c r="E636" s="86" t="s">
        <v>2659</v>
      </c>
      <c r="F636" s="86" t="s">
        <v>3145</v>
      </c>
      <c r="G636" s="86" t="s">
        <v>111</v>
      </c>
      <c r="H636" s="86" t="s">
        <v>425</v>
      </c>
      <c r="J636" s="86">
        <v>0</v>
      </c>
      <c r="K636" s="86">
        <v>0</v>
      </c>
      <c r="L636" s="86" t="s">
        <v>2848</v>
      </c>
      <c r="M636" s="86">
        <v>-6.8049903262392686E-3</v>
      </c>
      <c r="N636" s="86">
        <v>-4.2140468227426231E-3</v>
      </c>
      <c r="O636" s="86">
        <v>1.7427556041552661E-2</v>
      </c>
      <c r="P636" s="86">
        <v>3.9087038458853751E-2</v>
      </c>
      <c r="Q636" s="86">
        <v>5.9799245390474758E-2</v>
      </c>
      <c r="R636" s="86">
        <v>8.4347002695025042E-2</v>
      </c>
      <c r="S636" s="86">
        <v>0.1768379446640316</v>
      </c>
      <c r="T636" s="86">
        <v>3.9087038458853751E-2</v>
      </c>
      <c r="U636" s="86">
        <v>8.6860870884539532E-2</v>
      </c>
      <c r="V636" s="86">
        <v>1.9726154560222749E-2</v>
      </c>
      <c r="W636" s="86">
        <v>2.9219745222929919E-2</v>
      </c>
      <c r="AC636" s="86">
        <v>-1.139405587205722E-2</v>
      </c>
      <c r="AD636" s="86">
        <v>-7.1773735076748144E-3</v>
      </c>
      <c r="AE636" s="86">
        <v>-5.5828975699784678E-2</v>
      </c>
      <c r="AF636" s="86">
        <v>-1.7045454545454471E-2</v>
      </c>
      <c r="AG636" s="86">
        <v>-1.477832512315261E-2</v>
      </c>
      <c r="AK636" s="86">
        <v>-5.7640647785708772E-2</v>
      </c>
      <c r="AL636" s="86">
        <v>0.17951552689558531</v>
      </c>
      <c r="AM636" s="86">
        <v>0.104358629242747</v>
      </c>
      <c r="AN636" s="86">
        <v>0.14675639202297419</v>
      </c>
      <c r="AP636" s="86">
        <v>5.6077035538129379E-2</v>
      </c>
      <c r="AQ636" s="86">
        <v>5.0241304286067878E-2</v>
      </c>
      <c r="AR636" s="86">
        <v>3.1959198375473079</v>
      </c>
      <c r="AS636" s="86">
        <v>2.0712203660519068</v>
      </c>
      <c r="AT636" s="86">
        <v>1.6891184476861779E-2</v>
      </c>
      <c r="AU636" s="86">
        <v>6.9325279703480458E-3</v>
      </c>
      <c r="AV636" s="86">
        <v>2.173318753417175E-2</v>
      </c>
      <c r="AW636" s="86">
        <v>-4.2140468227426231E-3</v>
      </c>
      <c r="BF636" s="86">
        <v>2.6020330754058522E-2</v>
      </c>
      <c r="BG636" s="86">
        <v>1.92236598890938E-3</v>
      </c>
      <c r="BH636" s="86">
        <v>8.4126632720833427E-3</v>
      </c>
      <c r="BI636" s="86">
        <v>2.890596414196844E-2</v>
      </c>
      <c r="BJ636" s="86">
        <v>-9.246088193455293E-4</v>
      </c>
      <c r="BK636" s="86">
        <v>1.7797394461449569E-3</v>
      </c>
      <c r="BL636" s="86">
        <v>-6.3246162592381916E-3</v>
      </c>
      <c r="BM636" s="86">
        <v>0</v>
      </c>
      <c r="BN636" s="86">
        <v>4.576986340556255E-3</v>
      </c>
      <c r="BO636" s="86">
        <v>5.4104079162811134E-3</v>
      </c>
      <c r="BP636" s="86">
        <v>8.142745875522106E-3</v>
      </c>
      <c r="BQ636" s="86">
        <v>6.2508779322940633E-3</v>
      </c>
    </row>
    <row r="637" spans="1:69" x14ac:dyDescent="0.25">
      <c r="A637" s="190">
        <v>531655</v>
      </c>
      <c r="B637" s="86" t="s">
        <v>2666</v>
      </c>
      <c r="C637" s="86" t="s">
        <v>2667</v>
      </c>
      <c r="E637" s="86" t="s">
        <v>2668</v>
      </c>
      <c r="F637" s="86" t="s">
        <v>3179</v>
      </c>
      <c r="G637" s="86" t="s">
        <v>110</v>
      </c>
      <c r="H637" s="86" t="s">
        <v>2106</v>
      </c>
      <c r="J637" s="86">
        <v>0</v>
      </c>
      <c r="K637" s="86">
        <v>0</v>
      </c>
      <c r="L637" s="86" t="s">
        <v>2848</v>
      </c>
      <c r="M637" s="86">
        <v>9.0061868587987259E-3</v>
      </c>
      <c r="N637" s="86">
        <v>7.0345474441142466E-3</v>
      </c>
      <c r="O637" s="86">
        <v>6.7197999687451659E-3</v>
      </c>
      <c r="P637" s="86">
        <v>2.051485148514853E-2</v>
      </c>
      <c r="Q637" s="86">
        <v>2.3108075915190929E-2</v>
      </c>
      <c r="R637" s="86">
        <v>0.1200556376597408</v>
      </c>
      <c r="S637" s="86">
        <v>0.27098747163855191</v>
      </c>
      <c r="T637" s="86">
        <v>2.051485148514853E-2</v>
      </c>
      <c r="U637" s="86">
        <v>9.0430126101226582E-2</v>
      </c>
      <c r="V637" s="86">
        <v>5.379084372440146E-2</v>
      </c>
      <c r="W637" s="86">
        <v>9.870000000000001E-2</v>
      </c>
      <c r="AC637" s="86">
        <v>-4.0558458778567142E-3</v>
      </c>
      <c r="AD637" s="86">
        <v>-1.641727233860614E-2</v>
      </c>
      <c r="AE637" s="86">
        <v>-1.8628208429908189E-2</v>
      </c>
      <c r="AF637" s="86">
        <v>-7.8942174856930518E-4</v>
      </c>
      <c r="AK637" s="86">
        <v>-1.8628208429908189E-2</v>
      </c>
      <c r="AL637" s="86">
        <v>4.6427132326906102E-2</v>
      </c>
      <c r="AM637" s="86">
        <v>8.0279914011059716E-2</v>
      </c>
      <c r="AN637" s="86">
        <v>7.52206704856897E-2</v>
      </c>
      <c r="AP637" s="86">
        <v>1.925913030365993E-2</v>
      </c>
      <c r="AQ637" s="86">
        <v>2.9441457355833391E-2</v>
      </c>
      <c r="AR637" s="86">
        <v>2.3951920471563382</v>
      </c>
      <c r="AS637" s="86">
        <v>2.716648719387535</v>
      </c>
      <c r="AT637" s="86">
        <v>1.045544554455446E-2</v>
      </c>
      <c r="AU637" s="86">
        <v>3.449086775887622E-3</v>
      </c>
      <c r="AV637" s="86">
        <v>-3.1254883575559939E-4</v>
      </c>
      <c r="AW637" s="86">
        <v>7.0345474441142466E-3</v>
      </c>
      <c r="BF637" s="86">
        <v>-6.2186906201415759E-3</v>
      </c>
      <c r="BG637" s="86">
        <v>1.208065357204946E-2</v>
      </c>
      <c r="BH637" s="86">
        <v>-2.576212966938662E-3</v>
      </c>
      <c r="BI637" s="86">
        <v>2.755058114507269E-3</v>
      </c>
      <c r="BJ637" s="86">
        <v>4.1384047394178669E-2</v>
      </c>
      <c r="BK637" s="86">
        <v>7.9973616951107829E-3</v>
      </c>
      <c r="BL637" s="86">
        <v>-1.145100605267291E-3</v>
      </c>
      <c r="BM637" s="86">
        <v>1.6131673763511101E-2</v>
      </c>
      <c r="BN637" s="86">
        <v>1.0674157303370849E-2</v>
      </c>
      <c r="BO637" s="86">
        <v>1.4293655205273039E-3</v>
      </c>
      <c r="BP637" s="86">
        <v>-4.8370470224409212E-3</v>
      </c>
      <c r="BQ637" s="86">
        <v>1.8251071258530429E-3</v>
      </c>
    </row>
    <row r="638" spans="1:69" x14ac:dyDescent="0.25">
      <c r="A638" s="190">
        <v>599611</v>
      </c>
      <c r="B638" s="86" t="s">
        <v>2666</v>
      </c>
      <c r="E638" s="86" t="s">
        <v>2669</v>
      </c>
      <c r="F638" s="86" t="s">
        <v>3395</v>
      </c>
      <c r="G638" s="86" t="s">
        <v>113</v>
      </c>
      <c r="H638" s="86" t="s">
        <v>2670</v>
      </c>
      <c r="J638" s="86">
        <v>0</v>
      </c>
      <c r="K638" s="86">
        <v>0</v>
      </c>
      <c r="L638" s="86" t="s">
        <v>2848</v>
      </c>
      <c r="M638" s="86">
        <v>4.9447832536673184E-3</v>
      </c>
      <c r="N638" s="86">
        <v>1.7014178482068321E-2</v>
      </c>
      <c r="O638" s="86">
        <v>2.8248587570621542E-2</v>
      </c>
      <c r="P638" s="86">
        <v>-8.4878048780487769E-2</v>
      </c>
      <c r="Q638" s="86">
        <v>-0.1194396302715194</v>
      </c>
      <c r="R638" s="86">
        <v>-0.1112244897959184</v>
      </c>
      <c r="T638" s="86">
        <v>-8.4878048780487769E-2</v>
      </c>
      <c r="U638" s="86">
        <v>5.5696403105688568E-2</v>
      </c>
      <c r="V638" s="86">
        <v>0.19912597377921351</v>
      </c>
      <c r="AC638" s="86">
        <v>-0.1564788406690818</v>
      </c>
      <c r="AD638" s="86">
        <v>-0.1051430941518043</v>
      </c>
      <c r="AE638" s="86">
        <v>-0.11951272255460239</v>
      </c>
      <c r="AF638" s="86">
        <v>-2.6530225506915992E-3</v>
      </c>
      <c r="AK638" s="86">
        <v>-0.2435365685054611</v>
      </c>
      <c r="AL638" s="86">
        <v>-0.19762775052127321</v>
      </c>
      <c r="AM638" s="86">
        <v>9.8539568391873722E-2</v>
      </c>
      <c r="AN638" s="86">
        <v>-0.27150780435048782</v>
      </c>
      <c r="AP638" s="86">
        <v>0.26805275603377032</v>
      </c>
      <c r="AQ638" s="86">
        <v>0.19979717214155221</v>
      </c>
      <c r="AR638" s="86">
        <v>-0.73838288416915232</v>
      </c>
      <c r="AS638" s="86">
        <v>0.49170741883092939</v>
      </c>
      <c r="AT638" s="86">
        <v>-7.737335834896808E-2</v>
      </c>
      <c r="AU638" s="86">
        <v>-6.4014966650398519E-2</v>
      </c>
      <c r="AV638" s="86">
        <v>1.104646260224307E-2</v>
      </c>
      <c r="AW638" s="86">
        <v>1.7014178482068321E-2</v>
      </c>
      <c r="BF638" s="86">
        <v>5.4191094913642823E-2</v>
      </c>
      <c r="BG638" s="86">
        <v>2.6153614910566558E-2</v>
      </c>
      <c r="BH638" s="86">
        <v>-1.2450563937308481E-3</v>
      </c>
      <c r="BI638" s="86">
        <v>3.7398254748113309E-3</v>
      </c>
      <c r="BJ638" s="86">
        <v>1.139684395090601E-2</v>
      </c>
      <c r="BK638" s="86">
        <v>1.9575267263796551E-2</v>
      </c>
      <c r="BL638" s="86">
        <v>8.4307474318101594E-3</v>
      </c>
      <c r="BM638" s="86">
        <v>-5.1847688632850941E-2</v>
      </c>
      <c r="BN638" s="86">
        <v>-1.226108907320667E-3</v>
      </c>
      <c r="BO638" s="86">
        <v>-3.653957250144424E-2</v>
      </c>
      <c r="BP638" s="86">
        <v>1.4540548643381611E-2</v>
      </c>
      <c r="BQ638" s="86">
        <v>-2.1371915393654461E-2</v>
      </c>
    </row>
    <row r="639" spans="1:69" x14ac:dyDescent="0.25">
      <c r="A639" s="190">
        <v>441974</v>
      </c>
      <c r="B639" s="86" t="s">
        <v>1288</v>
      </c>
      <c r="C639" s="86" t="s">
        <v>2671</v>
      </c>
      <c r="E639" s="86" t="s">
        <v>2672</v>
      </c>
      <c r="F639" s="86" t="s">
        <v>3396</v>
      </c>
      <c r="G639" s="86" t="s">
        <v>113</v>
      </c>
      <c r="H639" s="86" t="s">
        <v>2670</v>
      </c>
      <c r="J639" s="86">
        <v>0</v>
      </c>
      <c r="K639" s="86">
        <v>0</v>
      </c>
      <c r="L639" s="86" t="s">
        <v>2848</v>
      </c>
      <c r="M639" s="86">
        <v>2.8340505930513071E-3</v>
      </c>
      <c r="N639" s="86">
        <v>1.83872515056227E-2</v>
      </c>
      <c r="O639" s="86">
        <v>1.025695252194136E-2</v>
      </c>
      <c r="P639" s="86">
        <v>2.5272307774856451E-2</v>
      </c>
      <c r="Q639" s="86">
        <v>-2.609875769913339E-3</v>
      </c>
      <c r="R639" s="86">
        <v>-6.7629550112227932E-2</v>
      </c>
      <c r="S639" s="86">
        <v>0.15512029984282449</v>
      </c>
      <c r="T639" s="86">
        <v>2.5272307774856451E-2</v>
      </c>
      <c r="U639" s="86">
        <v>1.769234969693656E-2</v>
      </c>
      <c r="V639" s="86">
        <v>-0.1412024010504597</v>
      </c>
      <c r="W639" s="86">
        <v>0.33944723618090439</v>
      </c>
      <c r="X639" s="86">
        <v>0.49624060150375948</v>
      </c>
      <c r="AC639" s="86">
        <v>-0.13142227122381489</v>
      </c>
      <c r="AD639" s="86">
        <v>-0.1122279691617059</v>
      </c>
      <c r="AE639" s="86">
        <v>-0.21684725285262249</v>
      </c>
      <c r="AF639" s="86">
        <v>-6.2232358964811087E-2</v>
      </c>
      <c r="AG639" s="86">
        <v>-7.5623491552695155E-2</v>
      </c>
      <c r="AH639" s="86">
        <v>-7.0000000000000062E-3</v>
      </c>
      <c r="AK639" s="86">
        <v>-0.26661701731521142</v>
      </c>
      <c r="AL639" s="86">
        <v>0.32404790730142458</v>
      </c>
      <c r="AM639" s="86">
        <v>0.17094821271191421</v>
      </c>
      <c r="AN639" s="86">
        <v>9.3229963496403112E-2</v>
      </c>
      <c r="AP639" s="86">
        <v>0.3647284337407255</v>
      </c>
      <c r="AQ639" s="86">
        <v>0.18265706135824369</v>
      </c>
      <c r="AR639" s="86">
        <v>0.88764697446960406</v>
      </c>
      <c r="AS639" s="86">
        <v>0.93426662432057217</v>
      </c>
      <c r="AT639" s="86">
        <v>-7.0451252884047855E-2</v>
      </c>
      <c r="AU639" s="86">
        <v>4.9526668205957192E-2</v>
      </c>
      <c r="AV639" s="86">
        <v>-7.9835042825420199E-3</v>
      </c>
      <c r="AW639" s="86">
        <v>1.83872515056227E-2</v>
      </c>
      <c r="BF639" s="86">
        <v>6.7056189592093141E-2</v>
      </c>
      <c r="BG639" s="86">
        <v>1.7757535438309269E-2</v>
      </c>
      <c r="BH639" s="86">
        <v>8.6987127916331453E-3</v>
      </c>
      <c r="BI639" s="86">
        <v>-1.445590947609765E-3</v>
      </c>
      <c r="BJ639" s="86">
        <v>-2.2364217252396231E-2</v>
      </c>
      <c r="BK639" s="86">
        <v>8.8848039215687624E-3</v>
      </c>
      <c r="BL639" s="86">
        <v>1.5335560279380539E-2</v>
      </c>
      <c r="BM639" s="86">
        <v>-6.9836997158665981E-2</v>
      </c>
      <c r="BN639" s="86">
        <v>-5.6573415684850747E-3</v>
      </c>
      <c r="BO639" s="86">
        <v>-2.9074016076834689E-2</v>
      </c>
      <c r="BP639" s="86">
        <v>1.8708671576797009E-2</v>
      </c>
      <c r="BQ639" s="86">
        <v>-1.6101784394467411E-2</v>
      </c>
    </row>
    <row r="640" spans="1:69" x14ac:dyDescent="0.25">
      <c r="A640" s="190">
        <v>598056</v>
      </c>
      <c r="B640" s="86" t="s">
        <v>1288</v>
      </c>
      <c r="E640" s="86" t="s">
        <v>2673</v>
      </c>
      <c r="F640" s="86" t="s">
        <v>3327</v>
      </c>
      <c r="G640" s="86" t="s">
        <v>113</v>
      </c>
      <c r="H640" s="86" t="s">
        <v>2674</v>
      </c>
      <c r="J640" s="86">
        <v>0</v>
      </c>
      <c r="K640" s="86">
        <v>0</v>
      </c>
      <c r="L640" s="86" t="s">
        <v>2848</v>
      </c>
      <c r="M640" s="86">
        <v>-1.5105443845022101E-2</v>
      </c>
      <c r="N640" s="86">
        <v>1.332122313048734E-2</v>
      </c>
      <c r="O640" s="86">
        <v>2.86855854932897E-2</v>
      </c>
      <c r="P640" s="86">
        <v>-2.191700759789594E-2</v>
      </c>
      <c r="Q640" s="86">
        <v>-2.191700759789594E-2</v>
      </c>
      <c r="R640" s="86">
        <v>-0.10155690765926979</v>
      </c>
      <c r="T640" s="86">
        <v>-2.191700759789594E-2</v>
      </c>
      <c r="U640" s="86">
        <v>4.9371358478994098E-2</v>
      </c>
      <c r="V640" s="86">
        <v>-7.1469248291571863E-2</v>
      </c>
      <c r="AC640" s="86">
        <v>-0.18933656467737051</v>
      </c>
      <c r="AD640" s="86">
        <v>-0.1225841088045812</v>
      </c>
      <c r="AE640" s="86">
        <v>-0.21411695215593621</v>
      </c>
      <c r="AF640" s="86">
        <v>-4.930000000000001E-2</v>
      </c>
      <c r="AK640" s="86">
        <v>-0.28167501789549032</v>
      </c>
      <c r="AL640" s="86">
        <v>0.1527529579531639</v>
      </c>
      <c r="AM640" s="86">
        <v>2.2992910728008908E-2</v>
      </c>
      <c r="AN640" s="86">
        <v>-7.6094557273525876E-2</v>
      </c>
      <c r="AP640" s="86">
        <v>0.40790817701359378</v>
      </c>
      <c r="AQ640" s="86">
        <v>0.20525677288484709</v>
      </c>
      <c r="AR640" s="86">
        <v>0.37374867667742551</v>
      </c>
      <c r="AS640" s="86">
        <v>0.11056928266288719</v>
      </c>
      <c r="AT640" s="86">
        <v>-9.9551918955776308E-2</v>
      </c>
      <c r="AU640" s="86">
        <v>1.8282128948507111E-2</v>
      </c>
      <c r="AV640" s="86">
        <v>1.5162380903595901E-2</v>
      </c>
      <c r="AW640" s="86">
        <v>1.332122313048734E-2</v>
      </c>
      <c r="BF640" s="86">
        <v>7.6561381989164845E-2</v>
      </c>
      <c r="BG640" s="86">
        <v>3.4846183061147062E-2</v>
      </c>
      <c r="BH640" s="86">
        <v>-6.4226075786777415E-4</v>
      </c>
      <c r="BI640" s="86">
        <v>-9.2728608152772285E-3</v>
      </c>
      <c r="BJ640" s="86">
        <v>-1.612454823463982E-2</v>
      </c>
      <c r="BK640" s="86">
        <v>2.2511067156447021E-2</v>
      </c>
      <c r="BL640" s="86">
        <v>-1.20670596904936E-2</v>
      </c>
      <c r="BM640" s="86">
        <v>-8.3822843822843773E-2</v>
      </c>
      <c r="BN640" s="86">
        <v>3.2248607446494488E-3</v>
      </c>
      <c r="BO640" s="86">
        <v>-1.8020650691603302E-2</v>
      </c>
      <c r="BP640" s="86">
        <v>4.4043249677611307E-2</v>
      </c>
      <c r="BQ640" s="86">
        <v>-2.8668748225943789E-2</v>
      </c>
    </row>
    <row r="641" spans="1:69" x14ac:dyDescent="0.25">
      <c r="A641" s="190">
        <v>757154</v>
      </c>
      <c r="B641" s="86" t="s">
        <v>1811</v>
      </c>
      <c r="E641" s="86" t="s">
        <v>2675</v>
      </c>
      <c r="F641" s="86" t="s">
        <v>3397</v>
      </c>
      <c r="G641" s="86" t="s">
        <v>113</v>
      </c>
      <c r="H641" s="86" t="s">
        <v>2674</v>
      </c>
      <c r="J641" s="86">
        <v>0</v>
      </c>
      <c r="K641" s="86">
        <v>0</v>
      </c>
      <c r="L641" s="86" t="s">
        <v>2848</v>
      </c>
      <c r="M641" s="86">
        <v>-1.698444006136313E-2</v>
      </c>
      <c r="N641" s="86">
        <v>8.5441259134346748E-3</v>
      </c>
      <c r="O641" s="86">
        <v>1.7350873213880739E-2</v>
      </c>
      <c r="P641" s="86">
        <v>-2.0526258325144649E-2</v>
      </c>
      <c r="Q641" s="86">
        <v>-4.1354990382560297E-2</v>
      </c>
      <c r="R641" s="86">
        <v>-0.11694064376415</v>
      </c>
      <c r="T641" s="86">
        <v>-2.0526258325144649E-2</v>
      </c>
      <c r="AC641" s="86">
        <v>-0.19519317160826591</v>
      </c>
      <c r="AD641" s="86">
        <v>-0.1470785120015301</v>
      </c>
      <c r="AK641" s="86">
        <v>-0.31471741417232479</v>
      </c>
      <c r="AL641" s="86">
        <v>0.12732762346569729</v>
      </c>
      <c r="AM641" s="86">
        <v>-6.5755097801302509E-2</v>
      </c>
      <c r="AN641" s="86">
        <v>-7.1394139496486431E-2</v>
      </c>
      <c r="AP641" s="86">
        <v>0.41745037877801078</v>
      </c>
      <c r="AQ641" s="86">
        <v>0.231900384809581</v>
      </c>
      <c r="AR641" s="86">
        <v>0.3042991774234709</v>
      </c>
      <c r="AS641" s="86">
        <v>-0.2848331383493492</v>
      </c>
      <c r="AT641" s="86">
        <v>-9.5206900316628484E-2</v>
      </c>
      <c r="AU641" s="86">
        <v>2.7392301194642199E-2</v>
      </c>
      <c r="AV641" s="86">
        <v>8.7321388069856454E-3</v>
      </c>
      <c r="AW641" s="86">
        <v>8.5441259134346748E-3</v>
      </c>
      <c r="BH641" s="86">
        <v>-4.999000199958914E-4</v>
      </c>
      <c r="BI641" s="86">
        <v>1.770531159347799E-2</v>
      </c>
      <c r="BJ641" s="86">
        <v>-1.2777668566935411E-2</v>
      </c>
      <c r="BK641" s="86">
        <v>2.8275587415372391E-2</v>
      </c>
      <c r="BL641" s="86">
        <v>-5.4027885360185879E-2</v>
      </c>
      <c r="BM641" s="86">
        <v>-7.1647901740020448E-2</v>
      </c>
      <c r="BN641" s="86">
        <v>-2.2765246449456988E-2</v>
      </c>
      <c r="BO641" s="86">
        <v>-2.1585808933532791E-2</v>
      </c>
      <c r="BP641" s="86">
        <v>2.2498907820008851E-2</v>
      </c>
      <c r="BQ641" s="86">
        <v>-2.3872961739315749E-2</v>
      </c>
    </row>
    <row r="642" spans="1:69" x14ac:dyDescent="0.25">
      <c r="A642" s="190">
        <v>573678</v>
      </c>
      <c r="B642" s="86" t="s">
        <v>1652</v>
      </c>
      <c r="C642" s="86" t="s">
        <v>2015</v>
      </c>
      <c r="D642" s="86" t="s">
        <v>2776</v>
      </c>
      <c r="E642" s="86" t="s">
        <v>2676</v>
      </c>
      <c r="F642" s="86" t="s">
        <v>3398</v>
      </c>
      <c r="G642" s="86" t="s">
        <v>113</v>
      </c>
      <c r="H642" s="86" t="s">
        <v>2670</v>
      </c>
      <c r="I642" s="86" t="s">
        <v>2777</v>
      </c>
      <c r="J642" s="86">
        <v>0</v>
      </c>
      <c r="K642" s="86">
        <v>0</v>
      </c>
      <c r="L642" s="86" t="s">
        <v>2848</v>
      </c>
      <c r="M642" s="86">
        <v>1.814882032667775E-3</v>
      </c>
      <c r="N642" s="86">
        <v>1.563937442502317E-2</v>
      </c>
      <c r="O642" s="86">
        <v>3.4676663542642983E-2</v>
      </c>
      <c r="P642" s="86">
        <v>9.3069306930693152E-2</v>
      </c>
      <c r="Q642" s="86">
        <v>0.1006979062811568</v>
      </c>
      <c r="R642" s="86">
        <v>6.1538461538461542E-2</v>
      </c>
      <c r="T642" s="86">
        <v>9.3069306930693152E-2</v>
      </c>
      <c r="U642" s="86">
        <v>9.7826086956521729E-2</v>
      </c>
      <c r="V642" s="86">
        <v>-0.11453320500481221</v>
      </c>
      <c r="AC642" s="86">
        <v>-0.11379657603222559</v>
      </c>
      <c r="AD642" s="86">
        <v>-8.6666666666666739E-2</v>
      </c>
      <c r="AE642" s="86">
        <v>-0.21299999999999999</v>
      </c>
      <c r="AF642" s="86">
        <v>-8.494921514312094E-2</v>
      </c>
      <c r="AK642" s="86">
        <v>-0.27331486611264999</v>
      </c>
      <c r="AL642" s="86">
        <v>0.6287411934682996</v>
      </c>
      <c r="AM642" s="86">
        <v>5.2998446031201629E-2</v>
      </c>
      <c r="AN642" s="86">
        <v>0.37412897920187432</v>
      </c>
      <c r="AP642" s="86">
        <v>0.30953371277483738</v>
      </c>
      <c r="AQ642" s="86">
        <v>0.18127807259440451</v>
      </c>
      <c r="AR642" s="86">
        <v>2.0302905659165238</v>
      </c>
      <c r="AS642" s="86">
        <v>0.29071706626472671</v>
      </c>
      <c r="AT642" s="86">
        <v>-0.12871287128712869</v>
      </c>
      <c r="AU642" s="86">
        <v>0.17840909090909071</v>
      </c>
      <c r="AV642" s="86">
        <v>1.8744142455482619E-2</v>
      </c>
      <c r="AW642" s="86">
        <v>1.563937442502317E-2</v>
      </c>
      <c r="BF642" s="86">
        <v>6.4130434782608603E-2</v>
      </c>
      <c r="BG642" s="86">
        <v>5.1072522982635198E-2</v>
      </c>
      <c r="BH642" s="86">
        <v>-2.9154518950436081E-3</v>
      </c>
      <c r="BI642" s="86">
        <v>-2.241715399610145E-2</v>
      </c>
      <c r="BJ642" s="86">
        <v>4.9850448654038537E-3</v>
      </c>
      <c r="BK642" s="86">
        <v>3.3730158730158832E-2</v>
      </c>
      <c r="BL642" s="86">
        <v>-7.6775431861804133E-3</v>
      </c>
      <c r="BM642" s="86">
        <v>-6.6731141199226407E-2</v>
      </c>
      <c r="BN642" s="86">
        <v>-2.9821073558649052E-3</v>
      </c>
      <c r="BO642" s="86">
        <v>-1.7946161515453581E-2</v>
      </c>
      <c r="BP642" s="86">
        <v>4.4670050761421283E-2</v>
      </c>
      <c r="BQ642" s="86">
        <v>-1.8464528668610258E-2</v>
      </c>
    </row>
    <row r="643" spans="1:69" x14ac:dyDescent="0.25">
      <c r="A643" s="190">
        <v>736056</v>
      </c>
      <c r="B643" s="86" t="s">
        <v>1652</v>
      </c>
      <c r="C643" s="86" t="s">
        <v>2015</v>
      </c>
      <c r="D643" s="86" t="s">
        <v>2776</v>
      </c>
      <c r="E643" s="86" t="s">
        <v>2677</v>
      </c>
      <c r="F643" s="86" t="s">
        <v>3399</v>
      </c>
      <c r="G643" s="86" t="s">
        <v>113</v>
      </c>
      <c r="H643" s="86" t="s">
        <v>2674</v>
      </c>
      <c r="J643" s="86">
        <v>0</v>
      </c>
      <c r="K643" s="86">
        <v>0</v>
      </c>
      <c r="L643" s="86" t="s">
        <v>2848</v>
      </c>
      <c r="M643" s="86">
        <v>-9.7722960151802596E-3</v>
      </c>
      <c r="N643" s="86">
        <v>1.133720930232562E-2</v>
      </c>
      <c r="O643" s="86">
        <v>5.275368166229577E-2</v>
      </c>
      <c r="P643" s="86">
        <v>4.1304998503442159E-2</v>
      </c>
      <c r="Q643" s="86">
        <v>6.9912865197334639E-2</v>
      </c>
      <c r="R643" s="86">
        <v>2.0733496332518531E-2</v>
      </c>
      <c r="T643" s="86">
        <v>4.1304998503442159E-2</v>
      </c>
      <c r="U643" s="86">
        <v>2.099580083983144E-3</v>
      </c>
      <c r="AC643" s="86">
        <v>-0.1985721570627231</v>
      </c>
      <c r="AD643" s="86">
        <v>-9.4474327628361887E-2</v>
      </c>
      <c r="AK643" s="86">
        <v>-0.23827064753780541</v>
      </c>
      <c r="AL643" s="86">
        <v>0.44016994699089079</v>
      </c>
      <c r="AM643" s="86">
        <v>6.2967818857280422E-2</v>
      </c>
      <c r="AN643" s="86">
        <v>0.15552249363646681</v>
      </c>
      <c r="AP643" s="86">
        <v>0.45408054481385229</v>
      </c>
      <c r="AQ643" s="86">
        <v>0.23389742552331</v>
      </c>
      <c r="AR643" s="86">
        <v>0.96870948431138293</v>
      </c>
      <c r="AS643" s="86">
        <v>0.26793797378758488</v>
      </c>
      <c r="AT643" s="86">
        <v>-8.530380125710868E-2</v>
      </c>
      <c r="AU643" s="86">
        <v>4.8538394415357899E-2</v>
      </c>
      <c r="AV643" s="86">
        <v>4.0952188823885523E-2</v>
      </c>
      <c r="AW643" s="86">
        <v>1.133720930232562E-2</v>
      </c>
      <c r="BF643" s="86">
        <v>-1.899620075984765E-3</v>
      </c>
      <c r="BG643" s="86">
        <v>-4.0068115796854098E-4</v>
      </c>
      <c r="BH643" s="86">
        <v>9.4197815412366825E-3</v>
      </c>
      <c r="BI643" s="86">
        <v>-3.5342003375359983E-2</v>
      </c>
      <c r="BJ643" s="86">
        <v>-6.1747452917571E-4</v>
      </c>
      <c r="BK643" s="86">
        <v>3.1922562043043889E-2</v>
      </c>
      <c r="BL643" s="86">
        <v>-3.9916176030336814E-3</v>
      </c>
      <c r="BM643" s="86">
        <v>-6.9131349564171884E-2</v>
      </c>
      <c r="BN643" s="86">
        <v>1.2316534948166871E-3</v>
      </c>
      <c r="BO643" s="86">
        <v>-2.029728344438753E-2</v>
      </c>
      <c r="BP643" s="86">
        <v>7.439573087789042E-2</v>
      </c>
      <c r="BQ643" s="86">
        <v>-2.8402481582008639E-2</v>
      </c>
    </row>
    <row r="644" spans="1:69" x14ac:dyDescent="0.25">
      <c r="A644" s="190">
        <v>774590</v>
      </c>
      <c r="B644" s="86" t="s">
        <v>1652</v>
      </c>
      <c r="D644" s="86" t="s">
        <v>2776</v>
      </c>
      <c r="E644" s="86" t="s">
        <v>2678</v>
      </c>
      <c r="F644" s="86" t="s">
        <v>3350</v>
      </c>
      <c r="G644" s="86" t="s">
        <v>110</v>
      </c>
      <c r="H644" s="86" t="s">
        <v>110</v>
      </c>
      <c r="I644" s="86" t="s">
        <v>2778</v>
      </c>
      <c r="J644" s="86">
        <v>0</v>
      </c>
      <c r="K644" s="86">
        <v>0</v>
      </c>
      <c r="L644" s="86" t="s">
        <v>2848</v>
      </c>
      <c r="M644" s="86">
        <v>8.5366985246357885E-3</v>
      </c>
      <c r="N644" s="86">
        <v>2.7609055770283503E-4</v>
      </c>
      <c r="O644" s="86">
        <v>1.6839741790625858E-2</v>
      </c>
      <c r="P644" s="86">
        <v>2.2098927966898611E-2</v>
      </c>
      <c r="Q644" s="86">
        <v>5.5037856726849022E-2</v>
      </c>
      <c r="T644" s="86">
        <v>2.2098927966898611E-2</v>
      </c>
      <c r="AC644" s="86">
        <v>-2.311333890281252E-2</v>
      </c>
      <c r="AD644" s="86">
        <v>-8.6697119418291096E-3</v>
      </c>
      <c r="AK644" s="86">
        <v>-2.311333890281252E-2</v>
      </c>
      <c r="AL644" s="86">
        <v>4.820418406539706E-2</v>
      </c>
      <c r="AM644" s="86">
        <v>9.1641856121887466E-2</v>
      </c>
      <c r="AN644" s="86">
        <v>8.1193264072617843E-2</v>
      </c>
      <c r="AP644" s="86">
        <v>5.6587004725087819E-2</v>
      </c>
      <c r="AQ644" s="86">
        <v>4.2077640139302423E-2</v>
      </c>
      <c r="AR644" s="86">
        <v>0.84659662955663739</v>
      </c>
      <c r="AS644" s="86">
        <v>2.1708451146749499</v>
      </c>
      <c r="AT644" s="86">
        <v>7.8051532819261027E-3</v>
      </c>
      <c r="AU644" s="86">
        <v>1.3996454231592901E-3</v>
      </c>
      <c r="AV644" s="86">
        <v>1.6559079427448831E-2</v>
      </c>
      <c r="AW644" s="86">
        <v>2.7609055770283503E-4</v>
      </c>
      <c r="BJ644" s="86">
        <v>-7.0035017508762731E-4</v>
      </c>
      <c r="BK644" s="86">
        <v>1.8722466960352509E-2</v>
      </c>
      <c r="BL644" s="86">
        <v>-5.5036855036855181E-3</v>
      </c>
      <c r="BM644" s="86">
        <v>1.1957703330368609E-2</v>
      </c>
      <c r="BN644" s="86">
        <v>1.9451468585878211E-3</v>
      </c>
      <c r="BO644" s="86">
        <v>-6.7947971267712237E-4</v>
      </c>
      <c r="BP644" s="86">
        <v>3.1860126274890772E-2</v>
      </c>
      <c r="BQ644" s="86">
        <v>-7.1888712538512589E-3</v>
      </c>
    </row>
    <row r="645" spans="1:69" x14ac:dyDescent="0.25">
      <c r="A645" s="190">
        <v>758584</v>
      </c>
      <c r="B645" s="86" t="s">
        <v>2679</v>
      </c>
      <c r="E645" s="86" t="s">
        <v>2680</v>
      </c>
      <c r="F645" s="86" t="s">
        <v>3400</v>
      </c>
      <c r="G645" s="86" t="s">
        <v>110</v>
      </c>
      <c r="H645" s="86" t="s">
        <v>110</v>
      </c>
      <c r="J645" s="86">
        <v>0</v>
      </c>
      <c r="K645" s="86">
        <v>0</v>
      </c>
      <c r="L645" s="86" t="s">
        <v>2848</v>
      </c>
      <c r="M645" s="86">
        <v>1.922535871705899E-2</v>
      </c>
      <c r="N645" s="86">
        <v>1.566675882407109E-3</v>
      </c>
      <c r="O645" s="86">
        <v>3.7914239327667021E-2</v>
      </c>
      <c r="P645" s="86">
        <v>5.3509112058937491E-2</v>
      </c>
      <c r="Q645" s="86">
        <v>8.7670136108887187E-2</v>
      </c>
      <c r="R645" s="86">
        <v>8.6039772159488326E-2</v>
      </c>
      <c r="T645" s="86">
        <v>5.3509112058937491E-2</v>
      </c>
      <c r="AC645" s="86">
        <v>-2.0852991130401968E-2</v>
      </c>
      <c r="AD645" s="86">
        <v>-2.9260067446935101E-2</v>
      </c>
      <c r="AK645" s="86">
        <v>-2.9260067446935101E-2</v>
      </c>
      <c r="AL645" s="86">
        <v>0.1935378967042034</v>
      </c>
      <c r="AM645" s="86">
        <v>7.8126650059721525E-2</v>
      </c>
      <c r="AN645" s="86">
        <v>0.2046227425864697</v>
      </c>
      <c r="AP645" s="86">
        <v>6.1982418063660227E-2</v>
      </c>
      <c r="AQ645" s="86">
        <v>4.2577526482067668E-2</v>
      </c>
      <c r="AR645" s="86">
        <v>3.1176595904551561</v>
      </c>
      <c r="AS645" s="86">
        <v>1.8279322427071569</v>
      </c>
      <c r="AT645" s="86">
        <v>2.7336176812718049E-2</v>
      </c>
      <c r="AU645" s="86">
        <v>-1.500283072277786E-2</v>
      </c>
      <c r="AV645" s="86">
        <v>3.6290707668799493E-2</v>
      </c>
      <c r="AW645" s="86">
        <v>1.566675882407109E-3</v>
      </c>
      <c r="BH645" s="86">
        <v>4.9999999999994493E-4</v>
      </c>
      <c r="BI645" s="86">
        <v>1.799100449775048E-3</v>
      </c>
      <c r="BJ645" s="86">
        <v>3.9908211114436654E-3</v>
      </c>
      <c r="BK645" s="86">
        <v>-7.6517936996918223E-3</v>
      </c>
      <c r="BL645" s="86">
        <v>-1.99278990586822E-2</v>
      </c>
      <c r="BM645" s="86">
        <v>8.6849902932459866E-3</v>
      </c>
      <c r="BN645" s="86">
        <v>7.5627709992940328E-3</v>
      </c>
      <c r="BO645" s="86">
        <v>1.491192954363485E-2</v>
      </c>
      <c r="BP645" s="86">
        <v>1.400256384971899E-2</v>
      </c>
      <c r="BQ645" s="86">
        <v>-9.6927401376345479E-5</v>
      </c>
    </row>
    <row r="646" spans="1:69" x14ac:dyDescent="0.25">
      <c r="A646" s="190">
        <v>758586</v>
      </c>
      <c r="B646" s="86" t="s">
        <v>2679</v>
      </c>
      <c r="E646" s="86" t="s">
        <v>2681</v>
      </c>
      <c r="F646" s="86" t="s">
        <v>3400</v>
      </c>
      <c r="G646" s="86" t="s">
        <v>113</v>
      </c>
      <c r="H646" s="86" t="s">
        <v>2670</v>
      </c>
      <c r="J646" s="86">
        <v>0</v>
      </c>
      <c r="K646" s="86">
        <v>0</v>
      </c>
      <c r="L646" s="86" t="s">
        <v>2848</v>
      </c>
      <c r="M646" s="86">
        <v>7.8175198115228994E-3</v>
      </c>
      <c r="N646" s="86">
        <v>1.422567086970594E-2</v>
      </c>
      <c r="O646" s="86">
        <v>3.9659743703049033E-2</v>
      </c>
      <c r="P646" s="86">
        <v>1.466307277628043E-2</v>
      </c>
      <c r="Q646" s="86">
        <v>2.5051737283520389E-2</v>
      </c>
      <c r="R646" s="86">
        <v>-5.9088182363527197E-2</v>
      </c>
      <c r="T646" s="86">
        <v>1.466307277628043E-2</v>
      </c>
      <c r="AC646" s="86">
        <v>-0.1037704737825656</v>
      </c>
      <c r="AD646" s="86">
        <v>-0.1160651804458662</v>
      </c>
      <c r="AK646" s="86">
        <v>-0.18494451664500641</v>
      </c>
      <c r="AL646" s="86">
        <v>0.17799200821895389</v>
      </c>
      <c r="AM646" s="86">
        <v>-4.3005528322096247E-2</v>
      </c>
      <c r="AN646" s="86">
        <v>5.336298689938257E-2</v>
      </c>
      <c r="AP646" s="86">
        <v>0.21040201380035689</v>
      </c>
      <c r="AQ646" s="86">
        <v>0.14245993189474071</v>
      </c>
      <c r="AR646" s="86">
        <v>0.84454605933158722</v>
      </c>
      <c r="AS646" s="86">
        <v>-0.30396859197240089</v>
      </c>
      <c r="AT646" s="86">
        <v>-0.1209703504043126</v>
      </c>
      <c r="AU646" s="86">
        <v>8.0338525696062701E-2</v>
      </c>
      <c r="AV646" s="86">
        <v>2.5077330976579711E-2</v>
      </c>
      <c r="AW646" s="86">
        <v>1.422567086970594E-2</v>
      </c>
      <c r="BH646" s="86">
        <v>-4.9999999999994493E-4</v>
      </c>
      <c r="BI646" s="86">
        <v>-9.1045522761381559E-3</v>
      </c>
      <c r="BJ646" s="86">
        <v>-2.9684975767366732E-2</v>
      </c>
      <c r="BK646" s="86">
        <v>1.768990634755552E-3</v>
      </c>
      <c r="BL646" s="86">
        <v>-7.8944634881064069E-3</v>
      </c>
      <c r="BM646" s="86">
        <v>-6.4705266464244571E-2</v>
      </c>
      <c r="BN646" s="86">
        <v>7.6302594288213399E-4</v>
      </c>
      <c r="BO646" s="86">
        <v>-9.5850125258686303E-3</v>
      </c>
      <c r="BP646" s="86">
        <v>3.4202133509292798E-2</v>
      </c>
      <c r="BQ646" s="86">
        <v>-1.371756699276905E-2</v>
      </c>
    </row>
    <row r="647" spans="1:69" x14ac:dyDescent="0.25">
      <c r="A647" s="190">
        <v>772691</v>
      </c>
      <c r="B647" s="86" t="s">
        <v>2679</v>
      </c>
      <c r="E647" s="86" t="s">
        <v>2682</v>
      </c>
      <c r="F647" s="86" t="s">
        <v>3401</v>
      </c>
      <c r="G647" s="86" t="s">
        <v>113</v>
      </c>
      <c r="H647" s="86" t="s">
        <v>2674</v>
      </c>
      <c r="J647" s="86">
        <v>0</v>
      </c>
      <c r="K647" s="86">
        <v>0</v>
      </c>
      <c r="L647" s="86" t="s">
        <v>2848</v>
      </c>
      <c r="M647" s="86">
        <v>2.491604376557266E-3</v>
      </c>
      <c r="N647" s="86">
        <v>1.7034838993295939E-2</v>
      </c>
      <c r="O647" s="86">
        <v>6.0751948647409508E-2</v>
      </c>
      <c r="P647" s="86">
        <v>-2.9877345633714251E-2</v>
      </c>
      <c r="Q647" s="86">
        <v>-1.2274522360977589E-2</v>
      </c>
      <c r="T647" s="86">
        <v>-2.9877345633714251E-2</v>
      </c>
      <c r="AC647" s="86">
        <v>-0.19646513632934581</v>
      </c>
      <c r="AD647" s="86">
        <v>-0.12704476442354781</v>
      </c>
      <c r="AK647" s="86">
        <v>-0.26966402194142408</v>
      </c>
      <c r="AL647" s="86">
        <v>6.4594016735929571E-2</v>
      </c>
      <c r="AM647" s="86">
        <v>-5.130840790753266E-2</v>
      </c>
      <c r="AN647" s="86">
        <v>-0.1026697501239562</v>
      </c>
      <c r="AP647" s="86">
        <v>0.37459492335164218</v>
      </c>
      <c r="AQ647" s="86">
        <v>0.22577446421107639</v>
      </c>
      <c r="AR647" s="86">
        <v>0.17164194210699649</v>
      </c>
      <c r="AS647" s="86">
        <v>-0.22857423082053349</v>
      </c>
      <c r="AT647" s="86">
        <v>-8.9841702484537156E-2</v>
      </c>
      <c r="AU647" s="86">
        <v>-3.029255931812946E-2</v>
      </c>
      <c r="AV647" s="86">
        <v>4.2984869325997321E-2</v>
      </c>
      <c r="AW647" s="86">
        <v>1.7034838993295939E-2</v>
      </c>
      <c r="BJ647" s="86">
        <v>-2.4995000999799011E-3</v>
      </c>
      <c r="BK647" s="86">
        <v>1.042397514282856E-2</v>
      </c>
      <c r="BL647" s="86">
        <v>-3.8885031246900133E-2</v>
      </c>
      <c r="BM647" s="86">
        <v>-8.0194034472081732E-2</v>
      </c>
      <c r="BN647" s="86">
        <v>1.0788650339842439E-2</v>
      </c>
      <c r="BO647" s="86">
        <v>-8.0051232788984628E-3</v>
      </c>
      <c r="BP647" s="86">
        <v>5.444372713578649E-2</v>
      </c>
      <c r="BQ647" s="86">
        <v>-2.633459222210888E-2</v>
      </c>
    </row>
    <row r="648" spans="1:69" x14ac:dyDescent="0.25">
      <c r="A648" s="190">
        <v>740781</v>
      </c>
      <c r="B648" s="86" t="s">
        <v>2683</v>
      </c>
      <c r="D648" s="86" t="s">
        <v>2802</v>
      </c>
      <c r="E648" s="86" t="s">
        <v>2684</v>
      </c>
      <c r="F648" s="86" t="s">
        <v>3399</v>
      </c>
      <c r="G648" s="86" t="s">
        <v>113</v>
      </c>
      <c r="H648" s="86" t="s">
        <v>2670</v>
      </c>
      <c r="J648" s="86">
        <v>0</v>
      </c>
      <c r="K648" s="86">
        <v>0</v>
      </c>
      <c r="L648" s="86" t="s">
        <v>2848</v>
      </c>
      <c r="M648" s="86">
        <v>2.2283105022830929E-2</v>
      </c>
      <c r="N648" s="86">
        <v>2.2469857508220729E-2</v>
      </c>
      <c r="O648" s="86">
        <v>3.3610341643582682E-2</v>
      </c>
      <c r="P648" s="86">
        <v>6.5892211007427148E-2</v>
      </c>
      <c r="Q648" s="86">
        <v>4.8814766232549538E-2</v>
      </c>
      <c r="R648" s="86">
        <v>-1.5825567082820461E-2</v>
      </c>
      <c r="T648" s="86">
        <v>6.5892211007427148E-2</v>
      </c>
      <c r="U648" s="86">
        <v>5.009499050095001E-2</v>
      </c>
      <c r="AC648" s="86">
        <v>-0.13821059743268019</v>
      </c>
      <c r="AD648" s="86">
        <v>-0.1051521012836293</v>
      </c>
      <c r="AK648" s="86">
        <v>-0.21496395287497799</v>
      </c>
      <c r="AL648" s="86">
        <v>0.46673533781832849</v>
      </c>
      <c r="AM648" s="86">
        <v>0.107367010677851</v>
      </c>
      <c r="AN648" s="86">
        <v>0.25596064385938933</v>
      </c>
      <c r="AP648" s="86">
        <v>0.34855096151546899</v>
      </c>
      <c r="AQ648" s="86">
        <v>0.18895472360893159</v>
      </c>
      <c r="AR648" s="86">
        <v>1.3382190059148511</v>
      </c>
      <c r="AS648" s="86">
        <v>0.56663941522315997</v>
      </c>
      <c r="AT648" s="86">
        <v>-4.7609979051609241E-2</v>
      </c>
      <c r="AU648" s="86">
        <v>5.668866226754643E-2</v>
      </c>
      <c r="AV648" s="86">
        <v>1.089566020313937E-2</v>
      </c>
      <c r="AW648" s="86">
        <v>2.2469857508220729E-2</v>
      </c>
      <c r="BF648" s="86">
        <v>4.5895410458954178E-2</v>
      </c>
      <c r="BG648" s="86">
        <v>3.3173996175908098E-2</v>
      </c>
      <c r="BH648" s="86">
        <v>2.8870176737300079E-2</v>
      </c>
      <c r="BI648" s="86">
        <v>-2.9678927961148678E-3</v>
      </c>
      <c r="BJ648" s="86">
        <v>-3.3285224607613177E-2</v>
      </c>
      <c r="BK648" s="86">
        <v>2.1927778296164879E-2</v>
      </c>
      <c r="BL648" s="86">
        <v>2.1731190650109641E-2</v>
      </c>
      <c r="BM648" s="86">
        <v>-7.3726541554959835E-2</v>
      </c>
      <c r="BN648" s="86">
        <v>-5.9590316573556734E-3</v>
      </c>
      <c r="BO648" s="86">
        <v>-1.957662045710018E-2</v>
      </c>
      <c r="BP648" s="86">
        <v>1.605044425336755E-2</v>
      </c>
      <c r="BQ648" s="86">
        <v>-1.795399289321109E-2</v>
      </c>
    </row>
    <row r="649" spans="1:69" x14ac:dyDescent="0.25">
      <c r="A649" s="190">
        <v>744646</v>
      </c>
      <c r="B649" s="86" t="s">
        <v>2683</v>
      </c>
      <c r="D649" s="86" t="s">
        <v>2802</v>
      </c>
      <c r="E649" s="86" t="s">
        <v>2685</v>
      </c>
      <c r="F649" s="86" t="s">
        <v>3402</v>
      </c>
      <c r="G649" s="86" t="s">
        <v>113</v>
      </c>
      <c r="H649" s="86" t="s">
        <v>2674</v>
      </c>
      <c r="J649" s="86">
        <v>0</v>
      </c>
      <c r="K649" s="86">
        <v>0</v>
      </c>
      <c r="L649" s="86" t="s">
        <v>2848</v>
      </c>
      <c r="M649" s="86">
        <v>9.2250922509224953E-3</v>
      </c>
      <c r="N649" s="86">
        <v>1.7674418604651351E-2</v>
      </c>
      <c r="O649" s="86">
        <v>4.9904030710172798E-2</v>
      </c>
      <c r="P649" s="86">
        <v>3.9923954372623527E-2</v>
      </c>
      <c r="Q649" s="86">
        <v>4.8897411313518768E-2</v>
      </c>
      <c r="R649" s="86">
        <v>-9.0579710144927938E-3</v>
      </c>
      <c r="T649" s="86">
        <v>3.9923954372623527E-2</v>
      </c>
      <c r="AC649" s="86">
        <v>-0.1866537717601548</v>
      </c>
      <c r="AD649" s="86">
        <v>-9.9637681159420372E-2</v>
      </c>
      <c r="AK649" s="86">
        <v>-0.23822463768115951</v>
      </c>
      <c r="AL649" s="86">
        <v>0.38607382373907639</v>
      </c>
      <c r="AM649" s="86">
        <v>0.1033813095863754</v>
      </c>
      <c r="AN649" s="86">
        <v>0.15005851110313101</v>
      </c>
      <c r="AP649" s="86">
        <v>0.42385514073225672</v>
      </c>
      <c r="AQ649" s="86">
        <v>0.2262666381533032</v>
      </c>
      <c r="AR649" s="86">
        <v>0.91016002892916059</v>
      </c>
      <c r="AS649" s="86">
        <v>0.45558414549873077</v>
      </c>
      <c r="AT649" s="86">
        <v>-7.0342205323194018E-2</v>
      </c>
      <c r="AU649" s="86">
        <v>3.1697341513292399E-2</v>
      </c>
      <c r="AV649" s="86">
        <v>3.1669865642994122E-2</v>
      </c>
      <c r="AW649" s="86">
        <v>1.7674418604651351E-2</v>
      </c>
      <c r="BG649" s="86">
        <v>5.3784860557768877E-2</v>
      </c>
      <c r="BH649" s="86">
        <v>2.5519848771266451E-2</v>
      </c>
      <c r="BI649" s="86">
        <v>-1.382488479262667E-2</v>
      </c>
      <c r="BJ649" s="86">
        <v>-1.6822429906542039E-2</v>
      </c>
      <c r="BK649" s="86">
        <v>2.281368821292773E-2</v>
      </c>
      <c r="BL649" s="86">
        <v>6.5055762081782653E-3</v>
      </c>
      <c r="BM649" s="86">
        <v>-8.2179132040627878E-2</v>
      </c>
      <c r="BN649" s="86">
        <v>1.921229586935747E-3</v>
      </c>
      <c r="BO649" s="86">
        <v>-1.9175455417066219E-2</v>
      </c>
      <c r="BP649" s="86">
        <v>3.910068426197455E-2</v>
      </c>
      <c r="BQ649" s="86">
        <v>-2.0484171322160179E-2</v>
      </c>
    </row>
    <row r="650" spans="1:69" x14ac:dyDescent="0.25">
      <c r="A650" s="190">
        <v>744644</v>
      </c>
      <c r="B650" s="86" t="s">
        <v>2683</v>
      </c>
      <c r="D650" s="86" t="s">
        <v>2802</v>
      </c>
      <c r="E650" s="86" t="s">
        <v>2686</v>
      </c>
      <c r="F650" s="86" t="s">
        <v>3402</v>
      </c>
      <c r="G650" s="86" t="s">
        <v>110</v>
      </c>
      <c r="H650" s="86" t="s">
        <v>110</v>
      </c>
      <c r="J650" s="86">
        <v>0</v>
      </c>
      <c r="K650" s="86">
        <v>0</v>
      </c>
      <c r="L650" s="86" t="s">
        <v>2848</v>
      </c>
      <c r="M650" s="86">
        <v>2.108338597599491E-2</v>
      </c>
      <c r="N650" s="86">
        <v>1.0838429975998929E-3</v>
      </c>
      <c r="O650" s="86">
        <v>2.8146616840263979E-2</v>
      </c>
      <c r="P650" s="86">
        <v>0.1142610943558808</v>
      </c>
      <c r="Q650" s="86">
        <v>0.1178250345781464</v>
      </c>
      <c r="R650" s="86">
        <v>0.2470826502073489</v>
      </c>
      <c r="T650" s="86">
        <v>0.1142610943558808</v>
      </c>
      <c r="AC650" s="86">
        <v>-1.260835303388496E-2</v>
      </c>
      <c r="AD650" s="86">
        <v>-2.8736624093890321E-2</v>
      </c>
      <c r="AK650" s="86">
        <v>-2.8736624093890321E-2</v>
      </c>
      <c r="AL650" s="86">
        <v>0.45567958555620408</v>
      </c>
      <c r="AM650" s="86">
        <v>0.24208193814917939</v>
      </c>
      <c r="AN650" s="86">
        <v>0.47167053967125822</v>
      </c>
      <c r="AP650" s="86">
        <v>9.8100016437560333E-2</v>
      </c>
      <c r="AQ650" s="86">
        <v>7.2455342205721113E-2</v>
      </c>
      <c r="AR650" s="86">
        <v>4.6420152157427808</v>
      </c>
      <c r="AS650" s="86">
        <v>3.3370088967940288</v>
      </c>
      <c r="AT650" s="86">
        <v>3.472641102972851E-2</v>
      </c>
      <c r="AU650" s="86">
        <v>5.6795469686875322E-2</v>
      </c>
      <c r="AV650" s="86">
        <v>2.7033473801383549E-2</v>
      </c>
      <c r="AW650" s="86">
        <v>1.0838429975998929E-3</v>
      </c>
      <c r="BG650" s="86">
        <v>2.2999999999999692E-3</v>
      </c>
      <c r="BH650" s="86">
        <v>3.771325950314286E-2</v>
      </c>
      <c r="BI650" s="86">
        <v>3.8650129795211978E-2</v>
      </c>
      <c r="BJ650" s="86">
        <v>-7.9607516430620917E-3</v>
      </c>
      <c r="BK650" s="86">
        <v>2.752635998880271E-2</v>
      </c>
      <c r="BL650" s="86">
        <v>2.8605158009444409E-2</v>
      </c>
      <c r="BM650" s="86">
        <v>1.9687472411053179E-2</v>
      </c>
      <c r="BN650" s="86">
        <v>-1.725923369002458E-3</v>
      </c>
      <c r="BO650" s="86">
        <v>-1.0892116182572581E-2</v>
      </c>
      <c r="BP650" s="86">
        <v>6.554798112218041E-3</v>
      </c>
      <c r="BQ650" s="86">
        <v>-2.9212131626427111E-3</v>
      </c>
    </row>
    <row r="651" spans="1:69" x14ac:dyDescent="0.25">
      <c r="A651" s="190">
        <v>680001</v>
      </c>
      <c r="B651" s="86" t="s">
        <v>2687</v>
      </c>
      <c r="E651" s="86" t="s">
        <v>2688</v>
      </c>
      <c r="F651" s="86" t="s">
        <v>3403</v>
      </c>
      <c r="G651" s="86" t="s">
        <v>110</v>
      </c>
      <c r="H651" s="86" t="s">
        <v>110</v>
      </c>
      <c r="J651" s="86">
        <v>0</v>
      </c>
      <c r="K651" s="86">
        <v>0</v>
      </c>
      <c r="L651" s="86" t="s">
        <v>2848</v>
      </c>
      <c r="M651" s="86">
        <v>1.5657153082222489E-2</v>
      </c>
      <c r="N651" s="86">
        <v>1.146485580739043E-3</v>
      </c>
      <c r="O651" s="86">
        <v>1.7386628428033731E-2</v>
      </c>
      <c r="P651" s="86">
        <v>3.6428375787455503E-2</v>
      </c>
      <c r="Q651" s="86">
        <v>5.4234769687964368E-2</v>
      </c>
      <c r="R651" s="86">
        <v>0.1075121951219513</v>
      </c>
      <c r="T651" s="86">
        <v>3.6428375787455503E-2</v>
      </c>
      <c r="U651" s="86">
        <v>7.2246696035242142E-2</v>
      </c>
      <c r="AC651" s="86">
        <v>-3.100844069302526E-2</v>
      </c>
      <c r="AD651" s="86">
        <v>-2.0600693107431518E-2</v>
      </c>
      <c r="AE651" s="86">
        <v>-1.6897831607735971E-2</v>
      </c>
      <c r="AK651" s="86">
        <v>-3.100844069302526E-2</v>
      </c>
      <c r="AL651" s="86">
        <v>8.538621334679819E-2</v>
      </c>
      <c r="AM651" s="86">
        <v>7.1093323400534425E-2</v>
      </c>
      <c r="AN651" s="86">
        <v>0.136311707734277</v>
      </c>
      <c r="AP651" s="86">
        <v>8.2216367581414068E-2</v>
      </c>
      <c r="AQ651" s="86">
        <v>4.9621524713713887E-2</v>
      </c>
      <c r="AR651" s="86">
        <v>1.034932571961513</v>
      </c>
      <c r="AS651" s="86">
        <v>1.426709622901541</v>
      </c>
      <c r="AT651" s="86">
        <v>2.118141148543784E-2</v>
      </c>
      <c r="AU651" s="86">
        <v>-1.609298167188244E-3</v>
      </c>
      <c r="AV651" s="86">
        <v>1.622154507976337E-2</v>
      </c>
      <c r="AW651" s="86">
        <v>1.146485580739043E-3</v>
      </c>
      <c r="BF651" s="86">
        <v>-1.4096916299559449E-2</v>
      </c>
      <c r="BG651" s="86">
        <v>2.2937146261542859E-2</v>
      </c>
      <c r="BH651" s="86">
        <v>2.329644729178737E-3</v>
      </c>
      <c r="BI651" s="86">
        <v>-5.2295177222545508E-3</v>
      </c>
      <c r="BJ651" s="86">
        <v>2.2683021806853661E-2</v>
      </c>
      <c r="BK651" s="86">
        <v>5.3307948595906476E-3</v>
      </c>
      <c r="BL651" s="86">
        <v>1.1078496354511859E-2</v>
      </c>
      <c r="BM651" s="86">
        <v>1.6857089342573461E-2</v>
      </c>
      <c r="BN651" s="86">
        <v>-7.1000461041955676E-3</v>
      </c>
      <c r="BO651" s="86">
        <v>8.2652303120358539E-3</v>
      </c>
      <c r="BP651" s="86">
        <v>9.57907340886055E-3</v>
      </c>
      <c r="BQ651" s="86">
        <v>-6.7108007617666674E-3</v>
      </c>
    </row>
    <row r="652" spans="1:69" x14ac:dyDescent="0.25">
      <c r="A652" s="190">
        <v>649850</v>
      </c>
      <c r="B652" s="86" t="s">
        <v>2687</v>
      </c>
      <c r="E652" s="86" t="s">
        <v>2689</v>
      </c>
      <c r="F652" s="86" t="s">
        <v>3404</v>
      </c>
      <c r="G652" s="86" t="s">
        <v>113</v>
      </c>
      <c r="H652" s="86" t="s">
        <v>2670</v>
      </c>
      <c r="J652" s="86">
        <v>0</v>
      </c>
      <c r="K652" s="86">
        <v>0</v>
      </c>
      <c r="L652" s="86" t="s">
        <v>2848</v>
      </c>
      <c r="M652" s="86">
        <v>4.6005855290673914E-3</v>
      </c>
      <c r="N652" s="86">
        <v>1.2540836758351709E-2</v>
      </c>
      <c r="O652" s="86">
        <v>3.4787291330102388E-2</v>
      </c>
      <c r="P652" s="86">
        <v>3.389648122242539E-2</v>
      </c>
      <c r="Q652" s="86">
        <v>-9.2802639719530289E-3</v>
      </c>
      <c r="R652" s="86">
        <v>-9.6142991533396005E-2</v>
      </c>
      <c r="T652" s="86">
        <v>3.389648122242539E-2</v>
      </c>
      <c r="U652" s="86">
        <v>-1.7133791644632471E-2</v>
      </c>
      <c r="AC652" s="86">
        <v>-0.13089234816926121</v>
      </c>
      <c r="AD652" s="86">
        <v>-0.1460600375234522</v>
      </c>
      <c r="AE652" s="86">
        <v>-0.18216130313865711</v>
      </c>
      <c r="AK652" s="86">
        <v>-0.25628517823639779</v>
      </c>
      <c r="AL652" s="86">
        <v>0.29677304386683012</v>
      </c>
      <c r="AM652" s="86">
        <v>-2.508926030154957E-3</v>
      </c>
      <c r="AN652" s="86">
        <v>0.12642887806567191</v>
      </c>
      <c r="AP652" s="86">
        <v>0.29410913229823621</v>
      </c>
      <c r="AQ652" s="86">
        <v>0.17679366531306179</v>
      </c>
      <c r="AR652" s="86">
        <v>1.008044955835518</v>
      </c>
      <c r="AS652" s="86">
        <v>-1.587580988050135E-2</v>
      </c>
      <c r="AT652" s="86">
        <v>-5.8969116539330679E-2</v>
      </c>
      <c r="AU652" s="86">
        <v>3.7507146941109237E-2</v>
      </c>
      <c r="AV652" s="86">
        <v>2.1970920840064689E-2</v>
      </c>
      <c r="AW652" s="86">
        <v>1.2540836758351709E-2</v>
      </c>
      <c r="BF652" s="86">
        <v>6.8958223162347787E-2</v>
      </c>
      <c r="BG652" s="86">
        <v>2.364697734243593E-2</v>
      </c>
      <c r="BH652" s="86">
        <v>8.6023583993815045E-3</v>
      </c>
      <c r="BI652" s="86">
        <v>1.4374700527071129E-3</v>
      </c>
      <c r="BJ652" s="86">
        <v>-1.626794258373199E-2</v>
      </c>
      <c r="BK652" s="86">
        <v>-2.431906614785984E-3</v>
      </c>
      <c r="BL652" s="86">
        <v>7.1184787908336036E-3</v>
      </c>
      <c r="BM652" s="86">
        <v>-6.9713400464755937E-2</v>
      </c>
      <c r="BN652" s="86">
        <v>-1.071100683464243E-2</v>
      </c>
      <c r="BO652" s="86">
        <v>-2.1963291400288739E-2</v>
      </c>
      <c r="BP652" s="86">
        <v>2.0031628887717812E-3</v>
      </c>
      <c r="BQ652" s="86">
        <v>-2.4049569418189479E-2</v>
      </c>
    </row>
    <row r="653" spans="1:69" x14ac:dyDescent="0.25">
      <c r="A653" s="190">
        <v>690288</v>
      </c>
      <c r="B653" s="86" t="s">
        <v>2687</v>
      </c>
      <c r="E653" s="86" t="s">
        <v>2690</v>
      </c>
      <c r="F653" s="86" t="s">
        <v>3405</v>
      </c>
      <c r="G653" s="86" t="s">
        <v>113</v>
      </c>
      <c r="H653" s="86" t="s">
        <v>2674</v>
      </c>
      <c r="J653" s="86">
        <v>0</v>
      </c>
      <c r="K653" s="86">
        <v>0</v>
      </c>
      <c r="L653" s="86" t="s">
        <v>2848</v>
      </c>
      <c r="M653" s="86">
        <v>-4.844769626260792E-3</v>
      </c>
      <c r="N653" s="86">
        <v>1.390148080991227E-2</v>
      </c>
      <c r="O653" s="86">
        <v>4.4303797468354437E-2</v>
      </c>
      <c r="P653" s="86">
        <v>-3.6934264663668559E-2</v>
      </c>
      <c r="Q653" s="86">
        <v>-3.3512579220280503E-2</v>
      </c>
      <c r="R653" s="86">
        <v>-9.0292841648590083E-2</v>
      </c>
      <c r="T653" s="86">
        <v>-3.6934264663668559E-2</v>
      </c>
      <c r="U653" s="86">
        <v>5.8865248226950273E-2</v>
      </c>
      <c r="AC653" s="86">
        <v>-0.19453124999999999</v>
      </c>
      <c r="AD653" s="86">
        <v>-0.1010657514450867</v>
      </c>
      <c r="AE653" s="86">
        <v>-0.1141942369263606</v>
      </c>
      <c r="AK653" s="86">
        <v>-0.25505780346820811</v>
      </c>
      <c r="AL653" s="86">
        <v>2.5578720226664409E-3</v>
      </c>
      <c r="AM653" s="86">
        <v>2.5077716885216091E-2</v>
      </c>
      <c r="AN653" s="86">
        <v>-0.125764723712847</v>
      </c>
      <c r="AP653" s="86">
        <v>0.37856286010131418</v>
      </c>
      <c r="AQ653" s="86">
        <v>0.20360590652384891</v>
      </c>
      <c r="AR653" s="86">
        <v>5.9700928760665732E-3</v>
      </c>
      <c r="AS653" s="86">
        <v>0.1217052133695412</v>
      </c>
      <c r="AT653" s="86">
        <v>-8.6116161132905877E-2</v>
      </c>
      <c r="AU653" s="86">
        <v>-2.1044916762642529E-2</v>
      </c>
      <c r="AV653" s="86">
        <v>2.9985474164764488E-2</v>
      </c>
      <c r="AW653" s="86">
        <v>1.390148080991227E-2</v>
      </c>
      <c r="BF653" s="86">
        <v>6.4741641337386024E-2</v>
      </c>
      <c r="BG653" s="86">
        <v>4.2249500428204412E-2</v>
      </c>
      <c r="BH653" s="86">
        <v>-9.1299187437221541E-5</v>
      </c>
      <c r="BI653" s="86">
        <v>-2.5018261504747841E-2</v>
      </c>
      <c r="BJ653" s="86">
        <v>4.8698258100767777E-3</v>
      </c>
      <c r="BK653" s="86">
        <v>1.5377446411929171E-2</v>
      </c>
      <c r="BL653" s="86">
        <v>2.2028453419000731E-3</v>
      </c>
      <c r="BM653" s="86">
        <v>-7.0702445278871817E-2</v>
      </c>
      <c r="BN653" s="86">
        <v>-8.0960091437278781E-3</v>
      </c>
      <c r="BO653" s="86">
        <v>-1.469176109083936E-2</v>
      </c>
      <c r="BP653" s="86">
        <v>4.4829938602475528E-2</v>
      </c>
      <c r="BQ653" s="86">
        <v>-3.0968938340287581E-2</v>
      </c>
    </row>
    <row r="654" spans="1:69" x14ac:dyDescent="0.25">
      <c r="A654" s="190">
        <v>241880</v>
      </c>
      <c r="B654" s="86" t="s">
        <v>2039</v>
      </c>
      <c r="C654" s="86" t="s">
        <v>2040</v>
      </c>
      <c r="E654" s="86" t="s">
        <v>2692</v>
      </c>
      <c r="F654" s="86" t="s">
        <v>3061</v>
      </c>
      <c r="G654" s="86" t="s">
        <v>113</v>
      </c>
      <c r="H654" s="86" t="s">
        <v>2670</v>
      </c>
      <c r="J654" s="86">
        <v>0</v>
      </c>
      <c r="K654" s="86">
        <v>0</v>
      </c>
      <c r="L654" s="86" t="s">
        <v>2848</v>
      </c>
      <c r="M654" s="86">
        <v>6.364359586316537E-3</v>
      </c>
      <c r="N654" s="86">
        <v>1.769911504424759E-2</v>
      </c>
      <c r="O654" s="86">
        <v>4.8922056384743007E-2</v>
      </c>
      <c r="P654" s="86">
        <v>-8.2002902757619789E-2</v>
      </c>
      <c r="Q654" s="86">
        <v>-8.5321764280549606E-2</v>
      </c>
      <c r="R654" s="86">
        <v>-0.11196911196911211</v>
      </c>
      <c r="S654" s="86">
        <v>0.3407525172231054</v>
      </c>
      <c r="T654" s="86">
        <v>-8.2002902757619789E-2</v>
      </c>
      <c r="U654" s="86">
        <v>9.7570688968538377E-2</v>
      </c>
      <c r="V654" s="86">
        <v>-0.11553363860514269</v>
      </c>
      <c r="W654" s="86">
        <v>0.50770047796070106</v>
      </c>
      <c r="X654" s="86">
        <v>0.57346767422334177</v>
      </c>
      <c r="Y654" s="86">
        <v>0.58800000000000008</v>
      </c>
      <c r="Z654" s="86">
        <v>-0.2522432701894316</v>
      </c>
      <c r="AA654" s="86">
        <v>-4.9603174603175537E-3</v>
      </c>
      <c r="AC654" s="86">
        <v>-0.19326175490559061</v>
      </c>
      <c r="AD654" s="86">
        <v>-9.9179206566347489E-2</v>
      </c>
      <c r="AE654" s="86">
        <v>-0.20933679140422379</v>
      </c>
      <c r="AF654" s="86">
        <v>-0.1162243869667451</v>
      </c>
      <c r="AG654" s="86">
        <v>-0.11584089323098409</v>
      </c>
      <c r="AH654" s="86">
        <v>-0.17023255813953481</v>
      </c>
      <c r="AI654" s="86">
        <v>-0.28829686013320638</v>
      </c>
      <c r="AJ654" s="86">
        <v>-0.14821591948764859</v>
      </c>
      <c r="AK654" s="86">
        <v>-0.3206176203451408</v>
      </c>
      <c r="AL654" s="86">
        <v>-0.18962377659202631</v>
      </c>
      <c r="AM654" s="86">
        <v>0.15568483992712001</v>
      </c>
      <c r="AN654" s="86">
        <v>-0.26330048235374598</v>
      </c>
      <c r="AP654" s="86">
        <v>0.34554525020468951</v>
      </c>
      <c r="AQ654" s="86">
        <v>0.21554117029970671</v>
      </c>
      <c r="AR654" s="86">
        <v>-0.5496287188666471</v>
      </c>
      <c r="AS654" s="86">
        <v>0.72091574487892296</v>
      </c>
      <c r="AT654" s="86">
        <v>-5.9143686502177051E-2</v>
      </c>
      <c r="AU654" s="86">
        <v>-8.6386424990358535E-2</v>
      </c>
      <c r="AV654" s="86">
        <v>3.0679933665008319E-2</v>
      </c>
      <c r="AW654" s="86">
        <v>1.769911504424759E-2</v>
      </c>
      <c r="BF654" s="86">
        <v>7.168458781361986E-2</v>
      </c>
      <c r="BG654" s="86">
        <v>4.9795615013006563E-2</v>
      </c>
      <c r="BH654" s="86">
        <v>3.5398230088490301E-4</v>
      </c>
      <c r="BI654" s="86">
        <v>-4.2462845010615702E-3</v>
      </c>
      <c r="BJ654" s="86">
        <v>-1.2793176972281439E-2</v>
      </c>
      <c r="BK654" s="86">
        <v>1.403887688984895E-2</v>
      </c>
      <c r="BL654" s="86">
        <v>2.413915512957043E-2</v>
      </c>
      <c r="BM654" s="86">
        <v>-6.5511265164644561E-2</v>
      </c>
      <c r="BN654" s="86">
        <v>-5.3937432578209377E-3</v>
      </c>
      <c r="BO654" s="86">
        <v>-2.3138105567606648E-2</v>
      </c>
      <c r="BP654" s="86">
        <v>4.2561065877128053E-2</v>
      </c>
      <c r="BQ654" s="86">
        <v>-2.2348350478893279E-2</v>
      </c>
    </row>
    <row r="655" spans="1:69" x14ac:dyDescent="0.25">
      <c r="A655" s="190">
        <v>411896</v>
      </c>
      <c r="B655" s="86" t="s">
        <v>2693</v>
      </c>
      <c r="C655" s="86" t="s">
        <v>2694</v>
      </c>
      <c r="E655" s="86" t="s">
        <v>2695</v>
      </c>
      <c r="F655" s="86" t="s">
        <v>3406</v>
      </c>
      <c r="G655" s="86" t="s">
        <v>113</v>
      </c>
      <c r="H655" s="86" t="s">
        <v>2670</v>
      </c>
      <c r="J655" s="86">
        <v>0</v>
      </c>
      <c r="K655" s="86">
        <v>0</v>
      </c>
      <c r="L655" s="86" t="s">
        <v>2848</v>
      </c>
      <c r="M655" s="86">
        <v>1.1028344780884099E-2</v>
      </c>
      <c r="N655" s="86">
        <v>1.9361131431358199E-2</v>
      </c>
      <c r="O655" s="86">
        <v>3.6959865059284613E-2</v>
      </c>
      <c r="P655" s="86">
        <v>4.1714428108646777E-2</v>
      </c>
      <c r="Q655" s="86">
        <v>2.120383036935691E-2</v>
      </c>
      <c r="R655" s="86">
        <v>-4.4348939283101678E-2</v>
      </c>
      <c r="S655" s="86">
        <v>0.20278513062492801</v>
      </c>
      <c r="T655" s="86">
        <v>4.1714428108646777E-2</v>
      </c>
      <c r="U655" s="86">
        <v>1.4767612400748529E-2</v>
      </c>
      <c r="V655" s="86">
        <v>-0.1126021003500584</v>
      </c>
      <c r="W655" s="86">
        <v>0.35766512308067289</v>
      </c>
      <c r="X655" s="86">
        <v>0.49417314095449488</v>
      </c>
      <c r="AC655" s="86">
        <v>-0.14059585622826029</v>
      </c>
      <c r="AD655" s="86">
        <v>-0.1140727871250914</v>
      </c>
      <c r="AE655" s="86">
        <v>-0.19742909040100601</v>
      </c>
      <c r="AF655" s="86">
        <v>-0.1079145944091921</v>
      </c>
      <c r="AG655" s="86">
        <v>-7.2942896596539755E-2</v>
      </c>
      <c r="AH655" s="86">
        <v>-9.0652888680131549E-2</v>
      </c>
      <c r="AK655" s="86">
        <v>-0.26907906019550659</v>
      </c>
      <c r="AL655" s="86">
        <v>0.32794097229884239</v>
      </c>
      <c r="AM655" s="86">
        <v>0.17273559675805061</v>
      </c>
      <c r="AN655" s="86">
        <v>0.15714595216926799</v>
      </c>
      <c r="AP655" s="86">
        <v>0.36491429097790001</v>
      </c>
      <c r="AQ655" s="86">
        <v>0.19126858601190971</v>
      </c>
      <c r="AR655" s="86">
        <v>0.89786331697887123</v>
      </c>
      <c r="AS655" s="86">
        <v>0.90154783786021864</v>
      </c>
      <c r="AT655" s="86">
        <v>-4.7595315225517083E-2</v>
      </c>
      <c r="AU655" s="86">
        <v>2.564102564102555E-2</v>
      </c>
      <c r="AV655" s="86">
        <v>1.726447388004182E-2</v>
      </c>
      <c r="AW655" s="86">
        <v>1.9361131431358199E-2</v>
      </c>
      <c r="BF655" s="86">
        <v>6.9488696707631581E-2</v>
      </c>
      <c r="BG655" s="86">
        <v>2.2225374757648849E-2</v>
      </c>
      <c r="BH655" s="86">
        <v>3.8858305962898849E-3</v>
      </c>
      <c r="BI655" s="86">
        <v>-2.262568545228338E-2</v>
      </c>
      <c r="BJ655" s="86">
        <v>-2.131070249882128E-2</v>
      </c>
      <c r="BK655" s="86">
        <v>2.0618556701030851E-2</v>
      </c>
      <c r="BL655" s="86">
        <v>9.3457943925234765E-3</v>
      </c>
      <c r="BM655" s="86">
        <v>-7.3045267489711851E-2</v>
      </c>
      <c r="BN655" s="86">
        <v>-1.4654877631758989E-4</v>
      </c>
      <c r="BO655" s="86">
        <v>-3.165917529802631E-2</v>
      </c>
      <c r="BP655" s="86">
        <v>3.5368314833501342E-2</v>
      </c>
      <c r="BQ655" s="86">
        <v>-2.2316425473858481E-2</v>
      </c>
    </row>
    <row r="656" spans="1:69" x14ac:dyDescent="0.25">
      <c r="A656" s="190">
        <v>606440</v>
      </c>
      <c r="B656" s="86" t="s">
        <v>2693</v>
      </c>
      <c r="C656" s="86" t="s">
        <v>2696</v>
      </c>
      <c r="E656" s="86" t="s">
        <v>2697</v>
      </c>
      <c r="F656" s="86" t="s">
        <v>3342</v>
      </c>
      <c r="G656" s="86" t="s">
        <v>113</v>
      </c>
      <c r="H656" s="86" t="s">
        <v>2674</v>
      </c>
      <c r="J656" s="86">
        <v>0</v>
      </c>
      <c r="K656" s="86">
        <v>0</v>
      </c>
      <c r="L656" s="86" t="s">
        <v>2848</v>
      </c>
      <c r="M656" s="86">
        <v>-1.9834710743802391E-3</v>
      </c>
      <c r="N656" s="86">
        <v>2.315860822413018E-2</v>
      </c>
      <c r="O656" s="86">
        <v>6.1906436862469112E-2</v>
      </c>
      <c r="P656" s="86">
        <v>-4.4216969185310262E-2</v>
      </c>
      <c r="Q656" s="86">
        <v>-3.9961840152639483E-2</v>
      </c>
      <c r="R656" s="86">
        <v>-0.13553498138780201</v>
      </c>
      <c r="T656" s="86">
        <v>-4.4216969185310262E-2</v>
      </c>
      <c r="U656" s="86">
        <v>6.3285457809694856E-2</v>
      </c>
      <c r="V656" s="86">
        <v>-0.14266474266474269</v>
      </c>
      <c r="AC656" s="86">
        <v>-0.23754543510797529</v>
      </c>
      <c r="AD656" s="86">
        <v>-0.16273742483535369</v>
      </c>
      <c r="AE656" s="86">
        <v>-0.20100200400801599</v>
      </c>
      <c r="AF656" s="86">
        <v>-2.7664444223305738E-2</v>
      </c>
      <c r="AK656" s="86">
        <v>-0.31927078362126571</v>
      </c>
      <c r="AL656" s="86">
        <v>-1.7969369581127381E-2</v>
      </c>
      <c r="AM656" s="86">
        <v>-9.6004021170261744E-3</v>
      </c>
      <c r="AN656" s="86">
        <v>-0.14914667784243879</v>
      </c>
      <c r="AP656" s="86">
        <v>0.46543066280574691</v>
      </c>
      <c r="AQ656" s="86">
        <v>0.2378505810612116</v>
      </c>
      <c r="AR656" s="86">
        <v>-3.9247921611867687E-2</v>
      </c>
      <c r="AS656" s="86">
        <v>-4.1615280741782321E-2</v>
      </c>
      <c r="AT656" s="86">
        <v>-8.4740396791895378E-2</v>
      </c>
      <c r="AU656" s="86">
        <v>-5.5344171566931832E-2</v>
      </c>
      <c r="AV656" s="86">
        <v>3.7870793762457389E-2</v>
      </c>
      <c r="AW656" s="86">
        <v>2.315860822413018E-2</v>
      </c>
      <c r="BF656" s="86">
        <v>9.2235188509874444E-2</v>
      </c>
      <c r="BG656" s="86">
        <v>6.1228682966919967E-2</v>
      </c>
      <c r="BH656" s="86">
        <v>7.8412391093900524E-3</v>
      </c>
      <c r="BI656" s="86">
        <v>-4.9178753241763462E-2</v>
      </c>
      <c r="BJ656" s="86">
        <v>-1.323365996565307E-2</v>
      </c>
      <c r="BK656" s="86">
        <v>2.5491400491400421E-2</v>
      </c>
      <c r="BL656" s="86">
        <v>-1.187980433263458E-2</v>
      </c>
      <c r="BM656" s="86">
        <v>-9.6484138209739334E-2</v>
      </c>
      <c r="BN656" s="86">
        <v>4.8998721772475218E-3</v>
      </c>
      <c r="BO656" s="86">
        <v>-4.0915836336654632E-2</v>
      </c>
      <c r="BP656" s="86">
        <v>6.863395225464175E-2</v>
      </c>
      <c r="BQ656" s="86">
        <v>-2.630497328401149E-2</v>
      </c>
    </row>
    <row r="657" spans="1:69" x14ac:dyDescent="0.25">
      <c r="A657" s="190">
        <v>199839</v>
      </c>
      <c r="B657" s="86" t="s">
        <v>2698</v>
      </c>
      <c r="C657" s="86" t="s">
        <v>2699</v>
      </c>
      <c r="E657" s="86" t="s">
        <v>2700</v>
      </c>
      <c r="F657" s="86" t="s">
        <v>3407</v>
      </c>
      <c r="G657" s="86" t="s">
        <v>113</v>
      </c>
      <c r="H657" s="86" t="s">
        <v>2670</v>
      </c>
      <c r="J657" s="86">
        <v>0</v>
      </c>
      <c r="K657" s="86">
        <v>0</v>
      </c>
      <c r="L657" s="86" t="s">
        <v>2848</v>
      </c>
      <c r="M657" s="86">
        <v>2.0673746518105721E-2</v>
      </c>
      <c r="N657" s="86">
        <v>2.6346886078165269E-2</v>
      </c>
      <c r="O657" s="86">
        <v>3.3174729051017593E-2</v>
      </c>
      <c r="P657" s="86">
        <v>-1.366924629878874E-2</v>
      </c>
      <c r="Q657" s="86">
        <v>-4.6280857293911848E-2</v>
      </c>
      <c r="R657" s="86">
        <v>-8.7225595516113974E-2</v>
      </c>
      <c r="S657" s="86">
        <v>5.5400540054005409E-2</v>
      </c>
      <c r="T657" s="86">
        <v>-1.366924629878874E-2</v>
      </c>
      <c r="U657" s="86">
        <v>5.0496549402478941E-4</v>
      </c>
      <c r="V657" s="86">
        <v>-0.11391177896267581</v>
      </c>
      <c r="W657" s="86">
        <v>0.25786782983912587</v>
      </c>
      <c r="X657" s="86">
        <v>0.36673076923076908</v>
      </c>
      <c r="Y657" s="86">
        <v>0.52046783625730986</v>
      </c>
      <c r="Z657" s="86">
        <v>-0.1959247648902821</v>
      </c>
      <c r="AA657" s="86">
        <v>-1.0085337470907559E-2</v>
      </c>
      <c r="AC657" s="86">
        <v>-0.17423919529451881</v>
      </c>
      <c r="AD657" s="86">
        <v>-0.11942603193733051</v>
      </c>
      <c r="AE657" s="86">
        <v>-0.16569133677567419</v>
      </c>
      <c r="AF657" s="86">
        <v>-0.1192763088959521</v>
      </c>
      <c r="AG657" s="86">
        <v>-8.4358523725834869E-2</v>
      </c>
      <c r="AH657" s="86">
        <v>-0.13724137931034491</v>
      </c>
      <c r="AI657" s="86">
        <v>-0.26139817629179329</v>
      </c>
      <c r="AJ657" s="86">
        <v>-0.15309932785660951</v>
      </c>
      <c r="AK657" s="86">
        <v>-0.3233208759735951</v>
      </c>
      <c r="AL657" s="86">
        <v>6.5673033817788884E-2</v>
      </c>
      <c r="AM657" s="86">
        <v>0.1360056529120259</v>
      </c>
      <c r="AN657" s="86">
        <v>-4.7966891093418673E-2</v>
      </c>
      <c r="AP657" s="86">
        <v>0.35694255904549588</v>
      </c>
      <c r="AQ657" s="86">
        <v>0.20197017866077371</v>
      </c>
      <c r="AR657" s="86">
        <v>0.18315332697837239</v>
      </c>
      <c r="AS657" s="86">
        <v>0.67192016773687524</v>
      </c>
      <c r="AT657" s="86">
        <v>-6.8388290713324529E-2</v>
      </c>
      <c r="AU657" s="86">
        <v>-4.0180586907447857E-3</v>
      </c>
      <c r="AV657" s="86">
        <v>6.6525685082385877E-3</v>
      </c>
      <c r="AW657" s="86">
        <v>2.6346886078165269E-2</v>
      </c>
      <c r="BF657" s="86">
        <v>7.3809123043258706E-2</v>
      </c>
      <c r="BG657" s="86">
        <v>3.3231444470569693E-2</v>
      </c>
      <c r="BH657" s="86">
        <v>-3.5234772054919317E-2</v>
      </c>
      <c r="BI657" s="86">
        <v>-1.6904509179541449E-2</v>
      </c>
      <c r="BJ657" s="86">
        <v>-1.347622665653625E-2</v>
      </c>
      <c r="BK657" s="86">
        <v>2.119983785974866E-2</v>
      </c>
      <c r="BL657" s="86">
        <v>2.488786567697376E-2</v>
      </c>
      <c r="BM657" s="86">
        <v>-7.9163439194422813E-2</v>
      </c>
      <c r="BN657" s="86">
        <v>-2.8387201427471091E-3</v>
      </c>
      <c r="BO657" s="86">
        <v>-2.97694090853633E-2</v>
      </c>
      <c r="BP657" s="86">
        <v>2.8712746782914911E-2</v>
      </c>
      <c r="BQ657" s="86">
        <v>-3.1211800179284491E-2</v>
      </c>
    </row>
    <row r="658" spans="1:69" x14ac:dyDescent="0.25">
      <c r="A658" s="190">
        <v>341160</v>
      </c>
      <c r="B658" s="86" t="s">
        <v>2698</v>
      </c>
      <c r="C658" s="86" t="s">
        <v>2699</v>
      </c>
      <c r="E658" s="86" t="s">
        <v>2701</v>
      </c>
      <c r="F658" s="86" t="s">
        <v>3408</v>
      </c>
      <c r="G658" s="86" t="s">
        <v>113</v>
      </c>
      <c r="H658" s="86" t="s">
        <v>2674</v>
      </c>
      <c r="J658" s="86">
        <v>0</v>
      </c>
      <c r="K658" s="86">
        <v>0</v>
      </c>
      <c r="L658" s="86" t="s">
        <v>2848</v>
      </c>
      <c r="M658" s="86">
        <v>6.186875363545008E-3</v>
      </c>
      <c r="N658" s="86">
        <v>2.2790797677918691E-2</v>
      </c>
      <c r="O658" s="86">
        <v>4.4977758251414153E-2</v>
      </c>
      <c r="P658" s="86">
        <v>-7.6445177886715454E-2</v>
      </c>
      <c r="Q658" s="86">
        <v>-7.5772294540509044E-2</v>
      </c>
      <c r="R658" s="86">
        <v>-8.6816720257234636E-2</v>
      </c>
      <c r="S658" s="86">
        <v>0.13396901072705611</v>
      </c>
      <c r="T658" s="86">
        <v>-7.6445177886715454E-2</v>
      </c>
      <c r="U658" s="86">
        <v>9.7655833777304135E-2</v>
      </c>
      <c r="V658" s="86">
        <v>-0.1358195211786373</v>
      </c>
      <c r="W658" s="86">
        <v>0.33031175353708592</v>
      </c>
      <c r="X658" s="86">
        <v>0.29713196154762872</v>
      </c>
      <c r="Y658" s="86">
        <v>0.58526448362720385</v>
      </c>
      <c r="AC658" s="86">
        <v>-0.23526246269751969</v>
      </c>
      <c r="AD658" s="86">
        <v>-8.6496606599578682E-2</v>
      </c>
      <c r="AE658" s="86">
        <v>-0.1904942425247596</v>
      </c>
      <c r="AF658" s="86">
        <v>-9.492998105097751E-2</v>
      </c>
      <c r="AG658" s="86">
        <v>-0.118829881004848</v>
      </c>
      <c r="AH658" s="86">
        <v>-0.16090985678180289</v>
      </c>
      <c r="AI658" s="86">
        <v>-0.28307392996108949</v>
      </c>
      <c r="AK658" s="86">
        <v>-0.28307392996108949</v>
      </c>
      <c r="AL658" s="86">
        <v>-0.18858090657027779</v>
      </c>
      <c r="AM658" s="86">
        <v>0.13552539993477011</v>
      </c>
      <c r="AN658" s="86">
        <v>-0.24724711383430309</v>
      </c>
      <c r="AP658" s="86">
        <v>0.40932938174905242</v>
      </c>
      <c r="AQ658" s="86">
        <v>0.22699729608206781</v>
      </c>
      <c r="AR658" s="86">
        <v>-0.46143455999087291</v>
      </c>
      <c r="AS658" s="86">
        <v>0.59572332217317769</v>
      </c>
      <c r="AT658" s="86">
        <v>-9.896616997524621E-2</v>
      </c>
      <c r="AU658" s="86">
        <v>-4.7511312217194623E-2</v>
      </c>
      <c r="AV658" s="86">
        <v>2.1692569608435349E-2</v>
      </c>
      <c r="AW658" s="86">
        <v>2.2790797677918691E-2</v>
      </c>
      <c r="BF658" s="86">
        <v>8.0447522642514757E-2</v>
      </c>
      <c r="BG658" s="86">
        <v>4.2652859960552243E-2</v>
      </c>
      <c r="BH658" s="86">
        <v>-2.4970442184913622E-2</v>
      </c>
      <c r="BI658" s="86">
        <v>-1.7073289033322059E-2</v>
      </c>
      <c r="BJ658" s="86">
        <v>-4.3424623735504042E-3</v>
      </c>
      <c r="BK658" s="86">
        <v>2.909253109976695E-2</v>
      </c>
      <c r="BL658" s="86">
        <v>1.9071469851666301E-2</v>
      </c>
      <c r="BM658" s="86">
        <v>-7.2069943289225002E-2</v>
      </c>
      <c r="BN658" s="86">
        <v>4.2926829268294941E-3</v>
      </c>
      <c r="BO658" s="86">
        <v>-2.705459490965623E-2</v>
      </c>
      <c r="BP658" s="86">
        <v>5.2668364035744597E-2</v>
      </c>
      <c r="BQ658" s="86">
        <v>-2.7655859172212138E-2</v>
      </c>
    </row>
    <row r="659" spans="1:69" x14ac:dyDescent="0.25">
      <c r="A659" s="190">
        <v>499001</v>
      </c>
      <c r="B659" s="86" t="s">
        <v>1455</v>
      </c>
      <c r="C659" s="86" t="s">
        <v>2702</v>
      </c>
      <c r="E659" s="86" t="s">
        <v>2703</v>
      </c>
      <c r="F659" s="86" t="s">
        <v>3409</v>
      </c>
      <c r="G659" s="86" t="s">
        <v>113</v>
      </c>
      <c r="H659" s="86" t="s">
        <v>2670</v>
      </c>
      <c r="J659" s="86">
        <v>0</v>
      </c>
      <c r="K659" s="86">
        <v>0</v>
      </c>
      <c r="L659" s="86" t="s">
        <v>2848</v>
      </c>
      <c r="M659" s="86">
        <v>7.4411682634174534E-3</v>
      </c>
      <c r="N659" s="86">
        <v>2.1118129537098129E-2</v>
      </c>
      <c r="O659" s="86">
        <v>1.4708637811504671E-2</v>
      </c>
      <c r="P659" s="86">
        <v>-3.069625917308039E-2</v>
      </c>
      <c r="Q659" s="86">
        <v>-5.989063449353349E-2</v>
      </c>
      <c r="R659" s="86">
        <v>-0.14372677682030199</v>
      </c>
      <c r="S659" s="86">
        <v>6.5985130111523294E-3</v>
      </c>
      <c r="T659" s="86">
        <v>-3.069625917308039E-2</v>
      </c>
      <c r="U659" s="86">
        <v>-1.4203793559770641E-2</v>
      </c>
      <c r="V659" s="86">
        <v>-0.14050652107976949</v>
      </c>
      <c r="W659" s="86">
        <v>0.28638314475224358</v>
      </c>
      <c r="AC659" s="86">
        <v>-0.15757741847081391</v>
      </c>
      <c r="AD659" s="86">
        <v>-0.13842991540833249</v>
      </c>
      <c r="AE659" s="86">
        <v>-0.17500195664083901</v>
      </c>
      <c r="AF659" s="86">
        <v>-0.1010791366906474</v>
      </c>
      <c r="AG659" s="86">
        <v>-1.1999999999999791E-3</v>
      </c>
      <c r="AK659" s="86">
        <v>-0.33654676258992799</v>
      </c>
      <c r="AL659" s="86">
        <v>1.344671645330409E-2</v>
      </c>
      <c r="AM659" s="86">
        <v>3.8294343447406558E-2</v>
      </c>
      <c r="AN659" s="86">
        <v>-0.10537205464941871</v>
      </c>
      <c r="AP659" s="86">
        <v>0.33767799352119338</v>
      </c>
      <c r="AQ659" s="86">
        <v>0.17664178514134091</v>
      </c>
      <c r="AR659" s="86">
        <v>3.8939167245574849E-2</v>
      </c>
      <c r="AS659" s="86">
        <v>0.2151049754652968</v>
      </c>
      <c r="AT659" s="86">
        <v>-7.1236799713620846E-2</v>
      </c>
      <c r="AU659" s="86">
        <v>-1.734438234727298E-3</v>
      </c>
      <c r="AV659" s="86">
        <v>-6.2769346074572629E-3</v>
      </c>
      <c r="AW659" s="86">
        <v>2.1118129537098129E-2</v>
      </c>
      <c r="BF659" s="86">
        <v>6.5372739303043659E-2</v>
      </c>
      <c r="BG659" s="86">
        <v>3.420006624710159E-2</v>
      </c>
      <c r="BH659" s="86">
        <v>-3.44302986628231E-3</v>
      </c>
      <c r="BI659" s="86">
        <v>-9.4006106379558307E-3</v>
      </c>
      <c r="BJ659" s="86">
        <v>-2.481953118663327E-2</v>
      </c>
      <c r="BK659" s="86">
        <v>1.6634783331948011E-3</v>
      </c>
      <c r="BL659" s="86">
        <v>8.054471477206615E-3</v>
      </c>
      <c r="BM659" s="86">
        <v>-7.2570016474464594E-2</v>
      </c>
      <c r="BN659" s="86">
        <v>-7.3237980354989851E-3</v>
      </c>
      <c r="BO659" s="86">
        <v>-3.5760784654109812E-2</v>
      </c>
      <c r="BP659" s="86">
        <v>3.042578089837078E-2</v>
      </c>
      <c r="BQ659" s="86">
        <v>-2.3934311670160802E-2</v>
      </c>
    </row>
    <row r="660" spans="1:69" x14ac:dyDescent="0.25">
      <c r="A660" s="190">
        <v>785392</v>
      </c>
      <c r="B660" s="86" t="s">
        <v>1455</v>
      </c>
      <c r="C660" s="86" t="s">
        <v>2704</v>
      </c>
      <c r="E660" s="86" t="s">
        <v>2705</v>
      </c>
      <c r="F660" s="86" t="s">
        <v>3410</v>
      </c>
      <c r="G660" s="86" t="s">
        <v>113</v>
      </c>
      <c r="H660" s="86" t="s">
        <v>2674</v>
      </c>
      <c r="J660" s="86">
        <v>0</v>
      </c>
      <c r="K660" s="86">
        <v>0</v>
      </c>
      <c r="L660" s="86" t="s">
        <v>2848</v>
      </c>
      <c r="M660" s="86">
        <v>-1.352874859075537E-2</v>
      </c>
      <c r="N660" s="86">
        <v>1.1560693641618601E-2</v>
      </c>
      <c r="O660" s="86">
        <v>4.6650717703349283E-2</v>
      </c>
      <c r="P660" s="86">
        <v>-0.1232464929859719</v>
      </c>
      <c r="Q660" s="86">
        <v>-9.5139607032057927E-2</v>
      </c>
      <c r="T660" s="86">
        <v>-0.1232464929859719</v>
      </c>
      <c r="AC660" s="86">
        <v>-0.20803295571575689</v>
      </c>
      <c r="AD660" s="86">
        <v>-8.4915084915084774E-2</v>
      </c>
      <c r="AK660" s="86">
        <v>-0.24533856722276731</v>
      </c>
      <c r="AL660" s="86">
        <v>-0.32195785700946422</v>
      </c>
      <c r="AM660" s="86">
        <v>-0.1284455569680866</v>
      </c>
      <c r="AN660" s="86">
        <v>-0.37484009956022551</v>
      </c>
      <c r="AP660" s="86">
        <v>0.29590801911875758</v>
      </c>
      <c r="AQ660" s="86">
        <v>0.20522379545707961</v>
      </c>
      <c r="AR660" s="86">
        <v>-1.089040015061453</v>
      </c>
      <c r="AS660" s="86">
        <v>-0.62733160776886654</v>
      </c>
      <c r="AT660" s="86">
        <v>-0.1923847695390781</v>
      </c>
      <c r="AU660" s="86">
        <v>7.4441687344912744E-3</v>
      </c>
      <c r="AV660" s="86">
        <v>3.4688995215311103E-2</v>
      </c>
      <c r="AW660" s="86">
        <v>1.1560693641618601E-2</v>
      </c>
      <c r="BL660" s="86">
        <v>-1.9980019980019859E-2</v>
      </c>
      <c r="BM660" s="86">
        <v>-6.6258919469928568E-2</v>
      </c>
      <c r="BN660" s="86">
        <v>7.2916666666666963E-3</v>
      </c>
      <c r="BO660" s="86">
        <v>-1.551189245087903E-2</v>
      </c>
      <c r="BP660" s="86">
        <v>5.9873949579831942E-2</v>
      </c>
      <c r="BQ660" s="86">
        <v>-2.0608439646712329E-2</v>
      </c>
    </row>
    <row r="661" spans="1:69" x14ac:dyDescent="0.25">
      <c r="A661" s="190">
        <v>797173</v>
      </c>
      <c r="B661" s="86" t="s">
        <v>1853</v>
      </c>
      <c r="E661" s="86" t="s">
        <v>2706</v>
      </c>
      <c r="F661" s="86" t="s">
        <v>3411</v>
      </c>
      <c r="G661" s="86" t="s">
        <v>113</v>
      </c>
      <c r="H661" s="86" t="s">
        <v>2674</v>
      </c>
      <c r="J661" s="86">
        <v>0</v>
      </c>
      <c r="K661" s="86">
        <v>0</v>
      </c>
      <c r="L661" s="86" t="s">
        <v>2848</v>
      </c>
      <c r="M661" s="86">
        <v>4.9298860648554488E-3</v>
      </c>
      <c r="N661" s="86">
        <v>1.6398891966759029E-2</v>
      </c>
      <c r="O661" s="86">
        <v>5.9727356746765103E-2</v>
      </c>
      <c r="P661" s="86">
        <v>-7.910852324063844E-2</v>
      </c>
      <c r="Q661" s="86">
        <v>-8.5443668993020805E-2</v>
      </c>
      <c r="T661" s="86">
        <v>-7.910852324063844E-2</v>
      </c>
      <c r="AC661" s="86">
        <v>-0.20071029934043641</v>
      </c>
      <c r="AD661" s="86">
        <v>-5.3040877367896228E-2</v>
      </c>
      <c r="AK661" s="86">
        <v>-0.22363493002168339</v>
      </c>
      <c r="AL661" s="86">
        <v>-0.20446692431429639</v>
      </c>
      <c r="AM661" s="86">
        <v>-9.3872713329334778E-2</v>
      </c>
      <c r="AN661" s="86">
        <v>-0.2549712229326484</v>
      </c>
      <c r="AP661" s="86">
        <v>0.36137497410021008</v>
      </c>
      <c r="AQ661" s="86">
        <v>0.2469035051707833</v>
      </c>
      <c r="AR661" s="86">
        <v>-0.56662678817915824</v>
      </c>
      <c r="AS661" s="86">
        <v>-0.38140620908815848</v>
      </c>
      <c r="AT661" s="86">
        <v>-7.1779941772914357E-2</v>
      </c>
      <c r="AU661" s="86">
        <v>-8.6740211983560411E-2</v>
      </c>
      <c r="AV661" s="86">
        <v>4.2629390018484203E-2</v>
      </c>
      <c r="AW661" s="86">
        <v>1.6398891966759029E-2</v>
      </c>
      <c r="BN661" s="86">
        <v>1.6977928692698541E-3</v>
      </c>
      <c r="BO661" s="86">
        <v>-2.6420737786639888E-2</v>
      </c>
      <c r="BP661" s="86">
        <v>3.4408602150537648E-2</v>
      </c>
      <c r="BQ661" s="86">
        <v>-1.6974242573769008E-2</v>
      </c>
    </row>
    <row r="662" spans="1:69" x14ac:dyDescent="0.25">
      <c r="A662" s="190">
        <v>680676</v>
      </c>
      <c r="B662" s="86" t="s">
        <v>1582</v>
      </c>
      <c r="C662" s="86" t="s">
        <v>1583</v>
      </c>
      <c r="E662" s="86" t="s">
        <v>2707</v>
      </c>
      <c r="F662" s="86" t="s">
        <v>3412</v>
      </c>
      <c r="G662" s="86" t="s">
        <v>113</v>
      </c>
      <c r="H662" s="86" t="s">
        <v>2674</v>
      </c>
      <c r="J662" s="86">
        <v>0</v>
      </c>
      <c r="K662" s="86">
        <v>0</v>
      </c>
      <c r="L662" s="86" t="s">
        <v>2848</v>
      </c>
      <c r="M662" s="86">
        <v>-1.1652661064425749E-2</v>
      </c>
      <c r="N662" s="86">
        <v>1.4724490969745711E-2</v>
      </c>
      <c r="O662" s="86">
        <v>2.7011293514960899E-2</v>
      </c>
      <c r="P662" s="86">
        <v>-6.5671009426967575E-2</v>
      </c>
      <c r="Q662" s="86">
        <v>-7.2254943205721456E-2</v>
      </c>
      <c r="R662" s="86">
        <v>-0.13179133858267719</v>
      </c>
      <c r="T662" s="86">
        <v>-6.5671009426967575E-2</v>
      </c>
      <c r="U662" s="86">
        <v>6.4974619289340119E-2</v>
      </c>
      <c r="AC662" s="86">
        <v>-0.20439678284182311</v>
      </c>
      <c r="AD662" s="86">
        <v>-0.1176181102362205</v>
      </c>
      <c r="AE662" s="86">
        <v>-0.15249064776530821</v>
      </c>
      <c r="AK662" s="86">
        <v>-0.26978346456692909</v>
      </c>
      <c r="AL662" s="86">
        <v>-0.1472077895267894</v>
      </c>
      <c r="AM662" s="86">
        <v>-4.6059495588801513E-2</v>
      </c>
      <c r="AN662" s="86">
        <v>-0.21541097259876599</v>
      </c>
      <c r="AP662" s="86">
        <v>0.37069353704692931</v>
      </c>
      <c r="AQ662" s="86">
        <v>0.20264365185302541</v>
      </c>
      <c r="AR662" s="86">
        <v>-0.39791793320784968</v>
      </c>
      <c r="AS662" s="86">
        <v>-0.22876271599593959</v>
      </c>
      <c r="AT662" s="86">
        <v>-8.6749285033365209E-2</v>
      </c>
      <c r="AU662" s="86">
        <v>-2.0528879610299141E-2</v>
      </c>
      <c r="AV662" s="86">
        <v>1.2108510886017051E-2</v>
      </c>
      <c r="AW662" s="86">
        <v>1.4724490969745711E-2</v>
      </c>
      <c r="BF662" s="86">
        <v>7.2194021432600231E-2</v>
      </c>
      <c r="BG662" s="86">
        <v>5.4813256180957337E-2</v>
      </c>
      <c r="BH662" s="86">
        <v>2.493516856174161E-3</v>
      </c>
      <c r="BI662" s="86">
        <v>-2.2883295194508161E-2</v>
      </c>
      <c r="BJ662" s="86">
        <v>-4.6838407494144141E-3</v>
      </c>
      <c r="BK662" s="86">
        <v>2.4347826086956511E-2</v>
      </c>
      <c r="BL662" s="86">
        <v>-1.23839009287926E-2</v>
      </c>
      <c r="BM662" s="86">
        <v>-8.0695722519971702E-2</v>
      </c>
      <c r="BN662" s="86">
        <v>-4.6063651591290444E-3</v>
      </c>
      <c r="BO662" s="86">
        <v>-3.0079932688262478E-2</v>
      </c>
      <c r="BP662" s="86">
        <v>3.5024940360008687E-2</v>
      </c>
      <c r="BQ662" s="86">
        <v>-1.6255079712410029E-2</v>
      </c>
    </row>
    <row r="663" spans="1:69" x14ac:dyDescent="0.25">
      <c r="A663" s="190">
        <v>340353</v>
      </c>
      <c r="B663" s="86" t="s">
        <v>345</v>
      </c>
      <c r="C663" s="86" t="s">
        <v>2708</v>
      </c>
      <c r="E663" s="86" t="s">
        <v>2709</v>
      </c>
      <c r="F663" s="86" t="s">
        <v>3413</v>
      </c>
      <c r="G663" s="86" t="s">
        <v>113</v>
      </c>
      <c r="H663" s="86" t="s">
        <v>2670</v>
      </c>
      <c r="J663" s="86">
        <v>0</v>
      </c>
      <c r="K663" s="86">
        <v>0</v>
      </c>
      <c r="L663" s="86" t="s">
        <v>2848</v>
      </c>
      <c r="M663" s="86">
        <v>-3.2214419174022568E-3</v>
      </c>
      <c r="N663" s="86">
        <v>1.1573165947430301E-2</v>
      </c>
      <c r="O663" s="86">
        <v>4.7673867407056258E-2</v>
      </c>
      <c r="P663" s="86">
        <v>-3.1185421754649671E-2</v>
      </c>
      <c r="Q663" s="86">
        <v>-3.6254905625116803E-2</v>
      </c>
      <c r="R663" s="86">
        <v>-8.8117411293174741E-2</v>
      </c>
      <c r="S663" s="86">
        <v>9.2121982210927378E-2</v>
      </c>
      <c r="T663" s="86">
        <v>-3.1185421754649671E-2</v>
      </c>
      <c r="U663" s="86">
        <v>7.622321067529314E-2</v>
      </c>
      <c r="V663" s="86">
        <v>-0.1278434138599894</v>
      </c>
      <c r="W663" s="86">
        <v>0.18863969817648291</v>
      </c>
      <c r="X663" s="86">
        <v>0.35539772727272712</v>
      </c>
      <c r="Y663" s="86">
        <v>0.30612244897959201</v>
      </c>
      <c r="Z663" s="86">
        <v>-0.19125737721316391</v>
      </c>
      <c r="AC663" s="86">
        <v>-0.16289042498719911</v>
      </c>
      <c r="AD663" s="86">
        <v>-9.7665920075445112E-2</v>
      </c>
      <c r="AE663" s="86">
        <v>-0.192587119812831</v>
      </c>
      <c r="AF663" s="86">
        <v>-0.10167823757721529</v>
      </c>
      <c r="AG663" s="86">
        <v>-0.1098649201801065</v>
      </c>
      <c r="AH663" s="86">
        <v>-0.17348637518619109</v>
      </c>
      <c r="AI663" s="86">
        <v>-0.21754454670060699</v>
      </c>
      <c r="AK663" s="86">
        <v>-0.28502705953096807</v>
      </c>
      <c r="AL663" s="86">
        <v>9.3836182885618236E-3</v>
      </c>
      <c r="AM663" s="86">
        <v>9.088451613457571E-2</v>
      </c>
      <c r="AN663" s="86">
        <v>-0.1069834272084766</v>
      </c>
      <c r="AP663" s="86">
        <v>0.31247248064426653</v>
      </c>
      <c r="AQ663" s="86">
        <v>0.19381689886395079</v>
      </c>
      <c r="AR663" s="86">
        <v>2.9077126028494431E-2</v>
      </c>
      <c r="AS663" s="86">
        <v>0.4673828756786092</v>
      </c>
      <c r="AT663" s="86">
        <v>-7.8088797044273295E-2</v>
      </c>
      <c r="AU663" s="86">
        <v>-1.3245482950685949E-2</v>
      </c>
      <c r="AV663" s="86">
        <v>3.5687681993634479E-2</v>
      </c>
      <c r="AW663" s="86">
        <v>1.1573165947430301E-2</v>
      </c>
      <c r="BF663" s="86">
        <v>6.5103113627173581E-2</v>
      </c>
      <c r="BG663" s="86">
        <v>5.580865603644658E-2</v>
      </c>
      <c r="BH663" s="86">
        <v>8.3902672899416331E-4</v>
      </c>
      <c r="BI663" s="86">
        <v>-5.2694610778443174E-3</v>
      </c>
      <c r="BJ663" s="86">
        <v>-1.9263183241030601E-2</v>
      </c>
      <c r="BK663" s="86">
        <v>1.092560766020134E-2</v>
      </c>
      <c r="BL663" s="86">
        <v>-2.1250758955677629E-3</v>
      </c>
      <c r="BM663" s="86">
        <v>-6.6565257073319062E-2</v>
      </c>
      <c r="BN663" s="86">
        <v>7.2154599071401204E-3</v>
      </c>
      <c r="BO663" s="86">
        <v>-1.9186444901264529E-2</v>
      </c>
      <c r="BP663" s="86">
        <v>3.6392505557319772E-2</v>
      </c>
      <c r="BQ663" s="86">
        <v>-2.3123508900715791E-2</v>
      </c>
    </row>
    <row r="664" spans="1:69" x14ac:dyDescent="0.25">
      <c r="A664" s="190">
        <v>764153</v>
      </c>
      <c r="B664" s="86" t="s">
        <v>345</v>
      </c>
      <c r="E664" s="86" t="s">
        <v>2710</v>
      </c>
      <c r="F664" s="86" t="s">
        <v>3380</v>
      </c>
      <c r="G664" s="86" t="s">
        <v>113</v>
      </c>
      <c r="H664" s="86" t="s">
        <v>2674</v>
      </c>
      <c r="J664" s="86">
        <v>0</v>
      </c>
      <c r="K664" s="86">
        <v>0</v>
      </c>
      <c r="L664" s="86" t="s">
        <v>2848</v>
      </c>
      <c r="M664" s="86">
        <v>-1.724337460942027E-2</v>
      </c>
      <c r="N664" s="86">
        <v>7.1157495256166658E-3</v>
      </c>
      <c r="O664" s="86">
        <v>5.4644808743169238E-2</v>
      </c>
      <c r="P664" s="86">
        <v>-0.11162255466052939</v>
      </c>
      <c r="Q664" s="86">
        <v>-9.6403490104277512E-2</v>
      </c>
      <c r="R664" s="86">
        <v>-0.16128395061728401</v>
      </c>
      <c r="T664" s="86">
        <v>-0.11162255466052939</v>
      </c>
      <c r="AC664" s="86">
        <v>-0.20957698088898441</v>
      </c>
      <c r="AD664" s="86">
        <v>-0.1157530864197531</v>
      </c>
      <c r="AK664" s="86">
        <v>-0.2728888888888889</v>
      </c>
      <c r="AL664" s="86">
        <v>-0.2715124884464899</v>
      </c>
      <c r="AM664" s="86">
        <v>-0.1236483001025989</v>
      </c>
      <c r="AN664" s="86">
        <v>-0.34473084054360897</v>
      </c>
      <c r="AP664" s="86">
        <v>0.35638069769830499</v>
      </c>
      <c r="AQ664" s="86">
        <v>0.2056029207436095</v>
      </c>
      <c r="AR664" s="86">
        <v>-0.76269648381749278</v>
      </c>
      <c r="AS664" s="86">
        <v>-0.60284219816893603</v>
      </c>
      <c r="AT664" s="86">
        <v>-9.8650486452557695E-2</v>
      </c>
      <c r="AU664" s="86">
        <v>-9.2038068709377918E-2</v>
      </c>
      <c r="AV664" s="86">
        <v>4.7193243914555261E-2</v>
      </c>
      <c r="AW664" s="86">
        <v>7.1157495256166658E-3</v>
      </c>
      <c r="BI664" s="86">
        <v>-2.0573254768800679E-2</v>
      </c>
      <c r="BJ664" s="86">
        <v>-1.8150300805547141E-2</v>
      </c>
      <c r="BK664" s="86">
        <v>1.474711808079765E-2</v>
      </c>
      <c r="BL664" s="86">
        <v>-1.269061508545688E-2</v>
      </c>
      <c r="BM664" s="86">
        <v>-7.1939463045506358E-2</v>
      </c>
      <c r="BN664" s="86">
        <v>7.6123083520960311E-3</v>
      </c>
      <c r="BO664" s="86">
        <v>-1.3087891040646889E-2</v>
      </c>
      <c r="BP664" s="86">
        <v>5.5417789757412413E-2</v>
      </c>
      <c r="BQ664" s="86">
        <v>-2.9838627829087531E-2</v>
      </c>
    </row>
    <row r="665" spans="1:69" x14ac:dyDescent="0.25">
      <c r="A665" s="190">
        <v>567613</v>
      </c>
      <c r="B665" s="86" t="s">
        <v>340</v>
      </c>
      <c r="C665" s="86" t="s">
        <v>440</v>
      </c>
      <c r="E665" s="86" t="s">
        <v>2711</v>
      </c>
      <c r="F665" s="86" t="s">
        <v>3151</v>
      </c>
      <c r="G665" s="86" t="s">
        <v>113</v>
      </c>
      <c r="H665" s="86" t="s">
        <v>2674</v>
      </c>
      <c r="J665" s="86">
        <v>0</v>
      </c>
      <c r="K665" s="86">
        <v>0</v>
      </c>
      <c r="L665" s="86" t="s">
        <v>2848</v>
      </c>
      <c r="M665" s="86">
        <v>-5.9171597633136397E-3</v>
      </c>
      <c r="N665" s="86">
        <v>8.0000000000000071E-3</v>
      </c>
      <c r="O665" s="86">
        <v>3.2786885245901683E-2</v>
      </c>
      <c r="P665" s="86">
        <v>-0.1157894736842104</v>
      </c>
      <c r="Q665" s="86">
        <v>-9.3525179856115193E-2</v>
      </c>
      <c r="R665" s="86">
        <v>-0.1047957371225576</v>
      </c>
      <c r="T665" s="86">
        <v>-0.1157894736842104</v>
      </c>
      <c r="U665" s="86">
        <v>0.1231527093596059</v>
      </c>
      <c r="V665" s="86">
        <v>-1.4563106796116609E-2</v>
      </c>
      <c r="AC665" s="86">
        <v>-0.2113821138211382</v>
      </c>
      <c r="AD665" s="86">
        <v>-6.6137566137566106E-2</v>
      </c>
      <c r="AE665" s="86">
        <v>-0.21178821178821169</v>
      </c>
      <c r="AF665" s="86">
        <v>-0.1282051282051283</v>
      </c>
      <c r="AK665" s="86">
        <v>-0.27747252747252749</v>
      </c>
      <c r="AL665" s="86">
        <v>-0.26687526225646369</v>
      </c>
      <c r="AM665" s="86">
        <v>2.2958834173567141E-2</v>
      </c>
      <c r="AN665" s="86">
        <v>-0.35564169364870141</v>
      </c>
      <c r="AP665" s="86">
        <v>0.38536507647529128</v>
      </c>
      <c r="AQ665" s="86">
        <v>0.19765581918731351</v>
      </c>
      <c r="AR665" s="86">
        <v>-0.69329862811796972</v>
      </c>
      <c r="AS665" s="86">
        <v>0.1146488764070218</v>
      </c>
      <c r="AT665" s="86">
        <v>-9.0350877192982404E-2</v>
      </c>
      <c r="AU665" s="86">
        <v>-8.87174541947926E-2</v>
      </c>
      <c r="AV665" s="86">
        <v>2.4590163934426149E-2</v>
      </c>
      <c r="AW665" s="86">
        <v>8.0000000000000071E-3</v>
      </c>
      <c r="BF665" s="86">
        <v>5.7142857142857162E-2</v>
      </c>
      <c r="BG665" s="86">
        <v>3.82106244175211E-2</v>
      </c>
      <c r="BH665" s="86">
        <v>8.9766606822250239E-4</v>
      </c>
      <c r="BI665" s="86">
        <v>-5.3811659192825054E-3</v>
      </c>
      <c r="BJ665" s="86">
        <v>-1.532912533814235E-2</v>
      </c>
      <c r="BK665" s="86">
        <v>3.0219780219780109E-2</v>
      </c>
      <c r="BL665" s="86">
        <v>-5.3333333333333011E-3</v>
      </c>
      <c r="BM665" s="86">
        <v>-5.0938337801608502E-2</v>
      </c>
      <c r="BN665" s="86">
        <v>2.7051397655546432E-3</v>
      </c>
      <c r="BO665" s="86">
        <v>-2.0683453237410169E-2</v>
      </c>
      <c r="BP665" s="86">
        <v>5.4178145087235841E-2</v>
      </c>
      <c r="BQ665" s="86">
        <v>-1.041666666666663E-2</v>
      </c>
    </row>
    <row r="666" spans="1:69" x14ac:dyDescent="0.25">
      <c r="A666" s="190">
        <v>381093</v>
      </c>
      <c r="B666" s="86" t="s">
        <v>353</v>
      </c>
      <c r="C666" s="86" t="s">
        <v>487</v>
      </c>
      <c r="E666" s="86" t="s">
        <v>2712</v>
      </c>
      <c r="F666" s="86" t="s">
        <v>3199</v>
      </c>
      <c r="G666" s="86" t="s">
        <v>113</v>
      </c>
      <c r="H666" s="86" t="s">
        <v>2670</v>
      </c>
      <c r="J666" s="86">
        <v>0</v>
      </c>
      <c r="K666" s="86">
        <v>0</v>
      </c>
      <c r="L666" s="86" t="s">
        <v>2848</v>
      </c>
      <c r="M666" s="86">
        <v>4.6583850931678494E-3</v>
      </c>
      <c r="N666" s="86">
        <v>1.910472028860322E-2</v>
      </c>
      <c r="O666" s="86">
        <v>5.4299831791421387E-2</v>
      </c>
      <c r="P666" s="86">
        <v>-5.6516781518021197E-3</v>
      </c>
      <c r="Q666" s="86">
        <v>-3.2231604342581321E-2</v>
      </c>
      <c r="R666" s="86">
        <v>-9.0509227769464351E-2</v>
      </c>
      <c r="S666" s="86">
        <v>3.1473386474672127E-2</v>
      </c>
      <c r="T666" s="86">
        <v>-5.6516781518021197E-3</v>
      </c>
      <c r="U666" s="86">
        <v>2.4376618759839541E-2</v>
      </c>
      <c r="V666" s="86">
        <v>-0.1103329869425743</v>
      </c>
      <c r="W666" s="86">
        <v>0.1673523206751055</v>
      </c>
      <c r="X666" s="86">
        <v>0.40350877192982448</v>
      </c>
      <c r="Y666" s="86">
        <v>0.46470779572807119</v>
      </c>
      <c r="AC666" s="86">
        <v>-0.15023213564796131</v>
      </c>
      <c r="AD666" s="86">
        <v>-0.1179537894452936</v>
      </c>
      <c r="AE666" s="86">
        <v>-0.17795669072737369</v>
      </c>
      <c r="AF666" s="86">
        <v>-0.11876654203251701</v>
      </c>
      <c r="AG666" s="86">
        <v>-0.1075851393188855</v>
      </c>
      <c r="AH666" s="86">
        <v>-0.1323765172913963</v>
      </c>
      <c r="AI666" s="86">
        <v>-0.14600389863547761</v>
      </c>
      <c r="AK666" s="86">
        <v>-0.29256816367684751</v>
      </c>
      <c r="AL666" s="86">
        <v>0.1030088215360625</v>
      </c>
      <c r="AM666" s="86">
        <v>0.14731342733497901</v>
      </c>
      <c r="AN666" s="86">
        <v>-2.0038328682777551E-2</v>
      </c>
      <c r="AP666" s="86">
        <v>0.30300440010622481</v>
      </c>
      <c r="AQ666" s="86">
        <v>0.19724715647631549</v>
      </c>
      <c r="AR666" s="86">
        <v>0.33897529181629937</v>
      </c>
      <c r="AS666" s="86">
        <v>0.74533703487989056</v>
      </c>
      <c r="AT666" s="86">
        <v>-5.9045163849090421E-2</v>
      </c>
      <c r="AU666" s="86">
        <v>-2.3393045310853511E-2</v>
      </c>
      <c r="AV666" s="86">
        <v>3.4535323801513813E-2</v>
      </c>
      <c r="AW666" s="86">
        <v>1.910472028860322E-2</v>
      </c>
      <c r="BF666" s="86">
        <v>5.4187192118226653E-2</v>
      </c>
      <c r="BG666" s="86">
        <v>3.2228538394835748E-2</v>
      </c>
      <c r="BH666" s="86">
        <v>1.680123209035322E-3</v>
      </c>
      <c r="BI666" s="86">
        <v>1.486278712202393E-2</v>
      </c>
      <c r="BJ666" s="86">
        <v>-2.7912955651455351E-2</v>
      </c>
      <c r="BK666" s="86">
        <v>2.1252479455936561E-2</v>
      </c>
      <c r="BL666" s="86">
        <v>8.7865334813170826E-3</v>
      </c>
      <c r="BM666" s="86">
        <v>-7.2063812230677593E-2</v>
      </c>
      <c r="BN666" s="86">
        <v>-8.0409706600298447E-3</v>
      </c>
      <c r="BO666" s="86">
        <v>-3.1121833534378699E-2</v>
      </c>
      <c r="BP666" s="86">
        <v>3.142430278884456E-2</v>
      </c>
      <c r="BQ666" s="86">
        <v>-2.687186414511766E-2</v>
      </c>
    </row>
    <row r="667" spans="1:69" x14ac:dyDescent="0.25">
      <c r="A667" s="190">
        <v>783058</v>
      </c>
      <c r="B667" s="86" t="s">
        <v>2713</v>
      </c>
      <c r="C667" s="86" t="s">
        <v>2714</v>
      </c>
      <c r="E667" s="86" t="s">
        <v>2715</v>
      </c>
      <c r="F667" s="86" t="s">
        <v>3414</v>
      </c>
      <c r="G667" s="86" t="s">
        <v>113</v>
      </c>
      <c r="H667" s="86" t="s">
        <v>2670</v>
      </c>
      <c r="J667" s="86">
        <v>0</v>
      </c>
      <c r="K667" s="86">
        <v>0</v>
      </c>
      <c r="L667" s="86" t="s">
        <v>2848</v>
      </c>
      <c r="M667" s="86">
        <v>-1.9336126329357879E-3</v>
      </c>
      <c r="O667" s="86">
        <v>3.0844335959170129E-2</v>
      </c>
      <c r="P667" s="86">
        <v>-0.1107388973966309</v>
      </c>
      <c r="Q667" s="86">
        <v>-7.3586598863296326E-2</v>
      </c>
      <c r="T667" s="86">
        <v>-0.1107388973966309</v>
      </c>
      <c r="AC667" s="86">
        <v>-0.19514621046349709</v>
      </c>
      <c r="AD667" s="86">
        <v>-7.8383162863886593E-2</v>
      </c>
      <c r="AK667" s="86">
        <v>-0.23530523530523531</v>
      </c>
      <c r="AL667" s="86">
        <v>-0.26733958776605821</v>
      </c>
      <c r="AM667" s="86">
        <v>-5.7257569105765627E-2</v>
      </c>
      <c r="AN667" s="86">
        <v>-0.34240004933797191</v>
      </c>
      <c r="AP667" s="86">
        <v>0.37435745478983751</v>
      </c>
      <c r="AQ667" s="86">
        <v>0.23454804186553199</v>
      </c>
      <c r="AR667" s="86">
        <v>-0.71492473551712954</v>
      </c>
      <c r="AS667" s="86">
        <v>-0.24538847238466699</v>
      </c>
      <c r="AT667" s="86">
        <v>-0.1063361408882082</v>
      </c>
      <c r="AU667" s="86">
        <v>-5.8584127664131902E-2</v>
      </c>
      <c r="BK667" s="86">
        <v>8.1999999999999851E-3</v>
      </c>
      <c r="BL667" s="86">
        <v>-3.8682801031540981E-3</v>
      </c>
      <c r="BM667" s="86">
        <v>-6.6912277208005522E-2</v>
      </c>
      <c r="BN667" s="86">
        <v>6.9846338056267498E-4</v>
      </c>
      <c r="BO667" s="86">
        <v>-1.366038488383681E-2</v>
      </c>
      <c r="BP667" s="86">
        <v>6.6114031540638996E-2</v>
      </c>
      <c r="BQ667" s="86">
        <v>-1.2663012663012729E-2</v>
      </c>
    </row>
    <row r="668" spans="1:69" x14ac:dyDescent="0.25">
      <c r="A668" s="190">
        <v>718516</v>
      </c>
      <c r="B668" s="86" t="s">
        <v>352</v>
      </c>
      <c r="C668" s="86" t="s">
        <v>2716</v>
      </c>
      <c r="E668" s="86" t="s">
        <v>2717</v>
      </c>
      <c r="F668" s="86" t="s">
        <v>3415</v>
      </c>
      <c r="G668" s="86" t="s">
        <v>113</v>
      </c>
      <c r="H668" s="86" t="s">
        <v>2674</v>
      </c>
      <c r="J668" s="86">
        <v>0</v>
      </c>
      <c r="K668" s="86">
        <v>0</v>
      </c>
      <c r="L668" s="86" t="s">
        <v>2848</v>
      </c>
      <c r="M668" s="86">
        <v>3.864734299517059E-3</v>
      </c>
      <c r="N668" s="86">
        <v>1.663405088062642E-2</v>
      </c>
      <c r="O668" s="86">
        <v>5.8523884989812203E-2</v>
      </c>
      <c r="P668" s="86">
        <v>-4.0824699969227551E-2</v>
      </c>
      <c r="Q668" s="86">
        <v>-2.12476449654595E-2</v>
      </c>
      <c r="R668" s="86">
        <v>-9.8177259137814499E-2</v>
      </c>
      <c r="T668" s="86">
        <v>-4.0824699969227551E-2</v>
      </c>
      <c r="U668" s="86">
        <v>2.2122038163136851E-2</v>
      </c>
      <c r="AC668" s="86">
        <v>-0.17521994134897359</v>
      </c>
      <c r="AD668" s="86">
        <v>-0.14687353079454621</v>
      </c>
      <c r="AE668" s="86">
        <v>-7.9470198675496706E-2</v>
      </c>
      <c r="AK668" s="86">
        <v>-0.2595204513399153</v>
      </c>
      <c r="AL668" s="86">
        <v>-2.7498100178297569E-2</v>
      </c>
      <c r="AM668" s="86">
        <v>-2.7289507488528989E-2</v>
      </c>
      <c r="AN668" s="86">
        <v>-0.1383121840675863</v>
      </c>
      <c r="AP668" s="86">
        <v>0.33391530115871221</v>
      </c>
      <c r="AQ668" s="86">
        <v>0.18499591191854151</v>
      </c>
      <c r="AR668" s="86">
        <v>-8.3242417074856301E-2</v>
      </c>
      <c r="AS668" s="86">
        <v>-0.14912396598854891</v>
      </c>
      <c r="AT668" s="86">
        <v>-6.841727356651961E-2</v>
      </c>
      <c r="AU668" s="86">
        <v>-5.2631578947368363E-2</v>
      </c>
      <c r="AV668" s="86">
        <v>4.1204437400950811E-2</v>
      </c>
      <c r="AW668" s="86">
        <v>1.663405088062642E-2</v>
      </c>
      <c r="BF668" s="86">
        <v>6.8043615013629655E-2</v>
      </c>
      <c r="BG668" s="86">
        <v>4.1916167664670663E-2</v>
      </c>
      <c r="BH668" s="86">
        <v>-2.5814961371772971E-2</v>
      </c>
      <c r="BI668" s="86">
        <v>-2.843326885880082E-2</v>
      </c>
      <c r="BJ668" s="86">
        <v>-1.443360541509053E-2</v>
      </c>
      <c r="BK668" s="86">
        <v>1.7573982426017709E-2</v>
      </c>
      <c r="BL668" s="86">
        <v>-1.151364764267993E-2</v>
      </c>
      <c r="BM668" s="86">
        <v>-8.1233055527663356E-2</v>
      </c>
      <c r="BN668" s="86">
        <v>1.152677355129361E-3</v>
      </c>
      <c r="BO668" s="86">
        <v>-1.8002930709650419E-2</v>
      </c>
      <c r="BP668" s="86">
        <v>4.6152206352590097E-2</v>
      </c>
      <c r="BQ668" s="86">
        <v>-1.255950572267794E-2</v>
      </c>
    </row>
    <row r="669" spans="1:69" x14ac:dyDescent="0.25">
      <c r="A669" s="190">
        <v>786363</v>
      </c>
      <c r="B669" s="86" t="s">
        <v>2718</v>
      </c>
      <c r="C669" s="86" t="s">
        <v>1586</v>
      </c>
      <c r="E669" s="86" t="s">
        <v>2719</v>
      </c>
      <c r="F669" s="86" t="s">
        <v>3416</v>
      </c>
      <c r="G669" s="86" t="s">
        <v>113</v>
      </c>
      <c r="H669" s="86" t="s">
        <v>2674</v>
      </c>
      <c r="J669" s="86">
        <v>0</v>
      </c>
      <c r="K669" s="86">
        <v>0</v>
      </c>
      <c r="L669" s="86" t="s">
        <v>2848</v>
      </c>
      <c r="M669" s="86">
        <v>-2.610693400167174E-3</v>
      </c>
      <c r="N669" s="86">
        <v>1.7579373535052231E-2</v>
      </c>
      <c r="O669" s="86">
        <v>5.2567776063477963E-2</v>
      </c>
      <c r="P669" s="86">
        <v>-6.555131591820762E-2</v>
      </c>
      <c r="Q669" s="86">
        <v>-5.8086785009861967E-2</v>
      </c>
      <c r="R669" s="86">
        <v>-0.1253663003663005</v>
      </c>
      <c r="T669" s="86">
        <v>-6.555131591820762E-2</v>
      </c>
      <c r="U669" s="86">
        <v>2.2100000000000009E-2</v>
      </c>
      <c r="AC669" s="86">
        <v>-0.17450606759602841</v>
      </c>
      <c r="AD669" s="86">
        <v>-0.137116481129514</v>
      </c>
      <c r="AK669" s="86">
        <v>-0.25504570549370981</v>
      </c>
      <c r="AL669" s="86">
        <v>-0.12466694129770101</v>
      </c>
      <c r="AM669" s="86">
        <v>-2.0838928744963289E-2</v>
      </c>
      <c r="AN669" s="86">
        <v>-0.2150519461003266</v>
      </c>
      <c r="AP669" s="86">
        <v>0.30237679048079719</v>
      </c>
      <c r="AQ669" s="86">
        <v>0.21080953693678089</v>
      </c>
      <c r="AR669" s="86">
        <v>-0.41327496626785298</v>
      </c>
      <c r="AS669" s="86">
        <v>-0.1002646542491772</v>
      </c>
      <c r="AT669" s="86">
        <v>-0.18687016925936811</v>
      </c>
      <c r="AU669" s="86">
        <v>7.2674768379256349E-2</v>
      </c>
      <c r="AV669" s="86">
        <v>3.4383954154727718E-2</v>
      </c>
      <c r="AW669" s="86">
        <v>1.7579373535052231E-2</v>
      </c>
      <c r="BF669" s="86">
        <v>0</v>
      </c>
      <c r="BG669" s="86">
        <v>0</v>
      </c>
      <c r="BH669" s="86">
        <v>5.7600000000000103E-2</v>
      </c>
      <c r="BI669" s="86">
        <v>2.742057488653415E-3</v>
      </c>
      <c r="BJ669" s="86">
        <v>-1.3861386138613759E-2</v>
      </c>
      <c r="BK669" s="86">
        <v>5.3930005737234721E-2</v>
      </c>
      <c r="BL669" s="86">
        <v>-4.3821448013064757E-2</v>
      </c>
      <c r="BM669" s="86">
        <v>-9.4126577474143769E-2</v>
      </c>
      <c r="BN669" s="86">
        <v>1.5804030027657401E-3</v>
      </c>
      <c r="BO669" s="86">
        <v>-2.9191321499013712E-2</v>
      </c>
      <c r="BP669" s="86">
        <v>5.4855749695245759E-2</v>
      </c>
      <c r="BQ669" s="86">
        <v>-1.5697226502311201E-2</v>
      </c>
    </row>
    <row r="670" spans="1:69" x14ac:dyDescent="0.25">
      <c r="A670" s="190">
        <v>222222</v>
      </c>
      <c r="B670" s="86" t="s">
        <v>2720</v>
      </c>
      <c r="C670" s="86" t="s">
        <v>2721</v>
      </c>
      <c r="E670" s="86" t="s">
        <v>2779</v>
      </c>
      <c r="F670" s="86" t="s">
        <v>3417</v>
      </c>
      <c r="G670" s="86" t="s">
        <v>113</v>
      </c>
      <c r="H670" s="86" t="s">
        <v>2670</v>
      </c>
      <c r="J670" s="86">
        <v>0</v>
      </c>
      <c r="K670" s="86">
        <v>0</v>
      </c>
      <c r="L670" s="86" t="s">
        <v>2848</v>
      </c>
      <c r="AC670" s="86">
        <v>-0.17155810572179039</v>
      </c>
      <c r="AD670" s="86">
        <v>-6.5502527956006293E-2</v>
      </c>
      <c r="AK670" s="86">
        <v>-0.20240500665844441</v>
      </c>
      <c r="AL670" s="86">
        <v>3.2234803810081702E-2</v>
      </c>
      <c r="AM670" s="86">
        <v>1.345747498261907E-2</v>
      </c>
      <c r="AP670" s="86">
        <v>0.36944958150142992</v>
      </c>
      <c r="AQ670" s="86">
        <v>0.21308185043323921</v>
      </c>
      <c r="AR670" s="86">
        <v>8.6444778450847692E-2</v>
      </c>
      <c r="AS670" s="86">
        <v>6.1758701491612618E-2</v>
      </c>
      <c r="AT670" s="86">
        <v>-6.1079621852061387E-2</v>
      </c>
      <c r="AU670" s="86">
        <v>-1.88704018963286E-2</v>
      </c>
      <c r="BK670" s="86">
        <v>3.0184247409430931E-2</v>
      </c>
      <c r="BL670" s="86">
        <v>-9.780918415489559E-3</v>
      </c>
      <c r="BM670" s="86">
        <v>-5.3908923497234203E-2</v>
      </c>
      <c r="BN670" s="86">
        <v>7.1399006622472339E-3</v>
      </c>
      <c r="BO670" s="86">
        <v>-3.082297338949835E-2</v>
      </c>
      <c r="BP670" s="86">
        <v>3.392346019293857E-2</v>
      </c>
      <c r="BQ670" s="86">
        <v>-1.9169871171635489E-2</v>
      </c>
    </row>
    <row r="671" spans="1:69" x14ac:dyDescent="0.25">
      <c r="A671" s="190">
        <v>111111</v>
      </c>
      <c r="B671" s="86" t="s">
        <v>2720</v>
      </c>
      <c r="C671" s="86" t="s">
        <v>2721</v>
      </c>
      <c r="E671" s="86" t="s">
        <v>2780</v>
      </c>
      <c r="F671" s="86" t="s">
        <v>3418</v>
      </c>
      <c r="G671" s="86" t="s">
        <v>1232</v>
      </c>
      <c r="H671" s="86" t="s">
        <v>2406</v>
      </c>
      <c r="J671" s="86">
        <v>0</v>
      </c>
      <c r="K671" s="86">
        <v>0</v>
      </c>
      <c r="L671" s="86" t="s">
        <v>2848</v>
      </c>
      <c r="AC671" s="86">
        <v>-0.23790507592022869</v>
      </c>
      <c r="AD671" s="86">
        <v>-8.2888122117278432E-2</v>
      </c>
      <c r="AK671" s="86">
        <v>-0.2534507248545313</v>
      </c>
      <c r="AL671" s="86">
        <v>-0.34790634309706031</v>
      </c>
      <c r="AM671" s="86">
        <v>2.3335088043026531E-2</v>
      </c>
      <c r="AP671" s="86">
        <v>0.46084755302581792</v>
      </c>
      <c r="AQ671" s="86">
        <v>0.25012707202010598</v>
      </c>
      <c r="AR671" s="86">
        <v>-0.75557341554547686</v>
      </c>
      <c r="AS671" s="86">
        <v>9.2102271331679461E-2</v>
      </c>
      <c r="AT671" s="86">
        <v>-6.7839987548066416E-2</v>
      </c>
      <c r="AU671" s="86">
        <v>-0.1178842459744284</v>
      </c>
      <c r="BJ671" s="86">
        <v>1.375823800487708E-2</v>
      </c>
      <c r="BK671" s="86">
        <v>4.6062953229802472E-2</v>
      </c>
      <c r="BL671" s="86">
        <v>-2.7811006857672349E-2</v>
      </c>
      <c r="BM671" s="86">
        <v>-4.9601593625494537E-2</v>
      </c>
      <c r="BN671" s="86">
        <v>1.5854341731720289E-2</v>
      </c>
      <c r="BO671" s="86">
        <v>-1.4206481019730649E-2</v>
      </c>
      <c r="BP671" s="86">
        <v>5.7052610798533188E-2</v>
      </c>
      <c r="BQ671" s="86">
        <v>-1.5507026388391959E-2</v>
      </c>
    </row>
    <row r="672" spans="1:69" x14ac:dyDescent="0.25">
      <c r="A672" s="190">
        <v>333333</v>
      </c>
      <c r="B672" s="86" t="s">
        <v>2720</v>
      </c>
      <c r="C672" s="86" t="s">
        <v>2721</v>
      </c>
      <c r="E672" s="86" t="s">
        <v>2781</v>
      </c>
      <c r="F672" s="86" t="s">
        <v>3419</v>
      </c>
      <c r="G672" s="86" t="s">
        <v>110</v>
      </c>
      <c r="H672" s="86" t="s">
        <v>110</v>
      </c>
      <c r="J672" s="86">
        <v>0</v>
      </c>
      <c r="K672" s="86">
        <v>0</v>
      </c>
      <c r="L672" s="86" t="s">
        <v>2848</v>
      </c>
      <c r="AC672" s="86">
        <v>-5.740323186771884E-2</v>
      </c>
      <c r="AD672" s="86">
        <v>-1.224528843394234E-2</v>
      </c>
      <c r="AK672" s="86">
        <v>-5.740323186771884E-2</v>
      </c>
      <c r="AL672" s="86">
        <v>-8.4169786117036405E-2</v>
      </c>
      <c r="AM672" s="86">
        <v>9.1626604121573418E-2</v>
      </c>
      <c r="AP672" s="86">
        <v>0.1065376894270274</v>
      </c>
      <c r="AQ672" s="86">
        <v>8.8170250442232492E-2</v>
      </c>
      <c r="AR672" s="86">
        <v>-0.79284245002632947</v>
      </c>
      <c r="AS672" s="86">
        <v>1.0358231611577211</v>
      </c>
      <c r="AT672" s="86">
        <v>3.089588377723973E-2</v>
      </c>
      <c r="AU672" s="86">
        <v>-4.133784291619691E-2</v>
      </c>
      <c r="BP672" s="86">
        <v>2.3253512764694229E-2</v>
      </c>
      <c r="BQ672" s="86">
        <v>-1.2245288433942351E-2</v>
      </c>
    </row>
    <row r="673" spans="1:69" x14ac:dyDescent="0.25">
      <c r="A673" s="190">
        <v>510951</v>
      </c>
      <c r="B673" s="86" t="s">
        <v>1579</v>
      </c>
      <c r="C673" s="86" t="s">
        <v>1580</v>
      </c>
      <c r="D673" s="86">
        <v>30</v>
      </c>
      <c r="E673" s="86" t="s">
        <v>2722</v>
      </c>
      <c r="F673" s="86" t="s">
        <v>3334</v>
      </c>
      <c r="G673" s="86" t="s">
        <v>197</v>
      </c>
      <c r="H673" s="86" t="s">
        <v>2730</v>
      </c>
      <c r="J673" s="86">
        <v>0</v>
      </c>
      <c r="K673" s="86">
        <v>0</v>
      </c>
      <c r="L673" s="86" t="s">
        <v>2848</v>
      </c>
      <c r="M673" s="86">
        <v>1.815099232073392E-2</v>
      </c>
      <c r="N673" s="86">
        <v>-3.7408106173963951E-3</v>
      </c>
      <c r="O673" s="86">
        <v>2.1104220844168738E-2</v>
      </c>
      <c r="P673" s="86">
        <v>5.5884989312556137E-2</v>
      </c>
      <c r="Q673" s="86">
        <v>6.2847029428095391E-2</v>
      </c>
      <c r="R673" s="86">
        <v>8.5601871544023656E-2</v>
      </c>
      <c r="T673" s="86">
        <v>5.5884989312556137E-2</v>
      </c>
      <c r="U673" s="86">
        <v>5.3116944414188572E-2</v>
      </c>
      <c r="AC673" s="86">
        <v>-5.3875564824469833E-2</v>
      </c>
      <c r="AD673" s="86">
        <v>-5.7650137935912E-3</v>
      </c>
      <c r="AE673" s="86">
        <v>-4.7300247416681658E-4</v>
      </c>
      <c r="AK673" s="86">
        <v>-5.3875564824469833E-2</v>
      </c>
      <c r="AL673" s="86">
        <v>0.22087563887497999</v>
      </c>
      <c r="AM673" s="86">
        <v>9.4523631934733565E-2</v>
      </c>
      <c r="AN673" s="86">
        <v>0.21435329842378731</v>
      </c>
      <c r="AP673" s="86">
        <v>0.1678567315403445</v>
      </c>
      <c r="AQ673" s="86">
        <v>7.1201876859565624E-2</v>
      </c>
      <c r="AR673" s="86">
        <v>1.3140838634376231</v>
      </c>
      <c r="AS673" s="86">
        <v>1.3233613986348529</v>
      </c>
      <c r="AT673" s="86">
        <v>3.1786526925463798E-2</v>
      </c>
      <c r="AU673" s="86">
        <v>5.7437850842020799E-2</v>
      </c>
      <c r="AV673" s="86">
        <v>2.4938320997532681E-2</v>
      </c>
      <c r="AW673" s="86">
        <v>-3.7408106173963951E-3</v>
      </c>
      <c r="BF673" s="86">
        <v>5.5186435754999152E-3</v>
      </c>
      <c r="BG673" s="86">
        <v>1.216826141902883E-2</v>
      </c>
      <c r="BH673" s="86">
        <v>8.6329908675799594E-3</v>
      </c>
      <c r="BI673" s="86">
        <v>-2.1928273325315661E-3</v>
      </c>
      <c r="BJ673" s="86">
        <v>5.9194668935202976E-3</v>
      </c>
      <c r="BK673" s="86">
        <v>3.664681630783484E-3</v>
      </c>
      <c r="BL673" s="86">
        <v>2.0714110170978461E-3</v>
      </c>
      <c r="BM673" s="86">
        <v>2.1722374045265451E-3</v>
      </c>
      <c r="BN673" s="86">
        <v>1.877477226896795E-3</v>
      </c>
      <c r="BO673" s="86">
        <v>2.3250971682398092E-3</v>
      </c>
      <c r="BP673" s="86">
        <v>-3.323754457639549E-3</v>
      </c>
      <c r="BQ673" s="86">
        <v>7.3976313687353912E-3</v>
      </c>
    </row>
    <row r="674" spans="1:69" x14ac:dyDescent="0.25">
      <c r="A674" s="190">
        <v>717467</v>
      </c>
      <c r="B674" s="86" t="s">
        <v>2731</v>
      </c>
      <c r="C674" s="86" t="s">
        <v>2732</v>
      </c>
      <c r="D674" s="86">
        <v>1.5</v>
      </c>
      <c r="E674" s="86" t="s">
        <v>2733</v>
      </c>
      <c r="F674" s="86" t="s">
        <v>3420</v>
      </c>
      <c r="G674" s="86" t="s">
        <v>474</v>
      </c>
      <c r="H674" s="86" t="s">
        <v>2734</v>
      </c>
      <c r="I674" s="86" t="s">
        <v>2735</v>
      </c>
      <c r="J674" s="86">
        <v>0</v>
      </c>
      <c r="K674" s="86">
        <v>0</v>
      </c>
      <c r="L674" s="86" t="s">
        <v>2848</v>
      </c>
      <c r="M674" s="86">
        <v>9.0114445345568228E-5</v>
      </c>
      <c r="N674" s="86">
        <v>1.6393442622950619E-2</v>
      </c>
      <c r="O674" s="86">
        <v>1.397898583828217E-2</v>
      </c>
      <c r="P674" s="86">
        <v>-3.8718059766132629E-2</v>
      </c>
      <c r="Q674" s="86">
        <v>-3.6381001997047857E-2</v>
      </c>
      <c r="R674" s="86">
        <v>8.241490295523235E-2</v>
      </c>
      <c r="T674" s="86">
        <v>-3.8718059766132629E-2</v>
      </c>
      <c r="U674" s="86">
        <v>0.17196223733631119</v>
      </c>
      <c r="AC674" s="86">
        <v>-6.3099662892211902E-2</v>
      </c>
      <c r="AD674" s="86">
        <v>-4.2570042570042613E-2</v>
      </c>
      <c r="AE674" s="86">
        <v>-3.056637698531622E-2</v>
      </c>
      <c r="AK674" s="86">
        <v>-8.3847519229143727E-2</v>
      </c>
      <c r="AL674" s="86">
        <v>-0.15529098694851959</v>
      </c>
      <c r="AM674" s="86">
        <v>7.717476447028937E-2</v>
      </c>
      <c r="AN674" s="86">
        <v>-0.13153404694729259</v>
      </c>
      <c r="AP674" s="86">
        <v>9.3657067380059356E-2</v>
      </c>
      <c r="AQ674" s="86">
        <v>8.8919585926744774E-2</v>
      </c>
      <c r="AR674" s="86">
        <v>-1.661260681007384</v>
      </c>
      <c r="AS674" s="86">
        <v>0.86456709262221743</v>
      </c>
      <c r="AT674" s="86">
        <v>-1.169337375487234E-2</v>
      </c>
      <c r="AU674" s="86">
        <v>-5.0043821209465267E-2</v>
      </c>
      <c r="AV674" s="86">
        <v>-2.3755139333028201E-3</v>
      </c>
      <c r="AW674" s="86">
        <v>1.6393442622950619E-2</v>
      </c>
      <c r="BF674" s="86">
        <v>2.537813419957358E-2</v>
      </c>
      <c r="BG674" s="86">
        <v>-2.7522027522027589E-2</v>
      </c>
      <c r="BH674" s="86">
        <v>2.2192812786317791E-2</v>
      </c>
      <c r="BI674" s="86">
        <v>9.8595757394681627E-3</v>
      </c>
      <c r="BJ674" s="86">
        <v>1.3214990138067151E-2</v>
      </c>
      <c r="BK674" s="86">
        <v>3.4163908896242878E-2</v>
      </c>
      <c r="BL674" s="86">
        <v>2.861176470588234E-2</v>
      </c>
      <c r="BM674" s="86">
        <v>1.7476438832464192E-2</v>
      </c>
      <c r="BN674" s="86">
        <v>-2.7708026668976649E-3</v>
      </c>
      <c r="BO674" s="86">
        <v>1.3718850395068261E-2</v>
      </c>
      <c r="BP674" s="86">
        <v>1.3361884368308321E-2</v>
      </c>
      <c r="BQ674" s="86">
        <v>-1.476361153780492E-2</v>
      </c>
    </row>
    <row r="675" spans="1:69" x14ac:dyDescent="0.25">
      <c r="A675" s="190">
        <v>780046</v>
      </c>
      <c r="B675" s="86" t="s">
        <v>2731</v>
      </c>
      <c r="C675" s="86" t="s">
        <v>2732</v>
      </c>
      <c r="D675" s="86">
        <v>1.5</v>
      </c>
      <c r="E675" s="86" t="s">
        <v>2736</v>
      </c>
      <c r="F675" s="86" t="s">
        <v>3421</v>
      </c>
      <c r="G675" s="86" t="s">
        <v>474</v>
      </c>
      <c r="H675" s="86" t="s">
        <v>1107</v>
      </c>
      <c r="I675" s="86" t="s">
        <v>2735</v>
      </c>
      <c r="J675" s="86">
        <v>0</v>
      </c>
      <c r="K675" s="86">
        <v>0</v>
      </c>
      <c r="L675" s="86" t="s">
        <v>2848</v>
      </c>
      <c r="M675" s="86">
        <v>6.0344827586207286E-3</v>
      </c>
      <c r="N675" s="86">
        <v>8.2557358164538908E-3</v>
      </c>
      <c r="O675" s="86">
        <v>1.5960533952408481E-2</v>
      </c>
      <c r="P675" s="86">
        <v>7.4820143884892776E-3</v>
      </c>
      <c r="Q675" s="86">
        <v>1.1167805911235231E-2</v>
      </c>
      <c r="T675" s="86">
        <v>7.4820143884892776E-3</v>
      </c>
      <c r="AC675" s="86">
        <v>-1.9484839844121249E-2</v>
      </c>
      <c r="AD675" s="86">
        <v>-1.5774062529517269E-2</v>
      </c>
      <c r="AK675" s="86">
        <v>-2.5597430811372349E-2</v>
      </c>
      <c r="AL675" s="86">
        <v>1.3541380769113149E-3</v>
      </c>
      <c r="AM675" s="86">
        <v>5.6862232194627937E-2</v>
      </c>
      <c r="AN675" s="86">
        <v>2.6979541963146229E-2</v>
      </c>
      <c r="AP675" s="86">
        <v>5.1960429028282608E-2</v>
      </c>
      <c r="AQ675" s="86">
        <v>3.9409273529697093E-2</v>
      </c>
      <c r="AR675" s="86">
        <v>2.0329345007989639E-2</v>
      </c>
      <c r="AS675" s="86">
        <v>1.4353072396417379</v>
      </c>
      <c r="AT675" s="86">
        <v>9.2086330935252647E-3</v>
      </c>
      <c r="AU675" s="86">
        <v>-1.292652789658788E-2</v>
      </c>
      <c r="AV675" s="86">
        <v>7.6417101953956124E-3</v>
      </c>
      <c r="AW675" s="86">
        <v>8.2557358164538908E-3</v>
      </c>
      <c r="BK675" s="86">
        <v>4.1983206717313148E-3</v>
      </c>
      <c r="BL675" s="86">
        <v>1.085008958789579E-2</v>
      </c>
      <c r="BM675" s="86">
        <v>5.514524864598469E-3</v>
      </c>
      <c r="BN675" s="86">
        <v>2.0258537526529619E-3</v>
      </c>
      <c r="BO675" s="86">
        <v>8.5684028112065214E-3</v>
      </c>
      <c r="BP675" s="86">
        <v>1.05956471935853E-2</v>
      </c>
      <c r="BQ675" s="86">
        <v>-1.390465380249706E-2</v>
      </c>
    </row>
    <row r="676" spans="1:69" x14ac:dyDescent="0.25">
      <c r="A676" s="190">
        <v>813354</v>
      </c>
      <c r="B676" s="86" t="s">
        <v>2731</v>
      </c>
      <c r="C676" s="86" t="s">
        <v>2732</v>
      </c>
      <c r="D676" s="86">
        <v>1.5</v>
      </c>
      <c r="E676" s="86" t="s">
        <v>2737</v>
      </c>
      <c r="F676" s="86" t="s">
        <v>3419</v>
      </c>
      <c r="G676" s="86" t="s">
        <v>474</v>
      </c>
      <c r="H676" s="86" t="s">
        <v>2738</v>
      </c>
      <c r="I676" s="86" t="s">
        <v>2739</v>
      </c>
      <c r="J676" s="86">
        <v>0</v>
      </c>
      <c r="K676" s="86">
        <v>0</v>
      </c>
      <c r="L676" s="86" t="s">
        <v>2848</v>
      </c>
      <c r="M676" s="86">
        <v>2.1052631578947208E-2</v>
      </c>
      <c r="N676" s="86">
        <v>5.0296750829896819E-3</v>
      </c>
      <c r="O676" s="86">
        <v>2.5875346544819822E-2</v>
      </c>
      <c r="P676" s="86">
        <v>-9.4189966289905946E-3</v>
      </c>
      <c r="T676" s="86">
        <v>-9.4189966289905946E-3</v>
      </c>
      <c r="AC676" s="86">
        <v>-3.4116830308439927E-2</v>
      </c>
      <c r="AD676" s="86">
        <v>-1.398122800156431E-2</v>
      </c>
      <c r="AK676" s="86">
        <v>-4.7809933515838822E-2</v>
      </c>
      <c r="AL676" s="86">
        <v>-3.5196828671703262E-2</v>
      </c>
      <c r="AM676" s="86">
        <v>-4.3734349991486621E-4</v>
      </c>
      <c r="AN676" s="86">
        <v>-3.3233904601075781E-2</v>
      </c>
      <c r="AP676" s="86">
        <v>6.8727918966705173E-2</v>
      </c>
      <c r="AQ676" s="86">
        <v>5.5143835925875642E-2</v>
      </c>
      <c r="AR676" s="86">
        <v>-0.51645162248155119</v>
      </c>
      <c r="AS676" s="86">
        <v>-1.3331682063889551E-2</v>
      </c>
      <c r="AT676" s="86">
        <v>-1.4475510608764621E-2</v>
      </c>
      <c r="AU676" s="86">
        <v>-1.388329979879277E-2</v>
      </c>
      <c r="AV676" s="86">
        <v>2.0741349214498331E-2</v>
      </c>
      <c r="AW676" s="86">
        <v>5.0296750829896819E-3</v>
      </c>
      <c r="BP676" s="86">
        <v>1.6096780643871211E-2</v>
      </c>
      <c r="BQ676" s="86">
        <v>-1.311154598825837E-2</v>
      </c>
    </row>
    <row r="677" spans="1:69" x14ac:dyDescent="0.25">
      <c r="A677" s="190">
        <v>717465</v>
      </c>
      <c r="B677" s="86" t="s">
        <v>2731</v>
      </c>
      <c r="C677" s="86" t="s">
        <v>2740</v>
      </c>
      <c r="D677" s="86">
        <v>1.5</v>
      </c>
      <c r="E677" s="86" t="s">
        <v>2741</v>
      </c>
      <c r="F677" s="86" t="s">
        <v>3420</v>
      </c>
      <c r="G677" s="86" t="s">
        <v>474</v>
      </c>
      <c r="H677" s="86" t="s">
        <v>367</v>
      </c>
      <c r="I677" s="86" t="s">
        <v>2742</v>
      </c>
      <c r="J677" s="86">
        <v>0</v>
      </c>
      <c r="K677" s="86">
        <v>0</v>
      </c>
      <c r="L677" s="86" t="s">
        <v>2848</v>
      </c>
      <c r="U677" s="86">
        <v>-8.8048380483804811E-2</v>
      </c>
      <c r="AC677" s="86">
        <v>-0.14807302231237321</v>
      </c>
      <c r="AD677" s="86">
        <v>-0.1492637215528782</v>
      </c>
      <c r="AE677" s="86">
        <v>-4.1662533478821581E-2</v>
      </c>
      <c r="AK677" s="86">
        <v>-0.27710843373493982</v>
      </c>
      <c r="AL677" s="86">
        <v>-0.73495862633788223</v>
      </c>
      <c r="AM677" s="86">
        <v>-0.18062976853588911</v>
      </c>
      <c r="AP677" s="86">
        <v>0.1194927431961442</v>
      </c>
      <c r="AQ677" s="86">
        <v>0.1130084433491228</v>
      </c>
      <c r="AR677" s="86">
        <v>-6.1531472394052464</v>
      </c>
      <c r="AS677" s="86">
        <v>-1.6010094446250569</v>
      </c>
      <c r="AT677" s="86">
        <v>-5.3613577610430618E-2</v>
      </c>
      <c r="AU677" s="86">
        <v>-0.10213776722090261</v>
      </c>
      <c r="BF677" s="86">
        <v>4.5202952029520287E-2</v>
      </c>
      <c r="BG677" s="86">
        <v>7.0609002647836761E-3</v>
      </c>
      <c r="BH677" s="86">
        <v>7.5956763073328224E-3</v>
      </c>
      <c r="BI677" s="86">
        <v>-2.3001836281047679E-2</v>
      </c>
      <c r="BJ677" s="86">
        <v>-7.2212879612225667E-3</v>
      </c>
      <c r="BK677" s="86">
        <v>3.587086488640923E-3</v>
      </c>
      <c r="BL677" s="86">
        <v>-3.3756949960286331E-3</v>
      </c>
      <c r="BM677" s="86">
        <v>-4.3634190077704749E-2</v>
      </c>
      <c r="BN677" s="86">
        <v>-1.6076213158678129E-2</v>
      </c>
      <c r="BO677" s="86">
        <v>-2.218860312657589E-2</v>
      </c>
      <c r="BP677" s="86">
        <v>5.0541516245488083E-3</v>
      </c>
      <c r="BQ677" s="86">
        <v>-7.6308139534883579E-2</v>
      </c>
    </row>
    <row r="678" spans="1:69" x14ac:dyDescent="0.25">
      <c r="A678" s="190">
        <v>395726</v>
      </c>
      <c r="B678" s="86" t="s">
        <v>2745</v>
      </c>
      <c r="C678" s="86" t="s">
        <v>2746</v>
      </c>
      <c r="E678" s="86" t="s">
        <v>2747</v>
      </c>
      <c r="F678" s="86" t="s">
        <v>3422</v>
      </c>
      <c r="G678" s="86" t="s">
        <v>474</v>
      </c>
      <c r="H678" s="86" t="s">
        <v>2748</v>
      </c>
      <c r="J678" s="86">
        <v>0</v>
      </c>
      <c r="K678" s="86">
        <v>0</v>
      </c>
      <c r="L678" s="86" t="s">
        <v>2848</v>
      </c>
      <c r="M678" s="86">
        <v>1.090279192989607E-2</v>
      </c>
      <c r="N678" s="86">
        <v>9.5848257075115129E-4</v>
      </c>
      <c r="O678" s="86">
        <v>6.9014513346188364E-3</v>
      </c>
      <c r="P678" s="86">
        <v>-3.2239184509583962E-2</v>
      </c>
      <c r="Q678" s="86">
        <v>-3.5906904426412763E-2</v>
      </c>
      <c r="R678" s="86">
        <v>-5.1121419348668207E-2</v>
      </c>
      <c r="S678" s="86">
        <v>0.115345699831366</v>
      </c>
      <c r="T678" s="86">
        <v>-3.2239184509583962E-2</v>
      </c>
      <c r="U678" s="86">
        <v>-2.944378698224848E-2</v>
      </c>
      <c r="V678" s="86">
        <v>9.3167701863352548E-3</v>
      </c>
      <c r="W678" s="86">
        <v>0.13935764833968431</v>
      </c>
      <c r="X678" s="86">
        <v>0.67941712204007287</v>
      </c>
      <c r="Y678" s="86">
        <v>8.3909180651530191E-2</v>
      </c>
      <c r="AC678" s="86">
        <v>-6.5748725522892904E-2</v>
      </c>
      <c r="AD678" s="86">
        <v>-7.8141795578819465E-2</v>
      </c>
      <c r="AE678" s="86">
        <v>-4.3351548269581132E-2</v>
      </c>
      <c r="AF678" s="86">
        <v>-6.8586387434554974E-2</v>
      </c>
      <c r="AG678" s="86">
        <v>-3.6690647482014338E-2</v>
      </c>
      <c r="AH678" s="86">
        <v>-5.0912584053794369E-2</v>
      </c>
      <c r="AI678" s="86">
        <v>-4.2186001917545478E-2</v>
      </c>
      <c r="AK678" s="86">
        <v>-0.1070582877959927</v>
      </c>
      <c r="AL678" s="86">
        <v>-0.1130636617965094</v>
      </c>
      <c r="AM678" s="86">
        <v>0.1324736419499124</v>
      </c>
      <c r="AN678" s="86">
        <v>-0.1104475737008407</v>
      </c>
      <c r="AP678" s="86">
        <v>9.6574774879910757E-2</v>
      </c>
      <c r="AQ678" s="86">
        <v>0.1001675077949449</v>
      </c>
      <c r="AR678" s="86">
        <v>-1.1738207883570511</v>
      </c>
      <c r="AS678" s="86">
        <v>1.319547908010851</v>
      </c>
      <c r="AT678" s="86">
        <v>2.3703848217333959E-2</v>
      </c>
      <c r="AU678" s="86">
        <v>-4.9073324122159263E-2</v>
      </c>
      <c r="AV678" s="86">
        <v>5.9372779864002023E-3</v>
      </c>
      <c r="AW678" s="86">
        <v>9.5848257075115129E-4</v>
      </c>
      <c r="BF678" s="86">
        <v>-7.3846153846152118E-3</v>
      </c>
      <c r="BG678" s="86">
        <v>-1.2971529400543689E-2</v>
      </c>
      <c r="BH678" s="86">
        <v>6.571000628110335E-3</v>
      </c>
      <c r="BI678" s="86">
        <v>3.7440599049585188E-3</v>
      </c>
      <c r="BJ678" s="86">
        <v>6.5037540050689726E-3</v>
      </c>
      <c r="BK678" s="86">
        <v>-2.3091176889817992E-2</v>
      </c>
      <c r="BL678" s="86">
        <v>4.7176693740575981E-3</v>
      </c>
      <c r="BM678" s="86">
        <v>7.5515538774324487E-3</v>
      </c>
      <c r="BN678" s="86">
        <v>-9.3381468110710353E-3</v>
      </c>
      <c r="BO678" s="86">
        <v>-4.1591759389728478E-2</v>
      </c>
      <c r="BP678" s="86">
        <v>2.4638783269962161E-2</v>
      </c>
      <c r="BQ678" s="86">
        <v>2.5252525252525301E-2</v>
      </c>
    </row>
    <row r="679" spans="1:69" x14ac:dyDescent="0.25">
      <c r="A679" s="190">
        <v>328934</v>
      </c>
      <c r="B679" s="86" t="s">
        <v>2448</v>
      </c>
      <c r="C679" s="86" t="s">
        <v>2749</v>
      </c>
      <c r="E679" s="86" t="s">
        <v>2750</v>
      </c>
      <c r="F679" s="86" t="s">
        <v>3295</v>
      </c>
      <c r="G679" s="86" t="s">
        <v>474</v>
      </c>
      <c r="H679" s="86" t="s">
        <v>367</v>
      </c>
      <c r="J679" s="86">
        <v>0</v>
      </c>
      <c r="K679" s="86">
        <v>0</v>
      </c>
      <c r="L679" s="86" t="s">
        <v>2848</v>
      </c>
      <c r="M679" s="86">
        <v>4.872107186357999E-3</v>
      </c>
      <c r="N679" s="86">
        <v>6.0642813826561337E-4</v>
      </c>
      <c r="O679" s="86">
        <v>3.1249999999999781E-2</v>
      </c>
      <c r="P679" s="86">
        <v>5.3639846743295028E-2</v>
      </c>
      <c r="Q679" s="86">
        <v>4.0353089533417208E-2</v>
      </c>
      <c r="R679" s="86">
        <v>5.0286441756842708E-2</v>
      </c>
      <c r="S679" s="86">
        <v>0.2222222222222221</v>
      </c>
      <c r="T679" s="86">
        <v>5.3639846743295028E-2</v>
      </c>
      <c r="U679" s="86">
        <v>-6.9752694990488076E-3</v>
      </c>
      <c r="V679" s="86">
        <v>0.10279720279720279</v>
      </c>
      <c r="W679" s="86">
        <v>7.5187969924811915E-2</v>
      </c>
      <c r="X679" s="86">
        <v>0.24882629107981219</v>
      </c>
      <c r="Y679" s="86">
        <v>2.207293666026855E-2</v>
      </c>
      <c r="Z679" s="86">
        <v>4.4088176352705448E-2</v>
      </c>
      <c r="AC679" s="86">
        <v>-1.234567901234569E-2</v>
      </c>
      <c r="AD679" s="86">
        <v>-2.9138251704897662E-2</v>
      </c>
      <c r="AE679" s="86">
        <v>-1.7704918032786829E-2</v>
      </c>
      <c r="AF679" s="86">
        <v>-4.2361111111111072E-2</v>
      </c>
      <c r="AG679" s="86">
        <v>-2.202283849918427E-2</v>
      </c>
      <c r="AH679" s="86">
        <v>-5.4174067495559461E-2</v>
      </c>
      <c r="AI679" s="86">
        <v>-1.679841897233203E-2</v>
      </c>
      <c r="AK679" s="86">
        <v>-5.4174067495559461E-2</v>
      </c>
      <c r="AL679" s="86">
        <v>0.20907208020279611</v>
      </c>
      <c r="AM679" s="86">
        <v>8.3204164272326908E-2</v>
      </c>
      <c r="AN679" s="86">
        <v>0.20515671011037331</v>
      </c>
      <c r="AP679" s="86">
        <v>5.1411509151250777E-2</v>
      </c>
      <c r="AQ679" s="86">
        <v>6.2178347123987357E-2</v>
      </c>
      <c r="AR679" s="86">
        <v>4.0608468232309161</v>
      </c>
      <c r="AS679" s="86">
        <v>1.3333636469714201</v>
      </c>
      <c r="AT679" s="86">
        <v>2.1711366538952781E-2</v>
      </c>
      <c r="AU679" s="86">
        <v>4.3750000000000178E-3</v>
      </c>
      <c r="AV679" s="86">
        <v>3.0624999999999899E-2</v>
      </c>
      <c r="AW679" s="86">
        <v>6.0642813826561337E-4</v>
      </c>
      <c r="BF679" s="86">
        <v>-2.2828154724159781E-2</v>
      </c>
      <c r="BG679" s="86">
        <v>5.1914341336793957E-3</v>
      </c>
      <c r="BH679" s="86">
        <v>1.291155584247905E-2</v>
      </c>
      <c r="BI679" s="86">
        <v>0</v>
      </c>
      <c r="BJ679" s="86">
        <v>1.912045889101321E-3</v>
      </c>
      <c r="BK679" s="86">
        <v>1.463104325699738E-2</v>
      </c>
      <c r="BL679" s="86">
        <v>-1.253918495297768E-3</v>
      </c>
      <c r="BM679" s="86">
        <v>1.255492780916501E-2</v>
      </c>
      <c r="BN679" s="86">
        <v>-1.6129032258064498E-2</v>
      </c>
      <c r="BO679" s="86">
        <v>-8.19672131147553E-3</v>
      </c>
      <c r="BP679" s="86">
        <v>2.5429116338206992E-3</v>
      </c>
      <c r="BQ679" s="86">
        <v>-4.4500953591861681E-3</v>
      </c>
    </row>
    <row r="680" spans="1:69" x14ac:dyDescent="0.25">
      <c r="A680" s="190">
        <v>574880</v>
      </c>
      <c r="B680" s="86" t="s">
        <v>2751</v>
      </c>
      <c r="C680" s="86" t="s">
        <v>2752</v>
      </c>
      <c r="E680" s="86" t="s">
        <v>2753</v>
      </c>
      <c r="F680" s="86" t="s">
        <v>3423</v>
      </c>
      <c r="G680" s="86" t="s">
        <v>474</v>
      </c>
      <c r="H680" s="86" t="s">
        <v>2754</v>
      </c>
      <c r="J680" s="86">
        <v>0</v>
      </c>
      <c r="K680" s="86">
        <v>0</v>
      </c>
      <c r="L680" s="86" t="s">
        <v>2848</v>
      </c>
      <c r="M680" s="86">
        <v>4.6729941393081509E-2</v>
      </c>
      <c r="N680" s="86">
        <v>2.5925172834485592E-2</v>
      </c>
      <c r="O680" s="86">
        <v>0.1096327248735431</v>
      </c>
      <c r="P680" s="86">
        <v>0.1239071114328676</v>
      </c>
      <c r="Q680" s="86">
        <v>0.2184990641791946</v>
      </c>
      <c r="R680" s="86">
        <v>0.33302509907529743</v>
      </c>
      <c r="T680" s="86">
        <v>0.1239071114328676</v>
      </c>
      <c r="U680" s="86">
        <v>0.35412110700550481</v>
      </c>
      <c r="V680" s="86">
        <v>0.20259363380792589</v>
      </c>
      <c r="AC680" s="86">
        <v>-1.618250266898924E-2</v>
      </c>
      <c r="AD680" s="86">
        <v>-4.2110215844262708E-2</v>
      </c>
      <c r="AE680" s="86">
        <v>-6.1554638841705138E-2</v>
      </c>
      <c r="AF680" s="86">
        <v>-4.2355865761545083E-2</v>
      </c>
      <c r="AK680" s="86">
        <v>-6.1554638841705138E-2</v>
      </c>
      <c r="AL680" s="86">
        <v>0.70031153098296839</v>
      </c>
      <c r="AM680" s="86">
        <v>0.28772910991072198</v>
      </c>
      <c r="AN680" s="86">
        <v>0.51767950201227264</v>
      </c>
      <c r="AP680" s="86">
        <v>0.1182135134759834</v>
      </c>
      <c r="AQ680" s="86">
        <v>0.1067608200413465</v>
      </c>
      <c r="AR680" s="86">
        <v>5.9216048471205731</v>
      </c>
      <c r="AS680" s="86">
        <v>2.692291921427477</v>
      </c>
      <c r="AT680" s="86">
        <v>-1.5314362087208379E-2</v>
      </c>
      <c r="AU680" s="86">
        <v>1.368623458884732E-2</v>
      </c>
      <c r="AV680" s="86">
        <v>8.1592258632065207E-2</v>
      </c>
      <c r="AW680" s="86">
        <v>2.5925172834485592E-2</v>
      </c>
      <c r="BF680" s="86">
        <v>4.8789684035894787E-2</v>
      </c>
      <c r="BG680" s="86">
        <v>-1.517112453264313E-2</v>
      </c>
      <c r="BH680" s="86">
        <v>8.5128130247499545E-2</v>
      </c>
      <c r="BI680" s="86">
        <v>2.0924443248334871E-2</v>
      </c>
      <c r="BJ680" s="86">
        <v>1.463028865164095E-2</v>
      </c>
      <c r="BK680" s="86">
        <v>2.7409716809560839E-2</v>
      </c>
      <c r="BL680" s="86">
        <v>3.3822227841699297E-2</v>
      </c>
      <c r="BM680" s="86">
        <v>7.7661591145354869E-3</v>
      </c>
      <c r="BN680" s="86">
        <v>-6.7166416791603067E-3</v>
      </c>
      <c r="BO680" s="86">
        <v>3.121415202559907E-2</v>
      </c>
      <c r="BP680" s="86">
        <v>-6.4402810304442504E-4</v>
      </c>
      <c r="BQ680" s="86">
        <v>2.3832601630651821E-2</v>
      </c>
    </row>
    <row r="681" spans="1:69" x14ac:dyDescent="0.25">
      <c r="A681" s="190">
        <v>328932</v>
      </c>
      <c r="B681" s="86" t="s">
        <v>2760</v>
      </c>
      <c r="C681" s="86" t="s">
        <v>2761</v>
      </c>
      <c r="E681" s="86" t="s">
        <v>2762</v>
      </c>
      <c r="F681" s="86" t="s">
        <v>3424</v>
      </c>
      <c r="G681" s="86" t="s">
        <v>111</v>
      </c>
      <c r="H681" s="86" t="s">
        <v>1713</v>
      </c>
      <c r="J681" s="86">
        <v>0</v>
      </c>
      <c r="K681" s="86">
        <v>0</v>
      </c>
      <c r="L681" s="86" t="s">
        <v>2848</v>
      </c>
      <c r="M681" s="86">
        <v>6.9584580057058254E-4</v>
      </c>
      <c r="N681" s="86">
        <v>3.478018920421988E-4</v>
      </c>
      <c r="O681" s="86">
        <v>3.068982353351402E-3</v>
      </c>
      <c r="P681" s="86">
        <v>3.068982353351402E-3</v>
      </c>
      <c r="Q681" s="86">
        <v>1.1179862185346719E-2</v>
      </c>
      <c r="R681" s="86">
        <v>2.2103766879886241E-2</v>
      </c>
      <c r="S681" s="86">
        <v>8.3396112701521696E-2</v>
      </c>
      <c r="T681" s="86">
        <v>3.068982353351402E-3</v>
      </c>
      <c r="U681" s="86">
        <v>2.560984333643335E-2</v>
      </c>
      <c r="V681" s="86">
        <v>3.7094739965872758E-2</v>
      </c>
      <c r="W681" s="86">
        <v>2.7284505754134662E-2</v>
      </c>
      <c r="X681" s="86">
        <v>9.983235540653812E-2</v>
      </c>
      <c r="Y681" s="86">
        <v>7.3131240442565471E-2</v>
      </c>
      <c r="Z681" s="86">
        <v>0.10419149781485899</v>
      </c>
      <c r="AC681" s="86">
        <v>-2.7255573415333112E-3</v>
      </c>
      <c r="AD681" s="86">
        <v>-1.1272368606453751E-3</v>
      </c>
      <c r="AE681" s="86">
        <v>-2.9437739181630879E-3</v>
      </c>
      <c r="AF681" s="86">
        <v>-2.885042166000734E-3</v>
      </c>
      <c r="AG681" s="86">
        <v>-1.115182411980299E-3</v>
      </c>
      <c r="AH681" s="86">
        <v>-5.7547587428065077E-3</v>
      </c>
      <c r="AI681" s="86">
        <v>-3.837298541826557E-3</v>
      </c>
      <c r="AJ681" s="86">
        <v>-9.9940035978401948E-5</v>
      </c>
      <c r="AK681" s="86">
        <v>-5.7547587428065077E-3</v>
      </c>
      <c r="AL681" s="86">
        <v>2.1159739622554019E-2</v>
      </c>
      <c r="AM681" s="86">
        <v>5.703556751245209E-2</v>
      </c>
      <c r="AN681" s="86">
        <v>1.100396973315498E-2</v>
      </c>
      <c r="AP681" s="86">
        <v>7.1752124981092121E-3</v>
      </c>
      <c r="AQ681" s="86">
        <v>1.2980284949192679E-2</v>
      </c>
      <c r="AR681" s="86">
        <v>2.9074989820328372</v>
      </c>
      <c r="AS681" s="86">
        <v>4.3710712935888791</v>
      </c>
      <c r="AT681" s="86">
        <v>-4.1152263374485409E-3</v>
      </c>
      <c r="AU681" s="86">
        <v>3.1517019190363542E-3</v>
      </c>
      <c r="AV681" s="86">
        <v>2.7202343586525402E-3</v>
      </c>
      <c r="AW681" s="86">
        <v>3.478018920421988E-4</v>
      </c>
      <c r="BF681" s="86">
        <v>7.1535875241446334E-4</v>
      </c>
      <c r="BG681" s="86">
        <v>3.9316605904640154E-3</v>
      </c>
      <c r="BH681" s="86">
        <v>1.139276559384728E-3</v>
      </c>
      <c r="BI681" s="86">
        <v>2.204836415362843E-3</v>
      </c>
      <c r="BJ681" s="86">
        <v>1.135476545312653E-3</v>
      </c>
      <c r="BK681" s="86">
        <v>1.9848302261287198E-3</v>
      </c>
      <c r="BL681" s="86">
        <v>2.122391227449727E-3</v>
      </c>
      <c r="BM681" s="86">
        <v>9.1775503000346426E-4</v>
      </c>
      <c r="BN681" s="86">
        <v>2.1146119687036609E-3</v>
      </c>
      <c r="BO681" s="86">
        <v>2.250826475346468E-3</v>
      </c>
      <c r="BP681" s="86">
        <v>9.8252508947993533E-4</v>
      </c>
      <c r="BQ681" s="86">
        <v>5.4702293288448889E-3</v>
      </c>
    </row>
    <row r="682" spans="1:69" x14ac:dyDescent="0.25">
      <c r="A682" s="190">
        <v>582757</v>
      </c>
      <c r="B682" s="86" t="s">
        <v>2763</v>
      </c>
      <c r="C682" s="86" t="s">
        <v>2764</v>
      </c>
      <c r="E682" s="86" t="s">
        <v>2765</v>
      </c>
      <c r="F682" s="86" t="s">
        <v>3425</v>
      </c>
      <c r="G682" s="86" t="s">
        <v>111</v>
      </c>
      <c r="H682" s="86" t="s">
        <v>2766</v>
      </c>
      <c r="J682" s="86">
        <v>0</v>
      </c>
      <c r="K682" s="86">
        <v>0</v>
      </c>
      <c r="L682" s="86" t="s">
        <v>2848</v>
      </c>
      <c r="M682" s="86">
        <v>7.6109292944659401E-4</v>
      </c>
      <c r="N682" s="86">
        <v>3.0429821224786657E-4</v>
      </c>
      <c r="O682" s="86">
        <v>2.6864506052323382E-2</v>
      </c>
      <c r="P682" s="86">
        <v>2.806880375293197E-2</v>
      </c>
      <c r="Q682" s="86">
        <v>4.0186694090657449E-2</v>
      </c>
      <c r="R682" s="86">
        <v>9.8496240601503748E-2</v>
      </c>
      <c r="T682" s="86">
        <v>2.806880375293197E-2</v>
      </c>
      <c r="U682" s="86">
        <v>9.027363396129906E-2</v>
      </c>
      <c r="V682" s="86">
        <v>0.14426453374951251</v>
      </c>
      <c r="AC682" s="86">
        <v>-1.095976201659674E-3</v>
      </c>
      <c r="AD682" s="86">
        <v>-1.4416146083613661E-2</v>
      </c>
      <c r="AE682" s="86">
        <v>-2.0764838207301939E-3</v>
      </c>
      <c r="AF682" s="86">
        <v>-1.69915042478753E-3</v>
      </c>
      <c r="AK682" s="86">
        <v>-1.4416146083613661E-2</v>
      </c>
      <c r="AL682" s="86">
        <v>0.1294748356405879</v>
      </c>
      <c r="AM682" s="86">
        <v>0.1055365148474661</v>
      </c>
      <c r="AN682" s="86">
        <v>0.10391684478393361</v>
      </c>
      <c r="AP682" s="86">
        <v>4.9338291829498497E-2</v>
      </c>
      <c r="AQ682" s="86">
        <v>2.9050020088881238E-2</v>
      </c>
      <c r="AR682" s="86">
        <v>2.618189934474445</v>
      </c>
      <c r="AS682" s="86">
        <v>3.622672133686871</v>
      </c>
      <c r="AT682" s="86">
        <v>-2.345582486317332E-3</v>
      </c>
      <c r="AU682" s="86">
        <v>3.5266457680249719E-3</v>
      </c>
      <c r="AV682" s="86">
        <v>2.655212807497076E-2</v>
      </c>
      <c r="AW682" s="86">
        <v>3.0429821224786657E-4</v>
      </c>
      <c r="BF682" s="86">
        <v>6.3080726280795307E-3</v>
      </c>
      <c r="BG682" s="86">
        <v>5.0825921219821426E-3</v>
      </c>
      <c r="BH682" s="86">
        <v>8.7652760219132375E-3</v>
      </c>
      <c r="BI682" s="86">
        <v>6.433285988804327E-3</v>
      </c>
      <c r="BJ682" s="86">
        <v>2.5734683712437261E-3</v>
      </c>
      <c r="BK682" s="86">
        <v>2.1942535397863731E-2</v>
      </c>
      <c r="BL682" s="86">
        <v>-2.916869227029717E-3</v>
      </c>
      <c r="BM682" s="86">
        <v>0</v>
      </c>
      <c r="BN682" s="86">
        <v>2.290014565463672E-2</v>
      </c>
      <c r="BO682" s="86">
        <v>7.9107665532789362E-3</v>
      </c>
      <c r="BP682" s="86">
        <v>4.4737461737698334E-3</v>
      </c>
      <c r="BQ682" s="86">
        <v>8.607872290475882E-4</v>
      </c>
    </row>
    <row r="683" spans="1:69" x14ac:dyDescent="0.25">
      <c r="A683" s="190">
        <v>637396</v>
      </c>
      <c r="B683" s="86" t="s">
        <v>2767</v>
      </c>
      <c r="C683" s="86" t="s">
        <v>2768</v>
      </c>
      <c r="E683" s="86" t="s">
        <v>2769</v>
      </c>
      <c r="F683" s="86" t="s">
        <v>3426</v>
      </c>
      <c r="G683" s="86" t="s">
        <v>111</v>
      </c>
      <c r="H683" s="86" t="s">
        <v>2766</v>
      </c>
      <c r="J683" s="86">
        <v>0</v>
      </c>
      <c r="K683" s="86">
        <v>0</v>
      </c>
      <c r="L683" s="86" t="s">
        <v>2848</v>
      </c>
      <c r="M683" s="86">
        <v>7.0956691950085924E-3</v>
      </c>
      <c r="N683" s="86">
        <v>6.6030814380044767E-3</v>
      </c>
      <c r="O683" s="86">
        <v>1.7217233709531099E-2</v>
      </c>
      <c r="P683" s="86">
        <v>1.0309278350515431E-2</v>
      </c>
      <c r="Q683" s="86">
        <v>2.4645257654966279E-2</v>
      </c>
      <c r="R683" s="86">
        <v>2.2524014574362369E-2</v>
      </c>
      <c r="T683" s="86">
        <v>1.0309278350515431E-2</v>
      </c>
      <c r="U683" s="86">
        <v>1.326479854087226E-2</v>
      </c>
      <c r="V683" s="86">
        <v>0.2065619685905771</v>
      </c>
      <c r="AC683" s="86">
        <v>-1.9057745787665531E-2</v>
      </c>
      <c r="AD683" s="86">
        <v>-1.6646065100947668E-2</v>
      </c>
      <c r="AE683" s="86">
        <v>-2.9636969642374691E-2</v>
      </c>
      <c r="AK683" s="86">
        <v>-2.9636969642374691E-2</v>
      </c>
      <c r="AL683" s="86">
        <v>5.7883192330794531E-2</v>
      </c>
      <c r="AM683" s="86">
        <v>9.8427745369286335E-2</v>
      </c>
      <c r="AN683" s="86">
        <v>3.7309516528774227E-2</v>
      </c>
      <c r="AP683" s="86">
        <v>6.2088906997738787E-2</v>
      </c>
      <c r="AQ683" s="86">
        <v>5.2779483707650877E-2</v>
      </c>
      <c r="AR683" s="86">
        <v>0.92746641110077077</v>
      </c>
      <c r="AS683" s="86">
        <v>1.8592438176243331</v>
      </c>
      <c r="AT683" s="86">
        <v>3.2727867779414049E-4</v>
      </c>
      <c r="AU683" s="86">
        <v>-5.8072959267134738E-3</v>
      </c>
      <c r="AV683" s="86">
        <v>1.054452590822952E-2</v>
      </c>
      <c r="AW683" s="86">
        <v>6.6030814380044767E-3</v>
      </c>
      <c r="BF683" s="86">
        <v>2.6529597081745848E-3</v>
      </c>
      <c r="BG683" s="86">
        <v>1.4056556970398759E-3</v>
      </c>
      <c r="BH683" s="86">
        <v>1.32111303773419E-3</v>
      </c>
      <c r="BI683" s="86">
        <v>-4.7002556279375218E-3</v>
      </c>
      <c r="BJ683" s="86">
        <v>5.3852526926263522E-3</v>
      </c>
      <c r="BK683" s="86">
        <v>-3.3786567779151571E-3</v>
      </c>
      <c r="BL683" s="86">
        <v>-1.074913180089343E-3</v>
      </c>
      <c r="BM683" s="86">
        <v>-3.1454349805479791E-3</v>
      </c>
      <c r="BN683" s="86">
        <v>-1.0775862068964641E-3</v>
      </c>
      <c r="BO683" s="86">
        <v>-7.3852792299394787E-3</v>
      </c>
      <c r="BP683" s="86">
        <v>4.096304965724995E-3</v>
      </c>
      <c r="BQ683" s="86">
        <v>2.224824355971888E-2</v>
      </c>
    </row>
    <row r="684" spans="1:69" x14ac:dyDescent="0.25">
      <c r="A684" s="190">
        <v>540678</v>
      </c>
      <c r="B684" s="86" t="s">
        <v>2770</v>
      </c>
      <c r="C684" s="86" t="s">
        <v>2163</v>
      </c>
      <c r="E684" s="86" t="s">
        <v>2771</v>
      </c>
      <c r="F684" s="86" t="s">
        <v>3313</v>
      </c>
      <c r="G684" s="86" t="s">
        <v>474</v>
      </c>
      <c r="H684" s="86" t="s">
        <v>367</v>
      </c>
      <c r="J684" s="86">
        <v>0</v>
      </c>
      <c r="K684" s="86">
        <v>0</v>
      </c>
      <c r="L684" s="86" t="s">
        <v>2848</v>
      </c>
      <c r="M684" s="86">
        <v>-3.671040972192841E-3</v>
      </c>
      <c r="N684" s="86">
        <v>6.9083155650320194E-3</v>
      </c>
      <c r="O684" s="86">
        <v>5.5992844364937337E-2</v>
      </c>
      <c r="P684" s="86">
        <v>3.6068451075033092E-2</v>
      </c>
      <c r="Q684" s="86">
        <v>4.3025002208675778E-2</v>
      </c>
      <c r="R684" s="86">
        <v>7.7484712968878489E-2</v>
      </c>
      <c r="S684" s="86">
        <v>0.87754452926208648</v>
      </c>
      <c r="T684" s="86">
        <v>3.6068451075033092E-2</v>
      </c>
      <c r="U684" s="86">
        <v>0.19739399989491921</v>
      </c>
      <c r="V684" s="86">
        <v>0.32394268224819139</v>
      </c>
      <c r="AC684" s="86">
        <v>-5.4850505485050528E-2</v>
      </c>
      <c r="AD684" s="86">
        <v>-9.1597470206083498E-2</v>
      </c>
      <c r="AE684" s="86">
        <v>-0.1997159955370727</v>
      </c>
      <c r="AF684" s="86">
        <v>-0.1791656901804547</v>
      </c>
      <c r="AK684" s="86">
        <v>-0.1997159955370727</v>
      </c>
      <c r="AL684" s="86">
        <v>0.1533099902235657</v>
      </c>
      <c r="AM684" s="86">
        <v>0.33353978743185259</v>
      </c>
      <c r="AN684" s="86">
        <v>0.13490300971770131</v>
      </c>
      <c r="AP684" s="86">
        <v>0.14628487291316519</v>
      </c>
      <c r="AQ684" s="86">
        <v>0.19754046097230751</v>
      </c>
      <c r="AR684" s="86">
        <v>1.0459876717804011</v>
      </c>
      <c r="AS684" s="86">
        <v>1.68695551890069</v>
      </c>
      <c r="AT684" s="86">
        <v>1.996489688459846E-2</v>
      </c>
      <c r="AU684" s="86">
        <v>-2.5209722520972311E-2</v>
      </c>
      <c r="AV684" s="86">
        <v>4.8747763864043003E-2</v>
      </c>
      <c r="AW684" s="86">
        <v>6.9083155650320194E-3</v>
      </c>
      <c r="BF684" s="86">
        <v>7.1507381915620227E-2</v>
      </c>
      <c r="BG684" s="86">
        <v>1.8927135431989761E-2</v>
      </c>
      <c r="BH684" s="86">
        <v>5.5149181905678628E-2</v>
      </c>
      <c r="BI684" s="86">
        <v>4.1503238164737333E-3</v>
      </c>
      <c r="BJ684" s="86">
        <v>-1.430712631148667E-2</v>
      </c>
      <c r="BK684" s="86">
        <v>1.787853654041105E-2</v>
      </c>
      <c r="BL684" s="86">
        <v>3.8478949751017399E-3</v>
      </c>
      <c r="BM684" s="86">
        <v>4.8162344983089238E-2</v>
      </c>
      <c r="BN684" s="86">
        <v>-1.411026914031877E-2</v>
      </c>
      <c r="BO684" s="86">
        <v>-6.2461348175633868E-2</v>
      </c>
      <c r="BP684" s="86">
        <v>4.3158688277421753E-2</v>
      </c>
      <c r="BQ684" s="86">
        <v>-3.1929318112234868E-3</v>
      </c>
    </row>
    <row r="685" spans="1:69" x14ac:dyDescent="0.25">
      <c r="A685" s="190">
        <v>350848</v>
      </c>
      <c r="B685" s="86" t="s">
        <v>2022</v>
      </c>
      <c r="C685" s="86" t="s">
        <v>2023</v>
      </c>
      <c r="E685" s="86" t="s">
        <v>2772</v>
      </c>
      <c r="F685" s="86" t="s">
        <v>3427</v>
      </c>
      <c r="G685" s="86" t="s">
        <v>110</v>
      </c>
      <c r="H685" s="86" t="s">
        <v>110</v>
      </c>
      <c r="J685" s="86">
        <v>0</v>
      </c>
      <c r="K685" s="86">
        <v>0</v>
      </c>
      <c r="L685" s="86" t="s">
        <v>2848</v>
      </c>
      <c r="M685" s="86">
        <v>2.1392808375056971E-2</v>
      </c>
      <c r="N685" s="86">
        <v>-8.9047195013347569E-4</v>
      </c>
      <c r="O685" s="86">
        <v>1.3245033112582851E-2</v>
      </c>
      <c r="P685" s="86">
        <v>5.8157812008802212E-2</v>
      </c>
      <c r="Q685" s="86">
        <v>7.6086956521739024E-2</v>
      </c>
      <c r="R685" s="86">
        <v>0.1670278235243132</v>
      </c>
      <c r="S685" s="86">
        <v>0.19003005126392081</v>
      </c>
      <c r="T685" s="86">
        <v>5.8157812008802212E-2</v>
      </c>
      <c r="U685" s="86">
        <v>8.7335498205435069E-2</v>
      </c>
      <c r="V685" s="86">
        <v>-4.9319727891157239E-3</v>
      </c>
      <c r="W685" s="86">
        <v>1.414280786478095E-2</v>
      </c>
      <c r="X685" s="86">
        <v>-1.6954899966090231E-2</v>
      </c>
      <c r="Y685" s="86">
        <v>-4.0195280716029402E-2</v>
      </c>
      <c r="AC685" s="86">
        <v>-2.0071364852809932E-2</v>
      </c>
      <c r="AD685" s="86">
        <v>-1.6312330885195299E-2</v>
      </c>
      <c r="AE685" s="86">
        <v>-5.9928733398121027E-2</v>
      </c>
      <c r="AF685" s="86">
        <v>-4.1754891166257413E-2</v>
      </c>
      <c r="AG685" s="86">
        <v>-0.1051346732850518</v>
      </c>
      <c r="AH685" s="86">
        <v>-5.828794406958774E-2</v>
      </c>
      <c r="AI685" s="86">
        <v>-8.0896686159844119E-2</v>
      </c>
      <c r="AK685" s="86">
        <v>-0.10600764165515</v>
      </c>
      <c r="AL685" s="86">
        <v>0.2076978466711599</v>
      </c>
      <c r="AM685" s="86">
        <v>5.1623423639335808E-2</v>
      </c>
      <c r="AN685" s="86">
        <v>0.2237146290667309</v>
      </c>
      <c r="AP685" s="86">
        <v>7.323104828680238E-2</v>
      </c>
      <c r="AQ685" s="86">
        <v>7.9734332274895819E-2</v>
      </c>
      <c r="AR685" s="86">
        <v>2.832132475701636</v>
      </c>
      <c r="AS685" s="86">
        <v>0.64370774278200571</v>
      </c>
      <c r="AT685" s="86">
        <v>5.1713297705124228E-2</v>
      </c>
      <c r="AU685" s="86">
        <v>1.7187266477356471E-3</v>
      </c>
      <c r="AV685" s="86">
        <v>1.4148103552076959E-2</v>
      </c>
      <c r="AW685" s="86">
        <v>-8.9047195013347569E-4</v>
      </c>
      <c r="BF685" s="86">
        <v>-1.7091095539224051E-2</v>
      </c>
      <c r="BG685" s="86">
        <v>8.1724917405670006E-3</v>
      </c>
      <c r="BH685" s="86">
        <v>1.034839599862059E-3</v>
      </c>
      <c r="BI685" s="86">
        <v>8.0978635423845091E-3</v>
      </c>
      <c r="BJ685" s="86">
        <v>9.9982908904461265E-3</v>
      </c>
      <c r="BK685" s="86">
        <v>1.5906591082156089E-2</v>
      </c>
      <c r="BL685" s="86">
        <v>8.8281835595902525E-3</v>
      </c>
      <c r="BM685" s="86">
        <v>-2.972013539172869E-3</v>
      </c>
      <c r="BN685" s="86">
        <v>3.09822017139092E-2</v>
      </c>
      <c r="BO685" s="86">
        <v>1.1269181585677799E-2</v>
      </c>
      <c r="BP685" s="86">
        <v>1.7624278827155671E-2</v>
      </c>
      <c r="BQ685" s="86">
        <v>-1.6312330885195351E-2</v>
      </c>
    </row>
    <row r="686" spans="1:69" x14ac:dyDescent="0.25">
      <c r="A686" s="190">
        <v>840809</v>
      </c>
      <c r="B686" s="86" t="s">
        <v>1693</v>
      </c>
      <c r="E686" s="86" t="s">
        <v>2773</v>
      </c>
      <c r="F686" s="86" t="s">
        <v>3428</v>
      </c>
      <c r="G686" s="86" t="s">
        <v>111</v>
      </c>
      <c r="H686" s="86" t="s">
        <v>1713</v>
      </c>
      <c r="J686" s="86">
        <v>0</v>
      </c>
      <c r="K686" s="86">
        <v>0</v>
      </c>
      <c r="L686" s="86" t="s">
        <v>2848</v>
      </c>
      <c r="M686" s="86">
        <v>7.5920973168837058E-3</v>
      </c>
      <c r="N686" s="86">
        <v>7.0707941709062796E-3</v>
      </c>
      <c r="O686" s="86">
        <v>9.68271807728871E-3</v>
      </c>
      <c r="P686" s="86">
        <v>5.2446607191132699E-2</v>
      </c>
      <c r="Q686" s="86">
        <v>6.6477947219431899E-2</v>
      </c>
      <c r="R686" s="86">
        <v>8.9763926471960298E-2</v>
      </c>
      <c r="T686" s="86">
        <v>5.2446607191132699E-2</v>
      </c>
      <c r="U686" s="86">
        <v>5.5249144161277908E-2</v>
      </c>
      <c r="AC686" s="86">
        <v>-2.9368575624080921E-3</v>
      </c>
      <c r="AD686" s="86">
        <v>-1.6271632806621399E-2</v>
      </c>
      <c r="AE686" s="86">
        <v>-7.0030698388335423E-3</v>
      </c>
      <c r="AK686" s="86">
        <v>-1.6271632806621399E-2</v>
      </c>
      <c r="AL686" s="86">
        <v>0.23474663510491461</v>
      </c>
      <c r="AM686" s="86">
        <v>0.10426730303302829</v>
      </c>
      <c r="AN686" s="86">
        <v>0.2002894057884359</v>
      </c>
      <c r="AP686" s="86">
        <v>5.7709182183596983E-2</v>
      </c>
      <c r="AQ686" s="86">
        <v>4.3817131429955532E-2</v>
      </c>
      <c r="AR686" s="86">
        <v>4.0625912488345941</v>
      </c>
      <c r="AS686" s="86">
        <v>2.37280449567535</v>
      </c>
      <c r="AT686" s="86">
        <v>7.8399567450664343E-3</v>
      </c>
      <c r="AU686" s="86">
        <v>3.2099427753934151E-2</v>
      </c>
      <c r="AV686" s="86">
        <v>2.5935851992737739E-3</v>
      </c>
      <c r="AW686" s="86">
        <v>7.0707941709062796E-3</v>
      </c>
      <c r="BF686" s="86">
        <v>8.2731076454924946E-3</v>
      </c>
      <c r="BG686" s="86">
        <v>6.7905309817974926E-3</v>
      </c>
      <c r="BH686" s="86">
        <v>-4.6838407494143031E-4</v>
      </c>
      <c r="BI686" s="86">
        <v>8.0599812558574957E-3</v>
      </c>
      <c r="BJ686" s="86">
        <v>8.3674228337682344E-4</v>
      </c>
      <c r="BK686" s="86">
        <v>3.6228518346492771E-3</v>
      </c>
      <c r="BL686" s="86">
        <v>2.499074416882463E-3</v>
      </c>
      <c r="BM686" s="86">
        <v>5.3549995383621596E-3</v>
      </c>
      <c r="BN686" s="86">
        <v>2.9306713068961709E-3</v>
      </c>
      <c r="BO686" s="86">
        <v>5.1136882476485726E-3</v>
      </c>
      <c r="BP686" s="86">
        <v>3.6340510584174091E-3</v>
      </c>
      <c r="BQ686" s="86">
        <v>4.5261156875169286E-3</v>
      </c>
    </row>
    <row r="687" spans="1:69" x14ac:dyDescent="0.25">
      <c r="A687" s="190">
        <v>565611</v>
      </c>
      <c r="B687" s="86" t="s">
        <v>2782</v>
      </c>
      <c r="C687" s="86" t="s">
        <v>2783</v>
      </c>
      <c r="E687" s="86" t="s">
        <v>2784</v>
      </c>
      <c r="F687" s="86" t="s">
        <v>3154</v>
      </c>
      <c r="G687" s="86" t="s">
        <v>1972</v>
      </c>
      <c r="H687" s="86" t="s">
        <v>1688</v>
      </c>
      <c r="J687" s="86">
        <v>0</v>
      </c>
      <c r="K687" s="86">
        <v>0</v>
      </c>
      <c r="L687" s="86" t="s">
        <v>2848</v>
      </c>
      <c r="M687" s="86">
        <v>-8.7177316969953011E-3</v>
      </c>
      <c r="N687" s="86">
        <v>-6.7842605156037683E-3</v>
      </c>
      <c r="O687" s="86">
        <v>-2.2044088176352731E-2</v>
      </c>
      <c r="P687" s="86">
        <v>0.13929961089494161</v>
      </c>
      <c r="Q687" s="86">
        <v>0.1600633914421552</v>
      </c>
      <c r="R687" s="86">
        <v>0.17061469265367329</v>
      </c>
      <c r="T687" s="86">
        <v>0.13929961089494161</v>
      </c>
      <c r="U687" s="86">
        <v>-1.0967866076582729E-2</v>
      </c>
      <c r="V687" s="86">
        <v>0.1045696068012754</v>
      </c>
      <c r="AC687" s="86">
        <v>-7.6777550055178889E-2</v>
      </c>
      <c r="AD687" s="86">
        <v>-9.9266457082976142E-2</v>
      </c>
      <c r="AE687" s="86">
        <v>-0.12905151825315611</v>
      </c>
      <c r="AF687" s="86">
        <v>-0.12546468401486999</v>
      </c>
      <c r="AK687" s="86">
        <v>-0.19353462981917441</v>
      </c>
      <c r="AL687" s="86">
        <v>0.77032680521388763</v>
      </c>
      <c r="AM687" s="86">
        <v>7.2367495427599682E-2</v>
      </c>
      <c r="AN687" s="86">
        <v>0.59322968466990922</v>
      </c>
      <c r="AP687" s="86">
        <v>0.29861179825382972</v>
      </c>
      <c r="AQ687" s="86">
        <v>0.181537158792479</v>
      </c>
      <c r="AR687" s="86">
        <v>2.5786957954384171</v>
      </c>
      <c r="AS687" s="86">
        <v>0.39699684251174527</v>
      </c>
      <c r="AT687" s="86">
        <v>8.6964980544746995E-2</v>
      </c>
      <c r="AU687" s="86">
        <v>7.1773760515482454E-2</v>
      </c>
      <c r="AV687" s="86">
        <v>-1.53640614562458E-2</v>
      </c>
      <c r="AW687" s="86">
        <v>-6.7842605156037683E-3</v>
      </c>
      <c r="BF687" s="86">
        <v>-9.9095632095441699E-3</v>
      </c>
      <c r="BG687" s="86">
        <v>1.1174812943348661E-2</v>
      </c>
      <c r="BH687" s="86">
        <v>-3.8535460311358898E-2</v>
      </c>
      <c r="BI687" s="86">
        <v>1.369315342328847E-2</v>
      </c>
      <c r="BJ687" s="86">
        <v>-1.6959179648984409E-2</v>
      </c>
      <c r="BK687" s="86">
        <v>-2.4072216649949851E-2</v>
      </c>
      <c r="BL687" s="86">
        <v>-2.0041109969167529E-2</v>
      </c>
      <c r="BM687" s="86">
        <v>0.10456213948610379</v>
      </c>
      <c r="BN687" s="86">
        <v>-7.8616352201258399E-3</v>
      </c>
      <c r="BO687" s="86">
        <v>4.4274960380348498E-2</v>
      </c>
      <c r="BP687" s="86">
        <v>-2.1720572891966161E-2</v>
      </c>
      <c r="BQ687" s="86">
        <v>-5.5141723904421616E-3</v>
      </c>
    </row>
    <row r="688" spans="1:69" x14ac:dyDescent="0.25">
      <c r="A688" s="190">
        <v>545790</v>
      </c>
      <c r="B688" s="86" t="s">
        <v>2785</v>
      </c>
      <c r="C688" s="86" t="s">
        <v>2786</v>
      </c>
      <c r="E688" s="86" t="s">
        <v>2787</v>
      </c>
      <c r="F688" s="86" t="s">
        <v>3429</v>
      </c>
      <c r="G688" s="86" t="s">
        <v>1972</v>
      </c>
      <c r="H688" s="86" t="s">
        <v>425</v>
      </c>
      <c r="J688" s="86">
        <v>0</v>
      </c>
      <c r="K688" s="86">
        <v>0</v>
      </c>
      <c r="L688" s="86" t="s">
        <v>2848</v>
      </c>
      <c r="M688" s="86">
        <v>2.2286605749943789E-3</v>
      </c>
      <c r="N688" s="86">
        <v>3.5706315554562269E-3</v>
      </c>
      <c r="O688" s="86">
        <v>2.1039884961780109E-2</v>
      </c>
      <c r="P688" s="86">
        <v>1.558265582655816E-2</v>
      </c>
      <c r="Q688" s="86">
        <v>5.1847809137689049E-2</v>
      </c>
      <c r="R688" s="86">
        <v>0.10382916053019151</v>
      </c>
      <c r="S688" s="86">
        <v>0.32981764415968451</v>
      </c>
      <c r="T688" s="86">
        <v>1.558265582655816E-2</v>
      </c>
      <c r="U688" s="86">
        <v>0.13888888888888881</v>
      </c>
      <c r="V688" s="86">
        <v>9.4491883269212762E-2</v>
      </c>
      <c r="AC688" s="86">
        <v>-1.7492492492492569E-2</v>
      </c>
      <c r="AD688" s="86">
        <v>-4.7880690737833551E-3</v>
      </c>
      <c r="AE688" s="86">
        <v>-3.9423875911734803E-2</v>
      </c>
      <c r="AF688" s="86">
        <v>-2.644934608627748E-2</v>
      </c>
      <c r="AK688" s="86">
        <v>-3.9423875911734803E-2</v>
      </c>
      <c r="AL688" s="86">
        <v>8.1511293109778116E-2</v>
      </c>
      <c r="AM688" s="86">
        <v>0.1002182942060514</v>
      </c>
      <c r="AN688" s="86">
        <v>5.6776449319315032E-2</v>
      </c>
      <c r="AP688" s="86">
        <v>3.84181979541195E-2</v>
      </c>
      <c r="AQ688" s="86">
        <v>3.8632974173435947E-2</v>
      </c>
      <c r="AR688" s="86">
        <v>2.113932481120905</v>
      </c>
      <c r="AS688" s="86">
        <v>2.5864039659241311</v>
      </c>
      <c r="AT688" s="86">
        <v>2.710027100271128E-3</v>
      </c>
      <c r="AU688" s="86">
        <v>-1.163663663663672E-2</v>
      </c>
      <c r="AV688" s="86">
        <v>1.7407099069098649E-2</v>
      </c>
      <c r="AW688" s="86">
        <v>3.5706315554562269E-3</v>
      </c>
      <c r="BF688" s="86">
        <v>1.20027434842247E-2</v>
      </c>
      <c r="BG688" s="86">
        <v>1.6011521518129571E-2</v>
      </c>
      <c r="BH688" s="86">
        <v>1.6009338780955451E-2</v>
      </c>
      <c r="BI688" s="86">
        <v>1.198194501436212E-2</v>
      </c>
      <c r="BJ688" s="86">
        <v>6.2444246208741561E-3</v>
      </c>
      <c r="BK688" s="86">
        <v>1.700515796260493E-2</v>
      </c>
      <c r="BL688" s="86">
        <v>9.1132419367621065E-3</v>
      </c>
      <c r="BM688" s="86">
        <v>-1.5705983979896751E-4</v>
      </c>
      <c r="BN688" s="86">
        <v>1.103578748226397E-2</v>
      </c>
      <c r="BO688" s="86">
        <v>9.7458287852798531E-3</v>
      </c>
      <c r="BP688" s="86">
        <v>1.4979538259593859E-2</v>
      </c>
      <c r="BQ688" s="86">
        <v>6.2111801242235032E-3</v>
      </c>
    </row>
    <row r="689" spans="1:69" x14ac:dyDescent="0.25">
      <c r="A689" s="190">
        <v>710755</v>
      </c>
      <c r="B689" s="86" t="s">
        <v>2788</v>
      </c>
      <c r="E689" s="86" t="s">
        <v>2789</v>
      </c>
      <c r="F689" s="86" t="s">
        <v>3430</v>
      </c>
      <c r="G689" s="86" t="s">
        <v>110</v>
      </c>
      <c r="H689" s="86" t="s">
        <v>110</v>
      </c>
      <c r="J689" s="86">
        <v>0</v>
      </c>
      <c r="K689" s="86">
        <v>0</v>
      </c>
      <c r="L689" s="86" t="s">
        <v>2848</v>
      </c>
      <c r="M689" s="86">
        <v>-1.90756958293592E-3</v>
      </c>
      <c r="N689" s="86">
        <v>-1.6478751084128E-3</v>
      </c>
      <c r="O689" s="86">
        <v>2.7400928239914361E-2</v>
      </c>
      <c r="P689" s="86">
        <v>0.11931155192532091</v>
      </c>
      <c r="Q689" s="86">
        <v>0.11357260326980741</v>
      </c>
      <c r="R689" s="86">
        <v>0.1348713398402839</v>
      </c>
      <c r="T689" s="86">
        <v>0.11931155192532091</v>
      </c>
      <c r="U689" s="86">
        <v>1.6908929101156819E-2</v>
      </c>
      <c r="AC689" s="86">
        <v>-1.1602049695446211E-2</v>
      </c>
      <c r="AD689" s="86">
        <v>-4.126534466477795E-2</v>
      </c>
      <c r="AE689" s="86">
        <v>-1.8791012129648069E-2</v>
      </c>
      <c r="AK689" s="86">
        <v>-4.126534466477795E-2</v>
      </c>
      <c r="AL689" s="86">
        <v>0.57067851440316297</v>
      </c>
      <c r="AM689" s="86">
        <v>9.79298753517992E-2</v>
      </c>
      <c r="AN689" s="86">
        <v>0.49563269297391249</v>
      </c>
      <c r="AP689" s="86">
        <v>0.1083002996691122</v>
      </c>
      <c r="AQ689" s="86">
        <v>6.4462690633341008E-2</v>
      </c>
      <c r="AR689" s="86">
        <v>5.2666585370253234</v>
      </c>
      <c r="AS689" s="86">
        <v>1.5145514064668959</v>
      </c>
      <c r="AT689" s="86">
        <v>-5.9315441462466367E-3</v>
      </c>
      <c r="AU689" s="86">
        <v>8.1972023867749266E-2</v>
      </c>
      <c r="AV689" s="86">
        <v>2.909675116029975E-2</v>
      </c>
      <c r="AW689" s="86">
        <v>-1.6478751084128E-3</v>
      </c>
      <c r="BF689" s="86">
        <v>-8.8994363690301226E-3</v>
      </c>
      <c r="BG689" s="86">
        <v>2.574079616881186E-2</v>
      </c>
      <c r="BH689" s="86">
        <v>-8.4622118470965013E-3</v>
      </c>
      <c r="BI689" s="86">
        <v>-4.7086521483227228E-3</v>
      </c>
      <c r="BJ689" s="86">
        <v>1.951507983441747E-2</v>
      </c>
      <c r="BK689" s="86">
        <v>1.575792730085079E-2</v>
      </c>
      <c r="BL689" s="86">
        <v>7.8994955743789674E-3</v>
      </c>
      <c r="BM689" s="86">
        <v>-1.0103871576959359E-2</v>
      </c>
      <c r="BN689" s="86">
        <v>-1.204243524801674E-2</v>
      </c>
      <c r="BO689" s="86">
        <v>-2.902195994969659E-3</v>
      </c>
      <c r="BP689" s="86">
        <v>-1.4941302027748019E-2</v>
      </c>
      <c r="BQ689" s="86">
        <v>7.7413032827045036E-3</v>
      </c>
    </row>
    <row r="690" spans="1:69" x14ac:dyDescent="0.25">
      <c r="A690" s="190">
        <v>581776</v>
      </c>
      <c r="B690" s="86" t="s">
        <v>2788</v>
      </c>
      <c r="C690" s="86" t="s">
        <v>2790</v>
      </c>
      <c r="E690" s="86" t="s">
        <v>2791</v>
      </c>
      <c r="F690" s="86" t="s">
        <v>3431</v>
      </c>
      <c r="G690" s="86" t="s">
        <v>113</v>
      </c>
      <c r="H690" s="86" t="s">
        <v>2670</v>
      </c>
      <c r="J690" s="86">
        <v>0</v>
      </c>
      <c r="K690" s="86">
        <v>0</v>
      </c>
      <c r="L690" s="86" t="s">
        <v>2848</v>
      </c>
      <c r="M690" s="86">
        <v>-2.5440313111545492E-3</v>
      </c>
      <c r="N690" s="86">
        <v>8.8075210291935768E-3</v>
      </c>
      <c r="O690" s="86">
        <v>3.2617504051863921E-2</v>
      </c>
      <c r="P690" s="86">
        <v>3.2722115287205027E-2</v>
      </c>
      <c r="Q690" s="86">
        <v>2.4934647094309259E-2</v>
      </c>
      <c r="R690" s="86">
        <v>-5.2249907028634968E-2</v>
      </c>
      <c r="T690" s="86">
        <v>3.2722115287205027E-2</v>
      </c>
      <c r="U690" s="86">
        <v>7.3476885396468461E-3</v>
      </c>
      <c r="V690" s="86">
        <v>-6.1398467432950188E-2</v>
      </c>
      <c r="AC690" s="86">
        <v>-0.1770205692915022</v>
      </c>
      <c r="AD690" s="86">
        <v>-0.13648438215627001</v>
      </c>
      <c r="AE690" s="86">
        <v>-0.17234231566479111</v>
      </c>
      <c r="AF690" s="86">
        <v>-0.10233865119651921</v>
      </c>
      <c r="AK690" s="86">
        <v>-0.28190717911530089</v>
      </c>
      <c r="AL690" s="86">
        <v>0.37251119498465529</v>
      </c>
      <c r="AM690" s="86">
        <v>2.626030140316149E-2</v>
      </c>
      <c r="AN690" s="86">
        <v>0.1218660111233081</v>
      </c>
      <c r="AP690" s="86">
        <v>0.39490584271241691</v>
      </c>
      <c r="AQ690" s="86">
        <v>0.1950136753150282</v>
      </c>
      <c r="AR690" s="86">
        <v>0.94253702563545216</v>
      </c>
      <c r="AS690" s="86">
        <v>0.13313161127182019</v>
      </c>
      <c r="AT690" s="86">
        <v>-9.4823219531962377E-2</v>
      </c>
      <c r="AU690" s="86">
        <v>6.7375489647453879E-2</v>
      </c>
      <c r="AV690" s="86">
        <v>2.3602106969205838E-2</v>
      </c>
      <c r="AW690" s="86">
        <v>8.8075210291935768E-3</v>
      </c>
      <c r="BF690" s="86">
        <v>4.2861516481273558E-2</v>
      </c>
      <c r="BG690" s="86">
        <v>5.3429885507388253E-2</v>
      </c>
      <c r="BH690" s="86">
        <v>-1.133302368787736E-2</v>
      </c>
      <c r="BI690" s="86">
        <v>-1.973127877478165E-2</v>
      </c>
      <c r="BJ690" s="86">
        <v>-7.2845777820376156E-3</v>
      </c>
      <c r="BK690" s="86">
        <v>1.8634739789514129E-2</v>
      </c>
      <c r="BL690" s="86">
        <v>2.2559241706161082E-2</v>
      </c>
      <c r="BM690" s="86">
        <v>-8.6206896551724088E-2</v>
      </c>
      <c r="BN690" s="86">
        <v>-1.845455442613253E-2</v>
      </c>
      <c r="BO690" s="86">
        <v>-3.0665594208727161E-2</v>
      </c>
      <c r="BP690" s="86">
        <v>8.1941707291774968E-3</v>
      </c>
      <c r="BQ690" s="86">
        <v>5.8080293458324661E-3</v>
      </c>
    </row>
    <row r="691" spans="1:69" x14ac:dyDescent="0.25">
      <c r="A691" s="190">
        <v>766542</v>
      </c>
      <c r="B691" s="86" t="s">
        <v>2788</v>
      </c>
      <c r="E691" s="86" t="s">
        <v>2792</v>
      </c>
      <c r="F691" s="86" t="s">
        <v>3349</v>
      </c>
      <c r="G691" s="86" t="s">
        <v>113</v>
      </c>
      <c r="H691" s="86" t="s">
        <v>2674</v>
      </c>
      <c r="J691" s="86">
        <v>0</v>
      </c>
      <c r="K691" s="86">
        <v>0</v>
      </c>
      <c r="L691" s="86" t="s">
        <v>2848</v>
      </c>
      <c r="M691" s="86">
        <v>3.9560874295307968E-4</v>
      </c>
      <c r="N691" s="86">
        <v>1.139886011398872E-2</v>
      </c>
      <c r="O691" s="86">
        <v>5.1892678868552533E-2</v>
      </c>
      <c r="P691" s="86">
        <v>6.4961044430406512E-2</v>
      </c>
      <c r="Q691" s="86">
        <v>7.5034541396535426E-2</v>
      </c>
      <c r="R691" s="86">
        <v>1.089346392164714E-2</v>
      </c>
      <c r="T691" s="86">
        <v>6.4961044430406512E-2</v>
      </c>
      <c r="AC691" s="86">
        <v>-0.1937239833493436</v>
      </c>
      <c r="AD691" s="86">
        <v>-0.13259237593838349</v>
      </c>
      <c r="AK691" s="86">
        <v>-0.2635273471775374</v>
      </c>
      <c r="AL691" s="86">
        <v>0.50166774838971251</v>
      </c>
      <c r="AM691" s="86">
        <v>3.7239878226439149E-2</v>
      </c>
      <c r="AN691" s="86">
        <v>0.25204643281454658</v>
      </c>
      <c r="AP691" s="86">
        <v>0.42060564487255758</v>
      </c>
      <c r="AQ691" s="86">
        <v>0.22703469007232341</v>
      </c>
      <c r="AR691" s="86">
        <v>1.192019027593398</v>
      </c>
      <c r="AS691" s="86">
        <v>0.16271549350559081</v>
      </c>
      <c r="AT691" s="86">
        <v>-0.10612760581174981</v>
      </c>
      <c r="AU691" s="86">
        <v>8.9045936395759639E-2</v>
      </c>
      <c r="AV691" s="86">
        <v>4.0037437603993357E-2</v>
      </c>
      <c r="AW691" s="86">
        <v>1.139886011398872E-2</v>
      </c>
      <c r="BI691" s="86">
        <v>6.9979006298104274E-4</v>
      </c>
      <c r="BJ691" s="86">
        <v>-2.997002997002784E-4</v>
      </c>
      <c r="BK691" s="86">
        <v>-5.8958728889776379E-3</v>
      </c>
      <c r="BL691" s="86">
        <v>2.6839565741857641E-2</v>
      </c>
      <c r="BM691" s="86">
        <v>-8.2721488007831634E-2</v>
      </c>
      <c r="BN691" s="86">
        <v>-2.274615704196092E-2</v>
      </c>
      <c r="BO691" s="86">
        <v>-3.2096928472738928E-2</v>
      </c>
      <c r="BP691" s="86">
        <v>1.130998133304062E-2</v>
      </c>
      <c r="BQ691" s="86">
        <v>2.0631850419084549E-2</v>
      </c>
    </row>
    <row r="692" spans="1:69" x14ac:dyDescent="0.25">
      <c r="A692" s="190">
        <v>382195</v>
      </c>
      <c r="E692" s="86" t="s">
        <v>2793</v>
      </c>
      <c r="F692" s="86" t="s">
        <v>3033</v>
      </c>
      <c r="G692" s="86" t="s">
        <v>474</v>
      </c>
      <c r="H692" s="86" t="s">
        <v>2794</v>
      </c>
      <c r="I692" s="86" t="s">
        <v>2795</v>
      </c>
      <c r="J692" s="86">
        <v>0</v>
      </c>
      <c r="K692" s="86">
        <v>0</v>
      </c>
      <c r="L692" s="86" t="s">
        <v>2848</v>
      </c>
      <c r="U692" s="86">
        <v>0.1131939437635183</v>
      </c>
      <c r="V692" s="86">
        <v>4.6792452830188618E-2</v>
      </c>
      <c r="W692" s="86">
        <v>7.3743922204213996E-2</v>
      </c>
      <c r="X692" s="86">
        <v>7.8671328671328755E-2</v>
      </c>
      <c r="Y692" s="86">
        <v>0.1128404669260699</v>
      </c>
      <c r="AC692" s="86">
        <v>-2.592352559948156E-3</v>
      </c>
      <c r="AD692" s="86">
        <v>-2.122015915119365E-2</v>
      </c>
      <c r="AE692" s="86">
        <v>-1.760821716801176E-2</v>
      </c>
      <c r="AF692" s="86">
        <v>-3.4846029173419717E-2</v>
      </c>
      <c r="AG692" s="86">
        <v>-6.1403508771929793E-2</v>
      </c>
      <c r="AH692" s="86">
        <v>-8.0500894454383892E-3</v>
      </c>
      <c r="AI692" s="86">
        <v>-2.9821073558649238E-3</v>
      </c>
      <c r="AK692" s="86">
        <v>-6.1403508771929793E-2</v>
      </c>
      <c r="AL692" s="86">
        <v>0.20830609086615251</v>
      </c>
      <c r="AM692" s="86">
        <v>8.5542891112929897E-2</v>
      </c>
      <c r="AP692" s="86">
        <v>5.7029756140069443E-2</v>
      </c>
      <c r="AQ692" s="86">
        <v>4.6772102180953068E-2</v>
      </c>
      <c r="AR692" s="86">
        <v>3.647363908883567</v>
      </c>
      <c r="AS692" s="86">
        <v>1.822562394024956</v>
      </c>
      <c r="AT692" s="86">
        <v>-3.2383419689120401E-3</v>
      </c>
      <c r="AU692" s="86">
        <v>6.4977257959715207E-3</v>
      </c>
      <c r="BF692" s="86">
        <v>-1.44196106705119E-3</v>
      </c>
      <c r="BG692" s="86">
        <v>0</v>
      </c>
      <c r="BH692" s="86">
        <v>3.5379061371841207E-2</v>
      </c>
      <c r="BI692" s="86">
        <v>8.3682008368199945E-3</v>
      </c>
      <c r="BJ692" s="86">
        <v>6.2240663900414717E-3</v>
      </c>
      <c r="BK692" s="86">
        <v>9.6219931271477321E-3</v>
      </c>
      <c r="BL692" s="86">
        <v>6.8073519400952964E-3</v>
      </c>
      <c r="BM692" s="86">
        <v>8.113590263691739E-3</v>
      </c>
      <c r="BN692" s="86">
        <v>-2.0093770931012278E-3</v>
      </c>
      <c r="BO692" s="86">
        <v>1.3422818791946289E-2</v>
      </c>
      <c r="BP692" s="86">
        <v>-1.059602649006619E-2</v>
      </c>
      <c r="BQ692" s="86">
        <v>2.0489094514210219E-2</v>
      </c>
    </row>
    <row r="693" spans="1:69" x14ac:dyDescent="0.25">
      <c r="A693" s="190">
        <v>445116</v>
      </c>
      <c r="E693" s="86" t="s">
        <v>2796</v>
      </c>
      <c r="F693" s="86" t="s">
        <v>2859</v>
      </c>
      <c r="G693" s="86" t="s">
        <v>474</v>
      </c>
      <c r="H693" s="86" t="s">
        <v>2794</v>
      </c>
      <c r="I693" s="86" t="s">
        <v>2795</v>
      </c>
      <c r="J693" s="86">
        <v>0</v>
      </c>
      <c r="K693" s="86">
        <v>0</v>
      </c>
      <c r="L693" s="86" t="s">
        <v>2848</v>
      </c>
      <c r="U693" s="86">
        <v>8.5619285120531963E-2</v>
      </c>
      <c r="V693" s="86">
        <v>4.6997389033942572E-2</v>
      </c>
      <c r="W693" s="86">
        <v>7.5842696629213391E-2</v>
      </c>
      <c r="X693" s="86">
        <v>5.0147492625368877E-2</v>
      </c>
      <c r="AC693" s="86">
        <v>-2.2953328232592899E-3</v>
      </c>
      <c r="AD693" s="86">
        <v>-1.7200938232994539E-2</v>
      </c>
      <c r="AE693" s="86">
        <v>-1.4418999151823691E-2</v>
      </c>
      <c r="AF693" s="86">
        <v>-1.5858208955223999E-2</v>
      </c>
      <c r="AG693" s="86">
        <v>-3.0669144981412769E-2</v>
      </c>
      <c r="AH693" s="86">
        <v>0</v>
      </c>
      <c r="AK693" s="86">
        <v>-3.0669144981412769E-2</v>
      </c>
      <c r="AL693" s="86">
        <v>0.1397817106187125</v>
      </c>
      <c r="AM693" s="86">
        <v>6.8617774309261526E-2</v>
      </c>
      <c r="AP693" s="86">
        <v>3.498798452841758E-2</v>
      </c>
      <c r="AQ693" s="86">
        <v>3.1308924631428793E-2</v>
      </c>
      <c r="AR693" s="86">
        <v>3.9866227194936048</v>
      </c>
      <c r="AS693" s="86">
        <v>2.1821240596761919</v>
      </c>
      <c r="AT693" s="86">
        <v>-7.6569678407356623E-4</v>
      </c>
      <c r="AU693" s="86">
        <v>8.4291187739464757E-3</v>
      </c>
      <c r="BF693" s="86">
        <v>4.1562759767248547E-3</v>
      </c>
      <c r="BG693" s="86">
        <v>-8.2781456953628929E-4</v>
      </c>
      <c r="BH693" s="86">
        <v>2.1541010770505409E-2</v>
      </c>
      <c r="BI693" s="86">
        <v>7.2992700729925808E-3</v>
      </c>
      <c r="BJ693" s="86">
        <v>4.0257648953301306E-3</v>
      </c>
      <c r="BK693" s="86">
        <v>7.2173215717721284E-3</v>
      </c>
      <c r="BL693" s="86">
        <v>7.1656050955413164E-3</v>
      </c>
      <c r="BM693" s="86">
        <v>6.3241106719367224E-3</v>
      </c>
      <c r="BN693" s="86">
        <v>-4.7206923682140411E-3</v>
      </c>
      <c r="BO693" s="86">
        <v>1.3438735177865761E-2</v>
      </c>
      <c r="BP693" s="86">
        <v>-6.2402496099843718E-3</v>
      </c>
      <c r="BQ693" s="86">
        <v>1.6342412451362032E-2</v>
      </c>
    </row>
    <row r="694" spans="1:69" x14ac:dyDescent="0.25">
      <c r="A694" s="190">
        <v>764237</v>
      </c>
      <c r="E694" s="86" t="s">
        <v>2797</v>
      </c>
      <c r="F694" s="86" t="s">
        <v>3432</v>
      </c>
      <c r="G694" s="86" t="s">
        <v>474</v>
      </c>
      <c r="H694" s="86" t="s">
        <v>2794</v>
      </c>
      <c r="I694" s="86" t="s">
        <v>2795</v>
      </c>
      <c r="J694" s="86">
        <v>0</v>
      </c>
      <c r="K694" s="86">
        <v>0</v>
      </c>
      <c r="L694" s="86" t="s">
        <v>2848</v>
      </c>
      <c r="M694" s="86">
        <v>6.342934387022936E-3</v>
      </c>
      <c r="N694" s="86">
        <v>4.5671579821464636E-3</v>
      </c>
      <c r="O694" s="86">
        <v>-2.961488590876971E-3</v>
      </c>
      <c r="P694" s="86">
        <v>-3.6862518387179577E-2</v>
      </c>
      <c r="Q694" s="86">
        <v>-6.2424691877473022E-2</v>
      </c>
      <c r="R694" s="86">
        <v>-4.0785060329913803E-2</v>
      </c>
      <c r="T694" s="86">
        <v>-3.6862518387179577E-2</v>
      </c>
      <c r="AC694" s="86">
        <v>-4.2741817295887663E-2</v>
      </c>
      <c r="AD694" s="86">
        <v>-4.2855945862226838E-2</v>
      </c>
      <c r="AK694" s="86">
        <v>-8.3949136678285477E-2</v>
      </c>
      <c r="AL694" s="86">
        <v>-0.13499919621629211</v>
      </c>
      <c r="AM694" s="86">
        <v>-2.8666951156466221E-2</v>
      </c>
      <c r="AN694" s="86">
        <v>-0.12553209927943759</v>
      </c>
      <c r="AP694" s="86">
        <v>0.1075559361255367</v>
      </c>
      <c r="AQ694" s="86">
        <v>6.8810265594058423E-2</v>
      </c>
      <c r="AR694" s="86">
        <v>-1.2579223209661701</v>
      </c>
      <c r="AS694" s="86">
        <v>-0.42093672353735911</v>
      </c>
      <c r="AT694" s="86">
        <v>-1.261680857391512E-2</v>
      </c>
      <c r="AU694" s="86">
        <v>-2.5901139647504071E-2</v>
      </c>
      <c r="AV694" s="86">
        <v>-7.4944183802962971E-3</v>
      </c>
      <c r="AW694" s="86">
        <v>4.5671579821464636E-3</v>
      </c>
      <c r="BI694" s="86">
        <v>2.4882201822060471E-2</v>
      </c>
      <c r="BJ694" s="86">
        <v>1.7123663353522559E-2</v>
      </c>
      <c r="BK694" s="86">
        <v>-1.1535282040532221E-2</v>
      </c>
      <c r="BL694" s="86">
        <v>2.244042244821887E-2</v>
      </c>
      <c r="BM694" s="86">
        <v>-2.83267965340912E-2</v>
      </c>
      <c r="BN694" s="86">
        <v>9.2129171663835052E-4</v>
      </c>
      <c r="BO694" s="86">
        <v>-1.0386508971518601E-2</v>
      </c>
      <c r="BP694" s="86">
        <v>-4.5558059443928661E-4</v>
      </c>
      <c r="BQ694" s="86">
        <v>-1.8165684277267391E-2</v>
      </c>
    </row>
    <row r="695" spans="1:69" x14ac:dyDescent="0.25">
      <c r="A695" s="190">
        <v>862574</v>
      </c>
      <c r="B695" s="86" t="s">
        <v>2806</v>
      </c>
      <c r="E695" s="86" t="s">
        <v>2807</v>
      </c>
      <c r="F695" s="86" t="s">
        <v>3433</v>
      </c>
      <c r="G695" s="86" t="s">
        <v>111</v>
      </c>
      <c r="H695" s="86" t="s">
        <v>2808</v>
      </c>
      <c r="J695" s="86">
        <v>0</v>
      </c>
      <c r="K695" s="86">
        <v>0</v>
      </c>
      <c r="L695" s="86" t="s">
        <v>2848</v>
      </c>
      <c r="M695" s="86">
        <v>6.0317151473878727E-3</v>
      </c>
      <c r="N695" s="86">
        <v>2.715019877824076E-3</v>
      </c>
      <c r="O695" s="86">
        <v>1.8215833005120089E-2</v>
      </c>
      <c r="P695" s="86">
        <v>1.4818449460255231E-2</v>
      </c>
      <c r="Q695" s="86">
        <v>2.7217641799940569E-2</v>
      </c>
      <c r="R695" s="86">
        <v>2.895522388059724E-2</v>
      </c>
      <c r="T695" s="86">
        <v>1.4818449460255231E-2</v>
      </c>
      <c r="U695" s="86">
        <v>1.0010902963623719E-2</v>
      </c>
      <c r="AC695" s="86">
        <v>-1.7992802878848371E-2</v>
      </c>
      <c r="AD695" s="86">
        <v>-4.2151589242053707E-2</v>
      </c>
      <c r="AE695" s="86">
        <v>-4.5955184200531712E-2</v>
      </c>
      <c r="AK695" s="86">
        <v>-7.0072161033042035E-2</v>
      </c>
      <c r="AL695" s="86">
        <v>0.14978582021949841</v>
      </c>
      <c r="AM695" s="86">
        <v>1.786534507721527E-2</v>
      </c>
      <c r="AN695" s="86">
        <v>5.3939181945155117E-2</v>
      </c>
      <c r="AP695" s="86">
        <v>5.5289435679671463E-2</v>
      </c>
      <c r="AQ695" s="86">
        <v>5.3496195447026933E-2</v>
      </c>
      <c r="AR695" s="86">
        <v>2.7037353844077878</v>
      </c>
      <c r="AS695" s="86">
        <v>0.32838837121003878</v>
      </c>
      <c r="AT695" s="86">
        <v>-1.952894995093224E-2</v>
      </c>
      <c r="AU695" s="86">
        <v>8.0072064858374148E-3</v>
      </c>
      <c r="AV695" s="86">
        <v>1.545884206380466E-2</v>
      </c>
      <c r="AW695" s="86">
        <v>2.715019877824076E-3</v>
      </c>
      <c r="BF695" s="86">
        <v>1.348002775299828E-2</v>
      </c>
      <c r="BG695" s="86">
        <v>-2.4841075794621029E-2</v>
      </c>
      <c r="BH695" s="86">
        <v>4.312506268177696E-3</v>
      </c>
      <c r="BI695" s="86">
        <v>-7.6892350709008017E-3</v>
      </c>
      <c r="BJ695" s="86">
        <v>-8.0507195330581371E-4</v>
      </c>
      <c r="BK695" s="86">
        <v>-8.2586363178567268E-3</v>
      </c>
      <c r="BL695" s="86">
        <v>1.208489895399611E-2</v>
      </c>
      <c r="BM695" s="86">
        <v>1.0937186433875199E-2</v>
      </c>
      <c r="BN695" s="86">
        <v>-2.2241647241647341E-2</v>
      </c>
      <c r="BO695" s="86">
        <v>9.3374391576439564E-3</v>
      </c>
      <c r="BP695" s="86">
        <v>5.9049306170653182E-3</v>
      </c>
      <c r="BQ695" s="86">
        <v>-2.837851061747831E-3</v>
      </c>
    </row>
    <row r="696" spans="1:69" x14ac:dyDescent="0.25">
      <c r="A696" s="190">
        <v>710003</v>
      </c>
      <c r="B696" s="86" t="s">
        <v>2809</v>
      </c>
      <c r="C696" s="86" t="s">
        <v>2810</v>
      </c>
      <c r="E696" s="86" t="s">
        <v>2811</v>
      </c>
      <c r="F696" s="86" t="s">
        <v>3434</v>
      </c>
      <c r="G696" s="86" t="s">
        <v>111</v>
      </c>
      <c r="H696" s="86" t="s">
        <v>2812</v>
      </c>
      <c r="J696" s="86">
        <v>0</v>
      </c>
      <c r="K696" s="86">
        <v>0</v>
      </c>
      <c r="L696" s="86" t="s">
        <v>2848</v>
      </c>
      <c r="M696" s="86">
        <v>4.588806910203358E-3</v>
      </c>
      <c r="N696" s="86">
        <v>4.4802867383508799E-4</v>
      </c>
      <c r="O696" s="86">
        <v>5.9464816650147689E-3</v>
      </c>
      <c r="P696" s="86">
        <v>3.9564787339267937E-3</v>
      </c>
      <c r="Q696" s="86">
        <v>-9.8425196850382424E-4</v>
      </c>
      <c r="R696" s="86">
        <v>2.7895415208985419E-2</v>
      </c>
      <c r="T696" s="86">
        <v>3.9564787339267937E-3</v>
      </c>
      <c r="U696" s="86">
        <v>7.4388947927736648E-2</v>
      </c>
      <c r="AC696" s="86">
        <v>-8.5752568110762234E-3</v>
      </c>
      <c r="AD696" s="86">
        <v>-3.9495488860246883E-2</v>
      </c>
      <c r="AE696" s="86">
        <v>-2.8800000000000051E-2</v>
      </c>
      <c r="AK696" s="86">
        <v>-3.9495488860246883E-2</v>
      </c>
      <c r="AL696" s="86">
        <v>9.1600097218682563E-3</v>
      </c>
      <c r="AM696" s="86">
        <v>7.6370795309001371E-2</v>
      </c>
      <c r="AN696" s="86">
        <v>1.420230958725233E-2</v>
      </c>
      <c r="AP696" s="86">
        <v>1.7452706929546181E-2</v>
      </c>
      <c r="AQ696" s="86">
        <v>6.4087645716955591E-2</v>
      </c>
      <c r="AR696" s="86">
        <v>0.50778330084905055</v>
      </c>
      <c r="AS696" s="86">
        <v>1.1870147181961881</v>
      </c>
      <c r="AT696" s="86">
        <v>3.1471989928961719E-3</v>
      </c>
      <c r="AU696" s="86">
        <v>-2.8684116170669678E-3</v>
      </c>
      <c r="AV696" s="86">
        <v>5.4959906297864514E-3</v>
      </c>
      <c r="AW696" s="86">
        <v>4.4802867383508799E-4</v>
      </c>
      <c r="BF696" s="86">
        <v>1.7679451260747658E-2</v>
      </c>
      <c r="BG696" s="86">
        <v>-5.1262578317826657E-3</v>
      </c>
      <c r="BH696" s="86">
        <v>1.8606870229007422E-2</v>
      </c>
      <c r="BI696" s="86">
        <v>-1.1428571428571449E-2</v>
      </c>
      <c r="BJ696" s="86">
        <v>-9.0021794750306805E-3</v>
      </c>
      <c r="BK696" s="86">
        <v>1.243067508127749E-2</v>
      </c>
      <c r="BL696" s="86">
        <v>7.3668303740084262E-3</v>
      </c>
      <c r="BM696" s="86">
        <v>4.9784361522595022E-2</v>
      </c>
      <c r="BN696" s="86">
        <v>1.3236627379872971E-2</v>
      </c>
      <c r="BO696" s="86">
        <v>6.9792412312097429E-3</v>
      </c>
      <c r="BP696" s="86">
        <v>7.9971565665548638E-4</v>
      </c>
      <c r="BQ696" s="86">
        <v>-1.2432288429091609E-2</v>
      </c>
    </row>
    <row r="697" spans="1:69" x14ac:dyDescent="0.25">
      <c r="A697" s="190">
        <v>616641</v>
      </c>
      <c r="B697" s="86" t="s">
        <v>2813</v>
      </c>
      <c r="E697" s="86" t="s">
        <v>2814</v>
      </c>
      <c r="F697" s="86" t="s">
        <v>3435</v>
      </c>
      <c r="G697" s="86" t="s">
        <v>113</v>
      </c>
      <c r="H697" s="86" t="s">
        <v>2670</v>
      </c>
      <c r="J697" s="86">
        <v>0</v>
      </c>
      <c r="K697" s="86">
        <v>0</v>
      </c>
      <c r="L697" s="86" t="s">
        <v>2848</v>
      </c>
      <c r="M697" s="86">
        <v>1.3983220135835861E-3</v>
      </c>
      <c r="N697" s="86">
        <v>1.7764693939701589E-2</v>
      </c>
      <c r="O697" s="86">
        <v>1.952410006101268E-2</v>
      </c>
      <c r="P697" s="86">
        <v>-2.8017450315075298E-2</v>
      </c>
      <c r="Q697" s="86">
        <v>-9.288537549407172E-3</v>
      </c>
      <c r="T697" s="86">
        <v>-2.8017450315075298E-2</v>
      </c>
      <c r="AC697" s="86">
        <v>-0.147597479322568</v>
      </c>
      <c r="AD697" s="86">
        <v>-6.8999313927276304E-2</v>
      </c>
      <c r="AK697" s="86">
        <v>-0.18013069419452599</v>
      </c>
      <c r="AL697" s="86">
        <v>-4.8704783707625987E-3</v>
      </c>
      <c r="AM697" s="86">
        <v>8.768710770783894E-3</v>
      </c>
      <c r="AN697" s="86">
        <v>-9.6510520473269801E-2</v>
      </c>
      <c r="AP697" s="86">
        <v>0.31029220818293862</v>
      </c>
      <c r="AQ697" s="86">
        <v>0.22222671769737129</v>
      </c>
      <c r="AR697" s="86">
        <v>-1.6656218953934321E-2</v>
      </c>
      <c r="AS697" s="86">
        <v>3.8118252702122768E-2</v>
      </c>
      <c r="AT697" s="86">
        <v>-6.6892874454677731E-2</v>
      </c>
      <c r="AU697" s="86">
        <v>-6.233766233766258E-3</v>
      </c>
      <c r="AV697" s="86">
        <v>1.7286963595688489E-3</v>
      </c>
      <c r="AW697" s="86">
        <v>1.7764693939701589E-2</v>
      </c>
      <c r="BM697" s="86">
        <v>-6.2937752786820678E-2</v>
      </c>
      <c r="BN697" s="86">
        <v>1.647247890719172E-2</v>
      </c>
      <c r="BO697" s="86">
        <v>-1.926877470355726E-2</v>
      </c>
      <c r="BP697" s="86">
        <v>5.8740554156171187E-2</v>
      </c>
      <c r="BQ697" s="86">
        <v>-2.31082488872052E-2</v>
      </c>
    </row>
    <row r="698" spans="1:69" x14ac:dyDescent="0.25">
      <c r="A698" s="190">
        <v>590815</v>
      </c>
      <c r="B698" s="86" t="s">
        <v>2813</v>
      </c>
      <c r="C698" s="86" t="s">
        <v>2815</v>
      </c>
      <c r="E698" s="86" t="s">
        <v>2816</v>
      </c>
      <c r="F698" s="86" t="s">
        <v>3436</v>
      </c>
      <c r="G698" s="86" t="s">
        <v>113</v>
      </c>
      <c r="H698" s="86" t="s">
        <v>2674</v>
      </c>
      <c r="J698" s="86">
        <v>0</v>
      </c>
      <c r="K698" s="86">
        <v>0</v>
      </c>
      <c r="L698" s="86" t="s">
        <v>2848</v>
      </c>
      <c r="M698" s="86">
        <v>-4.4368600682593851E-3</v>
      </c>
      <c r="N698" s="86">
        <v>1.874272409778821E-2</v>
      </c>
      <c r="O698" s="86">
        <v>4.439670605084145E-2</v>
      </c>
      <c r="P698" s="86">
        <v>-6.5862510674636998E-2</v>
      </c>
      <c r="Q698" s="86">
        <v>-4.7976501305483032E-2</v>
      </c>
      <c r="T698" s="86">
        <v>-6.5862510674636998E-2</v>
      </c>
      <c r="AC698" s="86">
        <v>-0.21499783268313821</v>
      </c>
      <c r="AD698" s="86">
        <v>-7.6360165447025091E-2</v>
      </c>
      <c r="AK698" s="86">
        <v>-0.24399916510123151</v>
      </c>
      <c r="AL698" s="86">
        <v>-0.13076990291188009</v>
      </c>
      <c r="AM698" s="86">
        <v>-2.1466788690301161E-2</v>
      </c>
      <c r="AN698" s="86">
        <v>-0.21598514396879431</v>
      </c>
      <c r="AP698" s="86">
        <v>0.39153996054657719</v>
      </c>
      <c r="AQ698" s="86">
        <v>0.24159696033855729</v>
      </c>
      <c r="AR698" s="86">
        <v>-0.33474927901955642</v>
      </c>
      <c r="AS698" s="86">
        <v>-9.0086420161221994E-2</v>
      </c>
      <c r="AT698" s="86">
        <v>-9.3616567036720721E-2</v>
      </c>
      <c r="AU698" s="86">
        <v>-4.145565893298786E-2</v>
      </c>
      <c r="AV698" s="86">
        <v>2.5182002625611769E-2</v>
      </c>
      <c r="AW698" s="86">
        <v>1.874272409778821E-2</v>
      </c>
      <c r="BK698" s="86">
        <v>1.8684440559440629E-2</v>
      </c>
      <c r="BL698" s="86">
        <v>2.896063498873724E-3</v>
      </c>
      <c r="BM698" s="86">
        <v>-6.8556149732620364E-2</v>
      </c>
      <c r="BN698" s="86">
        <v>6.6805388237871632E-3</v>
      </c>
      <c r="BO698" s="86">
        <v>-2.023498694516979E-2</v>
      </c>
      <c r="BP698" s="86">
        <v>5.8627581612258561E-2</v>
      </c>
      <c r="BQ698" s="86">
        <v>-2.2333542058025509E-2</v>
      </c>
    </row>
    <row r="699" spans="1:69" x14ac:dyDescent="0.25">
      <c r="A699" s="190">
        <v>852898</v>
      </c>
      <c r="B699" s="86" t="s">
        <v>2817</v>
      </c>
      <c r="E699" s="86" t="s">
        <v>2818</v>
      </c>
      <c r="F699" s="86" t="s">
        <v>3437</v>
      </c>
      <c r="G699" s="86" t="s">
        <v>113</v>
      </c>
      <c r="H699" s="86" t="s">
        <v>2670</v>
      </c>
      <c r="J699" s="86">
        <v>0</v>
      </c>
      <c r="K699" s="86">
        <v>0</v>
      </c>
      <c r="L699" s="86" t="s">
        <v>2848</v>
      </c>
      <c r="M699" s="86">
        <v>2.589052997393582E-2</v>
      </c>
      <c r="N699" s="86">
        <v>2.269184133033075E-2</v>
      </c>
      <c r="O699" s="86">
        <v>3.9711191335740192E-2</v>
      </c>
      <c r="AC699" s="86">
        <v>-4.4906225235536524E-3</v>
      </c>
      <c r="AK699" s="86">
        <v>-4.4906225235536524E-3</v>
      </c>
      <c r="AL699" s="86">
        <v>1.1622881961162219</v>
      </c>
      <c r="AM699" s="86">
        <v>1.1622881961162219</v>
      </c>
      <c r="AP699" s="86">
        <v>0.18354805199835569</v>
      </c>
      <c r="AQ699" s="86">
        <v>0.18354805199835569</v>
      </c>
      <c r="AR699" s="86">
        <v>6.3307148557381563</v>
      </c>
      <c r="AS699" s="86">
        <v>6.3307148557381563</v>
      </c>
      <c r="AU699" s="86">
        <v>0.1104779044191162</v>
      </c>
      <c r="AV699" s="86">
        <v>1.6641718763758199E-2</v>
      </c>
      <c r="AW699" s="86">
        <v>2.269184133033075E-2</v>
      </c>
    </row>
    <row r="700" spans="1:69" x14ac:dyDescent="0.25">
      <c r="A700" s="190">
        <v>801787</v>
      </c>
      <c r="B700" s="86" t="s">
        <v>2817</v>
      </c>
      <c r="E700" s="86" t="s">
        <v>2819</v>
      </c>
      <c r="F700" s="86" t="s">
        <v>3438</v>
      </c>
      <c r="G700" s="86" t="s">
        <v>111</v>
      </c>
      <c r="H700" s="86" t="s">
        <v>1204</v>
      </c>
      <c r="J700" s="86">
        <v>0</v>
      </c>
      <c r="K700" s="86">
        <v>0</v>
      </c>
      <c r="L700" s="86" t="s">
        <v>2848</v>
      </c>
      <c r="M700" s="86">
        <v>-5.3456878118329776E-4</v>
      </c>
      <c r="N700" s="86">
        <v>-1.7796760989500231E-3</v>
      </c>
      <c r="O700" s="86">
        <v>2.9503799731782632E-3</v>
      </c>
      <c r="P700" s="86">
        <v>4.958832335329344E-2</v>
      </c>
      <c r="Q700" s="86">
        <v>0.1209032773780976</v>
      </c>
      <c r="T700" s="86">
        <v>4.958832335329344E-2</v>
      </c>
      <c r="AC700" s="86">
        <v>-4.0998217468807118E-3</v>
      </c>
      <c r="AD700" s="86">
        <v>-2.5888678681668852E-2</v>
      </c>
      <c r="AK700" s="86">
        <v>-2.5888678681668852E-2</v>
      </c>
      <c r="AL700" s="86">
        <v>0.1934776344394353</v>
      </c>
      <c r="AM700" s="86">
        <v>0.20889531174690321</v>
      </c>
      <c r="AN700" s="86">
        <v>0.18868784921575271</v>
      </c>
      <c r="AP700" s="86">
        <v>4.1763369017875689E-2</v>
      </c>
      <c r="AQ700" s="86">
        <v>9.417385120867712E-2</v>
      </c>
      <c r="AR700" s="86">
        <v>4.6255803205990809</v>
      </c>
      <c r="AS700" s="86">
        <v>2.215025641207407</v>
      </c>
      <c r="AT700" s="86">
        <v>3.8828592814371447E-2</v>
      </c>
      <c r="AU700" s="86">
        <v>9.6370350355758916E-3</v>
      </c>
      <c r="AV700" s="86">
        <v>4.7384890478316946E-3</v>
      </c>
      <c r="AW700" s="86">
        <v>-1.7796760989500231E-3</v>
      </c>
      <c r="BN700" s="86">
        <v>6.9993000699919428E-4</v>
      </c>
      <c r="BO700" s="86">
        <v>-1.0591526778577109E-2</v>
      </c>
      <c r="BP700" s="86">
        <v>4.6152292466168587E-2</v>
      </c>
      <c r="BQ700" s="86">
        <v>-1.32939438700147E-2</v>
      </c>
    </row>
    <row r="701" spans="1:69" x14ac:dyDescent="0.25">
      <c r="A701" s="190">
        <v>796949</v>
      </c>
      <c r="B701" s="86" t="s">
        <v>2817</v>
      </c>
      <c r="E701" s="86" t="s">
        <v>2820</v>
      </c>
      <c r="F701" s="86" t="s">
        <v>3439</v>
      </c>
      <c r="G701" s="86" t="s">
        <v>110</v>
      </c>
      <c r="H701" s="86" t="s">
        <v>2821</v>
      </c>
      <c r="J701" s="86">
        <v>0</v>
      </c>
      <c r="K701" s="86">
        <v>0</v>
      </c>
      <c r="L701" s="86" t="s">
        <v>2848</v>
      </c>
      <c r="M701" s="86">
        <v>4.1631193597820422E-2</v>
      </c>
      <c r="N701" s="86">
        <v>2.0475020475019261E-3</v>
      </c>
      <c r="O701" s="86">
        <v>2.2651287194918272E-2</v>
      </c>
      <c r="P701" s="86">
        <v>0.15152941176470591</v>
      </c>
      <c r="Q701" s="86">
        <v>0.1815548044422983</v>
      </c>
      <c r="T701" s="86">
        <v>0.15152941176470591</v>
      </c>
      <c r="AC701" s="86">
        <v>-9.1121307252676462E-2</v>
      </c>
      <c r="AD701" s="86">
        <v>-4.8876555366574148E-2</v>
      </c>
      <c r="AK701" s="86">
        <v>-9.1121307252676462E-2</v>
      </c>
      <c r="AL701" s="86">
        <v>0.52320899694899858</v>
      </c>
      <c r="AM701" s="86">
        <v>0.37502932314558518</v>
      </c>
      <c r="AN701" s="86">
        <v>0.65515782130269717</v>
      </c>
      <c r="AP701" s="86">
        <v>0.28535030644453668</v>
      </c>
      <c r="AQ701" s="86">
        <v>0.20885383394144399</v>
      </c>
      <c r="AR701" s="86">
        <v>1.832523633410585</v>
      </c>
      <c r="AS701" s="86">
        <v>1.7942285256885251</v>
      </c>
      <c r="AT701" s="86">
        <v>0.1148235294117648</v>
      </c>
      <c r="AU701" s="86">
        <v>2.3385394681300079E-2</v>
      </c>
      <c r="AV701" s="86">
        <v>2.0561685055165761E-2</v>
      </c>
      <c r="AW701" s="86">
        <v>2.0475020475019261E-3</v>
      </c>
      <c r="BM701" s="86">
        <v>1.9200000000000109E-2</v>
      </c>
      <c r="BN701" s="86">
        <v>-1.145584725536997E-2</v>
      </c>
      <c r="BO701" s="86">
        <v>5.697730564944381E-3</v>
      </c>
      <c r="BP701" s="86">
        <v>5.8574995198770194E-3</v>
      </c>
      <c r="BQ701" s="86">
        <v>-2.3616982172394829E-2</v>
      </c>
    </row>
    <row r="702" spans="1:69" x14ac:dyDescent="0.25">
      <c r="A702" s="190">
        <v>740779</v>
      </c>
      <c r="B702" s="86" t="s">
        <v>2817</v>
      </c>
      <c r="E702" s="86" t="s">
        <v>2822</v>
      </c>
      <c r="F702" s="86" t="s">
        <v>3399</v>
      </c>
      <c r="G702" s="86" t="s">
        <v>113</v>
      </c>
      <c r="H702" s="86" t="s">
        <v>2823</v>
      </c>
      <c r="J702" s="86">
        <v>0</v>
      </c>
      <c r="K702" s="86">
        <v>0</v>
      </c>
      <c r="L702" s="86" t="s">
        <v>2848</v>
      </c>
      <c r="M702" s="86">
        <v>2.4477837633493978E-2</v>
      </c>
      <c r="N702" s="86">
        <v>1.7935956427833629E-2</v>
      </c>
      <c r="O702" s="86">
        <v>2.2834497074919691E-2</v>
      </c>
      <c r="P702" s="86">
        <v>0.1179867986798679</v>
      </c>
      <c r="Q702" s="86">
        <v>4.6635126001737907E-2</v>
      </c>
      <c r="R702" s="86">
        <v>-1.1850501367365429E-2</v>
      </c>
      <c r="T702" s="86">
        <v>0.1179867986798679</v>
      </c>
      <c r="U702" s="86">
        <v>-3.059388122375517E-2</v>
      </c>
      <c r="AC702" s="86">
        <v>-5.5360099337748332E-2</v>
      </c>
      <c r="AD702" s="86">
        <v>-0.15535793686082711</v>
      </c>
      <c r="AK702" s="86">
        <v>-0.18817252112049801</v>
      </c>
      <c r="AL702" s="86">
        <v>0.71114116792228255</v>
      </c>
      <c r="AM702" s="86">
        <v>7.4694474082323437E-2</v>
      </c>
      <c r="AN702" s="86">
        <v>0.48932035902881688</v>
      </c>
      <c r="AP702" s="86">
        <v>0.2360254647130858</v>
      </c>
      <c r="AQ702" s="86">
        <v>0.15520090430915509</v>
      </c>
      <c r="AR702" s="86">
        <v>3.0117231299510689</v>
      </c>
      <c r="AS702" s="86">
        <v>0.47935711344629489</v>
      </c>
      <c r="AT702" s="86">
        <v>-3.3003300330032288E-3</v>
      </c>
      <c r="AU702" s="86">
        <v>8.4644039735099375E-2</v>
      </c>
      <c r="AV702" s="86">
        <v>4.8122287224003912E-3</v>
      </c>
      <c r="AW702" s="86">
        <v>1.7935956427833629E-2</v>
      </c>
      <c r="BF702" s="86">
        <v>4.509098180363913E-2</v>
      </c>
      <c r="BG702" s="86">
        <v>4.1136515832778109E-3</v>
      </c>
      <c r="BH702" s="86">
        <v>2.1817835365853581E-2</v>
      </c>
      <c r="BI702" s="86">
        <v>1.892773892773891E-2</v>
      </c>
      <c r="BJ702" s="86">
        <v>-4.7035139092239997E-2</v>
      </c>
      <c r="BK702" s="86">
        <v>1.3923564432494651E-2</v>
      </c>
      <c r="BL702" s="86">
        <v>5.1425324367837977E-2</v>
      </c>
      <c r="BM702" s="86">
        <v>-6.8636281751035866E-2</v>
      </c>
      <c r="BN702" s="86">
        <v>-2.255142479713157E-2</v>
      </c>
      <c r="BO702" s="86">
        <v>-3.3497441838015167E-2</v>
      </c>
      <c r="BP702" s="86">
        <v>-2.7966440271675048E-3</v>
      </c>
      <c r="BQ702" s="86">
        <v>-2.2087745839636911E-2</v>
      </c>
    </row>
    <row r="703" spans="1:69" x14ac:dyDescent="0.25">
      <c r="A703" s="190">
        <v>800164</v>
      </c>
      <c r="B703" s="86" t="s">
        <v>2817</v>
      </c>
      <c r="E703" s="86" t="s">
        <v>2824</v>
      </c>
      <c r="F703" s="86" t="s">
        <v>3440</v>
      </c>
      <c r="G703" s="86" t="s">
        <v>113</v>
      </c>
      <c r="H703" s="86" t="s">
        <v>2825</v>
      </c>
      <c r="J703" s="86">
        <v>0</v>
      </c>
      <c r="K703" s="86">
        <v>0</v>
      </c>
      <c r="L703" s="86" t="s">
        <v>2848</v>
      </c>
      <c r="M703" s="86">
        <v>2.9408974480598089E-3</v>
      </c>
      <c r="N703" s="86">
        <v>1.7516843118382971E-2</v>
      </c>
      <c r="O703" s="86">
        <v>8.5198111270786248E-2</v>
      </c>
      <c r="P703" s="86">
        <v>5.3252187143399956E-3</v>
      </c>
      <c r="Q703" s="86">
        <v>5.235914791956997E-2</v>
      </c>
      <c r="T703" s="86">
        <v>5.3252187143399956E-3</v>
      </c>
      <c r="AC703" s="86">
        <v>-0.2301029737272639</v>
      </c>
      <c r="AD703" s="86">
        <v>-3.9617758311765817E-2</v>
      </c>
      <c r="AK703" s="86">
        <v>-0.24506935925261869</v>
      </c>
      <c r="AL703" s="86">
        <v>0.21462881457917479</v>
      </c>
      <c r="AM703" s="86">
        <v>0.14469431359633611</v>
      </c>
      <c r="AN703" s="86">
        <v>1.9149216860250728E-2</v>
      </c>
      <c r="AP703" s="86">
        <v>0.50258718341396003</v>
      </c>
      <c r="AQ703" s="86">
        <v>0.32505479100895263</v>
      </c>
      <c r="AR703" s="86">
        <v>0.42645535951561891</v>
      </c>
      <c r="AS703" s="86">
        <v>0.44422202349242401</v>
      </c>
      <c r="AT703" s="86">
        <v>-8.2255610498288445E-2</v>
      </c>
      <c r="AU703" s="86">
        <v>-1.730390633095014E-2</v>
      </c>
      <c r="AV703" s="86">
        <v>6.6516115787312646E-2</v>
      </c>
      <c r="AW703" s="86">
        <v>1.7516843118382971E-2</v>
      </c>
      <c r="BN703" s="86">
        <v>5.1025512756377456E-3</v>
      </c>
      <c r="BO703" s="86">
        <v>-5.5743579534142107E-3</v>
      </c>
      <c r="BP703" s="86">
        <v>4.624624624624607E-2</v>
      </c>
      <c r="BQ703" s="86">
        <v>-7.6436727375672753E-3</v>
      </c>
    </row>
    <row r="704" spans="1:69" x14ac:dyDescent="0.25">
      <c r="A704" s="190">
        <v>655410</v>
      </c>
      <c r="E704" s="86" t="s">
        <v>2826</v>
      </c>
      <c r="F704" s="86" t="s">
        <v>3294</v>
      </c>
      <c r="G704" s="86" t="s">
        <v>474</v>
      </c>
      <c r="H704" s="86" t="s">
        <v>2827</v>
      </c>
      <c r="I704" s="86" t="s">
        <v>2795</v>
      </c>
      <c r="J704" s="86">
        <v>0</v>
      </c>
      <c r="K704" s="86">
        <v>0</v>
      </c>
      <c r="L704" s="86" t="s">
        <v>2848</v>
      </c>
      <c r="U704" s="86">
        <v>-7.8260869565217606E-3</v>
      </c>
      <c r="AC704" s="86">
        <v>-1.4840851396211781E-2</v>
      </c>
      <c r="AD704" s="86">
        <v>-5.3658536585365992E-2</v>
      </c>
      <c r="AE704" s="86">
        <v>-6.0947204968944069E-2</v>
      </c>
      <c r="AK704" s="86">
        <v>-6.0947204968944069E-2</v>
      </c>
      <c r="AL704" s="86">
        <v>7.883975636235574E-2</v>
      </c>
      <c r="AM704" s="86">
        <v>1.95767763131105E-2</v>
      </c>
      <c r="AP704" s="86">
        <v>5.5471800024921893E-2</v>
      </c>
      <c r="AQ704" s="86">
        <v>5.4867556835655452E-2</v>
      </c>
      <c r="AR704" s="86">
        <v>1.415889510321225</v>
      </c>
      <c r="AS704" s="86">
        <v>0.35137266604424328</v>
      </c>
      <c r="AT704" s="86">
        <v>-7.4982958418539081E-3</v>
      </c>
      <c r="AU704" s="86">
        <v>-1.0007849293563799E-2</v>
      </c>
      <c r="BF704" s="86">
        <v>-8.6956521739129933E-3</v>
      </c>
      <c r="BG704" s="86">
        <v>-9.8440545808966551E-3</v>
      </c>
      <c r="BH704" s="86">
        <v>1.6241756078354101E-2</v>
      </c>
      <c r="BI704" s="86">
        <v>-2.1890740023246761E-2</v>
      </c>
      <c r="BJ704" s="86">
        <v>-6.0408001584472126E-3</v>
      </c>
      <c r="BK704" s="86">
        <v>-6.0775132011556821E-3</v>
      </c>
      <c r="BL704" s="86">
        <v>4.1098636728147397E-3</v>
      </c>
      <c r="BM704" s="86">
        <v>6.4889687531195506E-3</v>
      </c>
      <c r="BN704" s="86">
        <v>-2.9741251115289469E-4</v>
      </c>
      <c r="BO704" s="86">
        <v>-4.4625148750495613E-3</v>
      </c>
      <c r="BP704" s="86">
        <v>7.1720290865624481E-3</v>
      </c>
      <c r="BQ704" s="86">
        <v>1.00324579521982E-2</v>
      </c>
    </row>
    <row r="705" spans="1:69" x14ac:dyDescent="0.25">
      <c r="A705" s="190">
        <v>801168</v>
      </c>
      <c r="B705" s="86" t="s">
        <v>2817</v>
      </c>
      <c r="E705" s="86" t="s">
        <v>2828</v>
      </c>
      <c r="F705" s="86" t="s">
        <v>3441</v>
      </c>
      <c r="G705" s="86" t="s">
        <v>110</v>
      </c>
      <c r="H705" s="86" t="s">
        <v>110</v>
      </c>
      <c r="J705" s="86">
        <v>0</v>
      </c>
      <c r="K705" s="86">
        <v>0</v>
      </c>
      <c r="L705" s="86" t="s">
        <v>2848</v>
      </c>
      <c r="M705" s="86">
        <v>1.613642614834521E-2</v>
      </c>
      <c r="N705" s="86">
        <v>4.6229151559100679E-3</v>
      </c>
      <c r="O705" s="86">
        <v>1.3441843452816521E-2</v>
      </c>
      <c r="P705" s="86">
        <v>6.7315100154083263E-2</v>
      </c>
      <c r="Q705" s="86">
        <v>9.8740953702785905E-2</v>
      </c>
      <c r="T705" s="86">
        <v>6.7315100154083263E-2</v>
      </c>
      <c r="AC705" s="86">
        <v>-3.4039058222303437E-2</v>
      </c>
      <c r="AD705" s="86">
        <v>-2.148511119487366E-2</v>
      </c>
      <c r="AK705" s="86">
        <v>-3.4039058222303437E-2</v>
      </c>
      <c r="AL705" s="86">
        <v>0.21391572009184051</v>
      </c>
      <c r="AM705" s="86">
        <v>0.206339679804209</v>
      </c>
      <c r="AN705" s="86">
        <v>0.2619588454018078</v>
      </c>
      <c r="AP705" s="86">
        <v>0.11534408429030819</v>
      </c>
      <c r="AQ705" s="86">
        <v>8.9350882778920129E-2</v>
      </c>
      <c r="AR705" s="86">
        <v>1.852005716788699</v>
      </c>
      <c r="AS705" s="86">
        <v>2.3059857587035131</v>
      </c>
      <c r="AT705" s="86">
        <v>4.2083975346687293E-2</v>
      </c>
      <c r="AU705" s="86">
        <v>1.6634322151372279E-2</v>
      </c>
      <c r="AV705" s="86">
        <v>8.7783467446964636E-3</v>
      </c>
      <c r="AW705" s="86">
        <v>4.6229151559100679E-3</v>
      </c>
      <c r="BO705" s="86">
        <v>6.8404877565184652E-3</v>
      </c>
      <c r="BP705" s="86">
        <v>1.240645923591965E-2</v>
      </c>
      <c r="BQ705" s="86">
        <v>-5.6497175141243527E-3</v>
      </c>
    </row>
    <row r="706" spans="1:69" x14ac:dyDescent="0.25">
      <c r="A706" s="190">
        <v>783279</v>
      </c>
      <c r="B706" s="86" t="s">
        <v>2817</v>
      </c>
      <c r="E706" s="86" t="s">
        <v>2829</v>
      </c>
      <c r="F706" s="86" t="s">
        <v>3442</v>
      </c>
      <c r="G706" s="86" t="s">
        <v>1232</v>
      </c>
      <c r="H706" s="86" t="s">
        <v>1232</v>
      </c>
      <c r="J706" s="86">
        <v>0</v>
      </c>
      <c r="K706" s="86">
        <v>0</v>
      </c>
      <c r="L706" s="86" t="s">
        <v>2848</v>
      </c>
      <c r="M706" s="86">
        <v>2.11965134706813E-2</v>
      </c>
      <c r="N706" s="86">
        <v>1.9580696202531559E-2</v>
      </c>
      <c r="O706" s="86">
        <v>3.5764516777174959E-2</v>
      </c>
      <c r="P706" s="86">
        <v>8.7323349504323744E-2</v>
      </c>
      <c r="Q706" s="86">
        <v>5.7219031993437142E-2</v>
      </c>
      <c r="T706" s="86">
        <v>8.7323349504323744E-2</v>
      </c>
      <c r="AC706" s="86">
        <v>-0.10079009182148201</v>
      </c>
      <c r="AD706" s="86">
        <v>-0.1137736029905108</v>
      </c>
      <c r="AK706" s="86">
        <v>-0.1927537621010256</v>
      </c>
      <c r="AL706" s="86">
        <v>0.5114754626441762</v>
      </c>
      <c r="AM706" s="86">
        <v>5.5192329077534019E-2</v>
      </c>
      <c r="AN706" s="86">
        <v>0.34850496895039829</v>
      </c>
      <c r="AP706" s="86">
        <v>0.29777231822193728</v>
      </c>
      <c r="AQ706" s="86">
        <v>0.19636321566339579</v>
      </c>
      <c r="AR706" s="86">
        <v>1.7166728227395209</v>
      </c>
      <c r="AS706" s="86">
        <v>0.27955598661208292</v>
      </c>
      <c r="AT706" s="86">
        <v>-2.3729171060957729E-2</v>
      </c>
      <c r="AU706" s="86">
        <v>5.7361996327103933E-2</v>
      </c>
      <c r="AV706" s="86">
        <v>1.5873015873016039E-2</v>
      </c>
      <c r="AW706" s="86">
        <v>1.9580696202531559E-2</v>
      </c>
      <c r="BL706" s="86">
        <v>4.009291052312669E-2</v>
      </c>
      <c r="BM706" s="86">
        <v>-4.3402272065249159E-2</v>
      </c>
      <c r="BN706" s="86">
        <v>2.2143304783789342E-2</v>
      </c>
      <c r="BO706" s="86">
        <v>-2.4712879409351959E-2</v>
      </c>
      <c r="BP706" s="86">
        <v>1.471979812848279E-2</v>
      </c>
      <c r="BQ706" s="86">
        <v>-2.1566401816118019E-2</v>
      </c>
    </row>
    <row r="707" spans="1:69" x14ac:dyDescent="0.25">
      <c r="A707" s="190">
        <v>861333</v>
      </c>
      <c r="B707" s="86" t="s">
        <v>2817</v>
      </c>
      <c r="E707" s="86" t="s">
        <v>2830</v>
      </c>
      <c r="F707" s="86" t="s">
        <v>3443</v>
      </c>
      <c r="G707" s="86" t="s">
        <v>113</v>
      </c>
      <c r="H707" s="86" t="s">
        <v>2831</v>
      </c>
      <c r="J707" s="86">
        <v>0</v>
      </c>
      <c r="K707" s="86">
        <v>0</v>
      </c>
      <c r="L707" s="86" t="s">
        <v>2848</v>
      </c>
    </row>
    <row r="708" spans="1:69" x14ac:dyDescent="0.25">
      <c r="A708" s="190">
        <v>551973</v>
      </c>
      <c r="B708" s="86" t="s">
        <v>2813</v>
      </c>
      <c r="C708" s="86" t="s">
        <v>2815</v>
      </c>
      <c r="E708" s="86" t="s">
        <v>2832</v>
      </c>
      <c r="F708" s="86" t="s">
        <v>3310</v>
      </c>
      <c r="G708" s="86" t="s">
        <v>111</v>
      </c>
      <c r="H708" s="86" t="s">
        <v>2549</v>
      </c>
      <c r="J708" s="86">
        <v>0</v>
      </c>
      <c r="K708" s="86">
        <v>0</v>
      </c>
      <c r="L708" s="86" t="s">
        <v>2848</v>
      </c>
      <c r="M708" s="86">
        <v>2.4312414526665989E-3</v>
      </c>
      <c r="N708" s="86">
        <v>3.7910379862005072E-4</v>
      </c>
      <c r="O708" s="86">
        <v>-3.2484701971747798E-3</v>
      </c>
      <c r="P708" s="86">
        <v>4.8640915593705307E-2</v>
      </c>
      <c r="Q708" s="86">
        <v>6.5320952765442142E-2</v>
      </c>
      <c r="R708" s="86">
        <v>7.4955189832165425E-2</v>
      </c>
      <c r="S708" s="86">
        <v>0.31939999999999991</v>
      </c>
      <c r="T708" s="86">
        <v>4.8640915593705307E-2</v>
      </c>
      <c r="U708" s="86">
        <v>3.6664744170717523E-2</v>
      </c>
      <c r="V708" s="86">
        <v>6.7833890550765386E-2</v>
      </c>
      <c r="AC708" s="86">
        <v>-5.665936390420837E-3</v>
      </c>
      <c r="AD708" s="86">
        <v>-6.1064973131412332E-3</v>
      </c>
      <c r="AE708" s="86">
        <v>-1.071811361200494E-3</v>
      </c>
      <c r="AF708" s="86">
        <v>-8.8253463948450252E-5</v>
      </c>
      <c r="AK708" s="86">
        <v>-6.1064973131412332E-3</v>
      </c>
      <c r="AL708" s="86">
        <v>0.2165564382098277</v>
      </c>
      <c r="AM708" s="86">
        <v>0.1240877450785542</v>
      </c>
      <c r="AN708" s="86">
        <v>0.1848602745976331</v>
      </c>
      <c r="AP708" s="86">
        <v>4.7362495654254537E-2</v>
      </c>
      <c r="AQ708" s="86">
        <v>8.5610474810311255E-2</v>
      </c>
      <c r="AR708" s="86">
        <v>4.5660309625590676</v>
      </c>
      <c r="AS708" s="86">
        <v>1.4459670824674871</v>
      </c>
      <c r="AT708" s="86">
        <v>2.2095056429820351E-2</v>
      </c>
      <c r="AU708" s="86">
        <v>2.8460342146189751E-2</v>
      </c>
      <c r="AV708" s="86">
        <v>-3.6261992898694029E-3</v>
      </c>
      <c r="AW708" s="86">
        <v>3.7910379862005072E-4</v>
      </c>
      <c r="BF708" s="86">
        <v>-2.4717805058904752E-4</v>
      </c>
      <c r="BG708" s="86">
        <v>5.1096093621230132E-3</v>
      </c>
      <c r="BH708" s="86">
        <v>7.0514922925548618E-3</v>
      </c>
      <c r="BI708" s="86">
        <v>0</v>
      </c>
      <c r="BJ708" s="86">
        <v>-1.6283992835043339E-3</v>
      </c>
      <c r="BK708" s="86">
        <v>1.6310552927745189E-4</v>
      </c>
      <c r="BL708" s="86">
        <v>-1.1415525114153451E-3</v>
      </c>
      <c r="BM708" s="86">
        <v>4.0816326530610514E-3</v>
      </c>
      <c r="BN708" s="86">
        <v>5.847478274993767E-3</v>
      </c>
      <c r="BO708" s="86">
        <v>4.3601130399677501E-3</v>
      </c>
      <c r="BP708" s="86">
        <v>3.9392234102419987E-3</v>
      </c>
      <c r="BQ708" s="86">
        <v>6.5599999999998992E-3</v>
      </c>
    </row>
    <row r="709" spans="1:69" x14ac:dyDescent="0.25">
      <c r="A709" s="190">
        <v>605814</v>
      </c>
      <c r="B709" s="86" t="s">
        <v>2813</v>
      </c>
      <c r="C709" s="86" t="s">
        <v>2815</v>
      </c>
      <c r="E709" s="86" t="s">
        <v>2833</v>
      </c>
      <c r="F709" s="86" t="s">
        <v>3444</v>
      </c>
      <c r="G709" s="86" t="s">
        <v>1232</v>
      </c>
      <c r="H709" s="86" t="s">
        <v>1232</v>
      </c>
      <c r="J709" s="86">
        <v>0</v>
      </c>
      <c r="K709" s="86">
        <v>0</v>
      </c>
      <c r="L709" s="86" t="s">
        <v>2848</v>
      </c>
      <c r="U709" s="86">
        <v>0.15290581162324651</v>
      </c>
      <c r="V709" s="86">
        <v>-2.0000000000000022E-3</v>
      </c>
      <c r="AC709" s="86">
        <v>-0.2023610254603119</v>
      </c>
      <c r="AD709" s="86">
        <v>-8.6744305531769095E-2</v>
      </c>
      <c r="AE709" s="86">
        <v>-0.1100926283288305</v>
      </c>
      <c r="AK709" s="86">
        <v>-0.22984008166042871</v>
      </c>
      <c r="AL709" s="86">
        <v>-0.2011213119908026</v>
      </c>
      <c r="AM709" s="86">
        <v>6.3826454228945506E-2</v>
      </c>
      <c r="AP709" s="86">
        <v>0.38166091748080611</v>
      </c>
      <c r="AQ709" s="86">
        <v>0.21495685900755759</v>
      </c>
      <c r="AR709" s="86">
        <v>-0.52774365766535236</v>
      </c>
      <c r="AS709" s="86">
        <v>0.29554133761453838</v>
      </c>
      <c r="AT709" s="86">
        <v>-8.6215887363115029E-2</v>
      </c>
      <c r="AU709" s="86">
        <v>-3.8995624881110857E-2</v>
      </c>
      <c r="AV709" s="86">
        <v>3.1259101058149767E-2</v>
      </c>
      <c r="BF709" s="86">
        <v>7.294589178356703E-2</v>
      </c>
      <c r="BG709" s="86">
        <v>7.5924542398206896E-2</v>
      </c>
      <c r="BH709" s="86">
        <v>8.8533981425225061E-3</v>
      </c>
      <c r="BI709" s="86">
        <v>-3.8200120450830433E-2</v>
      </c>
      <c r="BJ709" s="86">
        <v>2.6836031845425272E-3</v>
      </c>
      <c r="BK709" s="86">
        <v>2.1857435988937409E-2</v>
      </c>
      <c r="BL709" s="86">
        <v>-8.7305744718046974E-5</v>
      </c>
      <c r="BM709" s="86">
        <v>-6.8802933729153914E-2</v>
      </c>
      <c r="BN709" s="86">
        <v>7.7963975266601704E-3</v>
      </c>
      <c r="BO709" s="86">
        <v>-1.7250577983283E-2</v>
      </c>
      <c r="BP709" s="86">
        <v>5.7998552298226702E-2</v>
      </c>
      <c r="BQ709" s="86">
        <v>-2.1265736645117331E-2</v>
      </c>
    </row>
    <row r="710" spans="1:69" x14ac:dyDescent="0.25">
      <c r="A710" s="190">
        <v>559644</v>
      </c>
      <c r="B710" s="86" t="s">
        <v>2813</v>
      </c>
      <c r="C710" s="86" t="s">
        <v>2815</v>
      </c>
      <c r="E710" s="86" t="s">
        <v>2834</v>
      </c>
      <c r="F710" s="86" t="s">
        <v>3445</v>
      </c>
      <c r="G710" s="86" t="s">
        <v>110</v>
      </c>
      <c r="H710" s="86" t="s">
        <v>110</v>
      </c>
      <c r="J710" s="86">
        <v>0</v>
      </c>
      <c r="K710" s="86">
        <v>0</v>
      </c>
      <c r="L710" s="86" t="s">
        <v>2848</v>
      </c>
      <c r="M710" s="86">
        <v>-1.8055430170627049E-4</v>
      </c>
      <c r="N710" s="86">
        <v>-9.0285301552861519E-5</v>
      </c>
      <c r="O710" s="86">
        <v>-6.3165493593231314E-4</v>
      </c>
      <c r="P710" s="86">
        <v>-1.8925739005046789E-3</v>
      </c>
      <c r="Q710" s="86">
        <v>1.867181751287705E-2</v>
      </c>
      <c r="R710" s="86">
        <v>3.1960491986582129E-2</v>
      </c>
      <c r="T710" s="86">
        <v>-1.8925739005046789E-3</v>
      </c>
      <c r="U710" s="86">
        <v>3.0939329183313099E-2</v>
      </c>
      <c r="V710" s="86">
        <v>7.6300000000000034E-2</v>
      </c>
      <c r="AC710" s="86">
        <v>-1.622644911205286E-3</v>
      </c>
      <c r="AD710" s="86">
        <v>-1.4141787595896189E-2</v>
      </c>
      <c r="AE710" s="86">
        <v>-1.2212306247064261E-2</v>
      </c>
      <c r="AK710" s="86">
        <v>-1.4141787595896189E-2</v>
      </c>
      <c r="AL710" s="86">
        <v>-6.7435862792272214E-3</v>
      </c>
      <c r="AM710" s="86">
        <v>5.5756735742062753E-2</v>
      </c>
      <c r="AN710" s="86">
        <v>-6.7427615963224774E-3</v>
      </c>
      <c r="AP710" s="86">
        <v>4.1169285024620522E-4</v>
      </c>
      <c r="AQ710" s="86">
        <v>3.2325260533300371E-2</v>
      </c>
      <c r="AR710" s="86">
        <v>-17.103534500170309</v>
      </c>
      <c r="AS710" s="86">
        <v>1.7156526579731251</v>
      </c>
      <c r="AT710" s="86">
        <v>-6.3085796683481909E-4</v>
      </c>
      <c r="AU710" s="86">
        <v>-5.410767427179719E-4</v>
      </c>
      <c r="AV710" s="86">
        <v>-5.4141851651345885E-4</v>
      </c>
      <c r="AW710" s="86">
        <v>-9.0285301552861519E-5</v>
      </c>
      <c r="BF710" s="86">
        <v>-9.9414661339775057E-3</v>
      </c>
      <c r="BG710" s="86">
        <v>1.088588588588579E-2</v>
      </c>
      <c r="BH710" s="86">
        <v>4.3631637578909199E-3</v>
      </c>
      <c r="BI710" s="86">
        <v>-9.335428412977187E-3</v>
      </c>
      <c r="BJ710" s="86">
        <v>5.8779623064004749E-3</v>
      </c>
      <c r="BK710" s="86">
        <v>-3.1536963175958781E-3</v>
      </c>
      <c r="BL710" s="86">
        <v>7.909183958313859E-3</v>
      </c>
      <c r="BM710" s="86">
        <v>2.5849335302807752E-3</v>
      </c>
      <c r="BN710" s="86">
        <v>-8.2712985938804273E-4</v>
      </c>
      <c r="BO710" s="86">
        <v>-2.2994849153789021E-3</v>
      </c>
      <c r="BP710" s="86">
        <v>1.558034479579606E-2</v>
      </c>
      <c r="BQ710" s="86">
        <v>2.258151928461682E-3</v>
      </c>
    </row>
    <row r="711" spans="1:69" x14ac:dyDescent="0.25">
      <c r="A711" s="190">
        <v>735850</v>
      </c>
      <c r="B711" s="86" t="s">
        <v>1959</v>
      </c>
      <c r="E711" s="86" t="s">
        <v>2835</v>
      </c>
      <c r="F711" s="86" t="s">
        <v>3364</v>
      </c>
      <c r="G711" s="86" t="s">
        <v>113</v>
      </c>
      <c r="H711" s="86" t="s">
        <v>2674</v>
      </c>
      <c r="J711" s="86">
        <v>0</v>
      </c>
      <c r="K711" s="86">
        <v>0</v>
      </c>
      <c r="L711" s="86" t="s">
        <v>2848</v>
      </c>
      <c r="M711" s="86">
        <v>-7.4626865671642006E-3</v>
      </c>
      <c r="N711" s="86">
        <v>1.236917221693634E-2</v>
      </c>
      <c r="O711" s="86">
        <v>5.3465346534653513E-2</v>
      </c>
      <c r="P711" s="86">
        <v>2.6036644165863269E-2</v>
      </c>
      <c r="Q711" s="86">
        <v>2.0134228187919549E-2</v>
      </c>
      <c r="R711" s="86">
        <v>3.3009708737864019E-2</v>
      </c>
      <c r="T711" s="86">
        <v>2.6036644165863269E-2</v>
      </c>
      <c r="U711" s="86">
        <v>3.4930139720558813E-2</v>
      </c>
      <c r="AC711" s="86">
        <v>-0.1909448818897638</v>
      </c>
      <c r="AD711" s="86">
        <v>-5.8991436726926687E-2</v>
      </c>
      <c r="AK711" s="86">
        <v>-0.23320895522388069</v>
      </c>
      <c r="AL711" s="86">
        <v>0.3285839280784586</v>
      </c>
      <c r="AM711" s="86">
        <v>7.3252063938429091E-2</v>
      </c>
      <c r="AN711" s="86">
        <v>9.6143463595031342E-2</v>
      </c>
      <c r="AP711" s="86">
        <v>0.42422018529503053</v>
      </c>
      <c r="AQ711" s="86">
        <v>0.21281327527526361</v>
      </c>
      <c r="AR711" s="86">
        <v>0.77385782871627096</v>
      </c>
      <c r="AS711" s="86">
        <v>0.34280872401232548</v>
      </c>
      <c r="AT711" s="86">
        <v>-7.9074252651880395E-2</v>
      </c>
      <c r="AU711" s="86">
        <v>1.3612565445026091E-2</v>
      </c>
      <c r="AV711" s="86">
        <v>4.059405940594063E-2</v>
      </c>
      <c r="AW711" s="86">
        <v>1.236917221693634E-2</v>
      </c>
      <c r="BF711" s="86">
        <v>0</v>
      </c>
      <c r="BG711" s="86">
        <v>1.7964071856287459E-2</v>
      </c>
      <c r="BH711" s="86">
        <v>1.9607843137254828E-3</v>
      </c>
      <c r="BI711" s="86">
        <v>-2.3483365949119369E-2</v>
      </c>
      <c r="BJ711" s="86">
        <v>-2.0040080160320661E-3</v>
      </c>
      <c r="BK711" s="86">
        <v>2.8112449799196911E-2</v>
      </c>
      <c r="BL711" s="86">
        <v>2.1484375E-2</v>
      </c>
      <c r="BM711" s="86">
        <v>-5.3537284894837563E-2</v>
      </c>
      <c r="BN711" s="86">
        <v>2.8846153846153739E-3</v>
      </c>
      <c r="BO711" s="86">
        <v>-2.4928092042186049E-2</v>
      </c>
      <c r="BP711" s="86">
        <v>4.9164208456243808E-2</v>
      </c>
      <c r="BQ711" s="86">
        <v>-3.2649253731343419E-2</v>
      </c>
    </row>
    <row r="712" spans="1:69" x14ac:dyDescent="0.25">
      <c r="A712" s="190">
        <v>733676</v>
      </c>
      <c r="B712" s="86" t="s">
        <v>2836</v>
      </c>
      <c r="C712" s="86" t="s">
        <v>2837</v>
      </c>
      <c r="E712" s="86" t="s">
        <v>2838</v>
      </c>
      <c r="F712" s="86" t="s">
        <v>3446</v>
      </c>
      <c r="G712" s="86" t="s">
        <v>110</v>
      </c>
      <c r="H712" s="86" t="s">
        <v>110</v>
      </c>
      <c r="J712" s="86">
        <v>0</v>
      </c>
      <c r="K712" s="86">
        <v>0</v>
      </c>
      <c r="L712" s="86" t="s">
        <v>2848</v>
      </c>
      <c r="M712" s="86">
        <v>9.6888392025342718E-3</v>
      </c>
      <c r="N712" s="86">
        <v>5.9402264711343467E-3</v>
      </c>
      <c r="O712" s="86">
        <v>1.5269320843091631E-2</v>
      </c>
      <c r="P712" s="86">
        <v>4.9142327306443967E-3</v>
      </c>
      <c r="Q712" s="86">
        <v>2.0623410867313341E-2</v>
      </c>
      <c r="R712" s="86">
        <v>7.1372083827599964E-2</v>
      </c>
      <c r="T712" s="86">
        <v>4.9142327306443967E-3</v>
      </c>
      <c r="U712" s="86">
        <v>7.8392160783921527E-2</v>
      </c>
      <c r="AC712" s="86">
        <v>-2.73348519362187E-2</v>
      </c>
      <c r="AD712" s="86">
        <v>-2.5152957171991869E-2</v>
      </c>
      <c r="AK712" s="86">
        <v>-2.73348519362187E-2</v>
      </c>
      <c r="AL712" s="86">
        <v>-2.224556889721219E-2</v>
      </c>
      <c r="AM712" s="86">
        <v>6.4572677432363834E-2</v>
      </c>
      <c r="AN712" s="86">
        <v>1.7662008232222529E-2</v>
      </c>
      <c r="AP712" s="86">
        <v>5.0226720358020532E-2</v>
      </c>
      <c r="AQ712" s="86">
        <v>3.6637630627287247E-2</v>
      </c>
      <c r="AR712" s="86">
        <v>-0.44883252031892851</v>
      </c>
      <c r="AS712" s="86">
        <v>1.754339998069103</v>
      </c>
      <c r="AT712" s="86">
        <v>1.7617060732498802E-2</v>
      </c>
      <c r="AU712" s="86">
        <v>-1.995444191343965E-2</v>
      </c>
      <c r="AV712" s="86">
        <v>9.2740046838408752E-3</v>
      </c>
      <c r="AW712" s="86">
        <v>5.9402264711343467E-3</v>
      </c>
      <c r="BF712" s="86">
        <v>1.499850014998527E-3</v>
      </c>
      <c r="BG712" s="86">
        <v>2.8055111821086332E-2</v>
      </c>
      <c r="BH712" s="86">
        <v>-1.2819267747887889E-2</v>
      </c>
      <c r="BI712" s="86">
        <v>-4.6237088047219599E-3</v>
      </c>
      <c r="BJ712" s="86">
        <v>1.591223561968769E-2</v>
      </c>
      <c r="BK712" s="86">
        <v>1.4106430586632969E-2</v>
      </c>
      <c r="BL712" s="86">
        <v>2.4942440521871219E-3</v>
      </c>
      <c r="BM712" s="86">
        <v>6.3157894736842746E-3</v>
      </c>
      <c r="BN712" s="86">
        <v>4.5407246239714816E-3</v>
      </c>
      <c r="BO712" s="86">
        <v>3.9551746868820006E-3</v>
      </c>
      <c r="BP712" s="86">
        <v>9.6613826095113264E-3</v>
      </c>
      <c r="BQ712" s="86">
        <v>-1.854083619170499E-4</v>
      </c>
    </row>
    <row r="713" spans="1:69" x14ac:dyDescent="0.25">
      <c r="A713" s="190">
        <v>733678</v>
      </c>
      <c r="B713" s="86" t="s">
        <v>2836</v>
      </c>
      <c r="C713" s="86" t="s">
        <v>2837</v>
      </c>
      <c r="E713" s="86" t="s">
        <v>2839</v>
      </c>
      <c r="F713" s="86" t="s">
        <v>3446</v>
      </c>
      <c r="G713" s="86" t="s">
        <v>113</v>
      </c>
      <c r="H713" s="86" t="s">
        <v>2670</v>
      </c>
      <c r="J713" s="86">
        <v>0</v>
      </c>
      <c r="K713" s="86">
        <v>0</v>
      </c>
      <c r="L713" s="86" t="s">
        <v>2848</v>
      </c>
      <c r="M713" s="86">
        <v>1.4864325618515689E-2</v>
      </c>
      <c r="N713" s="86">
        <v>2.1590680859610471E-2</v>
      </c>
      <c r="O713" s="86">
        <v>3.912155260469885E-2</v>
      </c>
      <c r="P713" s="86">
        <v>-1.5960533952408599E-2</v>
      </c>
      <c r="Q713" s="86">
        <v>-4.2541176470588193E-2</v>
      </c>
      <c r="R713" s="86">
        <v>-9.0559628106561707E-2</v>
      </c>
      <c r="T713" s="86">
        <v>-1.5960533952408599E-2</v>
      </c>
      <c r="U713" s="86">
        <v>3.1324820430965739E-2</v>
      </c>
      <c r="AC713" s="86">
        <v>-0.11835486734391951</v>
      </c>
      <c r="AD713" s="86">
        <v>-9.4549995540094633E-2</v>
      </c>
      <c r="AK713" s="86">
        <v>-0.20265810364820261</v>
      </c>
      <c r="AL713" s="86">
        <v>3.9441765002395927E-2</v>
      </c>
      <c r="AM713" s="86">
        <v>2.4460008240930531E-2</v>
      </c>
      <c r="AN713" s="86">
        <v>-5.5841945553373851E-2</v>
      </c>
      <c r="AP713" s="86">
        <v>0.21988521171433931</v>
      </c>
      <c r="AQ713" s="86">
        <v>0.1472954657139626</v>
      </c>
      <c r="AR713" s="86">
        <v>0.17801992279870571</v>
      </c>
      <c r="AS713" s="86">
        <v>0.16403893721629961</v>
      </c>
      <c r="AT713" s="86">
        <v>-0.1353259818146644</v>
      </c>
      <c r="AU713" s="86">
        <v>6.7569079315359604E-2</v>
      </c>
      <c r="AV713" s="86">
        <v>1.7160367722165452E-2</v>
      </c>
      <c r="AW713" s="86">
        <v>2.1590680859610471E-2</v>
      </c>
      <c r="BF713" s="86">
        <v>6.7637669592977012E-2</v>
      </c>
      <c r="BG713" s="86">
        <v>3.9525322369650562E-2</v>
      </c>
      <c r="BH713" s="86">
        <v>-8.3595505617978239E-3</v>
      </c>
      <c r="BI713" s="86">
        <v>-1.8944887599709911E-2</v>
      </c>
      <c r="BJ713" s="86">
        <v>-1.6446456620160751E-2</v>
      </c>
      <c r="BK713" s="86">
        <v>2.0291216533584011E-2</v>
      </c>
      <c r="BL713" s="86">
        <v>1.592855169873841E-2</v>
      </c>
      <c r="BM713" s="86">
        <v>-6.8787384448069422E-2</v>
      </c>
      <c r="BN713" s="86">
        <v>-3.657164291072768E-3</v>
      </c>
      <c r="BO713" s="86">
        <v>-2.475294117647053E-2</v>
      </c>
      <c r="BP713" s="86">
        <v>2.8083381586566199E-2</v>
      </c>
      <c r="BQ713" s="86">
        <v>-2.8474767409078061E-2</v>
      </c>
    </row>
    <row r="714" spans="1:69" x14ac:dyDescent="0.25">
      <c r="A714" s="190">
        <v>762726</v>
      </c>
      <c r="B714" s="86" t="s">
        <v>2836</v>
      </c>
      <c r="E714" s="86" t="s">
        <v>2840</v>
      </c>
      <c r="F714" s="86" t="s">
        <v>3447</v>
      </c>
      <c r="G714" s="86" t="s">
        <v>1232</v>
      </c>
      <c r="H714" s="86" t="s">
        <v>1232</v>
      </c>
      <c r="J714" s="86">
        <v>0</v>
      </c>
      <c r="K714" s="86">
        <v>0</v>
      </c>
      <c r="L714" s="86" t="s">
        <v>2848</v>
      </c>
      <c r="M714" s="86">
        <v>2.2311468094600162E-3</v>
      </c>
      <c r="N714" s="86">
        <v>1.905626134301253E-2</v>
      </c>
      <c r="O714" s="86">
        <v>6.0935285781766657E-2</v>
      </c>
      <c r="P714" s="86">
        <v>-0.1058027271822434</v>
      </c>
      <c r="Q714" s="86">
        <v>-0.1043764330575218</v>
      </c>
      <c r="R714" s="86">
        <v>-9.9528916507968357E-2</v>
      </c>
      <c r="T714" s="86">
        <v>-0.1058027271822434</v>
      </c>
      <c r="AC714" s="86">
        <v>-0.20226194082601229</v>
      </c>
      <c r="AD714" s="86">
        <v>-7.2825876428433023E-2</v>
      </c>
      <c r="AK714" s="86">
        <v>-0.2349409258183226</v>
      </c>
      <c r="AL714" s="86">
        <v>-0.30186335513466228</v>
      </c>
      <c r="AM714" s="86">
        <v>-8.1108931770044745E-2</v>
      </c>
      <c r="AN714" s="86">
        <v>-0.32927013162345831</v>
      </c>
      <c r="AP714" s="86">
        <v>0.29953805040935749</v>
      </c>
      <c r="AQ714" s="86">
        <v>0.17948144575042621</v>
      </c>
      <c r="AR714" s="86">
        <v>-1.00875722236341</v>
      </c>
      <c r="AS714" s="86">
        <v>-0.45356637293681717</v>
      </c>
      <c r="AT714" s="86">
        <v>-0.1582561958793669</v>
      </c>
      <c r="AU714" s="86">
        <v>-1.4307674116116781E-2</v>
      </c>
      <c r="AV714" s="86">
        <v>4.1095890410959068E-2</v>
      </c>
      <c r="AW714" s="86">
        <v>1.905626134301253E-2</v>
      </c>
      <c r="BI714" s="86">
        <v>-3.3872901678656968E-2</v>
      </c>
      <c r="BJ714" s="86">
        <v>1.1790257524045829E-2</v>
      </c>
      <c r="BK714" s="86">
        <v>3.608300112439955E-2</v>
      </c>
      <c r="BL714" s="86">
        <v>1.5883977900552401E-2</v>
      </c>
      <c r="BM714" s="86">
        <v>-6.8175196659221116E-2</v>
      </c>
      <c r="BN714" s="86">
        <v>8.2420343753142333E-3</v>
      </c>
      <c r="BO714" s="86">
        <v>-1.894128202572043E-2</v>
      </c>
      <c r="BP714" s="86">
        <v>3.302509907529716E-2</v>
      </c>
      <c r="BQ714" s="86">
        <v>-1.1705685618729089E-2</v>
      </c>
    </row>
    <row r="715" spans="1:69" x14ac:dyDescent="0.25">
      <c r="A715" s="190">
        <v>847523</v>
      </c>
      <c r="B715" s="86" t="s">
        <v>2836</v>
      </c>
      <c r="E715" s="86" t="s">
        <v>2841</v>
      </c>
      <c r="F715" s="86" t="s">
        <v>3448</v>
      </c>
      <c r="G715" s="86" t="s">
        <v>113</v>
      </c>
      <c r="H715" s="86" t="s">
        <v>2674</v>
      </c>
      <c r="J715" s="86">
        <v>0</v>
      </c>
      <c r="K715" s="86">
        <v>0</v>
      </c>
      <c r="L715" s="86" t="s">
        <v>2848</v>
      </c>
      <c r="M715" s="86">
        <v>-1.8882175226586639E-3</v>
      </c>
      <c r="N715" s="86">
        <v>1.957758703828727E-2</v>
      </c>
      <c r="O715" s="86">
        <v>4.5697329376854563E-2</v>
      </c>
      <c r="P715" s="86">
        <v>5.7199999999999918E-2</v>
      </c>
      <c r="T715" s="86">
        <v>5.7199999999999918E-2</v>
      </c>
      <c r="AC715" s="86">
        <v>-0.1529876543209876</v>
      </c>
      <c r="AK715" s="86">
        <v>-0.1529876543209876</v>
      </c>
      <c r="AL715" s="86">
        <v>0.36504825311663841</v>
      </c>
      <c r="AM715" s="86">
        <v>0.33591327710361257</v>
      </c>
      <c r="AN715" s="86">
        <v>0.21976327020347841</v>
      </c>
      <c r="AP715" s="86">
        <v>0.3938666656929003</v>
      </c>
      <c r="AQ715" s="86">
        <v>0.3785642113852834</v>
      </c>
      <c r="AR715" s="86">
        <v>0.92607592441601494</v>
      </c>
      <c r="AS715" s="86">
        <v>0.88654830652654615</v>
      </c>
      <c r="AT715" s="86">
        <v>1.2499999999999961E-2</v>
      </c>
      <c r="AU715" s="86">
        <v>-2.7654320987654191E-2</v>
      </c>
      <c r="AV715" s="86">
        <v>2.5618199802176059E-2</v>
      </c>
      <c r="AW715" s="86">
        <v>1.957758703828727E-2</v>
      </c>
    </row>
    <row r="716" spans="1:69" x14ac:dyDescent="0.25">
      <c r="A716" s="190">
        <v>772244</v>
      </c>
      <c r="B716" s="86" t="s">
        <v>2192</v>
      </c>
      <c r="C716" s="86" t="s">
        <v>2193</v>
      </c>
      <c r="D716" s="86" t="s">
        <v>2804</v>
      </c>
      <c r="E716" s="86" t="s">
        <v>2842</v>
      </c>
      <c r="F716" s="86" t="s">
        <v>3449</v>
      </c>
      <c r="G716" s="86" t="s">
        <v>111</v>
      </c>
      <c r="H716" s="86" t="s">
        <v>1204</v>
      </c>
      <c r="I716" s="86" t="s">
        <v>2843</v>
      </c>
      <c r="J716" s="86">
        <v>0</v>
      </c>
      <c r="K716" s="86">
        <v>0</v>
      </c>
      <c r="L716" s="86" t="s">
        <v>2848</v>
      </c>
      <c r="M716" s="86">
        <v>4.2972247090420801E-2</v>
      </c>
      <c r="N716" s="86">
        <v>1.304347826086971E-2</v>
      </c>
      <c r="O716" s="86">
        <v>4.2972247090420801E-2</v>
      </c>
      <c r="P716" s="86">
        <v>0.13437195715676739</v>
      </c>
      <c r="Q716" s="86">
        <v>0.15920398009950271</v>
      </c>
      <c r="R716" s="86">
        <v>0.16500000000000001</v>
      </c>
      <c r="T716" s="86">
        <v>0.13437195715676739</v>
      </c>
      <c r="AC716" s="86">
        <v>-1.6159695817490619E-2</v>
      </c>
      <c r="AD716" s="86">
        <v>-2.4342745861733121E-2</v>
      </c>
      <c r="AK716" s="86">
        <v>-2.4342745861733121E-2</v>
      </c>
      <c r="AL716" s="86">
        <v>0.74082954941985091</v>
      </c>
      <c r="AM716" s="86">
        <v>0.16196108168712331</v>
      </c>
      <c r="AN716" s="86">
        <v>0.56875561041926304</v>
      </c>
      <c r="AP716" s="86">
        <v>0.13363398771988569</v>
      </c>
      <c r="AQ716" s="86">
        <v>8.1538675041862588E-2</v>
      </c>
      <c r="AR716" s="86">
        <v>5.5414924411570361</v>
      </c>
      <c r="AS716" s="86">
        <v>1.982657493707028</v>
      </c>
      <c r="AT716" s="86">
        <v>2.434274586173335E-2</v>
      </c>
      <c r="AU716" s="86">
        <v>3.8973384030418279E-2</v>
      </c>
      <c r="AV716" s="86">
        <v>2.9543419874664249E-2</v>
      </c>
      <c r="AW716" s="86">
        <v>1.304347826086971E-2</v>
      </c>
      <c r="BI716" s="86">
        <v>9.9999999999988987E-4</v>
      </c>
      <c r="BJ716" s="86">
        <v>0</v>
      </c>
      <c r="BK716" s="86">
        <v>1.7982017982018039E-2</v>
      </c>
      <c r="BL716" s="86">
        <v>7.8508341511285273E-3</v>
      </c>
      <c r="BM716" s="86">
        <v>-2.9211295034078382E-3</v>
      </c>
      <c r="BN716" s="86">
        <v>-7.8973346495557761E-3</v>
      </c>
      <c r="BO716" s="86">
        <v>2.9850746268656799E-2</v>
      </c>
      <c r="BP716" s="86">
        <v>-1.6425120772946781E-2</v>
      </c>
      <c r="BQ716" s="86">
        <v>1.482213438735158E-2</v>
      </c>
    </row>
    <row r="717" spans="1:69" x14ac:dyDescent="0.25">
      <c r="A717" s="190">
        <v>725416</v>
      </c>
      <c r="B717" s="86" t="s">
        <v>2192</v>
      </c>
      <c r="C717" s="86" t="s">
        <v>2193</v>
      </c>
      <c r="D717" s="86" t="s">
        <v>2804</v>
      </c>
      <c r="E717" s="86" t="s">
        <v>2844</v>
      </c>
      <c r="F717" s="86" t="s">
        <v>3334</v>
      </c>
      <c r="G717" s="86" t="s">
        <v>111</v>
      </c>
      <c r="H717" s="86" t="s">
        <v>2845</v>
      </c>
      <c r="I717" s="86" t="s">
        <v>2846</v>
      </c>
      <c r="J717" s="86">
        <v>0</v>
      </c>
      <c r="K717" s="86">
        <v>0</v>
      </c>
      <c r="L717" s="86" t="s">
        <v>2848</v>
      </c>
      <c r="U717" s="86">
        <v>5.0090162292137919E-4</v>
      </c>
      <c r="AC717" s="86">
        <v>-2.3663892509776348E-2</v>
      </c>
      <c r="AD717" s="86">
        <v>-3.663855772026757E-2</v>
      </c>
      <c r="AE717" s="86">
        <v>-9.199999999999986E-3</v>
      </c>
      <c r="AK717" s="86">
        <v>-5.6217892798294117E-2</v>
      </c>
      <c r="AL717" s="86">
        <v>0.18660133075493809</v>
      </c>
      <c r="AM717" s="86">
        <v>2.3942887947045129E-2</v>
      </c>
      <c r="AP717" s="86">
        <v>9.9967121893088901E-2</v>
      </c>
      <c r="AQ717" s="86">
        <v>4.9458910614152869E-2</v>
      </c>
      <c r="AR717" s="86">
        <v>1.8636478738054549</v>
      </c>
      <c r="AS717" s="86">
        <v>0.47807505391853089</v>
      </c>
      <c r="AT717" s="86">
        <v>4.7061179533394171E-3</v>
      </c>
      <c r="AU717" s="86">
        <v>2.3420370739485549E-2</v>
      </c>
      <c r="BF717" s="86">
        <v>1.422560609096379E-2</v>
      </c>
      <c r="BG717" s="86">
        <v>4.5436586329512529E-3</v>
      </c>
      <c r="BH717" s="86">
        <v>-1.5732546705996551E-3</v>
      </c>
      <c r="BI717" s="86">
        <v>1.2802836320661809E-2</v>
      </c>
      <c r="BJ717" s="86">
        <v>-7.5845974329055146E-3</v>
      </c>
      <c r="BK717" s="86">
        <v>8.9163237311387089E-3</v>
      </c>
      <c r="BL717" s="86">
        <v>1.942313295134612E-3</v>
      </c>
      <c r="BM717" s="86">
        <v>-1.6865367839488329E-2</v>
      </c>
      <c r="BN717" s="86">
        <v>-7.1709233791749094E-3</v>
      </c>
      <c r="BO717" s="86">
        <v>4.4523597506680446E-3</v>
      </c>
      <c r="BP717" s="86">
        <v>-7.6832151300236804E-3</v>
      </c>
      <c r="BQ717" s="86">
        <v>-2.098321342925535E-3</v>
      </c>
    </row>
    <row r="718" spans="1:69" x14ac:dyDescent="0.25">
      <c r="A718" s="190">
        <v>791423</v>
      </c>
      <c r="B718" s="86" t="s">
        <v>3450</v>
      </c>
      <c r="E718" s="86" t="s">
        <v>3451</v>
      </c>
      <c r="F718" s="86" t="s">
        <v>3452</v>
      </c>
      <c r="G718" s="86" t="s">
        <v>110</v>
      </c>
      <c r="H718" s="86" t="s">
        <v>57</v>
      </c>
      <c r="J718" s="86">
        <v>0</v>
      </c>
      <c r="K718" s="86">
        <v>0</v>
      </c>
      <c r="L718" s="86" t="s">
        <v>2848</v>
      </c>
    </row>
    <row r="719" spans="1:69" x14ac:dyDescent="0.25">
      <c r="A719" s="190">
        <v>636562</v>
      </c>
      <c r="B719" s="86" t="s">
        <v>3450</v>
      </c>
      <c r="C719" s="86" t="s">
        <v>3453</v>
      </c>
      <c r="E719" s="86" t="s">
        <v>3454</v>
      </c>
      <c r="F719" s="86" t="s">
        <v>3455</v>
      </c>
      <c r="G719" s="86" t="s">
        <v>113</v>
      </c>
      <c r="H719" s="86" t="s">
        <v>2823</v>
      </c>
      <c r="J719" s="86">
        <v>0</v>
      </c>
      <c r="K719" s="86">
        <v>0</v>
      </c>
      <c r="L719" s="86" t="s">
        <v>2848</v>
      </c>
    </row>
    <row r="720" spans="1:69" x14ac:dyDescent="0.25">
      <c r="A720" s="190">
        <v>685207</v>
      </c>
      <c r="B720" s="86" t="s">
        <v>3450</v>
      </c>
      <c r="C720" s="86" t="s">
        <v>3453</v>
      </c>
      <c r="E720" s="86" t="s">
        <v>3456</v>
      </c>
      <c r="F720" s="86" t="s">
        <v>3457</v>
      </c>
      <c r="G720" s="86" t="s">
        <v>110</v>
      </c>
      <c r="H720" s="86" t="s">
        <v>110</v>
      </c>
      <c r="J720" s="86">
        <v>0</v>
      </c>
      <c r="K720" s="86">
        <v>0</v>
      </c>
      <c r="L720" s="86" t="s">
        <v>2848</v>
      </c>
    </row>
    <row r="721" spans="1:69" x14ac:dyDescent="0.25">
      <c r="A721" s="190">
        <v>564915</v>
      </c>
      <c r="B721" s="86" t="s">
        <v>3450</v>
      </c>
      <c r="C721" s="86" t="s">
        <v>3458</v>
      </c>
      <c r="E721" s="86" t="s">
        <v>3459</v>
      </c>
      <c r="F721" s="86" t="s">
        <v>2439</v>
      </c>
      <c r="G721" s="86" t="s">
        <v>113</v>
      </c>
      <c r="H721" s="86" t="s">
        <v>2670</v>
      </c>
      <c r="J721" s="86">
        <v>0</v>
      </c>
      <c r="K721" s="86">
        <v>0</v>
      </c>
      <c r="L721" s="86" t="s">
        <v>2848</v>
      </c>
    </row>
    <row r="722" spans="1:69" x14ac:dyDescent="0.25">
      <c r="A722" s="190">
        <v>711529</v>
      </c>
      <c r="B722" s="86" t="s">
        <v>405</v>
      </c>
      <c r="C722" s="86" t="s">
        <v>406</v>
      </c>
      <c r="E722" s="86" t="s">
        <v>3460</v>
      </c>
      <c r="F722" s="86" t="s">
        <v>2441</v>
      </c>
      <c r="G722" s="86" t="s">
        <v>474</v>
      </c>
      <c r="H722" s="86" t="s">
        <v>2794</v>
      </c>
      <c r="J722" s="86">
        <v>0</v>
      </c>
      <c r="K722" s="86">
        <v>0</v>
      </c>
      <c r="L722" s="86" t="s">
        <v>2848</v>
      </c>
    </row>
    <row r="723" spans="1:69" x14ac:dyDescent="0.25">
      <c r="A723" s="190">
        <v>452501</v>
      </c>
      <c r="B723" s="86" t="s">
        <v>1272</v>
      </c>
      <c r="C723" s="86" t="s">
        <v>1273</v>
      </c>
      <c r="E723" s="86" t="s">
        <v>3461</v>
      </c>
      <c r="F723" s="86" t="s">
        <v>3462</v>
      </c>
      <c r="G723" s="86" t="s">
        <v>113</v>
      </c>
      <c r="H723" s="86" t="s">
        <v>2670</v>
      </c>
      <c r="J723" s="86">
        <v>0</v>
      </c>
      <c r="K723" s="86">
        <v>0</v>
      </c>
      <c r="L723" s="86" t="s">
        <v>2848</v>
      </c>
      <c r="M723" s="86">
        <v>-6.8689181453921444E-3</v>
      </c>
      <c r="N723" s="86">
        <v>6.3805104408354296E-3</v>
      </c>
      <c r="O723" s="86">
        <v>3.1510107015457978E-2</v>
      </c>
      <c r="P723" s="86">
        <v>-3.018446059250968E-2</v>
      </c>
      <c r="Q723" s="86">
        <v>-4.0376106194690231E-2</v>
      </c>
      <c r="R723" s="86">
        <v>-9.3521421107627956E-2</v>
      </c>
      <c r="S723" s="86">
        <v>0.23840114204139901</v>
      </c>
      <c r="T723" s="86">
        <v>-3.018446059250968E-2</v>
      </c>
      <c r="U723" s="86">
        <v>4.92668621700878E-2</v>
      </c>
      <c r="V723" s="86">
        <v>-9.4530005310674459E-2</v>
      </c>
      <c r="W723" s="86">
        <v>0.3927514792899407</v>
      </c>
      <c r="X723" s="86">
        <v>0.35335335335335349</v>
      </c>
      <c r="AC723" s="86">
        <v>-0.13337149398969669</v>
      </c>
      <c r="AD723" s="86">
        <v>-0.10181818181818179</v>
      </c>
      <c r="AE723" s="86">
        <v>-0.181917808219178</v>
      </c>
      <c r="AF723" s="86">
        <v>-0.10223325062034749</v>
      </c>
      <c r="AG723" s="86">
        <v>-9.6682464454976288E-2</v>
      </c>
      <c r="AK723" s="86">
        <v>-0.25905707196029781</v>
      </c>
      <c r="AL723" s="86">
        <v>8.5376888857597866E-3</v>
      </c>
      <c r="AM723" s="86">
        <v>0.152067191229774</v>
      </c>
      <c r="AN723" s="86">
        <v>-0.1036838759125009</v>
      </c>
      <c r="AP723" s="86">
        <v>0.2600871182500375</v>
      </c>
      <c r="AQ723" s="86">
        <v>0.187041066046648</v>
      </c>
      <c r="AR723" s="86">
        <v>3.1681201102032673E-2</v>
      </c>
      <c r="AS723" s="86">
        <v>0.81142274180307827</v>
      </c>
      <c r="AT723" s="86">
        <v>-5.6456120737842341E-2</v>
      </c>
      <c r="AU723" s="86">
        <v>-3.080568720379151E-2</v>
      </c>
      <c r="AV723" s="86">
        <v>2.497027348394765E-2</v>
      </c>
      <c r="AW723" s="86">
        <v>6.3805104408354296E-3</v>
      </c>
      <c r="BF723" s="86">
        <v>5.6304985337243263E-2</v>
      </c>
      <c r="BG723" s="86">
        <v>2.4986118822876161E-2</v>
      </c>
      <c r="BH723" s="86">
        <v>1.3542795232936109E-2</v>
      </c>
      <c r="BI723" s="86">
        <v>1.389631213254949E-2</v>
      </c>
      <c r="BJ723" s="86">
        <v>-3.5318924617817597E-2</v>
      </c>
      <c r="BK723" s="86">
        <v>2.7322404371584511E-2</v>
      </c>
      <c r="BL723" s="86">
        <v>-1.382978723404249E-2</v>
      </c>
      <c r="BM723" s="86">
        <v>-6.1488673139158623E-2</v>
      </c>
      <c r="BN723" s="86">
        <v>3.3296337402886071E-3</v>
      </c>
      <c r="BO723" s="86">
        <v>-2.433628318584069E-2</v>
      </c>
      <c r="BP723" s="86">
        <v>3.6848072562358343E-2</v>
      </c>
      <c r="BQ723" s="86">
        <v>-2.5599128540305102E-2</v>
      </c>
    </row>
    <row r="724" spans="1:69" x14ac:dyDescent="0.25">
      <c r="A724" s="190">
        <v>606026</v>
      </c>
      <c r="B724" s="86" t="s">
        <v>1272</v>
      </c>
      <c r="E724" s="86" t="s">
        <v>3463</v>
      </c>
      <c r="F724" s="86" t="s">
        <v>3464</v>
      </c>
      <c r="G724" s="86" t="s">
        <v>113</v>
      </c>
      <c r="H724" s="86" t="s">
        <v>2674</v>
      </c>
      <c r="J724" s="86">
        <v>0</v>
      </c>
      <c r="K724" s="86">
        <v>0</v>
      </c>
      <c r="L724" s="86" t="s">
        <v>2848</v>
      </c>
      <c r="M724" s="86">
        <v>-2.660485740199536E-2</v>
      </c>
      <c r="N724" s="86">
        <v>1.6592346780046621E-3</v>
      </c>
      <c r="O724" s="86">
        <v>3.9832059425126458E-2</v>
      </c>
      <c r="P724" s="86">
        <v>-5.0525901897178871E-2</v>
      </c>
      <c r="Q724" s="86">
        <v>-3.09991974317817E-2</v>
      </c>
      <c r="R724" s="86">
        <v>-7.7987781596029149E-2</v>
      </c>
      <c r="T724" s="86">
        <v>-5.0525901897178871E-2</v>
      </c>
      <c r="U724" s="86">
        <v>9.434165232358005E-2</v>
      </c>
      <c r="V724" s="86">
        <v>-0.1083828889315174</v>
      </c>
      <c r="AC724" s="86">
        <v>-0.1936466050948949</v>
      </c>
      <c r="AD724" s="86">
        <v>-9.4039103481163594E-2</v>
      </c>
      <c r="AE724" s="86">
        <v>-0.21726632966597281</v>
      </c>
      <c r="AF724" s="86">
        <v>-3.4327518289251513E-2</v>
      </c>
      <c r="AK724" s="86">
        <v>-0.25933220784093047</v>
      </c>
      <c r="AL724" s="86">
        <v>-2.846770842046098E-3</v>
      </c>
      <c r="AM724" s="86">
        <v>7.9625125251530093E-3</v>
      </c>
      <c r="AN724" s="86">
        <v>-0.169035296150432</v>
      </c>
      <c r="AP724" s="86">
        <v>0.36273573975837192</v>
      </c>
      <c r="AQ724" s="86">
        <v>0.2038472615358323</v>
      </c>
      <c r="AR724" s="86">
        <v>-8.6690862956404317E-3</v>
      </c>
      <c r="AS724" s="86">
        <v>3.7600190843738709E-2</v>
      </c>
      <c r="AT724" s="86">
        <v>-9.2696353091516803E-2</v>
      </c>
      <c r="AU724" s="86">
        <v>-2.881906825568803E-2</v>
      </c>
      <c r="AV724" s="86">
        <v>3.8109591990526548E-2</v>
      </c>
      <c r="AW724" s="86">
        <v>1.6592346780046621E-3</v>
      </c>
      <c r="BF724" s="86">
        <v>5.4539586919104988E-2</v>
      </c>
      <c r="BG724" s="86">
        <v>4.2537998571865909E-2</v>
      </c>
      <c r="BH724" s="86">
        <v>4.109589041095818E-3</v>
      </c>
      <c r="BI724" s="86">
        <v>-2.5336191775481298E-3</v>
      </c>
      <c r="BJ724" s="86">
        <v>-2.3642047674873101E-2</v>
      </c>
      <c r="BK724" s="86">
        <v>3.5921552931759138E-2</v>
      </c>
      <c r="BL724" s="86">
        <v>-2.453395151163917E-2</v>
      </c>
      <c r="BM724" s="86">
        <v>-5.9411822952767701E-2</v>
      </c>
      <c r="BN724" s="86">
        <v>8.7026917628010292E-3</v>
      </c>
      <c r="BO724" s="86">
        <v>-1.7556179775281011E-2</v>
      </c>
      <c r="BP724" s="86">
        <v>6.3821096701725866E-2</v>
      </c>
      <c r="BQ724" s="86">
        <v>-3.2984790874524661E-2</v>
      </c>
    </row>
    <row r="725" spans="1:69" x14ac:dyDescent="0.25">
      <c r="A725" s="147" t="s">
        <v>1333</v>
      </c>
      <c r="B725" s="86" t="s">
        <v>1334</v>
      </c>
      <c r="C725" s="86" t="s">
        <v>1335</v>
      </c>
      <c r="D725" s="86">
        <v>88.661458139200008</v>
      </c>
      <c r="E725" s="86" t="s">
        <v>1336</v>
      </c>
      <c r="F725" s="86" t="s">
        <v>3047</v>
      </c>
      <c r="G725" s="86" t="s">
        <v>113</v>
      </c>
      <c r="H725" s="86" t="s">
        <v>2670</v>
      </c>
      <c r="I725" s="86" t="s">
        <v>1337</v>
      </c>
      <c r="J725" s="86">
        <v>0</v>
      </c>
      <c r="K725" s="86">
        <v>0</v>
      </c>
      <c r="L725" s="86" t="s">
        <v>2848</v>
      </c>
      <c r="M725" s="86">
        <v>-7.2046109510071066E-4</v>
      </c>
      <c r="N725" s="86">
        <v>1.9239762175162101E-2</v>
      </c>
      <c r="O725" s="86">
        <v>1.053119618492526E-2</v>
      </c>
      <c r="P725" s="86">
        <v>5.0724637681158757E-3</v>
      </c>
      <c r="Q725" s="86">
        <v>-3.7473976405274063E-2</v>
      </c>
      <c r="R725" s="86">
        <v>-0.106728518159231</v>
      </c>
      <c r="S725" s="86">
        <v>-7.1663791027763435E-2</v>
      </c>
      <c r="T725" s="86">
        <v>5.0724637681158757E-3</v>
      </c>
      <c r="U725" s="86">
        <v>-5.6278580334902517E-2</v>
      </c>
      <c r="V725" s="86">
        <v>-0.19743566753339911</v>
      </c>
      <c r="W725" s="86">
        <v>0.32160208555516068</v>
      </c>
      <c r="X725" s="86">
        <v>0.44182470527934381</v>
      </c>
      <c r="AC725" s="86">
        <v>-0.14043241058799749</v>
      </c>
      <c r="AD725" s="86">
        <v>-0.13546952465708201</v>
      </c>
      <c r="AE725" s="86">
        <v>-0.1988588532410438</v>
      </c>
      <c r="AF725" s="86">
        <v>-9.837216988927433E-2</v>
      </c>
      <c r="AG725" s="86">
        <v>-0.1141333333333332</v>
      </c>
      <c r="AH725" s="86">
        <v>-0.17263685614942981</v>
      </c>
      <c r="AK725" s="86">
        <v>-0.41317961820157101</v>
      </c>
      <c r="AL725" s="86">
        <v>0.183073805995845</v>
      </c>
      <c r="AM725" s="86">
        <v>0.14200632135381541</v>
      </c>
      <c r="AN725" s="86">
        <v>1.823440362271889E-2</v>
      </c>
      <c r="AP725" s="86">
        <v>0.33011760464207002</v>
      </c>
      <c r="AQ725" s="86">
        <v>0.1911325531135612</v>
      </c>
      <c r="AR725" s="86">
        <v>0.55366931916759687</v>
      </c>
      <c r="AS725" s="86">
        <v>0.74141480588702879</v>
      </c>
      <c r="AT725" s="86">
        <v>-6.5415019762845805E-2</v>
      </c>
      <c r="AU725" s="86">
        <v>2.7067033199407842E-2</v>
      </c>
      <c r="AV725" s="86">
        <v>-8.5441780368261666E-3</v>
      </c>
      <c r="AW725" s="86">
        <v>1.9239762175162101E-2</v>
      </c>
      <c r="BF725" s="86">
        <v>5.4910065914422823E-2</v>
      </c>
      <c r="BG725" s="86">
        <v>9.6372782631719556E-3</v>
      </c>
      <c r="BH725" s="86">
        <v>-1.0751560287407541E-2</v>
      </c>
      <c r="BI725" s="86">
        <v>-1.6488177287668489E-2</v>
      </c>
      <c r="BJ725" s="86">
        <v>-2.8515982965877758E-2</v>
      </c>
      <c r="BK725" s="86">
        <v>1.0864062109386509E-2</v>
      </c>
      <c r="BL725" s="86">
        <v>1.221821736208106E-4</v>
      </c>
      <c r="BM725" s="86">
        <v>-5.8457027670881463E-2</v>
      </c>
      <c r="BN725" s="86">
        <v>3.7866834963717899E-4</v>
      </c>
      <c r="BO725" s="86">
        <v>-3.8483376443126598E-2</v>
      </c>
      <c r="BP725" s="86">
        <v>1.194147365658416E-2</v>
      </c>
      <c r="BQ725" s="86">
        <v>-1.4861444610292599E-2</v>
      </c>
    </row>
    <row r="726" spans="1:69" x14ac:dyDescent="0.25">
      <c r="A726" s="147" t="s">
        <v>1338</v>
      </c>
      <c r="B726" s="86" t="s">
        <v>1339</v>
      </c>
      <c r="C726" s="86" t="s">
        <v>1340</v>
      </c>
      <c r="D726" s="86">
        <v>1284.4738621329</v>
      </c>
      <c r="E726" s="86" t="s">
        <v>1341</v>
      </c>
      <c r="F726" s="86" t="s">
        <v>3284</v>
      </c>
      <c r="G726" s="86" t="s">
        <v>113</v>
      </c>
      <c r="H726" s="86" t="s">
        <v>2670</v>
      </c>
      <c r="I726" s="86" t="s">
        <v>1337</v>
      </c>
      <c r="J726" s="86">
        <v>0</v>
      </c>
      <c r="K726" s="86">
        <v>0</v>
      </c>
      <c r="L726" s="86" t="s">
        <v>2848</v>
      </c>
      <c r="M726" s="86">
        <v>8.1880921745234314E-3</v>
      </c>
      <c r="N726" s="86">
        <v>2.1208530805687301E-2</v>
      </c>
      <c r="O726" s="86">
        <v>1.8433179723502221E-2</v>
      </c>
      <c r="P726" s="86">
        <v>2.3269618900629171E-2</v>
      </c>
      <c r="Q726" s="86">
        <v>-4.044372544488084E-3</v>
      </c>
      <c r="R726" s="86">
        <v>-3.8648151246444613E-2</v>
      </c>
      <c r="S726" s="86">
        <v>0.1116986972784728</v>
      </c>
      <c r="T726" s="86">
        <v>2.3269618900629171E-2</v>
      </c>
      <c r="U726" s="86">
        <v>3.1851035158642738E-2</v>
      </c>
      <c r="V726" s="86">
        <v>-0.10405004939084631</v>
      </c>
      <c r="W726" s="86">
        <v>0.30073524163038062</v>
      </c>
      <c r="AC726" s="86">
        <v>-0.1271343837996525</v>
      </c>
      <c r="AD726" s="86">
        <v>-8.2630878438331876E-2</v>
      </c>
      <c r="AE726" s="86">
        <v>-0.21412778502182661</v>
      </c>
      <c r="AF726" s="86">
        <v>-9.547632840065301E-2</v>
      </c>
      <c r="AG726" s="86">
        <v>-5.4678093349387308E-2</v>
      </c>
      <c r="AK726" s="86">
        <v>-0.26999842013797459</v>
      </c>
      <c r="AL726" s="86">
        <v>0.19876453226304469</v>
      </c>
      <c r="AM726" s="86">
        <v>0.15943231892601101</v>
      </c>
      <c r="AN726" s="86">
        <v>8.5622553811751434E-2</v>
      </c>
      <c r="AP726" s="86">
        <v>0.30528953256598518</v>
      </c>
      <c r="AQ726" s="86">
        <v>0.17008616565950629</v>
      </c>
      <c r="AR726" s="86">
        <v>0.65009341789901021</v>
      </c>
      <c r="AS726" s="86">
        <v>0.93561108700720808</v>
      </c>
      <c r="AT726" s="86">
        <v>-4.1671613439392192E-2</v>
      </c>
      <c r="AU726" s="86">
        <v>2.1060455896927621E-2</v>
      </c>
      <c r="AV726" s="86">
        <v>-2.7177123951318549E-3</v>
      </c>
      <c r="AW726" s="86">
        <v>2.1208530805687301E-2</v>
      </c>
      <c r="BF726" s="86">
        <v>5.1574176160725349E-2</v>
      </c>
      <c r="BG726" s="86">
        <v>3.1570363466915108E-2</v>
      </c>
      <c r="BH726" s="86">
        <v>5.9288537549408993E-3</v>
      </c>
      <c r="BI726" s="86">
        <v>-6.0623070446254026E-3</v>
      </c>
      <c r="BJ726" s="86">
        <v>-1.0956119048963649E-2</v>
      </c>
      <c r="BK726" s="86">
        <v>7.5372580368868736E-3</v>
      </c>
      <c r="BL726" s="86">
        <v>1.445168603003699E-2</v>
      </c>
      <c r="BM726" s="86">
        <v>-6.1340782122905058E-2</v>
      </c>
      <c r="BN726" s="86">
        <v>2.0262837955189461E-3</v>
      </c>
      <c r="BO726" s="86">
        <v>-2.8426161312687711E-2</v>
      </c>
      <c r="BP726" s="86">
        <v>1.7126546146527089E-2</v>
      </c>
      <c r="BQ726" s="86">
        <v>-1.473856591414191E-2</v>
      </c>
    </row>
    <row r="727" spans="1:69" x14ac:dyDescent="0.25">
      <c r="A727" s="147" t="s">
        <v>1342</v>
      </c>
      <c r="B727" s="86" t="s">
        <v>1343</v>
      </c>
      <c r="C727" s="86" t="s">
        <v>1344</v>
      </c>
      <c r="D727" s="86">
        <v>30.966335337100009</v>
      </c>
      <c r="E727" s="86" t="s">
        <v>1345</v>
      </c>
      <c r="F727" s="86" t="s">
        <v>3465</v>
      </c>
      <c r="G727" s="86" t="s">
        <v>113</v>
      </c>
      <c r="H727" s="86" t="s">
        <v>2670</v>
      </c>
      <c r="I727" s="86" t="s">
        <v>1337</v>
      </c>
      <c r="J727" s="86">
        <v>0</v>
      </c>
      <c r="K727" s="86">
        <v>0</v>
      </c>
      <c r="L727" s="86" t="s">
        <v>2848</v>
      </c>
      <c r="M727" s="86">
        <v>7.636261734622396E-3</v>
      </c>
      <c r="N727" s="86">
        <v>1.8553926775724209E-2</v>
      </c>
      <c r="O727" s="86">
        <v>-6.9478218578478135E-4</v>
      </c>
      <c r="P727" s="86">
        <v>-4.1133333333333362E-2</v>
      </c>
      <c r="Q727" s="86">
        <v>-5.5241723594324783E-2</v>
      </c>
      <c r="R727" s="86">
        <v>-0.1006690427061839</v>
      </c>
      <c r="S727" s="86">
        <v>-2.5658807212205481E-3</v>
      </c>
      <c r="T727" s="86">
        <v>-4.1133333333333362E-2</v>
      </c>
      <c r="U727" s="86">
        <v>4.0077659131881882E-2</v>
      </c>
      <c r="V727" s="86">
        <v>-0.1865305431778442</v>
      </c>
      <c r="W727" s="86">
        <v>0.2645506419400856</v>
      </c>
      <c r="X727" s="86">
        <v>0.326269983918267</v>
      </c>
      <c r="Y727" s="86">
        <v>0.32751475574532202</v>
      </c>
      <c r="AC727" s="86">
        <v>-0.15583082398029019</v>
      </c>
      <c r="AD727" s="86">
        <v>-8.7410184317400899E-2</v>
      </c>
      <c r="AE727" s="86">
        <v>-0.17075754900229559</v>
      </c>
      <c r="AF727" s="86">
        <v>-0.1065098206206419</v>
      </c>
      <c r="AG727" s="86">
        <v>-0.113425925925926</v>
      </c>
      <c r="AH727" s="86">
        <v>-0.16000741633447671</v>
      </c>
      <c r="AI727" s="86">
        <v>-0.17301900508879431</v>
      </c>
      <c r="AK727" s="86">
        <v>-0.3434289668387715</v>
      </c>
      <c r="AL727" s="86">
        <v>-8.2667421451759759E-3</v>
      </c>
      <c r="AM727" s="86">
        <v>9.424339810388549E-2</v>
      </c>
      <c r="AN727" s="86">
        <v>-0.13930200613252899</v>
      </c>
      <c r="AP727" s="86">
        <v>0.34032529757178659</v>
      </c>
      <c r="AQ727" s="86">
        <v>0.19499948928077029</v>
      </c>
      <c r="AR727" s="86">
        <v>-2.5165801057741251E-2</v>
      </c>
      <c r="AS727" s="86">
        <v>0.4817734746996471</v>
      </c>
      <c r="AT727" s="86">
        <v>-8.4600000000000009E-2</v>
      </c>
      <c r="AU727" s="86">
        <v>2.170271648095556E-2</v>
      </c>
      <c r="AV727" s="86">
        <v>-1.8898075453345431E-2</v>
      </c>
      <c r="AW727" s="86">
        <v>1.8553926775724209E-2</v>
      </c>
      <c r="BF727" s="86">
        <v>6.129524337817216E-2</v>
      </c>
      <c r="BG727" s="86">
        <v>3.3124264994119912E-2</v>
      </c>
      <c r="BH727" s="86">
        <v>6.9563017770188917E-3</v>
      </c>
      <c r="BI727" s="86">
        <v>-1.7019405890849829E-2</v>
      </c>
      <c r="BJ727" s="86">
        <v>-1.8975210835675878E-2</v>
      </c>
      <c r="BK727" s="86">
        <v>2.5398892868773171E-3</v>
      </c>
      <c r="BL727" s="86">
        <v>2.3775496946862429E-2</v>
      </c>
      <c r="BM727" s="86">
        <v>-6.3705583756345163E-2</v>
      </c>
      <c r="BN727" s="86">
        <v>1.5789473684211239E-3</v>
      </c>
      <c r="BO727" s="86">
        <v>-2.9952706253284389E-2</v>
      </c>
      <c r="BP727" s="86">
        <v>3.108071505958843E-2</v>
      </c>
      <c r="BQ727" s="86">
        <v>-1.793898127536997E-2</v>
      </c>
    </row>
    <row r="728" spans="1:69" x14ac:dyDescent="0.25">
      <c r="A728" s="147" t="s">
        <v>1346</v>
      </c>
      <c r="B728" s="86" t="s">
        <v>1347</v>
      </c>
      <c r="C728" s="86" t="s">
        <v>1348</v>
      </c>
      <c r="D728" s="86">
        <v>134.45354618619999</v>
      </c>
      <c r="E728" s="86" t="s">
        <v>1349</v>
      </c>
      <c r="F728" s="86" t="s">
        <v>3466</v>
      </c>
      <c r="G728" s="86" t="s">
        <v>113</v>
      </c>
      <c r="H728" s="86" t="s">
        <v>2670</v>
      </c>
      <c r="I728" s="86" t="s">
        <v>1337</v>
      </c>
      <c r="J728" s="86">
        <v>0</v>
      </c>
      <c r="K728" s="86">
        <v>0</v>
      </c>
      <c r="L728" s="86" t="s">
        <v>2848</v>
      </c>
      <c r="M728" s="86">
        <v>6.0832943378568149E-3</v>
      </c>
      <c r="N728" s="86">
        <v>1.558809636277747E-2</v>
      </c>
      <c r="O728" s="86">
        <v>1.128880526810927E-2</v>
      </c>
      <c r="P728" s="86">
        <v>1.4629542236904051E-2</v>
      </c>
      <c r="Q728" s="86">
        <v>-1.240238860817644E-2</v>
      </c>
      <c r="R728" s="86">
        <v>-9.0909090909090939E-2</v>
      </c>
      <c r="S728" s="86">
        <v>-3.5441902198295239E-2</v>
      </c>
      <c r="T728" s="86">
        <v>1.4629542236904051E-2</v>
      </c>
      <c r="U728" s="86">
        <v>-2.0794824399260611E-2</v>
      </c>
      <c r="V728" s="86">
        <v>-0.16091508336564561</v>
      </c>
      <c r="W728" s="86">
        <v>0.17120799273387849</v>
      </c>
      <c r="X728" s="86">
        <v>0.31541218637992841</v>
      </c>
      <c r="Y728" s="86">
        <v>0.29174886946933781</v>
      </c>
      <c r="Z728" s="86">
        <v>-0.27813214866367719</v>
      </c>
      <c r="AA728" s="86">
        <v>9.2066601371204815E-2</v>
      </c>
      <c r="AB728" s="86">
        <v>-6.1580882352941353E-2</v>
      </c>
      <c r="AC728" s="86">
        <v>-0.1234390009606149</v>
      </c>
      <c r="AD728" s="86">
        <v>-0.1243128964059196</v>
      </c>
      <c r="AE728" s="86">
        <v>-0.1729323308270678</v>
      </c>
      <c r="AF728" s="86">
        <v>-0.1007976794778826</v>
      </c>
      <c r="AG728" s="86">
        <v>-0.1078947368421051</v>
      </c>
      <c r="AH728" s="86">
        <v>-0.18200000000000011</v>
      </c>
      <c r="AI728" s="86">
        <v>-0.29918793710056613</v>
      </c>
      <c r="AJ728" s="86">
        <v>-0.1171088746569076</v>
      </c>
      <c r="AK728" s="86">
        <v>-0.33828861493836121</v>
      </c>
      <c r="AL728" s="86">
        <v>0.19751494070865649</v>
      </c>
      <c r="AM728" s="86">
        <v>0.12565560540472001</v>
      </c>
      <c r="AN728" s="86">
        <v>5.3238672838089807E-2</v>
      </c>
      <c r="AO728" s="86">
        <v>2.4049002526759681E-2</v>
      </c>
      <c r="AP728" s="86">
        <v>0.30682164259811329</v>
      </c>
      <c r="AQ728" s="86">
        <v>0.221862789840306</v>
      </c>
      <c r="AR728" s="86">
        <v>0.64277448764768785</v>
      </c>
      <c r="AS728" s="86">
        <v>0.565023945234434</v>
      </c>
      <c r="AT728" s="86">
        <v>-5.7574327512977863E-2</v>
      </c>
      <c r="AU728" s="86">
        <v>3.2048072108162177E-2</v>
      </c>
      <c r="AV728" s="86">
        <v>-4.2333019755408374E-3</v>
      </c>
      <c r="AW728" s="86">
        <v>1.558809636277747E-2</v>
      </c>
      <c r="BF728" s="86">
        <v>5.8687615526802128E-2</v>
      </c>
      <c r="BG728" s="86">
        <v>1.265822784810111E-2</v>
      </c>
      <c r="BH728" s="86">
        <v>4.7413793103447954E-3</v>
      </c>
      <c r="BI728" s="86">
        <v>-1.029601029601024E-2</v>
      </c>
      <c r="BJ728" s="86">
        <v>-2.6441265713047168E-2</v>
      </c>
      <c r="BK728" s="86">
        <v>9.3499554764022719E-3</v>
      </c>
      <c r="BL728" s="86">
        <v>1.279223643581817E-2</v>
      </c>
      <c r="BM728" s="86">
        <v>-7.0557491289198415E-2</v>
      </c>
      <c r="BN728" s="86">
        <v>-7.748404740200554E-3</v>
      </c>
      <c r="BO728" s="86">
        <v>-2.5723472668810369E-2</v>
      </c>
      <c r="BP728" s="86">
        <v>1.980198019801982E-2</v>
      </c>
      <c r="BQ728" s="86">
        <v>-1.8527095877720941E-2</v>
      </c>
    </row>
    <row r="729" spans="1:69" x14ac:dyDescent="0.25">
      <c r="A729" s="147" t="s">
        <v>1350</v>
      </c>
      <c r="B729" s="86" t="s">
        <v>1351</v>
      </c>
      <c r="C729" s="86" t="s">
        <v>1352</v>
      </c>
      <c r="D729" s="86">
        <v>0.37992947570000002</v>
      </c>
      <c r="E729" s="86" t="s">
        <v>1353</v>
      </c>
      <c r="F729" s="86" t="s">
        <v>3467</v>
      </c>
      <c r="G729" s="86" t="s">
        <v>113</v>
      </c>
      <c r="H729" s="86" t="s">
        <v>2670</v>
      </c>
      <c r="I729" s="86" t="s">
        <v>1337</v>
      </c>
      <c r="J729" s="86">
        <v>0</v>
      </c>
      <c r="K729" s="86">
        <v>0</v>
      </c>
      <c r="L729" s="86" t="s">
        <v>2848</v>
      </c>
      <c r="M729" s="86">
        <v>0</v>
      </c>
      <c r="N729" s="86">
        <v>0</v>
      </c>
      <c r="O729" s="86">
        <v>0</v>
      </c>
      <c r="P729" s="86">
        <v>0</v>
      </c>
      <c r="Q729" s="86">
        <v>0</v>
      </c>
      <c r="R729" s="86">
        <v>-4.0716725929024637E-2</v>
      </c>
      <c r="S729" s="86">
        <v>-1.7561998577067191E-2</v>
      </c>
      <c r="T729" s="86">
        <v>0</v>
      </c>
      <c r="U729" s="86">
        <v>2.9634064207138881E-2</v>
      </c>
      <c r="V729" s="86">
        <v>-0.18546445213953761</v>
      </c>
      <c r="W729" s="86">
        <v>0.227467199087279</v>
      </c>
      <c r="X729" s="86">
        <v>0.34522781774580352</v>
      </c>
      <c r="AC729" s="86">
        <v>0</v>
      </c>
      <c r="AD729" s="86">
        <v>-4.2287864010032011E-2</v>
      </c>
      <c r="AE729" s="86">
        <v>-0.20210874682685509</v>
      </c>
      <c r="AF729" s="86">
        <v>-0.12614445574771099</v>
      </c>
      <c r="AG729" s="86">
        <v>-0.10352498288843261</v>
      </c>
      <c r="AH729" s="86">
        <v>-0.17843801581096341</v>
      </c>
      <c r="AK729" s="86">
        <v>-0.27460547845585481</v>
      </c>
      <c r="AL729" s="86">
        <v>0</v>
      </c>
      <c r="AM729" s="86">
        <v>8.7217498973404917E-2</v>
      </c>
      <c r="AN729" s="86">
        <v>0</v>
      </c>
      <c r="AP729" s="86">
        <v>0</v>
      </c>
      <c r="AQ729" s="86">
        <v>0.17049388829856471</v>
      </c>
      <c r="AR729" s="86" t="s">
        <v>2665</v>
      </c>
      <c r="AS729" s="86">
        <v>0.50981113312848547</v>
      </c>
      <c r="AT729" s="86">
        <v>0</v>
      </c>
      <c r="AU729" s="86">
        <v>0</v>
      </c>
      <c r="AV729" s="86">
        <v>0</v>
      </c>
      <c r="AW729" s="86">
        <v>0</v>
      </c>
      <c r="BF729" s="86">
        <v>4.5199431265434242E-2</v>
      </c>
      <c r="BG729" s="86">
        <v>1.9116488866614208E-2</v>
      </c>
      <c r="BH729" s="86">
        <v>-4.6367851622873824E-3</v>
      </c>
      <c r="BI729" s="86">
        <v>-2.6821005081876241E-3</v>
      </c>
      <c r="BJ729" s="86">
        <v>-1.514508138711956E-2</v>
      </c>
      <c r="BK729" s="86">
        <v>-1.128197757976435E-2</v>
      </c>
      <c r="BL729" s="86">
        <v>0</v>
      </c>
      <c r="BM729" s="86">
        <v>0</v>
      </c>
      <c r="BN729" s="86">
        <v>0</v>
      </c>
      <c r="BO729" s="86">
        <v>0</v>
      </c>
      <c r="BP729" s="86">
        <v>0</v>
      </c>
      <c r="BQ729" s="86">
        <v>0</v>
      </c>
    </row>
    <row r="730" spans="1:69" x14ac:dyDescent="0.25">
      <c r="A730" s="147" t="s">
        <v>1354</v>
      </c>
      <c r="B730" s="86" t="s">
        <v>1355</v>
      </c>
      <c r="C730" s="86" t="s">
        <v>1356</v>
      </c>
      <c r="D730" s="86">
        <v>97.02760917869999</v>
      </c>
      <c r="E730" s="86" t="s">
        <v>1357</v>
      </c>
      <c r="F730" s="86" t="s">
        <v>3468</v>
      </c>
      <c r="G730" s="86" t="s">
        <v>113</v>
      </c>
      <c r="H730" s="86" t="s">
        <v>2670</v>
      </c>
      <c r="I730" s="86" t="s">
        <v>1337</v>
      </c>
      <c r="J730" s="86">
        <v>0</v>
      </c>
      <c r="K730" s="86">
        <v>0</v>
      </c>
      <c r="L730" s="86" t="s">
        <v>2848</v>
      </c>
      <c r="M730" s="86">
        <v>3.2836777190452531E-3</v>
      </c>
      <c r="N730" s="86">
        <v>1.556546412646931E-2</v>
      </c>
      <c r="O730" s="86">
        <v>1.8869459129727369E-2</v>
      </c>
      <c r="P730" s="86">
        <v>-7.9821200510865609E-5</v>
      </c>
      <c r="Q730" s="86">
        <v>-3.489984591679518E-2</v>
      </c>
      <c r="R730" s="86">
        <v>-0.13277950848044309</v>
      </c>
      <c r="S730" s="86">
        <v>-0.1076364154437954</v>
      </c>
      <c r="T730" s="86">
        <v>-7.9821200510865609E-5</v>
      </c>
      <c r="U730" s="86">
        <v>-8.7213114754098431E-2</v>
      </c>
      <c r="V730" s="86">
        <v>-0.15900735294117641</v>
      </c>
      <c r="W730" s="86">
        <v>0.22265507941264609</v>
      </c>
      <c r="X730" s="86">
        <v>0.37325102880658451</v>
      </c>
      <c r="AC730" s="86">
        <v>-0.14136125654450249</v>
      </c>
      <c r="AD730" s="86">
        <v>-0.17111321776814731</v>
      </c>
      <c r="AE730" s="86">
        <v>-0.17615091511025049</v>
      </c>
      <c r="AF730" s="86">
        <v>-0.1061831758782599</v>
      </c>
      <c r="AG730" s="86">
        <v>-0.1172206006967329</v>
      </c>
      <c r="AH730" s="86">
        <v>-0.18562430529825849</v>
      </c>
      <c r="AK730" s="86">
        <v>-0.40623408949482381</v>
      </c>
      <c r="AL730" s="86">
        <v>0.16517351623276011</v>
      </c>
      <c r="AM730" s="86">
        <v>5.881320610185603E-2</v>
      </c>
      <c r="AN730" s="86">
        <v>-2.8504646079441359E-4</v>
      </c>
      <c r="AP730" s="86">
        <v>0.32070013357783461</v>
      </c>
      <c r="AQ730" s="86">
        <v>0.18679229728927399</v>
      </c>
      <c r="AR730" s="86">
        <v>0.51411172737884825</v>
      </c>
      <c r="AS730" s="86">
        <v>0.31326446733938162</v>
      </c>
      <c r="AT730" s="86">
        <v>-7.7426564495529981E-2</v>
      </c>
      <c r="AU730" s="86">
        <v>2.9416854127011671E-2</v>
      </c>
      <c r="AV730" s="86">
        <v>3.253355022366788E-3</v>
      </c>
      <c r="AW730" s="86">
        <v>1.556546412646931E-2</v>
      </c>
      <c r="BF730" s="86">
        <v>5.3916211293260297E-2</v>
      </c>
      <c r="BG730" s="86">
        <v>1.0024196335983501E-2</v>
      </c>
      <c r="BH730" s="86">
        <v>-2.7378507871321012E-2</v>
      </c>
      <c r="BI730" s="86">
        <v>-2.4700914848698189E-2</v>
      </c>
      <c r="BJ730" s="86">
        <v>-3.1748322389782653E-2</v>
      </c>
      <c r="BK730" s="86">
        <v>1.155078619867345E-2</v>
      </c>
      <c r="BL730" s="86">
        <v>4.7885663768969522E-3</v>
      </c>
      <c r="BM730" s="86">
        <v>-6.5840604149864257E-2</v>
      </c>
      <c r="BN730" s="86">
        <v>-1.1047619047618969E-2</v>
      </c>
      <c r="BO730" s="86">
        <v>-3.3590138674884473E-2</v>
      </c>
      <c r="BP730" s="86">
        <v>1.7059948979591951E-2</v>
      </c>
      <c r="BQ730" s="86">
        <v>-1.617716349929332E-2</v>
      </c>
    </row>
    <row r="731" spans="1:69" x14ac:dyDescent="0.25">
      <c r="A731" s="147" t="s">
        <v>1358</v>
      </c>
      <c r="B731" s="86" t="s">
        <v>1359</v>
      </c>
      <c r="C731" s="86" t="s">
        <v>1360</v>
      </c>
      <c r="D731" s="86">
        <v>80.586930538900006</v>
      </c>
      <c r="E731" s="86" t="s">
        <v>1361</v>
      </c>
      <c r="F731" s="86" t="s">
        <v>2978</v>
      </c>
      <c r="G731" s="86" t="s">
        <v>113</v>
      </c>
      <c r="H731" s="86" t="s">
        <v>2670</v>
      </c>
      <c r="I731" s="86" t="s">
        <v>1337</v>
      </c>
      <c r="J731" s="86">
        <v>0</v>
      </c>
      <c r="K731" s="86">
        <v>0</v>
      </c>
      <c r="L731" s="86" t="s">
        <v>2848</v>
      </c>
      <c r="M731" s="86">
        <v>5.6313830294931746E-3</v>
      </c>
      <c r="N731" s="86">
        <v>1.8659963260176049E-2</v>
      </c>
      <c r="O731" s="86">
        <v>-3.122338915696687E-3</v>
      </c>
      <c r="P731" s="86">
        <v>-7.5872534142629178E-4</v>
      </c>
      <c r="Q731" s="86">
        <v>-5.709683193126891E-2</v>
      </c>
      <c r="R731" s="86">
        <v>-0.172868582195007</v>
      </c>
      <c r="S731" s="86">
        <v>-0.15502446066244269</v>
      </c>
      <c r="T731" s="86">
        <v>-7.5872534142629178E-4</v>
      </c>
      <c r="U731" s="86">
        <v>-9.1817398794142968E-2</v>
      </c>
      <c r="V731" s="86">
        <v>-0.1989236182984889</v>
      </c>
      <c r="W731" s="86">
        <v>0.1798274177792252</v>
      </c>
      <c r="X731" s="86">
        <v>0.50262996941896021</v>
      </c>
      <c r="Y731" s="86">
        <v>0.27914254420278528</v>
      </c>
      <c r="Z731" s="86">
        <v>-0.20311720698254371</v>
      </c>
      <c r="AA731" s="86">
        <v>2.8732683427398879E-2</v>
      </c>
      <c r="AB731" s="86">
        <v>-0.18135041478525679</v>
      </c>
      <c r="AC731" s="86">
        <v>-0.1267387944358577</v>
      </c>
      <c r="AD731" s="86">
        <v>-0.1889621604647512</v>
      </c>
      <c r="AE731" s="86">
        <v>-0.20201521984216461</v>
      </c>
      <c r="AF731" s="86">
        <v>-0.1271017561340142</v>
      </c>
      <c r="AG731" s="86">
        <v>-0.1132509943479172</v>
      </c>
      <c r="AH731" s="86">
        <v>-0.18601173357874151</v>
      </c>
      <c r="AI731" s="86">
        <v>-0.32304860885568909</v>
      </c>
      <c r="AJ731" s="86">
        <v>-0.10323367907260531</v>
      </c>
      <c r="AK731" s="86">
        <v>-0.43704072736330801</v>
      </c>
      <c r="AL731" s="86">
        <v>0.13425815313014031</v>
      </c>
      <c r="AM731" s="86">
        <v>5.4928359920824343E-2</v>
      </c>
      <c r="AN731" s="86">
        <v>-2.7070910569033661E-3</v>
      </c>
      <c r="AO731" s="86">
        <v>1.1796183342723591E-2</v>
      </c>
      <c r="AP731" s="86">
        <v>0.32910122895251309</v>
      </c>
      <c r="AQ731" s="86">
        <v>0.21933687339813451</v>
      </c>
      <c r="AR731" s="86">
        <v>0.40704903159458472</v>
      </c>
      <c r="AS731" s="86">
        <v>0.2490714054869754</v>
      </c>
      <c r="AT731" s="86">
        <v>-6.3448406676782976E-2</v>
      </c>
      <c r="AU731" s="86">
        <v>3.8177215189873159E-2</v>
      </c>
      <c r="AV731" s="86">
        <v>-2.1383290755984441E-2</v>
      </c>
      <c r="AW731" s="86">
        <v>1.8659963260176049E-2</v>
      </c>
      <c r="BF731" s="86">
        <v>6.0895779500430569E-2</v>
      </c>
      <c r="BG731" s="86">
        <v>1.372087358934793E-2</v>
      </c>
      <c r="BH731" s="86">
        <v>-3.844305622296873E-3</v>
      </c>
      <c r="BI731" s="86">
        <v>-8.683068017366069E-3</v>
      </c>
      <c r="BJ731" s="86">
        <v>-2.968369829683715E-2</v>
      </c>
      <c r="BK731" s="86">
        <v>-6.1852223336675838E-3</v>
      </c>
      <c r="BL731" s="86">
        <v>-8.410428931875491E-3</v>
      </c>
      <c r="BM731" s="86">
        <v>-6.946564885496187E-2</v>
      </c>
      <c r="BN731" s="86">
        <v>-1.0537501106880341E-2</v>
      </c>
      <c r="BO731" s="86">
        <v>-3.1770180776803159E-2</v>
      </c>
      <c r="BP731" s="86">
        <v>-2.4956095757464598E-3</v>
      </c>
      <c r="BQ731" s="86">
        <v>-2.2436491748562989E-2</v>
      </c>
    </row>
    <row r="732" spans="1:69" x14ac:dyDescent="0.25">
      <c r="A732" s="147" t="s">
        <v>1362</v>
      </c>
      <c r="B732" s="86" t="s">
        <v>1363</v>
      </c>
      <c r="C732" s="86" t="s">
        <v>1364</v>
      </c>
      <c r="D732" s="86">
        <v>70.36201806310001</v>
      </c>
      <c r="E732" s="86" t="s">
        <v>1365</v>
      </c>
      <c r="F732" s="86" t="s">
        <v>3469</v>
      </c>
      <c r="G732" s="86" t="s">
        <v>113</v>
      </c>
      <c r="H732" s="86" t="s">
        <v>2670</v>
      </c>
      <c r="I732" s="86" t="s">
        <v>1337</v>
      </c>
      <c r="J732" s="86">
        <v>0</v>
      </c>
      <c r="K732" s="86">
        <v>0</v>
      </c>
      <c r="L732" s="86" t="s">
        <v>2848</v>
      </c>
      <c r="M732" s="86">
        <v>6.7610204633552504E-3</v>
      </c>
      <c r="N732" s="86">
        <v>1.9164081036685321E-2</v>
      </c>
      <c r="O732" s="86">
        <v>1.545735588288788E-2</v>
      </c>
      <c r="P732" s="86">
        <v>-7.8180525941718981E-3</v>
      </c>
      <c r="Q732" s="86">
        <v>-5.5480378890392257E-2</v>
      </c>
      <c r="R732" s="86">
        <v>-0.16363250633478851</v>
      </c>
      <c r="S732" s="86">
        <v>-7.1792894192579393E-3</v>
      </c>
      <c r="T732" s="86">
        <v>-7.8180525941718981E-3</v>
      </c>
      <c r="U732" s="86">
        <v>-6.4005296543005685E-2</v>
      </c>
      <c r="V732" s="86">
        <v>-0.1043434510394166</v>
      </c>
      <c r="W732" s="86">
        <v>0.22822254146532561</v>
      </c>
      <c r="X732" s="86">
        <v>0.36163244599385741</v>
      </c>
      <c r="AC732" s="86">
        <v>-0.12839754735975101</v>
      </c>
      <c r="AD732" s="86">
        <v>-0.17673819324304541</v>
      </c>
      <c r="AE732" s="86">
        <v>-0.19748525964870339</v>
      </c>
      <c r="AF732" s="86">
        <v>-8.9488636363636451E-2</v>
      </c>
      <c r="AG732" s="86">
        <v>-0.1033847570803592</v>
      </c>
      <c r="AH732" s="86">
        <v>-5.0200000000000022E-2</v>
      </c>
      <c r="AK732" s="86">
        <v>-0.32316124922367212</v>
      </c>
      <c r="AL732" s="86">
        <v>0.1438970538152784</v>
      </c>
      <c r="AM732" s="86">
        <v>0.1227476727748309</v>
      </c>
      <c r="AN732" s="86">
        <v>-2.7642102483311889E-2</v>
      </c>
      <c r="AP732" s="86">
        <v>0.29553348033718768</v>
      </c>
      <c r="AQ732" s="86">
        <v>0.1783924272655027</v>
      </c>
      <c r="AR732" s="86">
        <v>0.48589837287811599</v>
      </c>
      <c r="AS732" s="86">
        <v>0.68640725429536165</v>
      </c>
      <c r="AT732" s="86">
        <v>-7.1339729921819584E-2</v>
      </c>
      <c r="AU732" s="86">
        <v>2.1620587391179669E-2</v>
      </c>
      <c r="AV732" s="86">
        <v>-3.6370249136205009E-3</v>
      </c>
      <c r="AW732" s="86">
        <v>1.9164081036685321E-2</v>
      </c>
      <c r="BF732" s="86">
        <v>6.152830742153137E-2</v>
      </c>
      <c r="BG732" s="86">
        <v>2.949913644214153E-2</v>
      </c>
      <c r="BH732" s="86">
        <v>-1.060260367735877E-2</v>
      </c>
      <c r="BI732" s="86">
        <v>-1.037710255018987E-2</v>
      </c>
      <c r="BJ732" s="86">
        <v>-2.1383044342402902E-2</v>
      </c>
      <c r="BK732" s="86">
        <v>-8.5585943826460564E-3</v>
      </c>
      <c r="BL732" s="86">
        <v>1.153384060873042E-2</v>
      </c>
      <c r="BM732" s="86">
        <v>-7.1502098345078591E-2</v>
      </c>
      <c r="BN732" s="86">
        <v>-2.3294234264001349E-2</v>
      </c>
      <c r="BO732" s="86">
        <v>-3.2983761840324699E-2</v>
      </c>
      <c r="BP732" s="86">
        <v>1.7754066818261419E-2</v>
      </c>
      <c r="BQ732" s="86">
        <v>-2.8734144447320809E-2</v>
      </c>
    </row>
    <row r="733" spans="1:69" x14ac:dyDescent="0.25">
      <c r="A733" s="147" t="s">
        <v>1366</v>
      </c>
      <c r="B733" s="86" t="s">
        <v>1367</v>
      </c>
      <c r="C733" s="86" t="s">
        <v>1368</v>
      </c>
      <c r="D733" s="86">
        <v>65.197748248300002</v>
      </c>
      <c r="E733" s="86" t="s">
        <v>1369</v>
      </c>
      <c r="F733" s="86" t="s">
        <v>3470</v>
      </c>
      <c r="G733" s="86" t="s">
        <v>113</v>
      </c>
      <c r="H733" s="86" t="s">
        <v>2670</v>
      </c>
      <c r="I733" s="86" t="s">
        <v>1337</v>
      </c>
      <c r="J733" s="86">
        <v>0</v>
      </c>
      <c r="K733" s="86">
        <v>0</v>
      </c>
      <c r="L733" s="86" t="s">
        <v>2848</v>
      </c>
      <c r="M733" s="86">
        <v>1.287022522894166E-2</v>
      </c>
      <c r="N733" s="86">
        <v>2.1423520113149411E-2</v>
      </c>
      <c r="O733" s="86">
        <v>1.6855095871122879E-2</v>
      </c>
      <c r="P733" s="86">
        <v>1.116007083144588E-2</v>
      </c>
      <c r="Q733" s="86">
        <v>-3.4751159682364967E-2</v>
      </c>
      <c r="R733" s="86">
        <v>-0.1408977992372554</v>
      </c>
      <c r="S733" s="86">
        <v>-7.7991814051293629E-2</v>
      </c>
      <c r="T733" s="86">
        <v>1.116007083144588E-2</v>
      </c>
      <c r="U733" s="86">
        <v>-8.980846358559158E-2</v>
      </c>
      <c r="V733" s="86">
        <v>-0.1645319888516581</v>
      </c>
      <c r="W733" s="86">
        <v>0.21788710907704051</v>
      </c>
      <c r="X733" s="86">
        <v>0.29232589087682959</v>
      </c>
      <c r="Y733" s="86">
        <v>0.25644042605895478</v>
      </c>
      <c r="Z733" s="86">
        <v>-0.3139021074099253</v>
      </c>
      <c r="AA733" s="86">
        <v>3.2190158758003802E-2</v>
      </c>
      <c r="AB733" s="86">
        <v>1.1578900669890309E-2</v>
      </c>
      <c r="AC733" s="86">
        <v>-0.1216704478615243</v>
      </c>
      <c r="AD733" s="86">
        <v>-0.16867849270494381</v>
      </c>
      <c r="AE733" s="86">
        <v>-0.19734003155894761</v>
      </c>
      <c r="AF733" s="86">
        <v>-9.906491799360688E-2</v>
      </c>
      <c r="AG733" s="86">
        <v>-0.10631818181818189</v>
      </c>
      <c r="AH733" s="86">
        <v>-0.18271261062940841</v>
      </c>
      <c r="AI733" s="86">
        <v>-0.3399399646367039</v>
      </c>
      <c r="AJ733" s="86">
        <v>-0.1246666940148501</v>
      </c>
      <c r="AK733" s="86">
        <v>-0.37543691930809908</v>
      </c>
      <c r="AL733" s="86">
        <v>0.18843036467136939</v>
      </c>
      <c r="AM733" s="86">
        <v>0.12134071252546549</v>
      </c>
      <c r="AN733" s="86">
        <v>4.0432644659378347E-2</v>
      </c>
      <c r="AO733" s="86">
        <v>9.9727055997342884E-3</v>
      </c>
      <c r="AP733" s="86">
        <v>0.29498481549038902</v>
      </c>
      <c r="AQ733" s="86">
        <v>0.23678296359558301</v>
      </c>
      <c r="AR733" s="86">
        <v>0.63777027902328354</v>
      </c>
      <c r="AS733" s="86">
        <v>0.5111976558574135</v>
      </c>
      <c r="AT733" s="86">
        <v>-5.8559486060206889E-2</v>
      </c>
      <c r="AU733" s="86">
        <v>2.6726739862648289E-2</v>
      </c>
      <c r="AV733" s="86">
        <v>-4.4726052925827542E-3</v>
      </c>
      <c r="AW733" s="86">
        <v>2.1423520113149411E-2</v>
      </c>
      <c r="BF733" s="86">
        <v>6.0122193485512947E-2</v>
      </c>
      <c r="BG733" s="86">
        <v>5.4449669412721668E-3</v>
      </c>
      <c r="BH733" s="86">
        <v>-8.2287161092942096E-3</v>
      </c>
      <c r="BI733" s="86">
        <v>-1.3863773357444259E-2</v>
      </c>
      <c r="BJ733" s="86">
        <v>-3.2539910829857632E-2</v>
      </c>
      <c r="BK733" s="86">
        <v>2.6015534990895262E-3</v>
      </c>
      <c r="BL733" s="86">
        <v>-7.1171738888683436E-3</v>
      </c>
      <c r="BM733" s="86">
        <v>-6.988986372969952E-2</v>
      </c>
      <c r="BN733" s="86">
        <v>-1.0156037199890999E-2</v>
      </c>
      <c r="BO733" s="86">
        <v>-3.8328484943784942E-2</v>
      </c>
      <c r="BP733" s="86">
        <v>7.8077096022564074E-3</v>
      </c>
      <c r="BQ733" s="86">
        <v>-1.51281635301751E-2</v>
      </c>
    </row>
    <row r="734" spans="1:69" x14ac:dyDescent="0.25">
      <c r="A734" s="147" t="s">
        <v>1441</v>
      </c>
      <c r="B734" s="86" t="s">
        <v>1442</v>
      </c>
      <c r="C734" s="86" t="s">
        <v>1443</v>
      </c>
      <c r="D734" s="86">
        <v>70.340134085700001</v>
      </c>
      <c r="E734" s="86" t="s">
        <v>1444</v>
      </c>
      <c r="F734" s="86" t="s">
        <v>3471</v>
      </c>
      <c r="G734" s="86" t="s">
        <v>113</v>
      </c>
      <c r="H734" s="86" t="s">
        <v>2670</v>
      </c>
      <c r="I734" s="86" t="s">
        <v>1337</v>
      </c>
      <c r="J734" s="86">
        <v>0</v>
      </c>
      <c r="K734" s="86">
        <v>0</v>
      </c>
      <c r="L734" s="86" t="s">
        <v>2848</v>
      </c>
      <c r="M734" s="86">
        <v>9.9771357306173147E-3</v>
      </c>
      <c r="N734" s="86">
        <v>2.4169184290030229E-2</v>
      </c>
      <c r="O734" s="86">
        <v>7.2553897180762661E-3</v>
      </c>
      <c r="P734" s="86">
        <v>-4.7379427525813589E-2</v>
      </c>
      <c r="Q734" s="86">
        <v>-7.600152129817439E-2</v>
      </c>
      <c r="R734" s="86">
        <v>-0.1172409616665657</v>
      </c>
      <c r="S734" s="86">
        <v>-0.33686099687238152</v>
      </c>
      <c r="T734" s="86">
        <v>-4.7379427525813589E-2</v>
      </c>
      <c r="U734" s="86">
        <v>-5.8781268369145767E-4</v>
      </c>
      <c r="V734" s="86">
        <v>-0.17722607340534161</v>
      </c>
      <c r="W734" s="86">
        <v>-0.12642239620436449</v>
      </c>
      <c r="AC734" s="86">
        <v>-0.13957845433255281</v>
      </c>
      <c r="AD734" s="86">
        <v>-9.2488348162943962E-2</v>
      </c>
      <c r="AE734" s="86">
        <v>-0.1543199412329774</v>
      </c>
      <c r="AF734" s="86">
        <v>-0.3693124911218108</v>
      </c>
      <c r="AG734" s="86">
        <v>-0.10522221141690161</v>
      </c>
      <c r="AK734" s="86">
        <v>-0.56336757420778327</v>
      </c>
      <c r="AL734" s="86">
        <v>-5.3213355587902737E-2</v>
      </c>
      <c r="AM734" s="86">
        <v>3.3604192869159062E-2</v>
      </c>
      <c r="AN734" s="86">
        <v>-0.1591585177494553</v>
      </c>
      <c r="AP734" s="86">
        <v>0.31245294036174509</v>
      </c>
      <c r="AQ734" s="86">
        <v>0.2458063031899245</v>
      </c>
      <c r="AR734" s="86">
        <v>-0.17126154138406219</v>
      </c>
      <c r="AS734" s="86">
        <v>0.13549846301131011</v>
      </c>
      <c r="AT734" s="86">
        <v>-6.4958828911253264E-2</v>
      </c>
      <c r="AU734" s="86">
        <v>-1.2021246854906459E-2</v>
      </c>
      <c r="AV734" s="86">
        <v>-1.6514648977335459E-2</v>
      </c>
      <c r="AW734" s="86">
        <v>2.4169184290030229E-2</v>
      </c>
      <c r="BF734" s="86">
        <v>5.3752204297563999E-2</v>
      </c>
      <c r="BG734" s="86">
        <v>2.1135490268997081E-2</v>
      </c>
      <c r="BH734" s="86">
        <v>-1.0318664643399139E-2</v>
      </c>
      <c r="BI734" s="86">
        <v>-8.4023305734436393E-3</v>
      </c>
      <c r="BJ734" s="86">
        <v>-1.6637803067788389E-2</v>
      </c>
      <c r="BK734" s="86">
        <v>1.075539342096987E-2</v>
      </c>
      <c r="BL734" s="86">
        <v>1.7112632233976299E-2</v>
      </c>
      <c r="BM734" s="86">
        <v>-5.9957173447537482E-2</v>
      </c>
      <c r="BN734" s="86">
        <v>-2.1505376344086451E-3</v>
      </c>
      <c r="BO734" s="86">
        <v>-2.4023833671399372E-2</v>
      </c>
      <c r="BP734" s="86">
        <v>2.1692537507306261E-2</v>
      </c>
      <c r="BQ734" s="86">
        <v>-2.7023590004450981E-2</v>
      </c>
    </row>
    <row r="735" spans="1:69" x14ac:dyDescent="0.25">
      <c r="A735" s="147" t="s">
        <v>1625</v>
      </c>
      <c r="B735" s="86" t="s">
        <v>1626</v>
      </c>
      <c r="C735" s="86" t="s">
        <v>1627</v>
      </c>
      <c r="E735" s="86" t="s">
        <v>1628</v>
      </c>
      <c r="F735" s="86" t="s">
        <v>3472</v>
      </c>
      <c r="G735" s="86" t="s">
        <v>515</v>
      </c>
      <c r="H735" s="86" t="s">
        <v>515</v>
      </c>
      <c r="I735" s="86" t="s">
        <v>1629</v>
      </c>
      <c r="J735" s="86">
        <v>0</v>
      </c>
      <c r="K735" s="86">
        <v>0</v>
      </c>
      <c r="L735" s="86" t="s">
        <v>3473</v>
      </c>
      <c r="AE735" s="86">
        <v>-1.8147053022475809E-2</v>
      </c>
      <c r="AK735" s="86">
        <v>-1.8147053022475809E-2</v>
      </c>
      <c r="AM735" s="86">
        <v>0.1823336940302287</v>
      </c>
      <c r="AQ735" s="86">
        <v>6.9525304703357285E-2</v>
      </c>
      <c r="AS735" s="86">
        <v>2.6182679560842859</v>
      </c>
    </row>
    <row r="736" spans="1:69" x14ac:dyDescent="0.25">
      <c r="A736" s="190">
        <v>619987</v>
      </c>
      <c r="B736" s="86" t="s">
        <v>384</v>
      </c>
      <c r="C736" s="86" t="s">
        <v>1020</v>
      </c>
      <c r="D736" s="86" t="s">
        <v>1981</v>
      </c>
      <c r="E736" s="86" t="s">
        <v>1589</v>
      </c>
      <c r="F736" s="86" t="s">
        <v>3152</v>
      </c>
      <c r="G736" s="86" t="s">
        <v>1480</v>
      </c>
      <c r="H736" s="86" t="s">
        <v>2674</v>
      </c>
      <c r="J736" s="86">
        <v>0</v>
      </c>
      <c r="K736" s="86">
        <v>0</v>
      </c>
      <c r="L736" s="86" t="s">
        <v>2848</v>
      </c>
      <c r="M736" s="86">
        <v>-1.5776157166245031E-2</v>
      </c>
      <c r="N736" s="86">
        <v>7.3882245410923364E-3</v>
      </c>
      <c r="O736" s="86">
        <v>3.2958450484223738E-2</v>
      </c>
      <c r="P736" s="86">
        <v>-6.7672353024108345E-2</v>
      </c>
      <c r="Q736" s="86">
        <v>-6.9639842431063581E-2</v>
      </c>
      <c r="R736" s="86">
        <v>-0.13220917262646811</v>
      </c>
      <c r="S736" s="86">
        <v>0.28221037324284998</v>
      </c>
      <c r="T736" s="86">
        <v>-6.7672353024108345E-2</v>
      </c>
      <c r="U736" s="86">
        <v>7.591960561243849E-2</v>
      </c>
      <c r="V736" s="86">
        <v>-8.0608046858656968E-2</v>
      </c>
      <c r="W736" s="86">
        <v>0.43928141308711371</v>
      </c>
      <c r="AC736" s="86">
        <v>-0.2063789868667916</v>
      </c>
      <c r="AD736" s="86">
        <v>-0.1207167146220245</v>
      </c>
      <c r="AE736" s="86">
        <v>-0.20124542124542119</v>
      </c>
      <c r="AF736" s="86">
        <v>-7.9855314412910411E-2</v>
      </c>
      <c r="AG736" s="86">
        <v>-3.3983008495752053E-2</v>
      </c>
      <c r="AK736" s="86">
        <v>-0.28080041851948723</v>
      </c>
      <c r="AL736" s="86">
        <v>-0.1064891396757581</v>
      </c>
      <c r="AM736" s="86">
        <v>0.1078408051495543</v>
      </c>
      <c r="AN736" s="86">
        <v>-0.2213965999070111</v>
      </c>
      <c r="AP736" s="86">
        <v>0.39479466038455041</v>
      </c>
      <c r="AQ736" s="86">
        <v>0.20193789103231519</v>
      </c>
      <c r="AR736" s="86">
        <v>-0.27048733678458142</v>
      </c>
      <c r="AS736" s="86">
        <v>0.53255477717112776</v>
      </c>
      <c r="AT736" s="86">
        <v>-9.31904694769492E-2</v>
      </c>
      <c r="AU736" s="86">
        <v>-3.3348880597014907E-2</v>
      </c>
      <c r="AV736" s="86">
        <v>2.5382692908466179E-2</v>
      </c>
      <c r="AW736" s="86">
        <v>7.3882245410923364E-3</v>
      </c>
      <c r="BF736" s="86">
        <v>7.4099355328024252E-2</v>
      </c>
      <c r="BG736" s="86">
        <v>4.8298262957209508E-2</v>
      </c>
      <c r="BH736" s="86">
        <v>9.5648659571601069E-3</v>
      </c>
      <c r="BI736" s="86">
        <v>-2.4819855884707701E-2</v>
      </c>
      <c r="BJ736" s="86">
        <v>2.5998905309250202E-3</v>
      </c>
      <c r="BK736" s="86">
        <v>2.3679541422137351E-2</v>
      </c>
      <c r="BL736" s="86">
        <v>-7.3328444770347501E-3</v>
      </c>
      <c r="BM736" s="86">
        <v>-8.1257135182324913E-2</v>
      </c>
      <c r="BN736" s="86">
        <v>-2.109853013573249E-4</v>
      </c>
      <c r="BO736" s="86">
        <v>-2.7644907146876729E-2</v>
      </c>
      <c r="BP736" s="86">
        <v>5.5342545033639563E-2</v>
      </c>
      <c r="BQ736" s="86">
        <v>-3.5228509249183748E-2</v>
      </c>
    </row>
    <row r="737" spans="1:69" x14ac:dyDescent="0.25">
      <c r="A737" s="190">
        <v>193904</v>
      </c>
      <c r="B737" s="86" t="s">
        <v>2009</v>
      </c>
      <c r="C737" s="86" t="s">
        <v>1066</v>
      </c>
      <c r="E737" s="86" t="s">
        <v>2013</v>
      </c>
      <c r="F737" s="86" t="s">
        <v>3280</v>
      </c>
      <c r="G737" s="86" t="s">
        <v>1480</v>
      </c>
      <c r="H737" s="86" t="s">
        <v>2014</v>
      </c>
      <c r="J737" s="86">
        <v>0</v>
      </c>
      <c r="K737" s="86">
        <v>0</v>
      </c>
      <c r="L737" s="86" t="s">
        <v>2848</v>
      </c>
      <c r="M737" s="86">
        <v>5.7931714532231124E-3</v>
      </c>
      <c r="N737" s="86">
        <v>-7.3475385745780386E-4</v>
      </c>
      <c r="O737" s="86">
        <v>-8.6560364464692841E-3</v>
      </c>
      <c r="P737" s="86">
        <v>-4.7118584690839072E-2</v>
      </c>
      <c r="Q737" s="86">
        <v>1.1810657490932691E-2</v>
      </c>
      <c r="R737" s="86">
        <v>0.34448243193145772</v>
      </c>
      <c r="S737" s="86">
        <v>1.0248138957816371</v>
      </c>
      <c r="T737" s="86">
        <v>-4.7118584690839072E-2</v>
      </c>
      <c r="U737" s="86">
        <v>0.32741716721565578</v>
      </c>
      <c r="V737" s="86">
        <v>0.60199900670474293</v>
      </c>
      <c r="W737" s="86">
        <v>2.749250494354771E-2</v>
      </c>
      <c r="X737" s="86">
        <v>9.6293706293706371E-2</v>
      </c>
      <c r="Y737" s="86">
        <v>5.2244297277409757E-2</v>
      </c>
      <c r="Z737" s="86">
        <v>4.4581091468101519E-2</v>
      </c>
      <c r="AA737" s="86">
        <v>-6.8702290076336769E-3</v>
      </c>
      <c r="AC737" s="86">
        <v>-7.2667523931990219E-2</v>
      </c>
      <c r="AD737" s="86">
        <v>-0.13203479576399391</v>
      </c>
      <c r="AE737" s="86">
        <v>-0.14074811672006241</v>
      </c>
      <c r="AF737" s="86">
        <v>-3.4536891679748778E-2</v>
      </c>
      <c r="AG737" s="86">
        <v>-2.2968197879858598E-2</v>
      </c>
      <c r="AH737" s="86">
        <v>-2.9428251121076259E-2</v>
      </c>
      <c r="AI737" s="86">
        <v>-6.512301013024592E-2</v>
      </c>
      <c r="AJ737" s="86">
        <v>-0.12213225371120109</v>
      </c>
      <c r="AK737" s="86">
        <v>-0.1744667074355192</v>
      </c>
      <c r="AL737" s="86">
        <v>-0.2487062496970851</v>
      </c>
      <c r="AM737" s="86">
        <v>0.16399493865347509</v>
      </c>
      <c r="AN737" s="86">
        <v>-0.15833595707733661</v>
      </c>
      <c r="AP737" s="86">
        <v>9.2162517945947875E-2</v>
      </c>
      <c r="AQ737" s="86">
        <v>0.18751792786052679</v>
      </c>
      <c r="AR737" s="86">
        <v>-2.7017932217472072</v>
      </c>
      <c r="AS737" s="86">
        <v>0.87296784863577737</v>
      </c>
      <c r="AT737" s="86">
        <v>3.2113037893388713E-4</v>
      </c>
      <c r="AU737" s="86">
        <v>-3.9603093535677807E-2</v>
      </c>
      <c r="AV737" s="86">
        <v>-7.9271070615034578E-3</v>
      </c>
      <c r="AW737" s="86">
        <v>-7.3475385745780386E-4</v>
      </c>
      <c r="BF737" s="86">
        <v>-1.732222437512099E-2</v>
      </c>
      <c r="BG737" s="86">
        <v>1.3329126902752449E-2</v>
      </c>
      <c r="BH737" s="86">
        <v>2.7241594022431309E-4</v>
      </c>
      <c r="BI737" s="86">
        <v>-5.9292689569310997E-2</v>
      </c>
      <c r="BJ737" s="86">
        <v>-5.087059018156237E-2</v>
      </c>
      <c r="BK737" s="86">
        <v>6.4142228419538982E-2</v>
      </c>
      <c r="BL737" s="86">
        <v>0.190901273494124</v>
      </c>
      <c r="BM737" s="86">
        <v>9.7995392497335132E-2</v>
      </c>
      <c r="BN737" s="86">
        <v>4.1553661371561468E-2</v>
      </c>
      <c r="BO737" s="86">
        <v>-1.605753433150436E-2</v>
      </c>
      <c r="BP737" s="86">
        <v>7.0854730474780192E-2</v>
      </c>
      <c r="BQ737" s="86">
        <v>1.100912015583955E-2</v>
      </c>
    </row>
    <row r="738" spans="1:69" x14ac:dyDescent="0.25">
      <c r="A738" s="190">
        <v>404148</v>
      </c>
      <c r="B738" s="86" t="s">
        <v>1288</v>
      </c>
      <c r="E738" s="86" t="s">
        <v>2729</v>
      </c>
      <c r="F738" s="86" t="s">
        <v>3083</v>
      </c>
      <c r="G738" s="86" t="s">
        <v>1480</v>
      </c>
      <c r="H738" s="86" t="s">
        <v>110</v>
      </c>
      <c r="I738" s="86" t="s">
        <v>98</v>
      </c>
      <c r="J738" s="86">
        <v>0</v>
      </c>
      <c r="K738" s="86">
        <v>0</v>
      </c>
      <c r="L738" s="86" t="s">
        <v>2848</v>
      </c>
      <c r="M738" s="86">
        <v>5.7607373743828738E-4</v>
      </c>
      <c r="N738" s="86">
        <v>-8.3093640140630143E-4</v>
      </c>
      <c r="O738" s="86">
        <v>8.3209701348125886E-3</v>
      </c>
      <c r="P738" s="86">
        <v>1.5460569052877741E-2</v>
      </c>
      <c r="Q738" s="86">
        <v>5.4435075885328921E-2</v>
      </c>
      <c r="R738" s="86">
        <v>0.1081023605302331</v>
      </c>
      <c r="S738" s="86">
        <v>0.19492432349793609</v>
      </c>
      <c r="T738" s="86">
        <v>1.5460569052877741E-2</v>
      </c>
      <c r="U738" s="86">
        <v>0.1053349608673799</v>
      </c>
      <c r="V738" s="86">
        <v>2.8202288667404929E-2</v>
      </c>
      <c r="W738" s="86">
        <v>6.586402266288971E-2</v>
      </c>
      <c r="X738" s="86">
        <v>0.1132720105124836</v>
      </c>
      <c r="Y738" s="86">
        <v>0.1418425527658296</v>
      </c>
      <c r="AC738" s="86">
        <v>-2.0065831117863059E-2</v>
      </c>
      <c r="AD738" s="86">
        <v>-2.0737913486005059E-2</v>
      </c>
      <c r="AE738" s="86">
        <v>-7.548526240114992E-3</v>
      </c>
      <c r="AF738" s="86">
        <v>-1.013922518159812E-2</v>
      </c>
      <c r="AG738" s="86">
        <v>-1.293556471824724E-2</v>
      </c>
      <c r="AH738" s="86">
        <v>-5.9435364041604041E-3</v>
      </c>
      <c r="AK738" s="86">
        <v>-2.0737913486005059E-2</v>
      </c>
      <c r="AL738" s="86">
        <v>2.930658874362679E-2</v>
      </c>
      <c r="AM738" s="86">
        <v>8.64253041675902E-2</v>
      </c>
      <c r="AN738" s="86">
        <v>5.632280935146694E-2</v>
      </c>
      <c r="AP738" s="86">
        <v>5.6619247874991133E-2</v>
      </c>
      <c r="AQ738" s="86">
        <v>3.068867996669106E-2</v>
      </c>
      <c r="AR738" s="86">
        <v>0.51234824276088353</v>
      </c>
      <c r="AS738" s="86">
        <v>2.80649046073794</v>
      </c>
      <c r="AT738" s="86">
        <v>1.026373911913714E-2</v>
      </c>
      <c r="AU738" s="86">
        <v>-1.221707818930051E-3</v>
      </c>
      <c r="AV738" s="86">
        <v>9.1595175127394679E-3</v>
      </c>
      <c r="AW738" s="86">
        <v>-8.3093640140630143E-4</v>
      </c>
      <c r="BF738" s="86">
        <v>7.8983269907362263E-4</v>
      </c>
      <c r="BG738" s="86">
        <v>6.0266896254843596E-3</v>
      </c>
      <c r="BH738" s="86">
        <v>3.9224076451291889E-3</v>
      </c>
      <c r="BI738" s="86">
        <v>1.008737657171266E-2</v>
      </c>
      <c r="BJ738" s="86">
        <v>4.5010197622898929E-3</v>
      </c>
      <c r="BK738" s="86">
        <v>1.7433312329342639E-2</v>
      </c>
      <c r="BL738" s="86">
        <v>-4.0600055050922226E-3</v>
      </c>
      <c r="BM738" s="86">
        <v>4.5602155738271311E-3</v>
      </c>
      <c r="BN738" s="86">
        <v>6.7911714770798604E-3</v>
      </c>
      <c r="BO738" s="86">
        <v>2.097807757166947E-2</v>
      </c>
      <c r="BP738" s="86">
        <v>2.8276955602537068E-2</v>
      </c>
      <c r="BQ738" s="86">
        <v>-2.073791348600507E-2</v>
      </c>
    </row>
    <row r="739" spans="1:69" x14ac:dyDescent="0.25">
      <c r="A739" s="190">
        <v>725506</v>
      </c>
      <c r="B739" s="86" t="s">
        <v>2325</v>
      </c>
      <c r="C739" s="86" t="s">
        <v>2326</v>
      </c>
      <c r="E739" s="86" t="s">
        <v>2327</v>
      </c>
      <c r="F739" s="86" t="s">
        <v>3340</v>
      </c>
      <c r="G739" s="86" t="s">
        <v>1480</v>
      </c>
      <c r="H739" s="86" t="s">
        <v>2328</v>
      </c>
      <c r="I739" s="86" t="s">
        <v>2329</v>
      </c>
      <c r="J739" s="86">
        <v>0</v>
      </c>
      <c r="K739" s="86">
        <v>0</v>
      </c>
      <c r="L739" s="86" t="s">
        <v>2848</v>
      </c>
      <c r="M739" s="86">
        <v>1.287257019438459E-2</v>
      </c>
      <c r="N739" s="86">
        <v>3.509372592656268E-3</v>
      </c>
      <c r="O739" s="86">
        <v>2.7429673122425721E-2</v>
      </c>
      <c r="P739" s="86">
        <v>4.9973132724341777E-2</v>
      </c>
      <c r="Q739" s="86">
        <v>9.5905776780706775E-2</v>
      </c>
      <c r="R739" s="86">
        <v>0.16471289489370181</v>
      </c>
      <c r="T739" s="86">
        <v>4.9973132724341777E-2</v>
      </c>
      <c r="U739" s="86">
        <v>0.1127055306427502</v>
      </c>
      <c r="AC739" s="86">
        <v>-2.0144628099173442E-2</v>
      </c>
      <c r="AD739" s="86">
        <v>-2.5368328617426009E-2</v>
      </c>
      <c r="AK739" s="86">
        <v>-2.5368328617426009E-2</v>
      </c>
      <c r="AL739" s="86">
        <v>0.20254180407425479</v>
      </c>
      <c r="AM739" s="86">
        <v>0.1321861756640863</v>
      </c>
      <c r="AN739" s="86">
        <v>0.19024503758000069</v>
      </c>
      <c r="AP739" s="86">
        <v>5.8761425150647903E-2</v>
      </c>
      <c r="AQ739" s="86">
        <v>5.1928256390878898E-2</v>
      </c>
      <c r="AR739" s="86">
        <v>3.4417815253344428</v>
      </c>
      <c r="AS739" s="86">
        <v>2.539818746905202</v>
      </c>
      <c r="AT739" s="86">
        <v>2.4628336020060759E-2</v>
      </c>
      <c r="AU739" s="86">
        <v>1.529586574600139E-2</v>
      </c>
      <c r="AV739" s="86">
        <v>2.383664884760317E-2</v>
      </c>
      <c r="AW739" s="86">
        <v>3.509372592656268E-3</v>
      </c>
      <c r="BF739" s="86">
        <v>1.4648729446935739E-2</v>
      </c>
      <c r="BG739" s="86">
        <v>2.946375957570968E-4</v>
      </c>
      <c r="BH739" s="86">
        <v>-5.8910162002945299E-3</v>
      </c>
      <c r="BI739" s="86">
        <v>-5.1358024691356974E-3</v>
      </c>
      <c r="BJ739" s="86">
        <v>1.7770276978059881E-2</v>
      </c>
      <c r="BK739" s="86">
        <v>1.6094420600858639E-2</v>
      </c>
      <c r="BL739" s="86">
        <v>7.6797542478641567E-3</v>
      </c>
      <c r="BM739" s="86">
        <v>1.3527674573687641E-2</v>
      </c>
      <c r="BN739" s="86">
        <v>-6.9618490671120581E-3</v>
      </c>
      <c r="BO739" s="86">
        <v>1.4862591138530499E-2</v>
      </c>
      <c r="BP739" s="86">
        <v>6.6316662061340903E-3</v>
      </c>
      <c r="BQ739" s="86">
        <v>9.7666847531201473E-3</v>
      </c>
    </row>
    <row r="740" spans="1:69" x14ac:dyDescent="0.25">
      <c r="A740" s="190">
        <v>720398</v>
      </c>
      <c r="B740" s="86" t="s">
        <v>1787</v>
      </c>
      <c r="C740" s="86" t="s">
        <v>1788</v>
      </c>
      <c r="D740" s="86" t="s">
        <v>2443</v>
      </c>
      <c r="E740" s="86" t="s">
        <v>2458</v>
      </c>
      <c r="F740" s="86" t="s">
        <v>3359</v>
      </c>
      <c r="G740" s="86" t="s">
        <v>1480</v>
      </c>
      <c r="H740" s="86" t="s">
        <v>2459</v>
      </c>
      <c r="I740" s="86" t="s">
        <v>2460</v>
      </c>
      <c r="J740" s="86">
        <v>0</v>
      </c>
      <c r="K740" s="86">
        <v>0</v>
      </c>
      <c r="L740" s="86" t="s">
        <v>2848</v>
      </c>
      <c r="M740" s="86">
        <v>-2.4281667341152779E-4</v>
      </c>
      <c r="N740" s="86">
        <v>-8.0893059375497511E-4</v>
      </c>
      <c r="O740" s="86">
        <v>-2.5839793281652308E-3</v>
      </c>
      <c r="P740" s="86">
        <v>2.5828419566481301E-2</v>
      </c>
      <c r="Q740" s="86">
        <v>2.531750643313679E-2</v>
      </c>
      <c r="R740" s="86">
        <v>0.17604493954108349</v>
      </c>
      <c r="T740" s="86">
        <v>2.5828419566481301E-2</v>
      </c>
      <c r="U740" s="86">
        <v>0.1641690031905636</v>
      </c>
      <c r="AC740" s="86">
        <v>-2.9060381013883002E-3</v>
      </c>
      <c r="AD740" s="86">
        <v>-2.4071123039503439E-2</v>
      </c>
      <c r="AE740" s="86">
        <v>-1.2999999999999681E-3</v>
      </c>
      <c r="AK740" s="86">
        <v>-2.4071123039503439E-2</v>
      </c>
      <c r="AL740" s="86">
        <v>0.1050113505038259</v>
      </c>
      <c r="AM740" s="86">
        <v>0.15966636635690509</v>
      </c>
      <c r="AN740" s="86">
        <v>9.5349198988498474E-2</v>
      </c>
      <c r="AP740" s="86">
        <v>1.8651324133365791E-2</v>
      </c>
      <c r="AQ740" s="86">
        <v>5.4102138837720831E-2</v>
      </c>
      <c r="AR740" s="86">
        <v>5.6142680898494079</v>
      </c>
      <c r="AS740" s="86">
        <v>2.9456977707757228</v>
      </c>
      <c r="AT740" s="86">
        <v>1.48658749273316E-2</v>
      </c>
      <c r="AU740" s="86">
        <v>1.031096563011458E-2</v>
      </c>
      <c r="AV740" s="86">
        <v>-1.776485788113624E-3</v>
      </c>
      <c r="AW740" s="86">
        <v>-8.0893059375497511E-4</v>
      </c>
      <c r="BF740" s="86">
        <v>4.834187373101706E-4</v>
      </c>
      <c r="BG740" s="86">
        <v>7.3444143795902139E-3</v>
      </c>
      <c r="BH740" s="86">
        <v>4.9884881043746887E-3</v>
      </c>
      <c r="BI740" s="86">
        <v>2.3864070255821268E-3</v>
      </c>
      <c r="BJ740" s="86">
        <v>7.2850204742405555E-2</v>
      </c>
      <c r="BK740" s="86">
        <v>5.6097993964139732E-2</v>
      </c>
      <c r="BL740" s="86">
        <v>-2.202050764834429E-2</v>
      </c>
      <c r="BM740" s="86">
        <v>9.3674802337573304E-3</v>
      </c>
      <c r="BN740" s="86">
        <v>1.246675531914931E-3</v>
      </c>
      <c r="BO740" s="86">
        <v>-9.9609861376281916E-4</v>
      </c>
      <c r="BP740" s="86">
        <v>0</v>
      </c>
      <c r="BQ740" s="86">
        <v>1.661267547137246E-4</v>
      </c>
    </row>
    <row r="741" spans="1:69" x14ac:dyDescent="0.25">
      <c r="A741" s="147" t="s">
        <v>1071</v>
      </c>
      <c r="E741" s="86" t="s">
        <v>1072</v>
      </c>
      <c r="F741" s="86" t="s">
        <v>3330</v>
      </c>
      <c r="G741" s="86" t="s">
        <v>1073</v>
      </c>
      <c r="H741" s="86" t="s">
        <v>1073</v>
      </c>
      <c r="J741" s="86">
        <v>0</v>
      </c>
      <c r="K741" s="86">
        <v>0</v>
      </c>
      <c r="L741" s="86" t="s">
        <v>2848</v>
      </c>
      <c r="M741" s="86">
        <v>6.9757433120158918E-3</v>
      </c>
      <c r="N741" s="86">
        <v>9.2494101523989958E-3</v>
      </c>
      <c r="O741" s="86">
        <v>1.3966043968517861E-2</v>
      </c>
      <c r="P741" s="86">
        <v>3.171871195294762E-2</v>
      </c>
      <c r="Q741" s="86">
        <v>-1.3238941328355789E-2</v>
      </c>
      <c r="R741" s="86">
        <v>-7.7637411939618484E-2</v>
      </c>
      <c r="S741" s="86">
        <v>-0.10427830614782881</v>
      </c>
      <c r="T741" s="86">
        <v>3.171871195294762E-2</v>
      </c>
      <c r="U741" s="86">
        <v>-3.7006654575521207E-2</v>
      </c>
      <c r="V741" s="86">
        <v>-0.15125040407713061</v>
      </c>
      <c r="W741" s="86">
        <v>4.7999646882945779E-2</v>
      </c>
      <c r="X741" s="86">
        <v>0.15574984055928789</v>
      </c>
      <c r="Y741" s="86">
        <v>0.20495612447703301</v>
      </c>
      <c r="Z741" s="86">
        <v>-0.24591278452064819</v>
      </c>
      <c r="AA741" s="86">
        <v>6.5579441257520577E-2</v>
      </c>
      <c r="AC741" s="86">
        <v>-6.7947710885829543E-2</v>
      </c>
      <c r="AD741" s="86">
        <v>-0.12682982577937951</v>
      </c>
      <c r="AE741" s="86">
        <v>-0.18539155853623429</v>
      </c>
      <c r="AF741" s="86">
        <v>-8.0843349111836979E-2</v>
      </c>
      <c r="AG741" s="86">
        <v>-0.1121086384278167</v>
      </c>
      <c r="AH741" s="86">
        <v>-0.1516584656591223</v>
      </c>
      <c r="AI741" s="86">
        <v>-0.29909895335997949</v>
      </c>
      <c r="AJ741" s="86">
        <v>-6.1796936423360718E-2</v>
      </c>
      <c r="AK741" s="86">
        <v>-0.29909895335997949</v>
      </c>
      <c r="AL741" s="86">
        <v>0.24036558337319169</v>
      </c>
      <c r="AM741" s="86">
        <v>8.1514910529711937E-3</v>
      </c>
      <c r="AN741" s="86">
        <v>0.1179779558297067</v>
      </c>
      <c r="AP741" s="86">
        <v>0.203513474496648</v>
      </c>
      <c r="AQ741" s="86">
        <v>0.1581576562615184</v>
      </c>
      <c r="AR741" s="86">
        <v>1.179616078878913</v>
      </c>
      <c r="AS741" s="86">
        <v>4.9657251189614941E-2</v>
      </c>
      <c r="AT741" s="86">
        <v>-2.1752443112366789E-2</v>
      </c>
      <c r="AU741" s="86">
        <v>3.2526136230055513E-2</v>
      </c>
      <c r="AV741" s="86">
        <v>4.6734075528529484E-3</v>
      </c>
      <c r="AW741" s="86">
        <v>9.2494101523989958E-3</v>
      </c>
      <c r="BF741" s="86">
        <v>5.6827855000386902E-2</v>
      </c>
      <c r="BG741" s="86">
        <v>7.1854021200246088E-4</v>
      </c>
      <c r="BH741" s="86">
        <v>1.7447876820957391E-3</v>
      </c>
      <c r="BI741" s="86">
        <v>1.5403774350031931E-2</v>
      </c>
      <c r="BJ741" s="86">
        <v>-3.3331822775042541E-2</v>
      </c>
      <c r="BK741" s="86">
        <v>-3.25026852886523E-3</v>
      </c>
      <c r="BL741" s="86">
        <v>2.3067446251748391E-2</v>
      </c>
      <c r="BM741" s="86">
        <v>-6.4669049117933142E-2</v>
      </c>
      <c r="BN741" s="86">
        <v>-7.2676690284234624E-3</v>
      </c>
      <c r="BO741" s="86">
        <v>-2.9799657949381549E-2</v>
      </c>
      <c r="BP741" s="86">
        <v>7.6836176688843683E-3</v>
      </c>
      <c r="BQ741" s="86">
        <v>-1.870310411296772E-2</v>
      </c>
    </row>
    <row r="742" spans="1:69" x14ac:dyDescent="0.25">
      <c r="A742" s="147" t="s">
        <v>1002</v>
      </c>
      <c r="E742" s="86" t="s">
        <v>165</v>
      </c>
      <c r="F742" s="86" t="s">
        <v>3330</v>
      </c>
      <c r="G742" s="86" t="s">
        <v>1073</v>
      </c>
      <c r="H742" s="86" t="s">
        <v>1073</v>
      </c>
      <c r="J742" s="86">
        <v>0</v>
      </c>
      <c r="K742" s="86">
        <v>0</v>
      </c>
      <c r="L742" s="86" t="s">
        <v>2848</v>
      </c>
      <c r="M742" s="86">
        <v>6.4318152910647353E-3</v>
      </c>
      <c r="N742" s="86">
        <v>8.5707235506318202E-3</v>
      </c>
      <c r="O742" s="86">
        <v>8.4796392609449711E-3</v>
      </c>
      <c r="P742" s="86">
        <v>3.9839353440704439E-2</v>
      </c>
      <c r="Q742" s="86">
        <v>-3.2989167254729113E-2</v>
      </c>
      <c r="R742" s="86">
        <v>-0.1347172186879674</v>
      </c>
      <c r="S742" s="86">
        <v>-0.2815801461610008</v>
      </c>
      <c r="T742" s="86">
        <v>3.9839353440704439E-2</v>
      </c>
      <c r="U742" s="86">
        <v>-0.11378242952626361</v>
      </c>
      <c r="V742" s="86">
        <v>-0.2163276811491148</v>
      </c>
      <c r="W742" s="86">
        <v>-5.1986221833621227E-2</v>
      </c>
      <c r="X742" s="86">
        <v>0.29568684234355608</v>
      </c>
      <c r="Y742" s="86">
        <v>0.33593177242310429</v>
      </c>
      <c r="Z742" s="86">
        <v>-0.25309799665574662</v>
      </c>
      <c r="AA742" s="86">
        <v>0.21775121018193849</v>
      </c>
      <c r="AC742" s="86">
        <v>-4.6251339266444862E-2</v>
      </c>
      <c r="AD742" s="86">
        <v>-0.20191156497936519</v>
      </c>
      <c r="AE742" s="86">
        <v>-0.26564525165214969</v>
      </c>
      <c r="AF742" s="86">
        <v>-0.17880535923302501</v>
      </c>
      <c r="AG742" s="86">
        <v>-0.1224929980890352</v>
      </c>
      <c r="AH742" s="86">
        <v>-0.1349145628467722</v>
      </c>
      <c r="AI742" s="86">
        <v>-0.31284005321160868</v>
      </c>
      <c r="AJ742" s="86">
        <v>-3.8355253390838402E-2</v>
      </c>
      <c r="AK742" s="86">
        <v>-0.45251697865346152</v>
      </c>
      <c r="AL742" s="86">
        <v>0.35497528643549803</v>
      </c>
      <c r="AM742" s="86">
        <v>2.2644076867323282E-2</v>
      </c>
      <c r="AN742" s="86">
        <v>0.14972440066518769</v>
      </c>
      <c r="AP742" s="86">
        <v>0.17584918227362761</v>
      </c>
      <c r="AQ742" s="86">
        <v>0.1744350588810395</v>
      </c>
      <c r="AR742" s="86">
        <v>2.0169412519369869</v>
      </c>
      <c r="AS742" s="86">
        <v>0.1281064736770072</v>
      </c>
      <c r="AT742" s="86">
        <v>-2.835484809157518E-2</v>
      </c>
      <c r="AU742" s="86">
        <v>4.6769243450451192E-2</v>
      </c>
      <c r="AV742" s="86">
        <v>-9.031026536865383E-5</v>
      </c>
      <c r="AW742" s="86">
        <v>8.5707235506318202E-3</v>
      </c>
      <c r="BF742" s="86">
        <v>8.0041893424941168E-2</v>
      </c>
      <c r="BG742" s="86">
        <v>-2.8812682219630511E-2</v>
      </c>
      <c r="BH742" s="86">
        <v>-2.4919690019741259E-3</v>
      </c>
      <c r="BI742" s="86">
        <v>-5.3913356149681846E-3</v>
      </c>
      <c r="BJ742" s="86">
        <v>-4.4212188283505822E-2</v>
      </c>
      <c r="BK742" s="86">
        <v>-2.2071170937486562E-3</v>
      </c>
      <c r="BL742" s="86">
        <v>3.9112008593680248E-2</v>
      </c>
      <c r="BM742" s="86">
        <v>-7.1025428768472065E-2</v>
      </c>
      <c r="BN742" s="86">
        <v>-2.6895486398596961E-2</v>
      </c>
      <c r="BO742" s="86">
        <v>-3.4457652074368912E-2</v>
      </c>
      <c r="BP742" s="86">
        <v>-6.8427189413070577E-3</v>
      </c>
      <c r="BQ742" s="86">
        <v>-1.48645318460896E-2</v>
      </c>
    </row>
    <row r="743" spans="1:69" x14ac:dyDescent="0.25">
      <c r="A743" s="147" t="s">
        <v>1074</v>
      </c>
      <c r="E743" s="86" t="s">
        <v>1075</v>
      </c>
      <c r="F743" s="86" t="s">
        <v>3330</v>
      </c>
      <c r="G743" s="86" t="s">
        <v>1073</v>
      </c>
      <c r="H743" s="86" t="s">
        <v>1073</v>
      </c>
      <c r="J743" s="86">
        <v>0</v>
      </c>
      <c r="K743" s="86">
        <v>0</v>
      </c>
      <c r="L743" s="86" t="s">
        <v>2848</v>
      </c>
      <c r="M743" s="86">
        <v>-4.7138690691815983E-2</v>
      </c>
      <c r="N743" s="86">
        <v>-7.8376477695721869E-3</v>
      </c>
      <c r="O743" s="86">
        <v>-7.2009889555511908E-2</v>
      </c>
      <c r="P743" s="86">
        <v>-0.1117848293559882</v>
      </c>
      <c r="Q743" s="86">
        <v>-0.14759658062511169</v>
      </c>
      <c r="R743" s="86">
        <v>-0.34819160094723489</v>
      </c>
      <c r="S743" s="86">
        <v>-0.40632138186304362</v>
      </c>
      <c r="T743" s="86">
        <v>-0.1117848293559882</v>
      </c>
      <c r="U743" s="86">
        <v>-0.11240689960231461</v>
      </c>
      <c r="V743" s="86">
        <v>-0.31346828026237561</v>
      </c>
      <c r="W743" s="86">
        <v>3.7091163761913131E-3</v>
      </c>
      <c r="AC743" s="86">
        <v>-0.16629616304668371</v>
      </c>
      <c r="AD743" s="86">
        <v>-0.27364103710749871</v>
      </c>
      <c r="AE743" s="86">
        <v>-0.29866928275049698</v>
      </c>
      <c r="AF743" s="86">
        <v>-0.17157640663187121</v>
      </c>
      <c r="AG743" s="86">
        <v>-0.21414415781622301</v>
      </c>
      <c r="AK743" s="86">
        <v>-0.54269311874647397</v>
      </c>
      <c r="AL743" s="86">
        <v>-0.1860164931256614</v>
      </c>
      <c r="AM743" s="86">
        <v>-3.111224256052025E-2</v>
      </c>
      <c r="AN743" s="86">
        <v>-0.345158219345996</v>
      </c>
      <c r="AP743" s="86">
        <v>0.36486032225457471</v>
      </c>
      <c r="AQ743" s="86">
        <v>0.27878970041358248</v>
      </c>
      <c r="AR743" s="86">
        <v>-0.51064557681362821</v>
      </c>
      <c r="AS743" s="86">
        <v>-0.1126657803439505</v>
      </c>
      <c r="AT743" s="86">
        <v>-0.1243055349342556</v>
      </c>
      <c r="AU743" s="86">
        <v>2.4643350089894381E-2</v>
      </c>
      <c r="AV743" s="86">
        <v>-6.4679174372699655E-2</v>
      </c>
      <c r="AW743" s="86">
        <v>-7.8376477695721869E-3</v>
      </c>
      <c r="BF743" s="86">
        <v>7.2122167140359572E-2</v>
      </c>
      <c r="BG743" s="86">
        <v>-3.7413361706675967E-2</v>
      </c>
      <c r="BH743" s="86">
        <v>9.1768726133912848E-2</v>
      </c>
      <c r="BI743" s="86">
        <v>5.8509130401576126E-3</v>
      </c>
      <c r="BJ743" s="86">
        <v>-4.5232852570613817E-2</v>
      </c>
      <c r="BK743" s="86">
        <v>-3.2264033738816811E-2</v>
      </c>
      <c r="BL743" s="86">
        <v>-4.2287428202244182E-2</v>
      </c>
      <c r="BM743" s="86">
        <v>-9.5825395997650609E-2</v>
      </c>
      <c r="BN743" s="86">
        <v>-5.0265044393010161E-2</v>
      </c>
      <c r="BO743" s="86">
        <v>-2.9227538599078229E-2</v>
      </c>
      <c r="BP743" s="86">
        <v>3.3908393731403308E-3</v>
      </c>
      <c r="BQ743" s="86">
        <v>-1.7903225732084579E-2</v>
      </c>
    </row>
    <row r="744" spans="1:69" x14ac:dyDescent="0.25">
      <c r="A744" s="147" t="s">
        <v>1003</v>
      </c>
      <c r="E744" s="86" t="s">
        <v>185</v>
      </c>
      <c r="F744" s="86" t="s">
        <v>3330</v>
      </c>
      <c r="G744" s="86" t="s">
        <v>1073</v>
      </c>
      <c r="H744" s="86" t="s">
        <v>1073</v>
      </c>
      <c r="J744" s="86">
        <v>0</v>
      </c>
      <c r="K744" s="86">
        <v>0</v>
      </c>
      <c r="L744" s="86" t="s">
        <v>2848</v>
      </c>
      <c r="M744" s="86">
        <v>-1.6969327174140458E-2</v>
      </c>
      <c r="N744" s="86">
        <v>1.0965492681906939E-2</v>
      </c>
      <c r="O744" s="86">
        <v>1.8324344771435189E-2</v>
      </c>
      <c r="P744" s="86">
        <v>-6.5618002338958648E-2</v>
      </c>
      <c r="Q744" s="86">
        <v>-9.5085332982702275E-2</v>
      </c>
      <c r="R744" s="86">
        <v>-0.2189390878495</v>
      </c>
      <c r="S744" s="86">
        <v>-0.13627580255512531</v>
      </c>
      <c r="T744" s="86">
        <v>-6.5618002338958648E-2</v>
      </c>
      <c r="U744" s="86">
        <v>-6.2784097652247683E-2</v>
      </c>
      <c r="V744" s="86">
        <v>-0.21580933653927969</v>
      </c>
      <c r="W744" s="86">
        <v>0.2051990427705761</v>
      </c>
      <c r="X744" s="86">
        <v>0.20868588251806439</v>
      </c>
      <c r="Y744" s="86">
        <v>0.2412857465912486</v>
      </c>
      <c r="Z744" s="86">
        <v>-0.36870427690721819</v>
      </c>
      <c r="AA744" s="86">
        <v>-0.17354069070803671</v>
      </c>
      <c r="AC744" s="86">
        <v>-0.19400580262644851</v>
      </c>
      <c r="AD744" s="86">
        <v>-0.18585856454616981</v>
      </c>
      <c r="AE744" s="86">
        <v>-0.25358336062518039</v>
      </c>
      <c r="AF744" s="86">
        <v>-0.10065874514630629</v>
      </c>
      <c r="AG744" s="86">
        <v>-0.12540139629428801</v>
      </c>
      <c r="AH744" s="86">
        <v>-0.22208652795308409</v>
      </c>
      <c r="AI744" s="86">
        <v>-0.40904116404316149</v>
      </c>
      <c r="AJ744" s="86">
        <v>-0.18496702371113891</v>
      </c>
      <c r="AK744" s="86">
        <v>-0.53628533153248614</v>
      </c>
      <c r="AL744" s="86">
        <v>-5.5695291523772061E-2</v>
      </c>
      <c r="AM744" s="86">
        <v>-3.1462038807569703E-2</v>
      </c>
      <c r="AN744" s="86">
        <v>-0.2152519898509051</v>
      </c>
      <c r="AP744" s="86">
        <v>0.37576236362966942</v>
      </c>
      <c r="AQ744" s="86">
        <v>0.22320930527118049</v>
      </c>
      <c r="AR744" s="86">
        <v>-0.14901201805135539</v>
      </c>
      <c r="AS744" s="86">
        <v>-0.1422873269437237</v>
      </c>
      <c r="AT744" s="86">
        <v>-0.1048829204201971</v>
      </c>
      <c r="AU744" s="86">
        <v>-8.367527460334756E-3</v>
      </c>
      <c r="AV744" s="86">
        <v>7.2790338966037824E-3</v>
      </c>
      <c r="AW744" s="86">
        <v>1.0965492681906939E-2</v>
      </c>
      <c r="BF744" s="86">
        <v>7.2470244105307335E-2</v>
      </c>
      <c r="BG744" s="86">
        <v>3.087087491835017E-2</v>
      </c>
      <c r="BH744" s="86">
        <v>-9.937717644104449E-3</v>
      </c>
      <c r="BI744" s="86">
        <v>-2.217976321416637E-2</v>
      </c>
      <c r="BJ744" s="86">
        <v>-2.6310901134999901E-2</v>
      </c>
      <c r="BK744" s="86">
        <v>8.4976215125476262E-3</v>
      </c>
      <c r="BL744" s="86">
        <v>-2.0699807629075421E-2</v>
      </c>
      <c r="BM744" s="86">
        <v>-9.0690699627181792E-2</v>
      </c>
      <c r="BN744" s="86">
        <v>-4.6264575993225643E-3</v>
      </c>
      <c r="BO744" s="86">
        <v>-2.6693217765471289E-2</v>
      </c>
      <c r="BP744" s="86">
        <v>3.3587917058123702E-2</v>
      </c>
      <c r="BQ744" s="86">
        <v>-3.9610763434105301E-2</v>
      </c>
    </row>
    <row r="745" spans="1:69" x14ac:dyDescent="0.25">
      <c r="A745" s="147" t="s">
        <v>1004</v>
      </c>
      <c r="E745" s="86" t="s">
        <v>184</v>
      </c>
      <c r="F745" s="86" t="s">
        <v>3330</v>
      </c>
      <c r="G745" s="86" t="s">
        <v>1073</v>
      </c>
      <c r="H745" s="86" t="s">
        <v>1073</v>
      </c>
      <c r="J745" s="86">
        <v>0</v>
      </c>
      <c r="K745" s="86">
        <v>0</v>
      </c>
      <c r="L745" s="86" t="s">
        <v>2848</v>
      </c>
      <c r="M745" s="86">
        <v>-1.8516256910305891E-3</v>
      </c>
      <c r="N745" s="86">
        <v>1.6729380102899819E-2</v>
      </c>
      <c r="O745" s="86">
        <v>-8.2780444317265278E-4</v>
      </c>
      <c r="P745" s="86">
        <v>-1.006282881281406E-2</v>
      </c>
      <c r="Q745" s="86">
        <v>-5.5559145189094439E-2</v>
      </c>
      <c r="R745" s="86">
        <v>-0.1685941162908666</v>
      </c>
      <c r="S745" s="86">
        <v>-0.1522172740933776</v>
      </c>
      <c r="T745" s="86">
        <v>-1.006282881281406E-2</v>
      </c>
      <c r="U745" s="86">
        <v>-7.4216140600947167E-2</v>
      </c>
      <c r="V745" s="86">
        <v>-0.2031327299075262</v>
      </c>
      <c r="W745" s="86">
        <v>0.15584570336558559</v>
      </c>
      <c r="X745" s="86">
        <v>0.229364308867507</v>
      </c>
      <c r="Y745" s="86">
        <v>0.24259783917908789</v>
      </c>
      <c r="Z745" s="86">
        <v>-0.33320175061172369</v>
      </c>
      <c r="AA745" s="86">
        <v>-2.044327170512839E-3</v>
      </c>
      <c r="AC745" s="86">
        <v>-0.136059549048821</v>
      </c>
      <c r="AD745" s="86">
        <v>-0.1783250354584564</v>
      </c>
      <c r="AE745" s="86">
        <v>-0.2246348218620797</v>
      </c>
      <c r="AF745" s="86">
        <v>-8.0940262050367084E-2</v>
      </c>
      <c r="AG745" s="86">
        <v>-0.1170451318899146</v>
      </c>
      <c r="AH745" s="86">
        <v>-0.2165021631824264</v>
      </c>
      <c r="AI745" s="86">
        <v>-0.35673644942539839</v>
      </c>
      <c r="AJ745" s="86">
        <v>-0.122547830689407</v>
      </c>
      <c r="AK745" s="86">
        <v>-0.40018176907112579</v>
      </c>
      <c r="AL745" s="86">
        <v>0.14038692049647811</v>
      </c>
      <c r="AM745" s="86">
        <v>-3.7403426280401279E-3</v>
      </c>
      <c r="AN745" s="86">
        <v>-3.5476149881527808E-2</v>
      </c>
      <c r="AP745" s="86">
        <v>0.34748439047306229</v>
      </c>
      <c r="AQ745" s="86">
        <v>0.20073123722230921</v>
      </c>
      <c r="AR745" s="86">
        <v>0.40315222136260492</v>
      </c>
      <c r="AS745" s="86">
        <v>-2.0117243695360072E-2</v>
      </c>
      <c r="AT745" s="86">
        <v>-7.4068641203700936E-2</v>
      </c>
      <c r="AU745" s="86">
        <v>3.3939752698438193E-2</v>
      </c>
      <c r="AV745" s="86">
        <v>-1.7268296647722999E-2</v>
      </c>
      <c r="AW745" s="86">
        <v>1.6729380102899819E-2</v>
      </c>
      <c r="BF745" s="86">
        <v>6.5984991747502164E-2</v>
      </c>
      <c r="BG745" s="86">
        <v>1.430228716974158E-2</v>
      </c>
      <c r="BH745" s="86">
        <v>-1.6168195919041839E-4</v>
      </c>
      <c r="BI745" s="86">
        <v>-1.554842667967316E-2</v>
      </c>
      <c r="BJ745" s="86">
        <v>-3.3048010411898421E-2</v>
      </c>
      <c r="BK745" s="86">
        <v>-6.0073238975272281E-3</v>
      </c>
      <c r="BL745" s="86">
        <v>7.4206549043644987E-3</v>
      </c>
      <c r="BM745" s="86">
        <v>-7.6454337321291033E-2</v>
      </c>
      <c r="BN745" s="86">
        <v>-1.043906444573384E-2</v>
      </c>
      <c r="BO745" s="86">
        <v>-3.4923623776235369E-2</v>
      </c>
      <c r="BP745" s="86">
        <v>1.427398195427809E-2</v>
      </c>
      <c r="BQ745" s="86">
        <v>-2.4724868228889089E-2</v>
      </c>
    </row>
    <row r="746" spans="1:69" x14ac:dyDescent="0.25">
      <c r="A746" s="147" t="s">
        <v>1009</v>
      </c>
      <c r="E746" s="86" t="s">
        <v>1010</v>
      </c>
      <c r="F746" s="86" t="s">
        <v>3330</v>
      </c>
      <c r="G746" s="86" t="s">
        <v>1073</v>
      </c>
      <c r="H746" s="86" t="s">
        <v>1073</v>
      </c>
      <c r="J746" s="86">
        <v>0</v>
      </c>
      <c r="K746" s="86">
        <v>0</v>
      </c>
      <c r="L746" s="86" t="s">
        <v>2848</v>
      </c>
      <c r="M746" s="86">
        <v>4.2752478480310163E-3</v>
      </c>
      <c r="N746" s="86">
        <v>1.0672764124300521E-2</v>
      </c>
      <c r="O746" s="86">
        <v>6.0541538414460314E-3</v>
      </c>
      <c r="P746" s="86">
        <v>2.6420541136455089E-2</v>
      </c>
      <c r="Q746" s="86">
        <v>-3.9054397549879598E-2</v>
      </c>
      <c r="R746" s="86">
        <v>-0.14382883908025651</v>
      </c>
      <c r="S746" s="86">
        <v>-0.25364397183572279</v>
      </c>
      <c r="T746" s="86">
        <v>2.6420541136455089E-2</v>
      </c>
      <c r="U746" s="86">
        <v>-0.1037321102601808</v>
      </c>
      <c r="V746" s="86">
        <v>-0.21316080945625129</v>
      </c>
      <c r="W746" s="86">
        <v>-7.5563452413303089E-3</v>
      </c>
      <c r="X746" s="86">
        <v>0.28076344711337059</v>
      </c>
      <c r="Y746" s="86">
        <v>0.31317996844375479</v>
      </c>
      <c r="Z746" s="86">
        <v>-0.27383466156501279</v>
      </c>
      <c r="AA746" s="86">
        <v>0.1516165798250366</v>
      </c>
      <c r="AC746" s="86">
        <v>-6.9448996134327881E-2</v>
      </c>
      <c r="AD746" s="86">
        <v>-0.1889013190118746</v>
      </c>
      <c r="AE746" s="86">
        <v>-0.2481186066527073</v>
      </c>
      <c r="AF746" s="86">
        <v>-0.13155699586887229</v>
      </c>
      <c r="AG746" s="86">
        <v>-0.1140538432821319</v>
      </c>
      <c r="AH746" s="86">
        <v>-0.14964315825194441</v>
      </c>
      <c r="AI746" s="86">
        <v>-0.32115549328166199</v>
      </c>
      <c r="AJ746" s="86">
        <v>-5.8696526287741323E-2</v>
      </c>
      <c r="AK746" s="86">
        <v>-0.42321298559731879</v>
      </c>
      <c r="AL746" s="86">
        <v>0.28915611238519801</v>
      </c>
      <c r="AM746" s="86">
        <v>1.3736673748401479E-2</v>
      </c>
      <c r="AN746" s="86">
        <v>9.7608910511938429E-2</v>
      </c>
      <c r="AP746" s="86">
        <v>0.2140271858525184</v>
      </c>
      <c r="AQ746" s="86">
        <v>0.17499803264208311</v>
      </c>
      <c r="AR746" s="86">
        <v>1.3496336675463829</v>
      </c>
      <c r="AS746" s="86">
        <v>7.679433281090238E-2</v>
      </c>
      <c r="AT746" s="86">
        <v>-4.0640627039651427E-2</v>
      </c>
      <c r="AU746" s="86">
        <v>4.3434469136310883E-2</v>
      </c>
      <c r="AV746" s="86">
        <v>-4.569837485287831E-3</v>
      </c>
      <c r="AW746" s="86">
        <v>1.0672764124300521E-2</v>
      </c>
      <c r="BF746" s="86">
        <v>7.6466516744917001E-2</v>
      </c>
      <c r="BG746" s="86">
        <v>-1.7951012298571541E-2</v>
      </c>
      <c r="BH746" s="86">
        <v>-1.885327936478332E-3</v>
      </c>
      <c r="BI746" s="86">
        <v>-8.040598780689856E-3</v>
      </c>
      <c r="BJ746" s="86">
        <v>-4.1317198457598292E-2</v>
      </c>
      <c r="BK746" s="86">
        <v>-3.21337888675155E-3</v>
      </c>
      <c r="BL746" s="86">
        <v>3.0738416560616381E-2</v>
      </c>
      <c r="BM746" s="86">
        <v>-7.2425381363115382E-2</v>
      </c>
      <c r="BN746" s="86">
        <v>-2.2642229851304371E-2</v>
      </c>
      <c r="BO746" s="86">
        <v>-3.4579650099484827E-2</v>
      </c>
      <c r="BP746" s="86">
        <v>-1.3225458736457749E-3</v>
      </c>
      <c r="BQ746" s="86">
        <v>-1.756166725368569E-2</v>
      </c>
    </row>
    <row r="747" spans="1:69" x14ac:dyDescent="0.25">
      <c r="A747" s="147" t="s">
        <v>1076</v>
      </c>
      <c r="E747" s="86" t="s">
        <v>1077</v>
      </c>
      <c r="F747" s="86" t="s">
        <v>3330</v>
      </c>
      <c r="G747" s="86" t="s">
        <v>1073</v>
      </c>
      <c r="H747" s="86" t="s">
        <v>1073</v>
      </c>
      <c r="J747" s="86">
        <v>0</v>
      </c>
      <c r="K747" s="86">
        <v>0</v>
      </c>
      <c r="L747" s="86" t="s">
        <v>2848</v>
      </c>
      <c r="M747" s="86">
        <v>-2.174236781764094E-3</v>
      </c>
      <c r="N747" s="86">
        <v>1.5308515740370071E-2</v>
      </c>
      <c r="O747" s="86">
        <v>1.1661001490967269E-2</v>
      </c>
      <c r="P747" s="86">
        <v>2.1078062439725538E-3</v>
      </c>
      <c r="Q747" s="86">
        <v>-5.5864312155043838E-2</v>
      </c>
      <c r="R747" s="86">
        <v>-0.20245902166033261</v>
      </c>
      <c r="S747" s="86">
        <v>-0.30435505633284471</v>
      </c>
      <c r="T747" s="86">
        <v>2.1078062439725538E-3</v>
      </c>
      <c r="U747" s="86">
        <v>-0.13537567131984371</v>
      </c>
      <c r="V747" s="86">
        <v>-0.25854950682205657</v>
      </c>
      <c r="W747" s="86">
        <v>2.6720376270831681E-2</v>
      </c>
      <c r="X747" s="86">
        <v>0.41401266317052959</v>
      </c>
      <c r="Y747" s="86">
        <v>0.41354559623843201</v>
      </c>
      <c r="Z747" s="86">
        <v>-0.34424873080354518</v>
      </c>
      <c r="AA747" s="86">
        <v>8.4828574446259797E-2</v>
      </c>
      <c r="AC747" s="86">
        <v>-0.11634665860826</v>
      </c>
      <c r="AD747" s="86">
        <v>-0.2350185058520636</v>
      </c>
      <c r="AE747" s="86">
        <v>-0.27481263892946328</v>
      </c>
      <c r="AF747" s="86">
        <v>-0.14761378529243291</v>
      </c>
      <c r="AG747" s="86">
        <v>-0.13068194667338831</v>
      </c>
      <c r="AH747" s="86">
        <v>-0.17597034854540219</v>
      </c>
      <c r="AI747" s="86">
        <v>-0.37360230076693729</v>
      </c>
      <c r="AJ747" s="86">
        <v>-8.261826960775201E-2</v>
      </c>
      <c r="AK747" s="86">
        <v>-0.49532335031696689</v>
      </c>
      <c r="AL747" s="86">
        <v>0.26092921963836679</v>
      </c>
      <c r="AM747" s="86">
        <v>4.9116469672310092E-3</v>
      </c>
      <c r="AN747" s="86">
        <v>7.5483028026763774E-3</v>
      </c>
      <c r="AP747" s="86">
        <v>0.28633993497334248</v>
      </c>
      <c r="AQ747" s="86">
        <v>0.2027447724739371</v>
      </c>
      <c r="AR747" s="86">
        <v>0.91021674316646983</v>
      </c>
      <c r="AS747" s="86">
        <v>2.275684015178207E-2</v>
      </c>
      <c r="AT747" s="86">
        <v>-8.0040488458967607E-2</v>
      </c>
      <c r="AU747" s="86">
        <v>3.50461972511944E-2</v>
      </c>
      <c r="AV747" s="86">
        <v>-3.5925181290763501E-3</v>
      </c>
      <c r="AW747" s="86">
        <v>1.5308515740370071E-2</v>
      </c>
      <c r="BF747" s="86">
        <v>8.7566750720271314E-2</v>
      </c>
      <c r="BG747" s="86">
        <v>-1.6123322364591131E-2</v>
      </c>
      <c r="BH747" s="86">
        <v>-5.1796602331223296E-3</v>
      </c>
      <c r="BI747" s="86">
        <v>-3.3064843093288609E-2</v>
      </c>
      <c r="BJ747" s="86">
        <v>-3.7836540244918782E-2</v>
      </c>
      <c r="BK747" s="86">
        <v>1.071851038158389E-2</v>
      </c>
      <c r="BL747" s="86">
        <v>6.6937856691902109E-3</v>
      </c>
      <c r="BM747" s="86">
        <v>-8.7377430376329501E-2</v>
      </c>
      <c r="BN747" s="86">
        <v>-3.3851756459323028E-2</v>
      </c>
      <c r="BO747" s="86">
        <v>-3.3501417351107787E-2</v>
      </c>
      <c r="BP747" s="86">
        <v>7.0287786807363686E-3</v>
      </c>
      <c r="BQ747" s="86">
        <v>-2.0151284314919079E-2</v>
      </c>
    </row>
    <row r="748" spans="1:69" x14ac:dyDescent="0.25">
      <c r="A748" s="147" t="s">
        <v>1078</v>
      </c>
      <c r="E748" s="86" t="s">
        <v>1079</v>
      </c>
      <c r="F748" s="86" t="s">
        <v>3330</v>
      </c>
      <c r="G748" s="86" t="s">
        <v>1073</v>
      </c>
      <c r="H748" s="86" t="s">
        <v>1073</v>
      </c>
      <c r="J748" s="86">
        <v>0</v>
      </c>
      <c r="K748" s="86">
        <v>0</v>
      </c>
      <c r="L748" s="86" t="s">
        <v>2848</v>
      </c>
      <c r="M748" s="86">
        <v>-1.2212555206275179E-2</v>
      </c>
      <c r="N748" s="86">
        <v>1.205039124890162E-2</v>
      </c>
      <c r="O748" s="86">
        <v>4.1596154717742362E-3</v>
      </c>
      <c r="P748" s="86">
        <v>-2.6242689038557639E-2</v>
      </c>
      <c r="Q748" s="86">
        <v>-8.7271002324131652E-2</v>
      </c>
      <c r="R748" s="86">
        <v>-0.26130805959851477</v>
      </c>
      <c r="S748" s="86">
        <v>-0.33053061752125451</v>
      </c>
      <c r="T748" s="86">
        <v>-2.6242689038557639E-2</v>
      </c>
      <c r="U748" s="86">
        <v>-0.17981785954903359</v>
      </c>
      <c r="V748" s="86">
        <v>-0.26491810825845508</v>
      </c>
      <c r="W748" s="86">
        <v>4.6154670572860379E-2</v>
      </c>
      <c r="X748" s="86">
        <v>0.46838022806575541</v>
      </c>
      <c r="Y748" s="86">
        <v>0.38219155639638508</v>
      </c>
      <c r="Z748" s="86">
        <v>-0.37748284841586849</v>
      </c>
      <c r="AA748" s="86">
        <v>0.16727206828976041</v>
      </c>
      <c r="AC748" s="86">
        <v>-0.13314046075006111</v>
      </c>
      <c r="AD748" s="86">
        <v>-0.2720816457936962</v>
      </c>
      <c r="AE748" s="86">
        <v>-0.262037724321316</v>
      </c>
      <c r="AF748" s="86">
        <v>-0.18902195863878771</v>
      </c>
      <c r="AG748" s="86">
        <v>-0.14844168783900391</v>
      </c>
      <c r="AH748" s="86">
        <v>-0.21010505493638609</v>
      </c>
      <c r="AI748" s="86">
        <v>-0.39360266544045241</v>
      </c>
      <c r="AJ748" s="86">
        <v>-6.9682158765010188E-2</v>
      </c>
      <c r="AK748" s="86">
        <v>-0.53931398910486406</v>
      </c>
      <c r="AL748" s="86">
        <v>0.14397166489265681</v>
      </c>
      <c r="AM748" s="86">
        <v>-2.1567408488336599E-3</v>
      </c>
      <c r="AN748" s="86">
        <v>-9.060489532640903E-2</v>
      </c>
      <c r="AP748" s="86">
        <v>0.30214165324001352</v>
      </c>
      <c r="AQ748" s="86">
        <v>0.21122637825450369</v>
      </c>
      <c r="AR748" s="86">
        <v>0.47551817752878262</v>
      </c>
      <c r="AS748" s="86">
        <v>-1.1620506196003589E-2</v>
      </c>
      <c r="AT748" s="86">
        <v>-9.2892811986953761E-2</v>
      </c>
      <c r="AU748" s="86">
        <v>2.4297699444385531E-2</v>
      </c>
      <c r="AV748" s="86">
        <v>-7.7968210331798016E-3</v>
      </c>
      <c r="AW748" s="86">
        <v>1.205039124890162E-2</v>
      </c>
      <c r="BF748" s="86">
        <v>7.0581693038168414E-2</v>
      </c>
      <c r="BG748" s="86">
        <v>-1.787487109223251E-2</v>
      </c>
      <c r="BH748" s="86">
        <v>7.0687847409631743E-3</v>
      </c>
      <c r="BI748" s="86">
        <v>-4.3067503655090038E-2</v>
      </c>
      <c r="BJ748" s="86">
        <v>-4.2744213524100072E-2</v>
      </c>
      <c r="BK748" s="86">
        <v>1.202220180918934E-2</v>
      </c>
      <c r="BL748" s="86">
        <v>-8.3325416870303481E-3</v>
      </c>
      <c r="BM748" s="86">
        <v>-9.2520752626497726E-2</v>
      </c>
      <c r="BN748" s="86">
        <v>-4.2004605358291203E-2</v>
      </c>
      <c r="BO748" s="86">
        <v>-2.6068190822104431E-2</v>
      </c>
      <c r="BP748" s="86">
        <v>-4.645430702815756E-3</v>
      </c>
      <c r="BQ748" s="86">
        <v>-1.4127680691192629E-2</v>
      </c>
    </row>
    <row r="749" spans="1:69" x14ac:dyDescent="0.25">
      <c r="A749" s="147" t="s">
        <v>1080</v>
      </c>
      <c r="E749" s="86" t="s">
        <v>1081</v>
      </c>
      <c r="F749" s="86" t="s">
        <v>3330</v>
      </c>
      <c r="G749" s="86" t="s">
        <v>1073</v>
      </c>
      <c r="H749" s="86" t="s">
        <v>1073</v>
      </c>
      <c r="J749" s="86">
        <v>0</v>
      </c>
      <c r="K749" s="86">
        <v>0</v>
      </c>
      <c r="L749" s="86" t="s">
        <v>2848</v>
      </c>
      <c r="M749" s="86">
        <v>-1.5387914248999881E-2</v>
      </c>
      <c r="N749" s="86">
        <v>1.221469635517103E-2</v>
      </c>
      <c r="O749" s="86">
        <v>8.9787227160451621E-3</v>
      </c>
      <c r="P749" s="86">
        <v>-2.6940574447099519E-2</v>
      </c>
      <c r="Q749" s="86">
        <v>-8.1588575922647122E-2</v>
      </c>
      <c r="R749" s="86">
        <v>-0.24787369591491501</v>
      </c>
      <c r="S749" s="86">
        <v>-0.33878365008446221</v>
      </c>
      <c r="T749" s="86">
        <v>-2.6940574447099519E-2</v>
      </c>
      <c r="U749" s="86">
        <v>-0.19405441613930979</v>
      </c>
      <c r="V749" s="86">
        <v>-0.29371101124170379</v>
      </c>
      <c r="W749" s="86">
        <v>0.12015691294107</v>
      </c>
      <c r="X749" s="86">
        <v>0.67814372155223612</v>
      </c>
      <c r="Y749" s="86">
        <v>0.41347132973068762</v>
      </c>
      <c r="Z749" s="86">
        <v>-0.28649532251696291</v>
      </c>
      <c r="AA749" s="86">
        <v>-0.1067280504910479</v>
      </c>
      <c r="AC749" s="86">
        <v>-0.1268336084833733</v>
      </c>
      <c r="AD749" s="86">
        <v>-0.29394100332765799</v>
      </c>
      <c r="AE749" s="86">
        <v>-0.28032209447966677</v>
      </c>
      <c r="AF749" s="86">
        <v>-0.21743804671501801</v>
      </c>
      <c r="AG749" s="86">
        <v>-0.14495296026670509</v>
      </c>
      <c r="AH749" s="86">
        <v>-0.20323814801052489</v>
      </c>
      <c r="AI749" s="86">
        <v>-0.34233010504652589</v>
      </c>
      <c r="AJ749" s="86">
        <v>-0.1399349907853743</v>
      </c>
      <c r="AK749" s="86">
        <v>-0.55588151083609771</v>
      </c>
      <c r="AL749" s="86">
        <v>0.220705217921257</v>
      </c>
      <c r="AM749" s="86">
        <v>6.4534092371049123E-3</v>
      </c>
      <c r="AN749" s="86">
        <v>-9.2930456387706029E-2</v>
      </c>
      <c r="AP749" s="86">
        <v>0.3202693040915825</v>
      </c>
      <c r="AQ749" s="86">
        <v>0.24667500363504349</v>
      </c>
      <c r="AR749" s="86">
        <v>0.68819396213443629</v>
      </c>
      <c r="AS749" s="86">
        <v>2.4954261915325369E-2</v>
      </c>
      <c r="AT749" s="86">
        <v>-0.11044332232806291</v>
      </c>
      <c r="AU749" s="86">
        <v>4.5002082345578787E-2</v>
      </c>
      <c r="AV749" s="86">
        <v>-3.196924180984495E-3</v>
      </c>
      <c r="AW749" s="86">
        <v>1.221469635517103E-2</v>
      </c>
      <c r="BF749" s="86">
        <v>0.1019256705075535</v>
      </c>
      <c r="BG749" s="86">
        <v>-6.0722953941951367E-2</v>
      </c>
      <c r="BH749" s="86">
        <v>-1.211765400933862E-2</v>
      </c>
      <c r="BI749" s="86">
        <v>-3.1167835832636159E-2</v>
      </c>
      <c r="BJ749" s="86">
        <v>-4.1057717521699073E-2</v>
      </c>
      <c r="BK749" s="86">
        <v>-6.399635180646901E-3</v>
      </c>
      <c r="BL749" s="86">
        <v>2.0480350078364569E-3</v>
      </c>
      <c r="BM749" s="86">
        <v>-8.0709964093422015E-2</v>
      </c>
      <c r="BN749" s="86">
        <v>-4.5875134554923203E-2</v>
      </c>
      <c r="BO749" s="86">
        <v>-3.6927543579844957E-2</v>
      </c>
      <c r="BP749" s="86">
        <v>4.1614924147186372E-3</v>
      </c>
      <c r="BQ749" s="86">
        <v>-1.81266662915055E-2</v>
      </c>
    </row>
    <row r="750" spans="1:69" x14ac:dyDescent="0.25">
      <c r="A750" s="147" t="s">
        <v>1082</v>
      </c>
      <c r="E750" s="86" t="s">
        <v>1083</v>
      </c>
      <c r="F750" s="86" t="s">
        <v>3330</v>
      </c>
      <c r="G750" s="86" t="s">
        <v>1073</v>
      </c>
      <c r="H750" s="86" t="s">
        <v>1073</v>
      </c>
      <c r="J750" s="86">
        <v>0</v>
      </c>
      <c r="K750" s="86">
        <v>0</v>
      </c>
      <c r="L750" s="86" t="s">
        <v>2848</v>
      </c>
      <c r="M750" s="86">
        <v>-4.7634347046249248E-3</v>
      </c>
      <c r="N750" s="86">
        <v>9.8706237216494852E-3</v>
      </c>
      <c r="O750" s="86">
        <v>1.5039944267712491E-2</v>
      </c>
      <c r="P750" s="86">
        <v>-1.890195779665016E-2</v>
      </c>
      <c r="Q750" s="86">
        <v>-5.6531154457284398E-2</v>
      </c>
      <c r="R750" s="86">
        <v>-0.14198728875478089</v>
      </c>
      <c r="S750" s="86">
        <v>-0.14539184103971509</v>
      </c>
      <c r="T750" s="86">
        <v>-1.890195779665016E-2</v>
      </c>
      <c r="U750" s="86">
        <v>-5.1906442159938448E-2</v>
      </c>
      <c r="V750" s="86">
        <v>-0.18655360314994171</v>
      </c>
      <c r="W750" s="86">
        <v>9.1697406051458374E-2</v>
      </c>
      <c r="X750" s="86">
        <v>0.27595678809998669</v>
      </c>
      <c r="Y750" s="86">
        <v>0.30959983148918058</v>
      </c>
      <c r="Z750" s="86">
        <v>-0.28253486362704311</v>
      </c>
      <c r="AA750" s="86">
        <v>4.9300842682324257E-2</v>
      </c>
      <c r="AC750" s="86">
        <v>-0.12527127090075549</v>
      </c>
      <c r="AD750" s="86">
        <v>-0.14780297615886751</v>
      </c>
      <c r="AE750" s="86">
        <v>-0.21101446361210471</v>
      </c>
      <c r="AF750" s="86">
        <v>-9.5911935237371335E-2</v>
      </c>
      <c r="AG750" s="86">
        <v>-0.1090291401206651</v>
      </c>
      <c r="AH750" s="86">
        <v>-0.15915371053965691</v>
      </c>
      <c r="AI750" s="86">
        <v>-0.31589914860749158</v>
      </c>
      <c r="AJ750" s="86">
        <v>-8.4422675276324799E-2</v>
      </c>
      <c r="AK750" s="86">
        <v>-0.35062642351268641</v>
      </c>
      <c r="AL750" s="86">
        <v>8.5226697131615126E-2</v>
      </c>
      <c r="AM750" s="86">
        <v>2.3007652113457011E-2</v>
      </c>
      <c r="AN750" s="86">
        <v>-6.5882601884107439E-2</v>
      </c>
      <c r="AP750" s="86">
        <v>0.26433352991469811</v>
      </c>
      <c r="AQ750" s="86">
        <v>0.18411016613765829</v>
      </c>
      <c r="AR750" s="86">
        <v>0.32129439110728769</v>
      </c>
      <c r="AS750" s="86">
        <v>0.12334916643356229</v>
      </c>
      <c r="AT750" s="86">
        <v>-6.4490674065516673E-2</v>
      </c>
      <c r="AU750" s="86">
        <v>8.8196580168924399E-3</v>
      </c>
      <c r="AV750" s="86">
        <v>5.1187948482080969E-3</v>
      </c>
      <c r="AW750" s="86">
        <v>9.8706237216494852E-3</v>
      </c>
      <c r="BF750" s="86">
        <v>7.0906098928139372E-2</v>
      </c>
      <c r="BG750" s="86">
        <v>7.705951024237212E-4</v>
      </c>
      <c r="BH750" s="86">
        <v>-6.5628618951028006E-3</v>
      </c>
      <c r="BI750" s="86">
        <v>-1.4446498789723931E-2</v>
      </c>
      <c r="BJ750" s="86">
        <v>-2.8913140402520469E-2</v>
      </c>
      <c r="BK750" s="86">
        <v>1.138597550404752E-2</v>
      </c>
      <c r="BL750" s="86">
        <v>1.7346614332937941E-2</v>
      </c>
      <c r="BM750" s="86">
        <v>-7.5008217889198314E-2</v>
      </c>
      <c r="BN750" s="86">
        <v>-1.466233241000503E-2</v>
      </c>
      <c r="BO750" s="86">
        <v>-2.7514680115449441E-2</v>
      </c>
      <c r="BP750" s="86">
        <v>1.7354130844675408E-2</v>
      </c>
      <c r="BQ750" s="86">
        <v>-2.2470775959439689E-2</v>
      </c>
    </row>
    <row r="751" spans="1:69" x14ac:dyDescent="0.25">
      <c r="A751" s="147" t="s">
        <v>1874</v>
      </c>
      <c r="E751" s="86" t="s">
        <v>1875</v>
      </c>
      <c r="F751" s="86" t="s">
        <v>3330</v>
      </c>
      <c r="G751" s="86" t="s">
        <v>1073</v>
      </c>
      <c r="H751" s="86" t="s">
        <v>1073</v>
      </c>
      <c r="J751" s="86">
        <v>0</v>
      </c>
      <c r="K751" s="86">
        <v>0</v>
      </c>
      <c r="L751" s="86" t="s">
        <v>2848</v>
      </c>
      <c r="M751" s="86">
        <v>1.1221152709449461E-2</v>
      </c>
      <c r="N751" s="86">
        <v>6.3144115486712948E-3</v>
      </c>
      <c r="O751" s="86">
        <v>6.3462073055737811E-3</v>
      </c>
      <c r="P751" s="86">
        <v>4.470681718798919E-2</v>
      </c>
      <c r="Q751" s="86">
        <v>-3.067972506883199E-2</v>
      </c>
      <c r="R751" s="86">
        <v>-9.4862536313787271E-2</v>
      </c>
      <c r="S751" s="86">
        <v>-0.29521590443815482</v>
      </c>
      <c r="T751" s="86">
        <v>4.470681718798919E-2</v>
      </c>
      <c r="U751" s="86">
        <v>-0.1172850346859141</v>
      </c>
      <c r="V751" s="86">
        <v>-0.19517711290912271</v>
      </c>
      <c r="W751" s="86">
        <v>-0.10061915231417209</v>
      </c>
      <c r="X751" s="86">
        <v>0.20639691041626079</v>
      </c>
      <c r="Y751" s="86">
        <v>0.3160266338319091</v>
      </c>
      <c r="Z751" s="86">
        <v>-0.19833960294798381</v>
      </c>
      <c r="AA751" s="86">
        <v>0.25079290798401882</v>
      </c>
      <c r="AC751" s="86">
        <v>-3.6882498814690301E-2</v>
      </c>
      <c r="AD751" s="86">
        <v>-0.20851566567623381</v>
      </c>
      <c r="AE751" s="86">
        <v>-0.27807975572610028</v>
      </c>
      <c r="AF751" s="86">
        <v>-0.23725146914050929</v>
      </c>
      <c r="AG751" s="86">
        <v>-0.1461411250109762</v>
      </c>
      <c r="AH751" s="86">
        <v>-0.1118864411140022</v>
      </c>
      <c r="AI751" s="86">
        <v>-0.27725835558092687</v>
      </c>
      <c r="AJ751" s="86">
        <v>-4.0367418206278358E-2</v>
      </c>
      <c r="AK751" s="86">
        <v>-0.44669276171755901</v>
      </c>
      <c r="AL751" s="86">
        <v>0.35027762483536051</v>
      </c>
      <c r="AM751" s="86">
        <v>2.6804395234336861E-2</v>
      </c>
      <c r="AN751" s="86">
        <v>0.1690611955831742</v>
      </c>
      <c r="AP751" s="86">
        <v>0.16602638851418411</v>
      </c>
      <c r="AQ751" s="86">
        <v>0.17651810466896611</v>
      </c>
      <c r="AR751" s="86">
        <v>2.1079769991926822</v>
      </c>
      <c r="AS751" s="86">
        <v>0.15016351266411951</v>
      </c>
      <c r="AT751" s="86">
        <v>-5.0723222157319503E-3</v>
      </c>
      <c r="AU751" s="86">
        <v>5.1432134502369387E-2</v>
      </c>
      <c r="AV751" s="86">
        <v>3.1596245206655382E-5</v>
      </c>
      <c r="AW751" s="86">
        <v>6.3144115486712948E-3</v>
      </c>
      <c r="BF751" s="86">
        <v>7.6485617067445943E-2</v>
      </c>
      <c r="BG751" s="86">
        <v>-3.8499904998824268E-2</v>
      </c>
      <c r="BH751" s="86">
        <v>-2.4076380682112819E-2</v>
      </c>
      <c r="BI751" s="86">
        <v>5.9493905845469097E-3</v>
      </c>
      <c r="BJ751" s="86">
        <v>-4.4119881699474887E-2</v>
      </c>
      <c r="BK751" s="86">
        <v>-2.637592805978339E-2</v>
      </c>
      <c r="BL751" s="86">
        <v>6.216820178307314E-2</v>
      </c>
      <c r="BM751" s="86">
        <v>-6.1086239434627099E-2</v>
      </c>
      <c r="BN751" s="86">
        <v>-9.9391289365471369E-3</v>
      </c>
      <c r="BO751" s="86">
        <v>-3.6765077476210828E-2</v>
      </c>
      <c r="BP751" s="86">
        <v>-9.8934019348527746E-3</v>
      </c>
      <c r="BQ751" s="86">
        <v>-1.098090846331945E-2</v>
      </c>
    </row>
    <row r="752" spans="1:69" x14ac:dyDescent="0.25">
      <c r="A752" s="147" t="s">
        <v>1876</v>
      </c>
      <c r="E752" s="86" t="s">
        <v>1877</v>
      </c>
      <c r="F752" s="86" t="s">
        <v>3330</v>
      </c>
      <c r="G752" s="86" t="s">
        <v>1073</v>
      </c>
      <c r="H752" s="86" t="s">
        <v>1073</v>
      </c>
      <c r="J752" s="86">
        <v>0</v>
      </c>
      <c r="K752" s="86">
        <v>0</v>
      </c>
      <c r="L752" s="86" t="s">
        <v>2848</v>
      </c>
      <c r="M752" s="86">
        <v>-2.2306131786392621E-2</v>
      </c>
      <c r="N752" s="86">
        <v>6.5025552127899733E-3</v>
      </c>
      <c r="O752" s="86">
        <v>3.0077155944639559E-2</v>
      </c>
      <c r="P752" s="86">
        <v>-8.236806498420135E-2</v>
      </c>
      <c r="Q752" s="86">
        <v>-9.2555475653443686E-2</v>
      </c>
      <c r="R752" s="86">
        <v>-0.1881301594484279</v>
      </c>
      <c r="S752" s="86">
        <v>-1.3311074692569759E-2</v>
      </c>
      <c r="T752" s="86">
        <v>-8.236806498420135E-2</v>
      </c>
      <c r="U752" s="86">
        <v>-1.160961328558718E-2</v>
      </c>
      <c r="V752" s="86">
        <v>-0.17200652603564481</v>
      </c>
      <c r="W752" s="86">
        <v>0.29187683658053509</v>
      </c>
      <c r="X752" s="86">
        <v>0.18113932370442851</v>
      </c>
      <c r="Y752" s="86">
        <v>0.22143550198900749</v>
      </c>
      <c r="Z752" s="86">
        <v>-0.33769024215508542</v>
      </c>
      <c r="AA752" s="86">
        <v>-0.16904345132743359</v>
      </c>
      <c r="AC752" s="86">
        <v>-0.21211553683592671</v>
      </c>
      <c r="AD752" s="86">
        <v>-0.15019039051560751</v>
      </c>
      <c r="AE752" s="86">
        <v>-0.25009875179533492</v>
      </c>
      <c r="AF752" s="86">
        <v>-9.5357166027795204E-2</v>
      </c>
      <c r="AG752" s="86">
        <v>-0.1135599293384546</v>
      </c>
      <c r="AH752" s="86">
        <v>-0.23096502492327939</v>
      </c>
      <c r="AI752" s="86">
        <v>-0.38306002069790401</v>
      </c>
      <c r="AJ752" s="86">
        <v>-0.18617736166962781</v>
      </c>
      <c r="AK752" s="86">
        <v>-0.50697348328649638</v>
      </c>
      <c r="AL752" s="86">
        <v>-0.12905703555834019</v>
      </c>
      <c r="AM752" s="86">
        <v>-1.5557830235845001E-3</v>
      </c>
      <c r="AN752" s="86">
        <v>-0.2643465379556299</v>
      </c>
      <c r="AP752" s="86">
        <v>0.39011041352835629</v>
      </c>
      <c r="AQ752" s="86">
        <v>0.22278083721269229</v>
      </c>
      <c r="AR752" s="86">
        <v>-0.33158523243925131</v>
      </c>
      <c r="AS752" s="86">
        <v>-8.3202829974421844E-3</v>
      </c>
      <c r="AT752" s="86">
        <v>-0.1086980147296247</v>
      </c>
      <c r="AU752" s="86">
        <v>-3.1411585792678109E-2</v>
      </c>
      <c r="AV752" s="86">
        <v>2.3422295959164788E-2</v>
      </c>
      <c r="AW752" s="86">
        <v>6.5025552127899733E-3</v>
      </c>
      <c r="BF752" s="86">
        <v>6.6102588617985347E-2</v>
      </c>
      <c r="BG752" s="86">
        <v>4.3629969350588382E-2</v>
      </c>
      <c r="BH752" s="86">
        <v>-1.228586070385906E-2</v>
      </c>
      <c r="BI752" s="86">
        <v>-2.863731206897668E-2</v>
      </c>
      <c r="BJ752" s="86">
        <v>-1.253256648526568E-2</v>
      </c>
      <c r="BK752" s="86">
        <v>1.5863187644357121E-2</v>
      </c>
      <c r="BL752" s="86">
        <v>-2.586943308548717E-2</v>
      </c>
      <c r="BM752" s="86">
        <v>-8.4302546199555128E-2</v>
      </c>
      <c r="BN752" s="86">
        <v>1.633625714765774E-3</v>
      </c>
      <c r="BO752" s="86">
        <v>-2.1336748185369011E-2</v>
      </c>
      <c r="BP752" s="86">
        <v>4.6813743459788393E-2</v>
      </c>
      <c r="BQ752" s="86">
        <v>-3.7385358234139798E-2</v>
      </c>
    </row>
    <row r="753" spans="1:69" x14ac:dyDescent="0.25">
      <c r="A753" s="147" t="s">
        <v>1878</v>
      </c>
      <c r="E753" s="86" t="s">
        <v>1879</v>
      </c>
      <c r="F753" s="86" t="s">
        <v>3330</v>
      </c>
      <c r="G753" s="86" t="s">
        <v>1073</v>
      </c>
      <c r="H753" s="86" t="s">
        <v>1073</v>
      </c>
      <c r="J753" s="86">
        <v>0</v>
      </c>
      <c r="K753" s="86">
        <v>0</v>
      </c>
      <c r="L753" s="86" t="s">
        <v>2848</v>
      </c>
      <c r="M753" s="86">
        <v>3.3223580611605459E-3</v>
      </c>
      <c r="N753" s="86">
        <v>1.1097191881584759E-2</v>
      </c>
      <c r="O753" s="86">
        <v>6.0985656301713043E-3</v>
      </c>
      <c r="P753" s="86">
        <v>2.081177361437736E-2</v>
      </c>
      <c r="Q753" s="86">
        <v>-4.0529898088183858E-2</v>
      </c>
      <c r="R753" s="86">
        <v>-0.14942450714672911</v>
      </c>
      <c r="S753" s="86">
        <v>-0.24064539788985789</v>
      </c>
      <c r="T753" s="86">
        <v>2.081177361437736E-2</v>
      </c>
      <c r="U753" s="86">
        <v>-0.1043838796809442</v>
      </c>
      <c r="V753" s="86">
        <v>-0.21339879733175571</v>
      </c>
      <c r="W753" s="86">
        <v>1.503617734759821E-2</v>
      </c>
      <c r="X753" s="86">
        <v>0.29860435295242538</v>
      </c>
      <c r="Y753" s="86">
        <v>0.32179044915989752</v>
      </c>
      <c r="Z753" s="86">
        <v>-0.27994598968260981</v>
      </c>
      <c r="AA753" s="86">
        <v>0.1136162918870716</v>
      </c>
      <c r="AC753" s="86">
        <v>-7.7000461704360798E-2</v>
      </c>
      <c r="AD753" s="86">
        <v>-0.18892131545321411</v>
      </c>
      <c r="AE753" s="86">
        <v>-0.24547763409272341</v>
      </c>
      <c r="AF753" s="86">
        <v>-0.1201123344244234</v>
      </c>
      <c r="AG753" s="86">
        <v>-0.11420895947522131</v>
      </c>
      <c r="AH753" s="86">
        <v>-0.15100438530138391</v>
      </c>
      <c r="AI753" s="86">
        <v>-0.3236411250513222</v>
      </c>
      <c r="AJ753" s="86">
        <v>-6.5317949481476414E-2</v>
      </c>
      <c r="AK753" s="86">
        <v>-0.41320809293122518</v>
      </c>
      <c r="AL753" s="86">
        <v>0.26712394081261692</v>
      </c>
      <c r="AM753" s="86">
        <v>1.1455946259662401E-2</v>
      </c>
      <c r="AN753" s="86">
        <v>7.6338370526581656E-2</v>
      </c>
      <c r="AP753" s="86">
        <v>0.22170121654123759</v>
      </c>
      <c r="AQ753" s="86">
        <v>0.1771298638396934</v>
      </c>
      <c r="AR753" s="86">
        <v>1.2035392876364921</v>
      </c>
      <c r="AS753" s="86">
        <v>6.2994062262299047E-2</v>
      </c>
      <c r="AT753" s="86">
        <v>-4.4766440654158357E-2</v>
      </c>
      <c r="AU753" s="86">
        <v>4.0261487238059113E-2</v>
      </c>
      <c r="AV753" s="86">
        <v>-4.9437643498063677E-3</v>
      </c>
      <c r="AW753" s="86">
        <v>1.1097191881584759E-2</v>
      </c>
      <c r="BF753" s="86">
        <v>7.5449961731535398E-2</v>
      </c>
      <c r="BG753" s="86">
        <v>-1.544987210155502E-2</v>
      </c>
      <c r="BH753" s="86">
        <v>-3.823264986695718E-3</v>
      </c>
      <c r="BI753" s="86">
        <v>-1.009740199479869E-2</v>
      </c>
      <c r="BJ753" s="86">
        <v>-4.0367257615044339E-2</v>
      </c>
      <c r="BK753" s="86">
        <v>-2.0934307378566159E-3</v>
      </c>
      <c r="BL753" s="86">
        <v>2.6104568430126211E-2</v>
      </c>
      <c r="BM753" s="86">
        <v>-7.4514019226349815E-2</v>
      </c>
      <c r="BN753" s="86">
        <v>-2.0932653013897129E-2</v>
      </c>
      <c r="BO753" s="86">
        <v>-3.2007977934935927E-2</v>
      </c>
      <c r="BP753" s="86">
        <v>-3.9480925305868109E-4</v>
      </c>
      <c r="BQ753" s="86">
        <v>-1.8265333686330321E-2</v>
      </c>
    </row>
    <row r="754" spans="1:69" x14ac:dyDescent="0.25">
      <c r="A754" s="147" t="s">
        <v>1880</v>
      </c>
      <c r="E754" s="86" t="s">
        <v>1881</v>
      </c>
      <c r="F754" s="86" t="s">
        <v>3330</v>
      </c>
      <c r="G754" s="86" t="s">
        <v>1073</v>
      </c>
      <c r="H754" s="86" t="s">
        <v>1073</v>
      </c>
      <c r="J754" s="86">
        <v>0</v>
      </c>
      <c r="K754" s="86">
        <v>0</v>
      </c>
      <c r="L754" s="86" t="s">
        <v>2848</v>
      </c>
      <c r="M754" s="86">
        <v>-2.9372546965644841E-2</v>
      </c>
      <c r="N754" s="86">
        <v>5.8442394154911703E-4</v>
      </c>
      <c r="O754" s="86">
        <v>-2.0717402732804539E-2</v>
      </c>
      <c r="P754" s="86">
        <v>-4.3954193176772072E-2</v>
      </c>
      <c r="Q754" s="86">
        <v>-7.9265403627798658E-2</v>
      </c>
      <c r="R754" s="86">
        <v>-0.26428433924225919</v>
      </c>
      <c r="S754" s="86">
        <v>-0.40091451142932572</v>
      </c>
      <c r="T754" s="86">
        <v>-4.3954193176772072E-2</v>
      </c>
      <c r="U754" s="86">
        <v>-0.18834554977404411</v>
      </c>
      <c r="V754" s="86">
        <v>-0.28323876233517947</v>
      </c>
      <c r="W754" s="86">
        <v>3.7049676337015391E-3</v>
      </c>
      <c r="AC754" s="86">
        <v>-0.123845954550299</v>
      </c>
      <c r="AD754" s="86">
        <v>-0.2770151905345567</v>
      </c>
      <c r="AE754" s="86">
        <v>-0.28153301415299109</v>
      </c>
      <c r="AF754" s="86">
        <v>-0.23784879762119629</v>
      </c>
      <c r="AG754" s="86">
        <v>-0.1594161842189844</v>
      </c>
      <c r="AK754" s="86">
        <v>-0.5230180260493098</v>
      </c>
      <c r="AL754" s="86">
        <v>0.1248253807478996</v>
      </c>
      <c r="AM754" s="86">
        <v>4.1998540857878908E-2</v>
      </c>
      <c r="AN754" s="86">
        <v>-0.14831092747736649</v>
      </c>
      <c r="AP754" s="86">
        <v>0.30543078796320949</v>
      </c>
      <c r="AQ754" s="86">
        <v>0.26557096366495492</v>
      </c>
      <c r="AR754" s="86">
        <v>0.40771123628331568</v>
      </c>
      <c r="AS754" s="86">
        <v>0.15702290526782309</v>
      </c>
      <c r="AT754" s="86">
        <v>-0.1054072093314349</v>
      </c>
      <c r="AU754" s="86">
        <v>3.6788379904107549E-2</v>
      </c>
      <c r="AV754" s="86">
        <v>-2.1289384648264461E-2</v>
      </c>
      <c r="AW754" s="86">
        <v>5.8442394154911703E-4</v>
      </c>
      <c r="BF754" s="86">
        <v>9.2472434357796729E-2</v>
      </c>
      <c r="BG754" s="86">
        <v>-7.0326853966577785E-2</v>
      </c>
      <c r="BH754" s="86">
        <v>6.2304383443856359E-3</v>
      </c>
      <c r="BI754" s="86">
        <v>-2.622956808713928E-2</v>
      </c>
      <c r="BJ754" s="86">
        <v>-3.7695683666798208E-2</v>
      </c>
      <c r="BK754" s="86">
        <v>-1.9886556028920421E-2</v>
      </c>
      <c r="BL754" s="86">
        <v>-1.3666877072194611E-2</v>
      </c>
      <c r="BM754" s="86">
        <v>-8.7334848645887253E-2</v>
      </c>
      <c r="BN754" s="86">
        <v>-4.5748178029984321E-2</v>
      </c>
      <c r="BO754" s="86">
        <v>-3.5346967987493483E-2</v>
      </c>
      <c r="BP754" s="86">
        <v>1.278569223204395E-2</v>
      </c>
      <c r="BQ754" s="86">
        <v>-1.5092997797005009E-2</v>
      </c>
    </row>
    <row r="755" spans="1:69" x14ac:dyDescent="0.25">
      <c r="A755" s="147" t="s">
        <v>1084</v>
      </c>
      <c r="E755" s="86" t="s">
        <v>1085</v>
      </c>
      <c r="F755" s="86" t="s">
        <v>3330</v>
      </c>
      <c r="G755" s="86" t="s">
        <v>1073</v>
      </c>
      <c r="H755" s="86" t="s">
        <v>1073</v>
      </c>
      <c r="J755" s="86">
        <v>0</v>
      </c>
      <c r="K755" s="86">
        <v>0</v>
      </c>
      <c r="L755" s="86" t="s">
        <v>2848</v>
      </c>
      <c r="M755" s="86">
        <v>-6.2649826399148179E-3</v>
      </c>
      <c r="N755" s="86">
        <v>6.4477969246223843E-3</v>
      </c>
      <c r="O755" s="86">
        <v>1.624353368814568E-2</v>
      </c>
      <c r="P755" s="86">
        <v>-2.6119558208079319E-2</v>
      </c>
      <c r="Q755" s="86">
        <v>-6.7830606423413542E-2</v>
      </c>
      <c r="R755" s="86">
        <v>-0.1880355169146456</v>
      </c>
      <c r="S755" s="86">
        <v>-0.24436182759618391</v>
      </c>
      <c r="T755" s="86">
        <v>-2.6119558208079319E-2</v>
      </c>
      <c r="U755" s="86">
        <v>-0.11681306516152661</v>
      </c>
      <c r="V755" s="86">
        <v>-0.19855304682960689</v>
      </c>
      <c r="W755" s="86">
        <v>6.9534641228144123E-2</v>
      </c>
      <c r="X755" s="86">
        <v>0.60505829610803885</v>
      </c>
      <c r="Y755" s="86">
        <v>0.44791446481133762</v>
      </c>
      <c r="Z755" s="86">
        <v>-0.24669370724347639</v>
      </c>
      <c r="AA755" s="86">
        <v>0.15821458309984651</v>
      </c>
      <c r="AC755" s="86">
        <v>-0.1246153234868768</v>
      </c>
      <c r="AD755" s="86">
        <v>-0.19935468810610921</v>
      </c>
      <c r="AE755" s="86">
        <v>-0.19864342935903809</v>
      </c>
      <c r="AF755" s="86">
        <v>-0.1433871188724099</v>
      </c>
      <c r="AG755" s="86">
        <v>-0.1140083617419238</v>
      </c>
      <c r="AH755" s="86">
        <v>-0.12392931825890439</v>
      </c>
      <c r="AI755" s="86">
        <v>-0.26873017290089901</v>
      </c>
      <c r="AJ755" s="86">
        <v>-5.9086923849260148E-2</v>
      </c>
      <c r="AK755" s="86">
        <v>-0.43118426622612371</v>
      </c>
      <c r="AL755" s="86">
        <v>8.7073533023814154E-2</v>
      </c>
      <c r="AM755" s="86">
        <v>6.8674716935003266E-2</v>
      </c>
      <c r="AN755" s="86">
        <v>-9.019414183516683E-2</v>
      </c>
      <c r="AP755" s="86">
        <v>0.24506171481449479</v>
      </c>
      <c r="AQ755" s="86">
        <v>0.1786033716208365</v>
      </c>
      <c r="AR755" s="86">
        <v>0.35409740155074348</v>
      </c>
      <c r="AS755" s="86">
        <v>0.38284215872324528</v>
      </c>
      <c r="AT755" s="86">
        <v>-8.9559286432140839E-2</v>
      </c>
      <c r="AU755" s="86">
        <v>2.7469769047521849E-2</v>
      </c>
      <c r="AV755" s="86">
        <v>9.7329804819046295E-3</v>
      </c>
      <c r="AW755" s="86">
        <v>6.4477969246223843E-3</v>
      </c>
      <c r="BF755" s="86">
        <v>6.8286109968462183E-2</v>
      </c>
      <c r="BG755" s="86">
        <v>-2.0078231196892671E-2</v>
      </c>
      <c r="BH755" s="86">
        <v>-7.8747411547018809E-3</v>
      </c>
      <c r="BI755" s="86">
        <v>-1.5959277231448969E-2</v>
      </c>
      <c r="BJ755" s="86">
        <v>-3.189061885073885E-2</v>
      </c>
      <c r="BK755" s="86">
        <v>1.091541372467519E-2</v>
      </c>
      <c r="BL755" s="86">
        <v>-1.239951781551529E-2</v>
      </c>
      <c r="BM755" s="86">
        <v>-7.7426346893806341E-2</v>
      </c>
      <c r="BN755" s="86">
        <v>-2.1388671352490899E-2</v>
      </c>
      <c r="BO755" s="86">
        <v>-3.2351561604666117E-2</v>
      </c>
      <c r="BP755" s="86">
        <v>1.327664415827123E-2</v>
      </c>
      <c r="BQ755" s="86">
        <v>-2.2105712124253499E-2</v>
      </c>
    </row>
    <row r="756" spans="1:69" x14ac:dyDescent="0.25">
      <c r="A756" s="147" t="s">
        <v>1086</v>
      </c>
      <c r="E756" s="86" t="s">
        <v>1087</v>
      </c>
      <c r="F756" s="86" t="s">
        <v>3330</v>
      </c>
      <c r="G756" s="86" t="s">
        <v>1073</v>
      </c>
      <c r="H756" s="86" t="s">
        <v>1073</v>
      </c>
      <c r="J756" s="86">
        <v>0</v>
      </c>
      <c r="K756" s="86">
        <v>0</v>
      </c>
      <c r="L756" s="86" t="s">
        <v>2848</v>
      </c>
      <c r="M756" s="86">
        <v>-4.8500498937897873E-3</v>
      </c>
      <c r="N756" s="86">
        <v>6.4613242802251669E-3</v>
      </c>
      <c r="O756" s="86">
        <v>1.6793264527413809E-2</v>
      </c>
      <c r="P756" s="86">
        <v>-2.5107976768807942E-2</v>
      </c>
      <c r="Q756" s="86">
        <v>-6.8283055343917876E-2</v>
      </c>
      <c r="R756" s="86">
        <v>-0.19296254946600289</v>
      </c>
      <c r="S756" s="86">
        <v>-0.25992808576845128</v>
      </c>
      <c r="T756" s="86">
        <v>-2.5107976768807942E-2</v>
      </c>
      <c r="U756" s="86">
        <v>-0.13522834030149891</v>
      </c>
      <c r="V756" s="86">
        <v>-0.21030588042630599</v>
      </c>
      <c r="W756" s="86">
        <v>7.6822659530321413E-2</v>
      </c>
      <c r="X756" s="86">
        <v>0.58290125238421719</v>
      </c>
      <c r="Y756" s="86">
        <v>0.42831662241757917</v>
      </c>
      <c r="Z756" s="86">
        <v>-0.23578422504453511</v>
      </c>
      <c r="AA756" s="86">
        <v>0.14122371171455159</v>
      </c>
      <c r="AC756" s="86">
        <v>-0.1208958054212954</v>
      </c>
      <c r="AD756" s="86">
        <v>-0.21121681317521279</v>
      </c>
      <c r="AE756" s="86">
        <v>-0.19728239057901109</v>
      </c>
      <c r="AF756" s="86">
        <v>-0.1460497579204775</v>
      </c>
      <c r="AG756" s="86">
        <v>-0.11034136537260569</v>
      </c>
      <c r="AH756" s="86">
        <v>-0.11838961258643289</v>
      </c>
      <c r="AI756" s="86">
        <v>-0.26237614341176341</v>
      </c>
      <c r="AJ756" s="86">
        <v>-5.8939216849303679E-2</v>
      </c>
      <c r="AK756" s="86">
        <v>-0.44596734359287898</v>
      </c>
      <c r="AL756" s="86">
        <v>8.9656299379211823E-2</v>
      </c>
      <c r="AM756" s="86">
        <v>5.6870267468952067E-2</v>
      </c>
      <c r="AN756" s="86">
        <v>-8.6814537733127084E-2</v>
      </c>
      <c r="AP756" s="86">
        <v>0.2351710833158327</v>
      </c>
      <c r="AQ756" s="86">
        <v>0.1725988099822354</v>
      </c>
      <c r="AR756" s="86">
        <v>0.37997223778899702</v>
      </c>
      <c r="AS756" s="86">
        <v>0.32776848743246001</v>
      </c>
      <c r="AT756" s="86">
        <v>-8.9911504612508963E-2</v>
      </c>
      <c r="AU756" s="86">
        <v>2.8596626847738889E-2</v>
      </c>
      <c r="AV756" s="86">
        <v>1.0265610806831081E-2</v>
      </c>
      <c r="AW756" s="86">
        <v>6.4613242802251669E-3</v>
      </c>
      <c r="BF756" s="86">
        <v>6.3526425731018854E-2</v>
      </c>
      <c r="BG756" s="86">
        <v>-2.2980430966537121E-2</v>
      </c>
      <c r="BH756" s="86">
        <v>-1.331536396002375E-2</v>
      </c>
      <c r="BI756" s="86">
        <v>-1.922420202958974E-2</v>
      </c>
      <c r="BJ756" s="86">
        <v>-3.3581565791483407E-2</v>
      </c>
      <c r="BK756" s="86">
        <v>1.377369486363067E-2</v>
      </c>
      <c r="BL756" s="86">
        <v>-1.5293577084014911E-2</v>
      </c>
      <c r="BM756" s="86">
        <v>-7.4692467889400538E-2</v>
      </c>
      <c r="BN756" s="86">
        <v>-2.448728796616495E-2</v>
      </c>
      <c r="BO756" s="86">
        <v>-3.3835301715481332E-2</v>
      </c>
      <c r="BP756" s="86">
        <v>1.349052894450709E-2</v>
      </c>
      <c r="BQ756" s="86">
        <v>-2.1244890650740641E-2</v>
      </c>
    </row>
    <row r="757" spans="1:69" x14ac:dyDescent="0.25">
      <c r="A757" s="147" t="s">
        <v>1088</v>
      </c>
      <c r="E757" s="86" t="s">
        <v>1089</v>
      </c>
      <c r="F757" s="86" t="s">
        <v>3330</v>
      </c>
      <c r="G757" s="86" t="s">
        <v>1073</v>
      </c>
      <c r="H757" s="86" t="s">
        <v>1073</v>
      </c>
      <c r="J757" s="86">
        <v>0</v>
      </c>
      <c r="K757" s="86">
        <v>0</v>
      </c>
      <c r="L757" s="86" t="s">
        <v>2848</v>
      </c>
      <c r="M757" s="86">
        <v>8.5489473758582069E-3</v>
      </c>
      <c r="N757" s="86">
        <v>7.1816648203364419E-3</v>
      </c>
      <c r="O757" s="86">
        <v>1.5655863607070941E-2</v>
      </c>
      <c r="P757" s="86">
        <v>2.6139675759895731E-2</v>
      </c>
      <c r="Q757" s="86">
        <v>-8.6678061331035838E-3</v>
      </c>
      <c r="R757" s="86">
        <v>-8.3373480158838498E-2</v>
      </c>
      <c r="S757" s="86">
        <v>-0.12276815401030521</v>
      </c>
      <c r="T757" s="86">
        <v>2.6139675759895731E-2</v>
      </c>
      <c r="U757" s="86">
        <v>-8.0720510469672768E-2</v>
      </c>
      <c r="V757" s="86">
        <v>-9.7187897980858362E-2</v>
      </c>
      <c r="W757" s="86">
        <v>2.6477469587499192E-2</v>
      </c>
      <c r="X757" s="86">
        <v>0.19415518959898731</v>
      </c>
      <c r="Y757" s="86">
        <v>0.24219426292115781</v>
      </c>
      <c r="Z757" s="86">
        <v>-0.16851324612963381</v>
      </c>
      <c r="AA757" s="86">
        <v>0.1200998519042733</v>
      </c>
      <c r="AC757" s="86">
        <v>-3.9616051623736367E-2</v>
      </c>
      <c r="AD757" s="86">
        <v>-0.12623421126019491</v>
      </c>
      <c r="AE757" s="86">
        <v>-0.10588420874345809</v>
      </c>
      <c r="AF757" s="86">
        <v>-4.9065187382843017E-2</v>
      </c>
      <c r="AG757" s="86">
        <v>-3.8745298924315372E-2</v>
      </c>
      <c r="AH757" s="86">
        <v>-6.6155325286573349E-2</v>
      </c>
      <c r="AI757" s="86">
        <v>-0.1893584887449633</v>
      </c>
      <c r="AJ757" s="86">
        <v>-3.5768641594515538E-2</v>
      </c>
      <c r="AK757" s="86">
        <v>-0.22505240637230761</v>
      </c>
      <c r="AL757" s="86">
        <v>0.16983303749890899</v>
      </c>
      <c r="AM757" s="86">
        <v>2.738937116445905E-2</v>
      </c>
      <c r="AN757" s="86">
        <v>9.6536626906764011E-2</v>
      </c>
      <c r="AP757" s="86">
        <v>0.1096638280862642</v>
      </c>
      <c r="AQ757" s="86">
        <v>0.100939064243475</v>
      </c>
      <c r="AR757" s="86">
        <v>1.5459538835094859</v>
      </c>
      <c r="AS757" s="86">
        <v>0.2683951429416796</v>
      </c>
      <c r="AT757" s="86">
        <v>-1.9414867640187631E-2</v>
      </c>
      <c r="AU757" s="86">
        <v>2.5426600134502261E-2</v>
      </c>
      <c r="AV757" s="86">
        <v>8.4137738828338193E-3</v>
      </c>
      <c r="AW757" s="86">
        <v>7.1816648203364419E-3</v>
      </c>
      <c r="BF757" s="86">
        <v>3.7155883952255893E-2</v>
      </c>
      <c r="BG757" s="86">
        <v>-9.2460139808046016E-3</v>
      </c>
      <c r="BH757" s="86">
        <v>-1.0349856931382019E-2</v>
      </c>
      <c r="BI757" s="86">
        <v>-1.4240465200907599E-3</v>
      </c>
      <c r="BJ757" s="86">
        <v>-3.1262335335673241E-2</v>
      </c>
      <c r="BK757" s="86">
        <v>7.1808560103387986E-3</v>
      </c>
      <c r="BL757" s="86">
        <v>2.049982823797869E-3</v>
      </c>
      <c r="BM757" s="86">
        <v>-4.490200902256547E-2</v>
      </c>
      <c r="BN757" s="86">
        <v>-1.296056335948392E-2</v>
      </c>
      <c r="BO757" s="86">
        <v>-1.962476534665214E-2</v>
      </c>
      <c r="BP757" s="86">
        <v>2.9373494489139951E-3</v>
      </c>
      <c r="BQ757" s="86">
        <v>-1.3701019255279331E-2</v>
      </c>
    </row>
    <row r="758" spans="1:69" x14ac:dyDescent="0.25">
      <c r="A758" s="147" t="s">
        <v>1090</v>
      </c>
      <c r="E758" s="86" t="s">
        <v>1091</v>
      </c>
      <c r="F758" s="86" t="s">
        <v>3330</v>
      </c>
      <c r="G758" s="86" t="s">
        <v>1073</v>
      </c>
      <c r="H758" s="86" t="s">
        <v>1073</v>
      </c>
      <c r="J758" s="86">
        <v>0</v>
      </c>
      <c r="K758" s="86">
        <v>0</v>
      </c>
      <c r="L758" s="86" t="s">
        <v>2848</v>
      </c>
      <c r="M758" s="86">
        <v>3.374136977343456E-3</v>
      </c>
      <c r="N758" s="86">
        <v>3.7380353484357531E-3</v>
      </c>
      <c r="O758" s="86">
        <v>8.4073489141969215E-3</v>
      </c>
      <c r="P758" s="86">
        <v>1.068408799762199E-2</v>
      </c>
      <c r="Q758" s="86">
        <v>1.4312912226939201E-3</v>
      </c>
      <c r="R758" s="86">
        <v>-2.050018655995867E-2</v>
      </c>
      <c r="S758" s="86">
        <v>1.244220558645948E-2</v>
      </c>
      <c r="T758" s="86">
        <v>1.068408799762199E-2</v>
      </c>
      <c r="U758" s="86">
        <v>-9.5806277530442463E-3</v>
      </c>
      <c r="V758" s="86">
        <v>-3.7770113973132902E-2</v>
      </c>
      <c r="W758" s="86">
        <v>5.6132712527721118E-2</v>
      </c>
      <c r="X758" s="86">
        <v>0.13762652341390219</v>
      </c>
      <c r="Y758" s="86">
        <v>0.10429785872663699</v>
      </c>
      <c r="Z758" s="86">
        <v>2.2335834318261139E-3</v>
      </c>
      <c r="AA758" s="86">
        <v>4.1504131979731573E-2</v>
      </c>
      <c r="AC758" s="86">
        <v>-2.0858964430885581E-2</v>
      </c>
      <c r="AD758" s="86">
        <v>-3.9080624220495352E-2</v>
      </c>
      <c r="AE758" s="86">
        <v>-4.0718792722864001E-2</v>
      </c>
      <c r="AF758" s="86">
        <v>-2.5711029768094439E-2</v>
      </c>
      <c r="AG758" s="86">
        <v>-2.874036804977341E-2</v>
      </c>
      <c r="AH758" s="86">
        <v>-2.4318739244666439E-2</v>
      </c>
      <c r="AI758" s="86">
        <v>-1.9278331671290439E-2</v>
      </c>
      <c r="AJ758" s="86">
        <v>-7.6923778890108001E-3</v>
      </c>
      <c r="AK758" s="86">
        <v>-7.2510885132435199E-2</v>
      </c>
      <c r="AL758" s="86">
        <v>7.3338349476551601E-2</v>
      </c>
      <c r="AM758" s="86">
        <v>3.770408128236924E-2</v>
      </c>
      <c r="AN758" s="86">
        <v>3.8684551966259077E-2</v>
      </c>
      <c r="AP758" s="86">
        <v>4.9403345642392203E-2</v>
      </c>
      <c r="AQ758" s="86">
        <v>3.5152343374747957E-2</v>
      </c>
      <c r="AR758" s="86">
        <v>1.4784531682697319</v>
      </c>
      <c r="AS758" s="86">
        <v>1.0641186647262959</v>
      </c>
      <c r="AT758" s="86">
        <v>-1.3181359545985981E-2</v>
      </c>
      <c r="AU758" s="86">
        <v>1.187788014551683E-2</v>
      </c>
      <c r="AV758" s="86">
        <v>4.6519245075136162E-3</v>
      </c>
      <c r="AW758" s="86">
        <v>3.7380353484357531E-3</v>
      </c>
      <c r="BF758" s="86">
        <v>1.869773377565109E-2</v>
      </c>
      <c r="BG758" s="86">
        <v>-2.5319943243652392E-3</v>
      </c>
      <c r="BH758" s="86">
        <v>-1.527450656797491E-4</v>
      </c>
      <c r="BI758" s="86">
        <v>-1.6803871455361999E-4</v>
      </c>
      <c r="BJ758" s="86">
        <v>-7.9128968903893204E-3</v>
      </c>
      <c r="BK758" s="86">
        <v>4.0968096638873694E-3</v>
      </c>
      <c r="BL758" s="86">
        <v>4.438515338830884E-3</v>
      </c>
      <c r="BM758" s="86">
        <v>-1.658989734281846E-2</v>
      </c>
      <c r="BN758" s="86">
        <v>-6.8571748777652708E-3</v>
      </c>
      <c r="BO758" s="86">
        <v>-9.5462528025500593E-3</v>
      </c>
      <c r="BP758" s="86">
        <v>2.0933963724374389E-3</v>
      </c>
      <c r="BQ758" s="86">
        <v>-5.7865834089676493E-4</v>
      </c>
    </row>
    <row r="759" spans="1:69" x14ac:dyDescent="0.25">
      <c r="A759" s="147" t="s">
        <v>1092</v>
      </c>
      <c r="E759" s="86" t="s">
        <v>1093</v>
      </c>
      <c r="F759" s="86" t="s">
        <v>3330</v>
      </c>
      <c r="G759" s="86" t="s">
        <v>1073</v>
      </c>
      <c r="H759" s="86" t="s">
        <v>1073</v>
      </c>
      <c r="J759" s="86">
        <v>0</v>
      </c>
      <c r="K759" s="86">
        <v>0</v>
      </c>
      <c r="L759" s="86" t="s">
        <v>2848</v>
      </c>
      <c r="M759" s="86">
        <v>-3.9921286561812597E-3</v>
      </c>
      <c r="N759" s="86">
        <v>9.5368837065292755E-3</v>
      </c>
      <c r="O759" s="86">
        <v>2.7055268962816741E-3</v>
      </c>
      <c r="P759" s="86">
        <v>-8.7838400202276956E-3</v>
      </c>
      <c r="Q759" s="86">
        <v>-5.4604035073251962E-2</v>
      </c>
      <c r="R759" s="86">
        <v>-0.1571029153886655</v>
      </c>
      <c r="S759" s="86">
        <v>-0.1978939177625125</v>
      </c>
      <c r="T759" s="86">
        <v>-8.7838400202276956E-3</v>
      </c>
      <c r="U759" s="86">
        <v>-8.2873226732810501E-2</v>
      </c>
      <c r="V759" s="86">
        <v>-0.19171900947759241</v>
      </c>
      <c r="W759" s="86">
        <v>7.084095573810667E-2</v>
      </c>
      <c r="X759" s="86">
        <v>0.33330437016164999</v>
      </c>
      <c r="Y759" s="86">
        <v>0.3209237252275523</v>
      </c>
      <c r="Z759" s="86">
        <v>-0.25320678972719463</v>
      </c>
      <c r="AA759" s="86">
        <v>0.11264042109697051</v>
      </c>
      <c r="AC759" s="86">
        <v>-0.1064045046701742</v>
      </c>
      <c r="AD759" s="86">
        <v>-0.17257144498359159</v>
      </c>
      <c r="AE759" s="86">
        <v>-0.21302658147555451</v>
      </c>
      <c r="AF759" s="86">
        <v>-0.10013867507700309</v>
      </c>
      <c r="AG759" s="86">
        <v>-0.10784357307171751</v>
      </c>
      <c r="AH759" s="86">
        <v>-0.14028626382690179</v>
      </c>
      <c r="AI759" s="86">
        <v>-0.28616867326882922</v>
      </c>
      <c r="AJ759" s="86">
        <v>-6.3871085627760796E-2</v>
      </c>
      <c r="AK759" s="86">
        <v>-0.37021239209676821</v>
      </c>
      <c r="AL759" s="86">
        <v>0.1398736736185564</v>
      </c>
      <c r="AM759" s="86">
        <v>3.2169731443906002E-2</v>
      </c>
      <c r="AN759" s="86">
        <v>-3.1018198218008771E-2</v>
      </c>
      <c r="AP759" s="86">
        <v>0.24800623394798191</v>
      </c>
      <c r="AQ759" s="86">
        <v>0.1694347024413346</v>
      </c>
      <c r="AR759" s="86">
        <v>0.56279172828937674</v>
      </c>
      <c r="AS759" s="86">
        <v>0.18810736169297551</v>
      </c>
      <c r="AT759" s="86">
        <v>-6.4260315630799147E-2</v>
      </c>
      <c r="AU759" s="86">
        <v>2.868970154216299E-2</v>
      </c>
      <c r="AV759" s="86">
        <v>-6.7668224118431208E-3</v>
      </c>
      <c r="AW759" s="86">
        <v>9.5368837065292755E-3</v>
      </c>
      <c r="BF759" s="86">
        <v>7.5433327138862305E-2</v>
      </c>
      <c r="BG759" s="86">
        <v>-1.8483890990403259E-2</v>
      </c>
      <c r="BH759" s="86">
        <v>1.3965393875214891E-3</v>
      </c>
      <c r="BI759" s="86">
        <v>-1.13687776018081E-2</v>
      </c>
      <c r="BJ759" s="86">
        <v>-3.3595911341961049E-2</v>
      </c>
      <c r="BK759" s="86">
        <v>4.7628106462052067E-3</v>
      </c>
      <c r="BL759" s="86">
        <v>1.8581665731806529E-2</v>
      </c>
      <c r="BM759" s="86">
        <v>-7.3914976741923155E-2</v>
      </c>
      <c r="BN759" s="86">
        <v>-2.2246003286106038E-2</v>
      </c>
      <c r="BO759" s="86">
        <v>-2.9825116947560959E-2</v>
      </c>
      <c r="BP759" s="86">
        <v>8.6568927232120174E-3</v>
      </c>
      <c r="BQ759" s="86">
        <v>-1.5884975784299041E-2</v>
      </c>
    </row>
    <row r="760" spans="1:69" x14ac:dyDescent="0.25">
      <c r="A760" s="147" t="s">
        <v>1094</v>
      </c>
      <c r="E760" s="86" t="s">
        <v>1095</v>
      </c>
      <c r="F760" s="86" t="s">
        <v>3330</v>
      </c>
      <c r="G760" s="86" t="s">
        <v>1073</v>
      </c>
      <c r="H760" s="86" t="s">
        <v>1073</v>
      </c>
      <c r="J760" s="86">
        <v>0</v>
      </c>
      <c r="K760" s="86">
        <v>0</v>
      </c>
      <c r="L760" s="86" t="s">
        <v>2848</v>
      </c>
      <c r="M760" s="86">
        <v>-1.087164939330143E-3</v>
      </c>
      <c r="N760" s="86">
        <v>0</v>
      </c>
      <c r="O760" s="86">
        <v>1.016792586421067E-2</v>
      </c>
      <c r="P760" s="86">
        <v>3.4147338483583312E-3</v>
      </c>
      <c r="Q760" s="86">
        <v>-8.2183263414634666E-3</v>
      </c>
      <c r="R760" s="86">
        <v>-1.8145156621770409E-2</v>
      </c>
      <c r="S760" s="86">
        <v>6.8355795431714661E-2</v>
      </c>
      <c r="T760" s="86">
        <v>3.4147338483583312E-3</v>
      </c>
      <c r="U760" s="86">
        <v>8.3059253756978535E-4</v>
      </c>
      <c r="V760" s="86">
        <v>-2.9741284544738011E-2</v>
      </c>
      <c r="W760" s="86">
        <v>0.1034319309396903</v>
      </c>
      <c r="X760" s="86">
        <v>0.1113832199879887</v>
      </c>
      <c r="Y760" s="86">
        <v>0.16679887142385061</v>
      </c>
      <c r="Z760" s="86">
        <v>-5.8660141680780931E-2</v>
      </c>
      <c r="AA760" s="86">
        <v>5.623817843681489E-2</v>
      </c>
      <c r="AC760" s="86">
        <v>-2.208595676246259E-2</v>
      </c>
      <c r="AD760" s="86">
        <v>-2.7474952109888259E-2</v>
      </c>
      <c r="AE760" s="86">
        <v>-4.3708697156929183E-2</v>
      </c>
      <c r="AF760" s="86">
        <v>-1.365327439841914E-2</v>
      </c>
      <c r="AG760" s="86">
        <v>-1.7876237724571011E-2</v>
      </c>
      <c r="AH760" s="86">
        <v>-4.1945845010732168E-2</v>
      </c>
      <c r="AI760" s="86">
        <v>-8.3179561319233306E-2</v>
      </c>
      <c r="AJ760" s="86">
        <v>-2.4932893820399891E-2</v>
      </c>
      <c r="AK760" s="86">
        <v>-8.3179561319233306E-2</v>
      </c>
      <c r="AL760" s="86">
        <v>-2.576477213714012E-3</v>
      </c>
      <c r="AM760" s="86">
        <v>4.819830046442708E-2</v>
      </c>
      <c r="AN760" s="86">
        <v>1.224911653313443E-2</v>
      </c>
      <c r="AP760" s="86">
        <v>4.2215246656919413E-2</v>
      </c>
      <c r="AQ760" s="86">
        <v>4.8143179043116158E-2</v>
      </c>
      <c r="AR760" s="86">
        <v>-6.8086628167908406E-2</v>
      </c>
      <c r="AS760" s="86">
        <v>0.99495888780207198</v>
      </c>
      <c r="AT760" s="86">
        <v>-8.9917329147943814E-3</v>
      </c>
      <c r="AU760" s="86">
        <v>-9.0180322230092314E-3</v>
      </c>
      <c r="AV760" s="86">
        <v>1.016792586421067E-2</v>
      </c>
      <c r="AW760" s="86">
        <v>0</v>
      </c>
      <c r="BF760" s="86">
        <v>9.0667011837282097E-3</v>
      </c>
      <c r="BG760" s="86">
        <v>2.728083323234598E-3</v>
      </c>
      <c r="BH760" s="86">
        <v>1.047408230099145E-2</v>
      </c>
      <c r="BI760" s="86">
        <v>-4.011043386950019E-4</v>
      </c>
      <c r="BJ760" s="86">
        <v>-6.191576290455747E-3</v>
      </c>
      <c r="BK760" s="86">
        <v>2.4755649798420269E-3</v>
      </c>
      <c r="BL760" s="86">
        <v>7.2001191364428063E-3</v>
      </c>
      <c r="BM760" s="86">
        <v>-1.552994793863172E-2</v>
      </c>
      <c r="BN760" s="86">
        <v>2.9429274935326428E-3</v>
      </c>
      <c r="BO760" s="86">
        <v>-1.307203301384963E-2</v>
      </c>
      <c r="BP760" s="86">
        <v>1.2295734222294019E-2</v>
      </c>
      <c r="BQ760" s="86">
        <v>-1.0664977059191229E-2</v>
      </c>
    </row>
    <row r="761" spans="1:69" x14ac:dyDescent="0.25">
      <c r="A761" s="147" t="s">
        <v>1096</v>
      </c>
      <c r="E761" s="86" t="s">
        <v>1097</v>
      </c>
      <c r="F761" s="86" t="s">
        <v>3330</v>
      </c>
      <c r="G761" s="86" t="s">
        <v>1073</v>
      </c>
      <c r="H761" s="86" t="s">
        <v>1073</v>
      </c>
      <c r="J761" s="86">
        <v>0</v>
      </c>
      <c r="K761" s="86">
        <v>0</v>
      </c>
      <c r="L761" s="86" t="s">
        <v>2848</v>
      </c>
      <c r="M761" s="86">
        <v>-2.380643954880135E-4</v>
      </c>
      <c r="N761" s="86">
        <v>0</v>
      </c>
      <c r="O761" s="86">
        <v>1.092090609647456E-2</v>
      </c>
      <c r="P761" s="86">
        <v>5.4445422028928103E-3</v>
      </c>
      <c r="Q761" s="86">
        <v>-1.471632021845415E-2</v>
      </c>
      <c r="R761" s="86">
        <v>-4.5150218569761653E-2</v>
      </c>
      <c r="S761" s="86">
        <v>1.7512160245141131E-3</v>
      </c>
      <c r="T761" s="86">
        <v>5.4445422028928103E-3</v>
      </c>
      <c r="U761" s="86">
        <v>-3.5866864047710667E-2</v>
      </c>
      <c r="V761" s="86">
        <v>-7.5904072060164807E-2</v>
      </c>
      <c r="W761" s="86">
        <v>0.1146636493033495</v>
      </c>
      <c r="X761" s="86">
        <v>0.14187276178439159</v>
      </c>
      <c r="Y761" s="86">
        <v>0.23299537201403789</v>
      </c>
      <c r="Z761" s="86">
        <v>-0.1212426370605368</v>
      </c>
      <c r="AA761" s="86">
        <v>0.14004608248307321</v>
      </c>
      <c r="AC761" s="86">
        <v>-2.5472229397332419E-2</v>
      </c>
      <c r="AD761" s="86">
        <v>-5.8057587957131562E-2</v>
      </c>
      <c r="AE761" s="86">
        <v>-7.9382639056868307E-2</v>
      </c>
      <c r="AF761" s="86">
        <v>-2.810580928816003E-2</v>
      </c>
      <c r="AG761" s="86">
        <v>-3.4465932609949387E-2</v>
      </c>
      <c r="AH761" s="86">
        <v>-7.6968174317609592E-2</v>
      </c>
      <c r="AI761" s="86">
        <v>-0.15306654576609691</v>
      </c>
      <c r="AJ761" s="86">
        <v>-3.0584374562659292E-2</v>
      </c>
      <c r="AK761" s="86">
        <v>-0.153131866032758</v>
      </c>
      <c r="AL761" s="86">
        <v>3.7457503339854981E-4</v>
      </c>
      <c r="AM761" s="86">
        <v>4.5331891366990451E-2</v>
      </c>
      <c r="AN761" s="86">
        <v>1.958129807226161E-2</v>
      </c>
      <c r="AP761" s="86">
        <v>4.4308124777032588E-2</v>
      </c>
      <c r="AQ761" s="86">
        <v>7.3057441537868376E-2</v>
      </c>
      <c r="AR761" s="86">
        <v>1.732378550268503E-3</v>
      </c>
      <c r="AS761" s="86">
        <v>0.61642009124033481</v>
      </c>
      <c r="AT761" s="86">
        <v>-1.2017316174808499E-2</v>
      </c>
      <c r="AU761" s="86">
        <v>-8.1043714815148826E-3</v>
      </c>
      <c r="AV761" s="86">
        <v>1.092090609647456E-2</v>
      </c>
      <c r="AW761" s="86">
        <v>0</v>
      </c>
      <c r="BF761" s="86">
        <v>1.521824768116042E-2</v>
      </c>
      <c r="BG761" s="86">
        <v>6.9735332944675932E-4</v>
      </c>
      <c r="BH761" s="86">
        <v>-2.1380246224438348E-3</v>
      </c>
      <c r="BI761" s="86">
        <v>-2.3592117995799859E-3</v>
      </c>
      <c r="BJ761" s="86">
        <v>-8.7762883178128526E-3</v>
      </c>
      <c r="BK761" s="86">
        <v>4.7172760232929711E-3</v>
      </c>
      <c r="BL761" s="86">
        <v>-5.2206211771022026E-4</v>
      </c>
      <c r="BM761" s="86">
        <v>-2.3823007101068331E-2</v>
      </c>
      <c r="BN761" s="86">
        <v>1.1742516238930629E-3</v>
      </c>
      <c r="BO761" s="86">
        <v>-1.336613320132574E-2</v>
      </c>
      <c r="BP761" s="86">
        <v>1.069292039259007E-2</v>
      </c>
      <c r="BQ761" s="86">
        <v>-1.5073886340575269E-2</v>
      </c>
    </row>
    <row r="762" spans="1:69" x14ac:dyDescent="0.25">
      <c r="A762" s="147" t="s">
        <v>1098</v>
      </c>
      <c r="E762" s="86" t="s">
        <v>1099</v>
      </c>
      <c r="F762" s="86" t="s">
        <v>3330</v>
      </c>
      <c r="G762" s="86" t="s">
        <v>1073</v>
      </c>
      <c r="H762" s="86" t="s">
        <v>1073</v>
      </c>
      <c r="J762" s="86">
        <v>0</v>
      </c>
      <c r="K762" s="86">
        <v>0</v>
      </c>
      <c r="L762" s="86" t="s">
        <v>2848</v>
      </c>
      <c r="M762" s="86">
        <v>7.8930570719681903E-4</v>
      </c>
      <c r="N762" s="86">
        <v>0</v>
      </c>
      <c r="O762" s="86">
        <v>3.4048427628119442E-3</v>
      </c>
      <c r="P762" s="86">
        <v>4.6713757397276456E-3</v>
      </c>
      <c r="Q762" s="86">
        <v>2.155638575115582E-3</v>
      </c>
      <c r="R762" s="86">
        <v>-2.017788640626406E-3</v>
      </c>
      <c r="S762" s="86">
        <v>2.7769243520356261E-2</v>
      </c>
      <c r="T762" s="86">
        <v>4.6713757397276456E-3</v>
      </c>
      <c r="U762" s="86">
        <v>-2.9880803438426811E-3</v>
      </c>
      <c r="V762" s="86">
        <v>-2.5574001860558799E-3</v>
      </c>
      <c r="W762" s="86">
        <v>3.7585382058086703E-2</v>
      </c>
      <c r="X762" s="86">
        <v>4.3568713411143101E-2</v>
      </c>
      <c r="Y762" s="86">
        <v>7.1447341195787439E-2</v>
      </c>
      <c r="Z762" s="86">
        <v>1.6833614065938422E-2</v>
      </c>
      <c r="AA762" s="86">
        <v>5.0847278920475247E-2</v>
      </c>
      <c r="AC762" s="86">
        <v>-6.1030262252549086E-3</v>
      </c>
      <c r="AD762" s="86">
        <v>-1.339976815814775E-2</v>
      </c>
      <c r="AE762" s="86">
        <v>-8.2623013783580754E-3</v>
      </c>
      <c r="AF762" s="86">
        <v>-2.8799698832315782E-3</v>
      </c>
      <c r="AG762" s="86">
        <v>-3.7933935331808479E-3</v>
      </c>
      <c r="AH762" s="86">
        <v>-8.3204677247575073E-3</v>
      </c>
      <c r="AI762" s="86">
        <v>-1.0486096261785271E-2</v>
      </c>
      <c r="AJ762" s="86">
        <v>-1.3381906214953811E-2</v>
      </c>
      <c r="AK762" s="86">
        <v>-1.339976815814775E-2</v>
      </c>
      <c r="AL762" s="86">
        <v>1.06376794687848E-2</v>
      </c>
      <c r="AM762" s="86">
        <v>3.5651172833484963E-2</v>
      </c>
      <c r="AN762" s="86">
        <v>1.6783932052728989E-2</v>
      </c>
      <c r="AP762" s="86">
        <v>1.3141281770922339E-2</v>
      </c>
      <c r="AQ762" s="86">
        <v>1.812269387661215E-2</v>
      </c>
      <c r="AR762" s="86">
        <v>0.78682301015960066</v>
      </c>
      <c r="AS762" s="86">
        <v>1.9507782058095271</v>
      </c>
      <c r="AT762" s="86">
        <v>-3.9721660874240117E-3</v>
      </c>
      <c r="AU762" s="86">
        <v>1.015017396052142E-3</v>
      </c>
      <c r="AV762" s="86">
        <v>3.4048427628119442E-3</v>
      </c>
      <c r="AW762" s="86">
        <v>0</v>
      </c>
      <c r="BF762" s="86">
        <v>2.8986117544673728E-3</v>
      </c>
      <c r="BG762" s="86">
        <v>1.246062316850427E-3</v>
      </c>
      <c r="BH762" s="86">
        <v>-6.1618085839021397E-4</v>
      </c>
      <c r="BI762" s="86">
        <v>9.4886173194952406E-4</v>
      </c>
      <c r="BJ762" s="86">
        <v>-1.5988741209701509E-3</v>
      </c>
      <c r="BK762" s="86">
        <v>-1.7088291665293691E-3</v>
      </c>
      <c r="BL762" s="86">
        <v>-2.1012509164964892E-3</v>
      </c>
      <c r="BM762" s="86">
        <v>-3.222198199920534E-3</v>
      </c>
      <c r="BN762" s="86">
        <v>3.690981883383015E-3</v>
      </c>
      <c r="BO762" s="86">
        <v>-4.0760783967845882E-3</v>
      </c>
      <c r="BP762" s="86">
        <v>4.2625017922961472E-3</v>
      </c>
      <c r="BQ762" s="86">
        <v>-5.1466578892785941E-3</v>
      </c>
    </row>
    <row r="763" spans="1:69" x14ac:dyDescent="0.25">
      <c r="A763" s="147" t="s">
        <v>1007</v>
      </c>
      <c r="E763" s="86" t="s">
        <v>1008</v>
      </c>
      <c r="F763" s="86" t="s">
        <v>3330</v>
      </c>
      <c r="G763" s="86" t="s">
        <v>1073</v>
      </c>
      <c r="H763" s="86" t="s">
        <v>1073</v>
      </c>
      <c r="J763" s="86">
        <v>0</v>
      </c>
      <c r="K763" s="86">
        <v>0</v>
      </c>
      <c r="L763" s="86" t="s">
        <v>2848</v>
      </c>
      <c r="M763" s="86">
        <v>1.7913134501250649E-3</v>
      </c>
      <c r="N763" s="86">
        <v>0</v>
      </c>
      <c r="O763" s="86">
        <v>6.3490905333505321E-3</v>
      </c>
      <c r="P763" s="86">
        <v>-8.4461296764196669E-3</v>
      </c>
      <c r="Q763" s="86">
        <v>-5.6481258324208028E-3</v>
      </c>
      <c r="R763" s="86">
        <v>4.0429390757346079E-4</v>
      </c>
      <c r="S763" s="86">
        <v>4.1863109030823457E-2</v>
      </c>
      <c r="T763" s="86">
        <v>-8.4461296764196669E-3</v>
      </c>
      <c r="U763" s="86">
        <v>1.4763740123032051E-2</v>
      </c>
      <c r="V763" s="86">
        <v>-6.8780855823942222E-3</v>
      </c>
      <c r="W763" s="86">
        <v>4.404833999892066E-2</v>
      </c>
      <c r="X763" s="86">
        <v>9.8937880145954837E-2</v>
      </c>
      <c r="Y763" s="86">
        <v>0.1390520215962556</v>
      </c>
      <c r="Z763" s="86">
        <v>-4.7356132034814808E-4</v>
      </c>
      <c r="AA763" s="86">
        <v>5.5885686526647493E-2</v>
      </c>
      <c r="AC763" s="86">
        <v>-2.2125611395300789E-2</v>
      </c>
      <c r="AD763" s="86">
        <v>-4.727139778031241E-3</v>
      </c>
      <c r="AE763" s="86">
        <v>-1.7282431752308779E-2</v>
      </c>
      <c r="AF763" s="86">
        <v>-8.4381876851764345E-3</v>
      </c>
      <c r="AG763" s="86">
        <v>-1.6742300784933269E-2</v>
      </c>
      <c r="AH763" s="86">
        <v>-1.4481119742232949E-2</v>
      </c>
      <c r="AI763" s="86">
        <v>-3.3293036656023178E-2</v>
      </c>
      <c r="AJ763" s="86">
        <v>-1.9000099925394039E-2</v>
      </c>
      <c r="AK763" s="86">
        <v>-3.3293036656023178E-2</v>
      </c>
      <c r="AL763" s="86">
        <v>-4.1442269737376643E-2</v>
      </c>
      <c r="AM763" s="86">
        <v>4.4228654947512602E-2</v>
      </c>
      <c r="AN763" s="86">
        <v>-2.9838627964065782E-2</v>
      </c>
      <c r="AP763" s="86">
        <v>3.417621939014967E-2</v>
      </c>
      <c r="AQ763" s="86">
        <v>3.1325285639668278E-2</v>
      </c>
      <c r="AR763" s="86">
        <v>-1.221319592120808</v>
      </c>
      <c r="AS763" s="86">
        <v>1.402408229071318</v>
      </c>
      <c r="AT763" s="86">
        <v>-4.0449256947167056E-3</v>
      </c>
      <c r="AU763" s="86">
        <v>-1.6368158820772031E-2</v>
      </c>
      <c r="AV763" s="86">
        <v>6.3490905333505321E-3</v>
      </c>
      <c r="AW763" s="86">
        <v>0</v>
      </c>
      <c r="BF763" s="86">
        <v>2.3561153239297639E-3</v>
      </c>
      <c r="BG763" s="86">
        <v>1.079846451670363E-3</v>
      </c>
      <c r="BH763" s="86">
        <v>2.5376115829549568E-3</v>
      </c>
      <c r="BI763" s="86">
        <v>-1.1638359426874301E-3</v>
      </c>
      <c r="BJ763" s="86">
        <v>4.5736664939943772E-4</v>
      </c>
      <c r="BK763" s="86">
        <v>4.8461467065905586E-3</v>
      </c>
      <c r="BL763" s="86">
        <v>9.7375860914850065E-5</v>
      </c>
      <c r="BM763" s="86">
        <v>-4.3134572170531182E-3</v>
      </c>
      <c r="BN763" s="86">
        <v>5.9870249616917892E-3</v>
      </c>
      <c r="BO763" s="86">
        <v>-4.1598103044735426E-3</v>
      </c>
      <c r="BP763" s="86">
        <v>1.0007822223634831E-2</v>
      </c>
      <c r="BQ763" s="86">
        <v>-2.9228101024100228E-3</v>
      </c>
    </row>
    <row r="764" spans="1:69" x14ac:dyDescent="0.25">
      <c r="A764" s="147" t="s">
        <v>1005</v>
      </c>
      <c r="E764" s="86" t="s">
        <v>1006</v>
      </c>
      <c r="F764" s="86" t="s">
        <v>3330</v>
      </c>
      <c r="G764" s="86" t="s">
        <v>1073</v>
      </c>
      <c r="H764" s="86" t="s">
        <v>1073</v>
      </c>
      <c r="J764" s="86">
        <v>0</v>
      </c>
      <c r="K764" s="86">
        <v>0</v>
      </c>
      <c r="L764" s="86" t="s">
        <v>2848</v>
      </c>
      <c r="M764" s="86">
        <v>-4.2431777191331843E-3</v>
      </c>
      <c r="N764" s="86">
        <v>0</v>
      </c>
      <c r="O764" s="86">
        <v>6.3005628928205493E-3</v>
      </c>
      <c r="P764" s="86">
        <v>-2.3465114029146421E-3</v>
      </c>
      <c r="Q764" s="86">
        <v>-5.4693825016864928E-3</v>
      </c>
      <c r="R764" s="86">
        <v>5.5060915306031077E-3</v>
      </c>
      <c r="S764" s="86">
        <v>0.24768741786189929</v>
      </c>
      <c r="T764" s="86">
        <v>-2.3465114029146421E-3</v>
      </c>
      <c r="U764" s="86">
        <v>5.6531099679949071E-2</v>
      </c>
      <c r="V764" s="86">
        <v>2.7365950487099329E-3</v>
      </c>
      <c r="W764" s="86">
        <v>0.1792237665185972</v>
      </c>
      <c r="X764" s="86">
        <v>0.1147159907364266</v>
      </c>
      <c r="Y764" s="86">
        <v>0.1278681962534525</v>
      </c>
      <c r="Z764" s="86">
        <v>6.3289351312042941E-2</v>
      </c>
      <c r="AA764" s="86">
        <v>6.6284134666015904E-2</v>
      </c>
      <c r="AC764" s="86">
        <v>-1.358920650415457E-2</v>
      </c>
      <c r="AD764" s="86">
        <v>-0.1221459047076842</v>
      </c>
      <c r="AE764" s="86">
        <v>-2.1587097386217939E-2</v>
      </c>
      <c r="AF764" s="86">
        <v>-1.263418895912332E-2</v>
      </c>
      <c r="AG764" s="86">
        <v>-1.2871023174825569E-2</v>
      </c>
      <c r="AH764" s="86">
        <v>-1.6895574722893741E-2</v>
      </c>
      <c r="AI764" s="86">
        <v>-2.229770607952751E-2</v>
      </c>
      <c r="AJ764" s="86">
        <v>-2.2384212507595251E-2</v>
      </c>
      <c r="AK764" s="86">
        <v>-0.1221459047076842</v>
      </c>
      <c r="AL764" s="86">
        <v>-2.0080539692758911E-2</v>
      </c>
      <c r="AM764" s="86">
        <v>9.5268571968575522E-2</v>
      </c>
      <c r="AN764" s="86">
        <v>-8.3551457486971126E-3</v>
      </c>
      <c r="AP764" s="86">
        <v>2.7379530415142309E-2</v>
      </c>
      <c r="AQ764" s="86">
        <v>8.0885182649108364E-2</v>
      </c>
      <c r="AR764" s="86">
        <v>-0.74429166505795219</v>
      </c>
      <c r="AS764" s="86">
        <v>1.1741428067504061</v>
      </c>
      <c r="AT764" s="86">
        <v>-5.8649944150783728E-3</v>
      </c>
      <c r="AU764" s="86">
        <v>-5.1773939444276218E-3</v>
      </c>
      <c r="AV764" s="86">
        <v>6.3005628928205493E-3</v>
      </c>
      <c r="AW764" s="86">
        <v>0</v>
      </c>
      <c r="BF764" s="86">
        <v>2.1182845010336851E-4</v>
      </c>
      <c r="BG764" s="86">
        <v>4.8210737119486868E-2</v>
      </c>
      <c r="BH764" s="86">
        <v>-5.3040262455172904E-4</v>
      </c>
      <c r="BI764" s="86">
        <v>1.782993584011239E-3</v>
      </c>
      <c r="BJ764" s="86">
        <v>-0.1185550165941517</v>
      </c>
      <c r="BK764" s="86">
        <v>-1.101473463788194E-4</v>
      </c>
      <c r="BL764" s="86">
        <v>7.7954504777495437E-3</v>
      </c>
      <c r="BM764" s="86">
        <v>8.708712695120191E-4</v>
      </c>
      <c r="BN764" s="86">
        <v>0.1356962853768395</v>
      </c>
      <c r="BO764" s="86">
        <v>-7.6030708418547421E-3</v>
      </c>
      <c r="BP764" s="86">
        <v>7.941948766611473E-3</v>
      </c>
      <c r="BQ764" s="86">
        <v>-3.1860453095116088E-3</v>
      </c>
    </row>
    <row r="765" spans="1:69" x14ac:dyDescent="0.25">
      <c r="A765" s="147" t="s">
        <v>1100</v>
      </c>
      <c r="E765" s="86" t="s">
        <v>1101</v>
      </c>
      <c r="F765" s="86" t="s">
        <v>3330</v>
      </c>
      <c r="G765" s="86" t="s">
        <v>1073</v>
      </c>
      <c r="H765" s="86" t="s">
        <v>1073</v>
      </c>
      <c r="J765" s="86">
        <v>0</v>
      </c>
      <c r="K765" s="86">
        <v>0</v>
      </c>
      <c r="L765" s="86" t="s">
        <v>2848</v>
      </c>
      <c r="M765" s="86">
        <v>-3.4405763484735008E-4</v>
      </c>
      <c r="N765" s="86">
        <v>0</v>
      </c>
      <c r="O765" s="86">
        <v>1.1591585744712861E-2</v>
      </c>
      <c r="P765" s="86">
        <v>1.749800776853383E-2</v>
      </c>
      <c r="Q765" s="86">
        <v>-6.7469308865609756E-3</v>
      </c>
      <c r="R765" s="86">
        <v>-2.7812208188187418E-2</v>
      </c>
      <c r="S765" s="86">
        <v>4.0178242902861871E-3</v>
      </c>
      <c r="T765" s="86">
        <v>1.749800776853383E-2</v>
      </c>
      <c r="U765" s="86">
        <v>-2.7108294196614539E-2</v>
      </c>
      <c r="V765" s="86">
        <v>-6.2413326415829203E-2</v>
      </c>
      <c r="W765" s="86">
        <v>9.28579286926281E-2</v>
      </c>
      <c r="X765" s="86">
        <v>0.19962728718425971</v>
      </c>
      <c r="Y765" s="86">
        <v>0.1542066943669691</v>
      </c>
      <c r="Z765" s="86">
        <v>-4.3317913259142693E-2</v>
      </c>
      <c r="AA765" s="86">
        <v>0.1300686628993519</v>
      </c>
      <c r="AC765" s="86">
        <v>-1.5165232880777729E-2</v>
      </c>
      <c r="AD765" s="86">
        <v>-5.1136802097519599E-2</v>
      </c>
      <c r="AE765" s="86">
        <v>-7.5862223572055562E-2</v>
      </c>
      <c r="AF765" s="86">
        <v>-2.8691739162688711E-2</v>
      </c>
      <c r="AG765" s="86">
        <v>-2.673187251887512E-2</v>
      </c>
      <c r="AH765" s="86">
        <v>-5.4253637913496217E-2</v>
      </c>
      <c r="AI765" s="86">
        <v>-7.0114411176010694E-2</v>
      </c>
      <c r="AJ765" s="86">
        <v>-2.0476578352118819E-2</v>
      </c>
      <c r="AK765" s="86">
        <v>-0.10229896984692451</v>
      </c>
      <c r="AL765" s="86">
        <v>5.2991432903526148E-2</v>
      </c>
      <c r="AM765" s="86">
        <v>7.099349421856993E-2</v>
      </c>
      <c r="AN765" s="86">
        <v>6.3911733112591795E-2</v>
      </c>
      <c r="AP765" s="86">
        <v>4.2256918420700153E-2</v>
      </c>
      <c r="AQ765" s="86">
        <v>5.8107326624390047E-2</v>
      </c>
      <c r="AR765" s="86">
        <v>1.2469819921672569</v>
      </c>
      <c r="AS765" s="86">
        <v>1.216639651779537</v>
      </c>
      <c r="AT765" s="86">
        <v>-8.5124816752726318E-3</v>
      </c>
      <c r="AU765" s="86">
        <v>-1.5639948005190529E-3</v>
      </c>
      <c r="AV765" s="86">
        <v>1.1591585744712861E-2</v>
      </c>
      <c r="AW765" s="86">
        <v>0</v>
      </c>
      <c r="BF765" s="86">
        <v>1.503755174617938E-2</v>
      </c>
      <c r="BG765" s="86">
        <v>-6.5100911089266411E-4</v>
      </c>
      <c r="BH765" s="86">
        <v>8.1835735091062567E-4</v>
      </c>
      <c r="BI765" s="86">
        <v>6.8332280453775596E-4</v>
      </c>
      <c r="BJ765" s="86">
        <v>-9.9029530307872538E-3</v>
      </c>
      <c r="BK765" s="86">
        <v>8.5371224391297407E-3</v>
      </c>
      <c r="BL765" s="86">
        <v>4.5875731456097579E-3</v>
      </c>
      <c r="BM765" s="86">
        <v>-2.129642911422858E-2</v>
      </c>
      <c r="BN765" s="86">
        <v>-7.4043916407917632E-4</v>
      </c>
      <c r="BO765" s="86">
        <v>-1.4801218813223049E-2</v>
      </c>
      <c r="BP765" s="86">
        <v>7.3105172637897287E-3</v>
      </c>
      <c r="BQ765" s="86">
        <v>-1.4043436618243371E-2</v>
      </c>
    </row>
    <row r="766" spans="1:69" x14ac:dyDescent="0.25">
      <c r="A766" s="147" t="s">
        <v>1102</v>
      </c>
      <c r="E766" s="86" t="s">
        <v>1103</v>
      </c>
      <c r="F766" s="86" t="s">
        <v>3330</v>
      </c>
      <c r="G766" s="86" t="s">
        <v>1073</v>
      </c>
      <c r="H766" s="86" t="s">
        <v>1073</v>
      </c>
      <c r="J766" s="86">
        <v>0</v>
      </c>
      <c r="K766" s="86">
        <v>0</v>
      </c>
      <c r="L766" s="86" t="s">
        <v>2848</v>
      </c>
      <c r="M766" s="86">
        <v>7.8377920865069228E-4</v>
      </c>
      <c r="N766" s="86">
        <v>0</v>
      </c>
      <c r="O766" s="86">
        <v>3.2209979469006722E-3</v>
      </c>
      <c r="P766" s="86">
        <v>1.554562781596935E-3</v>
      </c>
      <c r="Q766" s="86">
        <v>3.6331538068368201E-3</v>
      </c>
      <c r="R766" s="86">
        <v>1.0894449737699491E-2</v>
      </c>
      <c r="S766" s="86">
        <v>-3.6170319071129331E-3</v>
      </c>
      <c r="T766" s="86">
        <v>1.554562781596935E-3</v>
      </c>
      <c r="U766" s="86">
        <v>1.1122899234933479E-2</v>
      </c>
      <c r="V766" s="86">
        <v>-1.974736715921099E-2</v>
      </c>
      <c r="W766" s="86">
        <v>6.0053340086763107E-4</v>
      </c>
      <c r="X766" s="86">
        <v>3.074215048967277E-2</v>
      </c>
      <c r="Y766" s="86">
        <v>0.1035289607412504</v>
      </c>
      <c r="Z766" s="86">
        <v>-6.2394368289439006E-3</v>
      </c>
      <c r="AA766" s="86">
        <v>2.637679460035813E-2</v>
      </c>
      <c r="AC766" s="86">
        <v>-5.9462444354485616E-3</v>
      </c>
      <c r="AD766" s="86">
        <v>-1.9687683613730739E-3</v>
      </c>
      <c r="AE766" s="86">
        <v>-2.3642609607041891E-2</v>
      </c>
      <c r="AF766" s="86">
        <v>-5.331284354439067E-2</v>
      </c>
      <c r="AG766" s="86">
        <v>-5.8584594298115569E-3</v>
      </c>
      <c r="AH766" s="86">
        <v>-1.5016615905068319E-2</v>
      </c>
      <c r="AI766" s="86">
        <v>-3.2481683685030752E-2</v>
      </c>
      <c r="AJ766" s="86">
        <v>-3.086033890158001E-2</v>
      </c>
      <c r="AK766" s="86">
        <v>-5.331284354439067E-2</v>
      </c>
      <c r="AL766" s="86">
        <v>8.5768638315775192E-4</v>
      </c>
      <c r="AM766" s="86">
        <v>2.278038894382561E-2</v>
      </c>
      <c r="AN766" s="86">
        <v>5.5631159056077628E-3</v>
      </c>
      <c r="AP766" s="86">
        <v>1.3762363846119631E-2</v>
      </c>
      <c r="AQ766" s="86">
        <v>3.082269823143453E-2</v>
      </c>
      <c r="AR766" s="86">
        <v>4.0681223152184857E-2</v>
      </c>
      <c r="AS766" s="86">
        <v>0.72941610064704065</v>
      </c>
      <c r="AT766" s="86">
        <v>8.6755057746579212E-5</v>
      </c>
      <c r="AU766" s="86">
        <v>-4.6694329734762166E-3</v>
      </c>
      <c r="AV766" s="86">
        <v>3.2209979469006722E-3</v>
      </c>
      <c r="AW766" s="86">
        <v>0</v>
      </c>
      <c r="BF766" s="86">
        <v>9.1969079912423979E-4</v>
      </c>
      <c r="BG766" s="86">
        <v>3.112863603769167E-4</v>
      </c>
      <c r="BH766" s="86">
        <v>6.8278331015858562E-4</v>
      </c>
      <c r="BI766" s="86">
        <v>-2.939099899547104E-4</v>
      </c>
      <c r="BJ766" s="86">
        <v>1.174581387707319E-3</v>
      </c>
      <c r="BK766" s="86">
        <v>2.509398803588025E-3</v>
      </c>
      <c r="BL766" s="86">
        <v>1.061582772272196E-3</v>
      </c>
      <c r="BM766" s="86">
        <v>-3.3490051770201917E-4</v>
      </c>
      <c r="BN766" s="86">
        <v>2.9673605788267392E-3</v>
      </c>
      <c r="BO766" s="86">
        <v>-1.9687683613730518E-3</v>
      </c>
      <c r="BP766" s="86">
        <v>4.2402169182185201E-3</v>
      </c>
      <c r="BQ766" s="86">
        <v>-1.699670928482222E-4</v>
      </c>
    </row>
    <row r="767" spans="1:69" x14ac:dyDescent="0.25">
      <c r="A767" s="147" t="s">
        <v>1104</v>
      </c>
      <c r="E767" s="86" t="s">
        <v>1105</v>
      </c>
      <c r="F767" s="86" t="s">
        <v>3330</v>
      </c>
      <c r="G767" s="86" t="s">
        <v>1073</v>
      </c>
      <c r="H767" s="86" t="s">
        <v>1073</v>
      </c>
      <c r="J767" s="86">
        <v>0</v>
      </c>
      <c r="K767" s="86">
        <v>0</v>
      </c>
      <c r="L767" s="86" t="s">
        <v>2848</v>
      </c>
      <c r="M767" s="86">
        <v>-2.5079092095070532E-4</v>
      </c>
      <c r="N767" s="86">
        <v>0</v>
      </c>
      <c r="O767" s="86">
        <v>9.095736713088387E-3</v>
      </c>
      <c r="P767" s="86">
        <v>6.7927858779546213E-3</v>
      </c>
      <c r="Q767" s="86">
        <v>-6.8552610338998843E-3</v>
      </c>
      <c r="R767" s="86">
        <v>-2.7347051746892781E-2</v>
      </c>
      <c r="S767" s="86">
        <v>7.1457743692435738E-3</v>
      </c>
      <c r="T767" s="86">
        <v>6.7927858779546213E-3</v>
      </c>
      <c r="U767" s="86">
        <v>-2.6091699832871958E-2</v>
      </c>
      <c r="V767" s="86">
        <v>-3.7581124634615833E-2</v>
      </c>
      <c r="W767" s="86">
        <v>7.1192870577426515E-2</v>
      </c>
      <c r="X767" s="86">
        <v>0.12370628084207839</v>
      </c>
      <c r="Y767" s="86">
        <v>0.19161432626463479</v>
      </c>
      <c r="Z767" s="86">
        <v>-8.253264783673997E-2</v>
      </c>
      <c r="AA767" s="86">
        <v>0.1144142715636403</v>
      </c>
      <c r="AC767" s="86">
        <v>-1.535946129172986E-2</v>
      </c>
      <c r="AD767" s="86">
        <v>-4.1763473737298842E-2</v>
      </c>
      <c r="AE767" s="86">
        <v>-4.7390589431345803E-2</v>
      </c>
      <c r="AF767" s="86">
        <v>-9.5476769021440363E-3</v>
      </c>
      <c r="AG767" s="86">
        <v>-2.7030283154467091E-2</v>
      </c>
      <c r="AH767" s="86">
        <v>-5.5019583075477989E-2</v>
      </c>
      <c r="AI767" s="86">
        <v>-0.10383220267146499</v>
      </c>
      <c r="AJ767" s="86">
        <v>-2.139858835440174E-2</v>
      </c>
      <c r="AK767" s="86">
        <v>-0.1052224747323726</v>
      </c>
      <c r="AL767" s="86">
        <v>9.8466330643589561E-3</v>
      </c>
      <c r="AM767" s="86">
        <v>3.8168808361038087E-2</v>
      </c>
      <c r="AN767" s="86">
        <v>2.4472580432689961E-2</v>
      </c>
      <c r="AP767" s="86">
        <v>2.7829519242616611E-2</v>
      </c>
      <c r="AQ767" s="86">
        <v>5.1587882455197603E-2</v>
      </c>
      <c r="AR767" s="86">
        <v>0.3431182692263049</v>
      </c>
      <c r="AS767" s="86">
        <v>0.73410634378132533</v>
      </c>
      <c r="AT767" s="86">
        <v>-5.7929136945530368E-3</v>
      </c>
      <c r="AU767" s="86">
        <v>-5.1446244562530774E-3</v>
      </c>
      <c r="AV767" s="86">
        <v>9.095736713088387E-3</v>
      </c>
      <c r="AW767" s="86">
        <v>0</v>
      </c>
      <c r="BF767" s="86">
        <v>1.215038601921359E-2</v>
      </c>
      <c r="BG767" s="86">
        <v>-1.321347756021551E-3</v>
      </c>
      <c r="BH767" s="86">
        <v>-5.1689741571566694E-3</v>
      </c>
      <c r="BI767" s="86">
        <v>-4.5916174542182109E-3</v>
      </c>
      <c r="BJ767" s="86">
        <v>-7.8412993085239524E-3</v>
      </c>
      <c r="BK767" s="86">
        <v>7.1114202935849144E-3</v>
      </c>
      <c r="BL767" s="86">
        <v>-1.8829039674850281E-4</v>
      </c>
      <c r="BM767" s="86">
        <v>-1.3665762800640909E-2</v>
      </c>
      <c r="BN767" s="86">
        <v>9.7491989275044766E-4</v>
      </c>
      <c r="BO767" s="86">
        <v>-1.263058587296995E-2</v>
      </c>
      <c r="BP767" s="86">
        <v>9.3220825025943643E-3</v>
      </c>
      <c r="BQ767" s="86">
        <v>-9.7656935575947124E-3</v>
      </c>
    </row>
    <row r="768" spans="1:69" x14ac:dyDescent="0.25">
      <c r="A768" s="190">
        <v>9</v>
      </c>
      <c r="E768" s="86" t="s">
        <v>180</v>
      </c>
      <c r="F768" s="86" t="s">
        <v>3330</v>
      </c>
      <c r="G768" s="86" t="s">
        <v>1073</v>
      </c>
      <c r="H768" s="86" t="s">
        <v>1073</v>
      </c>
      <c r="J768" s="86">
        <v>0</v>
      </c>
      <c r="K768" s="86">
        <v>0</v>
      </c>
      <c r="L768" s="86" t="s">
        <v>2848</v>
      </c>
      <c r="V768" s="86">
        <v>-0.12591859664137681</v>
      </c>
      <c r="W768" s="86">
        <v>7.8711782982167522E-2</v>
      </c>
      <c r="X768" s="86">
        <v>0.21900063653723739</v>
      </c>
      <c r="Y768" s="86">
        <v>0.14994693115690061</v>
      </c>
      <c r="Z768" s="86">
        <v>-9.5983324510322876E-2</v>
      </c>
      <c r="AA768" s="86">
        <v>6.983823581466142E-2</v>
      </c>
      <c r="AD768" s="86">
        <v>-8.7491960835462151E-2</v>
      </c>
      <c r="AE768" s="86">
        <v>-0.15532689079879891</v>
      </c>
      <c r="AF768" s="86">
        <v>-5.9809260947780961E-2</v>
      </c>
      <c r="AG768" s="86">
        <v>-5.4175665946724273E-2</v>
      </c>
      <c r="AH768" s="86">
        <v>-6.8426948311729865E-2</v>
      </c>
      <c r="AI768" s="86">
        <v>-0.1071790347351565</v>
      </c>
      <c r="AJ768" s="86">
        <v>-2.4177416017106951E-2</v>
      </c>
      <c r="AK768" s="86">
        <v>-0.1670944061777534</v>
      </c>
      <c r="AM768" s="86">
        <v>3.6699867196393843E-2</v>
      </c>
      <c r="AQ768" s="86">
        <v>8.0597053600311358E-2</v>
      </c>
      <c r="AS768" s="86">
        <v>0.45165485562887903</v>
      </c>
      <c r="BF768" s="86">
        <v>3.7369591053938001E-2</v>
      </c>
      <c r="BG768" s="86">
        <v>1.2313261721075049E-2</v>
      </c>
      <c r="BH768" s="86">
        <v>-5.0664286477085652E-3</v>
      </c>
      <c r="BI768" s="86">
        <v>-5.3826976087412159E-3</v>
      </c>
      <c r="BJ768" s="86">
        <v>-1.7763372290855228E-2</v>
      </c>
      <c r="BK768" s="86">
        <v>8.1668871721680691E-3</v>
      </c>
      <c r="BL768" s="86">
        <v>2.214280101993094E-3</v>
      </c>
      <c r="BM768" s="86">
        <v>-4.3657762619541018E-2</v>
      </c>
      <c r="BN768" s="86">
        <v>6.3879001661577561E-3</v>
      </c>
      <c r="BO768" s="86">
        <v>-2.5712540449848938E-2</v>
      </c>
      <c r="BP768" s="86">
        <v>2.9046059917209991E-2</v>
      </c>
    </row>
    <row r="769" spans="1:69" x14ac:dyDescent="0.25">
      <c r="A769" s="190">
        <v>11</v>
      </c>
      <c r="E769" s="86" t="s">
        <v>1416</v>
      </c>
      <c r="F769" s="86" t="s">
        <v>3330</v>
      </c>
      <c r="G769" s="86" t="s">
        <v>1073</v>
      </c>
      <c r="H769" s="86" t="s">
        <v>1073</v>
      </c>
      <c r="J769" s="86">
        <v>0</v>
      </c>
      <c r="K769" s="86">
        <v>0</v>
      </c>
      <c r="L769" s="86" t="s">
        <v>2848</v>
      </c>
      <c r="V769" s="86">
        <v>5.750511075393705E-3</v>
      </c>
      <c r="W769" s="86">
        <v>5.5167375624190829E-2</v>
      </c>
      <c r="X769" s="86">
        <v>0.10583904284691691</v>
      </c>
      <c r="Y769" s="86">
        <v>4.6180728906640052E-2</v>
      </c>
      <c r="Z769" s="86">
        <v>8.5659219073463966E-4</v>
      </c>
      <c r="AA769" s="86">
        <v>-7.650350641070891E-3</v>
      </c>
      <c r="AD769" s="86">
        <v>-7.6231617426361564E-3</v>
      </c>
      <c r="AE769" s="86">
        <v>-3.5559578016568852E-2</v>
      </c>
      <c r="AF769" s="86">
        <v>-1.7825151349955388E-2</v>
      </c>
      <c r="AG769" s="86">
        <v>-7.5397933538118049E-3</v>
      </c>
      <c r="AH769" s="86">
        <v>-6.5157633963417241E-3</v>
      </c>
      <c r="AI769" s="86">
        <v>-1.3533993585451071E-2</v>
      </c>
      <c r="AJ769" s="86">
        <v>-2.026596873452648E-2</v>
      </c>
      <c r="AK769" s="86">
        <v>-3.6637018334146218E-2</v>
      </c>
      <c r="AM769" s="86">
        <v>3.4647860088840909E-2</v>
      </c>
      <c r="AQ769" s="86">
        <v>2.4475178413086319E-2</v>
      </c>
      <c r="AS769" s="86">
        <v>1.4034644782014141</v>
      </c>
      <c r="BF769" s="86">
        <v>9.6939781733726971E-3</v>
      </c>
      <c r="BG769" s="86">
        <v>2.080987643524379E-3</v>
      </c>
      <c r="BH769" s="86">
        <v>1.0980436737184629E-3</v>
      </c>
      <c r="BI769" s="86">
        <v>-4.4948904494116482E-3</v>
      </c>
      <c r="BJ769" s="86">
        <v>8.4346837699307287E-3</v>
      </c>
      <c r="BK769" s="86">
        <v>1.1437630323631209E-2</v>
      </c>
      <c r="BL769" s="86">
        <v>1.9774399015854982E-3</v>
      </c>
      <c r="BM769" s="86">
        <v>-9.7549453993628354E-4</v>
      </c>
      <c r="BN769" s="86">
        <v>1.091191022732807E-2</v>
      </c>
      <c r="BO769" s="86">
        <v>-7.0442202046280267E-3</v>
      </c>
      <c r="BP769" s="86">
        <v>2.2145155471539502E-2</v>
      </c>
    </row>
    <row r="770" spans="1:69" x14ac:dyDescent="0.25">
      <c r="A770" s="190">
        <v>10</v>
      </c>
      <c r="E770" s="86" t="s">
        <v>57</v>
      </c>
      <c r="F770" s="86" t="s">
        <v>3330</v>
      </c>
      <c r="G770" s="86" t="s">
        <v>1073</v>
      </c>
      <c r="H770" s="86" t="s">
        <v>1073</v>
      </c>
      <c r="J770" s="86">
        <v>0</v>
      </c>
      <c r="K770" s="86">
        <v>0</v>
      </c>
      <c r="L770" s="86" t="s">
        <v>2848</v>
      </c>
      <c r="V770" s="86">
        <v>-0.1110281400233291</v>
      </c>
      <c r="W770" s="86">
        <v>8.7487400551523153E-2</v>
      </c>
      <c r="X770" s="86">
        <v>0.2224030377000272</v>
      </c>
      <c r="Y770" s="86">
        <v>0.1283116201801171</v>
      </c>
      <c r="Z770" s="86">
        <v>-5.0161946682169223E-2</v>
      </c>
      <c r="AA770" s="86">
        <v>8.2483031419966713E-2</v>
      </c>
      <c r="AD770" s="86">
        <v>-9.5617096629151938E-2</v>
      </c>
      <c r="AE770" s="86">
        <v>-0.13761113292074639</v>
      </c>
      <c r="AF770" s="86">
        <v>-5.0127646793812881E-2</v>
      </c>
      <c r="AG770" s="86">
        <v>-3.8859140264762712E-2</v>
      </c>
      <c r="AH770" s="86">
        <v>-4.1601664066562682E-2</v>
      </c>
      <c r="AI770" s="86">
        <v>-5.8954210721191357E-2</v>
      </c>
      <c r="AJ770" s="86">
        <v>-1.817661955722567E-2</v>
      </c>
      <c r="AK770" s="86">
        <v>-0.18671654337592469</v>
      </c>
      <c r="AM770" s="86">
        <v>4.6103178973499137E-2</v>
      </c>
      <c r="AQ770" s="86">
        <v>7.1986422855698798E-2</v>
      </c>
      <c r="AS770" s="86">
        <v>0.63630557774605079</v>
      </c>
      <c r="BF770" s="86">
        <v>3.1719817730310851E-2</v>
      </c>
      <c r="BG770" s="86">
        <v>8.5396559159331975E-3</v>
      </c>
      <c r="BH770" s="86">
        <v>-5.7578090265227866E-3</v>
      </c>
      <c r="BI770" s="86">
        <v>-7.078181996811761E-3</v>
      </c>
      <c r="BJ770" s="86">
        <v>-1.9152913058299581E-2</v>
      </c>
      <c r="BK770" s="86">
        <v>1.3862394605905101E-2</v>
      </c>
      <c r="BL770" s="86">
        <v>-1.843953101644646E-3</v>
      </c>
      <c r="BM770" s="86">
        <v>-5.234924967297383E-2</v>
      </c>
      <c r="BN770" s="86">
        <v>1.3376361540085041E-2</v>
      </c>
      <c r="BO770" s="86">
        <v>-2.8189230897494481E-2</v>
      </c>
      <c r="BP770" s="86">
        <v>3.6992591765703693E-2</v>
      </c>
    </row>
    <row r="771" spans="1:69" x14ac:dyDescent="0.25">
      <c r="A771" s="190">
        <v>12</v>
      </c>
      <c r="E771" s="86" t="s">
        <v>1417</v>
      </c>
      <c r="F771" s="86" t="s">
        <v>3330</v>
      </c>
      <c r="G771" s="86" t="s">
        <v>1073</v>
      </c>
      <c r="H771" s="86" t="s">
        <v>1073</v>
      </c>
      <c r="J771" s="86">
        <v>0</v>
      </c>
      <c r="K771" s="86">
        <v>0</v>
      </c>
      <c r="L771" s="86" t="s">
        <v>2848</v>
      </c>
      <c r="V771" s="86">
        <v>1.8121810064487761E-2</v>
      </c>
      <c r="W771" s="86">
        <v>4.6116057013699807E-2</v>
      </c>
      <c r="X771" s="86">
        <v>3.4797136038186023E-2</v>
      </c>
      <c r="Y771" s="86">
        <v>3.4823413188441732E-2</v>
      </c>
      <c r="Z771" s="86">
        <v>1.230061503075142E-2</v>
      </c>
      <c r="AA771" s="86">
        <v>2.9549549549549688E-2</v>
      </c>
      <c r="AD771" s="86">
        <v>-3.692218477768456E-3</v>
      </c>
      <c r="AE771" s="86">
        <v>-9.2684302674266323E-3</v>
      </c>
      <c r="AF771" s="86">
        <v>-2.6623823731924908E-3</v>
      </c>
      <c r="AG771" s="86">
        <v>-4.2104267196517477E-3</v>
      </c>
      <c r="AH771" s="86">
        <v>-1.7490161783997159E-3</v>
      </c>
      <c r="AI771" s="86">
        <v>-5.1172496025437258E-3</v>
      </c>
      <c r="AJ771" s="86">
        <v>-3.0659172202350251E-3</v>
      </c>
      <c r="AK771" s="86">
        <v>-9.2684302674266323E-3</v>
      </c>
      <c r="AM771" s="86">
        <v>3.2274908996015261E-2</v>
      </c>
      <c r="AQ771" s="86">
        <v>9.5938765223317016E-3</v>
      </c>
      <c r="AS771" s="86">
        <v>3.333073167363565</v>
      </c>
      <c r="BF771" s="86">
        <v>1.104257174076961E-2</v>
      </c>
      <c r="BG771" s="86">
        <v>4.3277489108877187E-3</v>
      </c>
      <c r="BH771" s="86">
        <v>5.6129623603105028E-3</v>
      </c>
      <c r="BI771" s="86">
        <v>1.7385344311675599E-3</v>
      </c>
      <c r="BJ771" s="86">
        <v>2.428623204359992E-3</v>
      </c>
      <c r="BK771" s="86">
        <v>4.0167800882593419E-3</v>
      </c>
      <c r="BL771" s="86">
        <v>1.775709505535739E-3</v>
      </c>
      <c r="BM771" s="86">
        <v>-2.1038937151529602E-3</v>
      </c>
      <c r="BN771" s="86">
        <v>3.661749132106928E-3</v>
      </c>
      <c r="BO771" s="86">
        <v>-3.1889348529995361E-3</v>
      </c>
      <c r="BP771" s="86">
        <v>8.9114902711675548E-3</v>
      </c>
    </row>
    <row r="772" spans="1:69" x14ac:dyDescent="0.25">
      <c r="A772" s="190">
        <v>14</v>
      </c>
      <c r="E772" s="86" t="s">
        <v>474</v>
      </c>
      <c r="F772" s="86" t="s">
        <v>3330</v>
      </c>
      <c r="G772" s="86" t="s">
        <v>1073</v>
      </c>
      <c r="H772" s="86" t="s">
        <v>1073</v>
      </c>
      <c r="J772" s="86">
        <v>0</v>
      </c>
      <c r="K772" s="86">
        <v>0</v>
      </c>
      <c r="L772" s="86" t="s">
        <v>2848</v>
      </c>
      <c r="V772" s="86">
        <v>7.4056774915547408E-3</v>
      </c>
      <c r="W772" s="86">
        <v>7.3465648303196129E-2</v>
      </c>
      <c r="X772" s="86">
        <v>0.23161799253196169</v>
      </c>
      <c r="Y772" s="86">
        <v>7.8396339121901359E-2</v>
      </c>
      <c r="Z772" s="86">
        <v>2.7594938096360488E-2</v>
      </c>
      <c r="AA772" s="86">
        <v>1.5737555251233101E-2</v>
      </c>
      <c r="AD772" s="86">
        <v>-2.1276885103320521E-2</v>
      </c>
      <c r="AE772" s="86">
        <v>-3.9124588685833322E-2</v>
      </c>
      <c r="AF772" s="86">
        <v>-2.7299090536416531E-2</v>
      </c>
      <c r="AG772" s="86">
        <v>-9.3196242810729257E-3</v>
      </c>
      <c r="AH772" s="86">
        <v>-1.4991475338128279E-2</v>
      </c>
      <c r="AI772" s="86">
        <v>-1.4049470576147281E-2</v>
      </c>
      <c r="AJ772" s="86">
        <v>-2.0369922955088479E-2</v>
      </c>
      <c r="AK772" s="86">
        <v>-3.9124588685833322E-2</v>
      </c>
      <c r="AM772" s="86">
        <v>6.6354702365667428E-2</v>
      </c>
      <c r="AQ772" s="86">
        <v>3.6930594614559137E-2</v>
      </c>
      <c r="AS772" s="86">
        <v>1.7886764745237449</v>
      </c>
      <c r="BF772" s="86">
        <v>6.8412136978155402E-3</v>
      </c>
      <c r="BG772" s="86">
        <v>-5.521051951808964E-4</v>
      </c>
      <c r="BH772" s="86">
        <v>9.9769633514035228E-4</v>
      </c>
      <c r="BI772" s="86">
        <v>2.9666231851441789E-3</v>
      </c>
      <c r="BJ772" s="86">
        <v>6.3791814286788817E-3</v>
      </c>
      <c r="BK772" s="86">
        <v>-2.780519287140848E-3</v>
      </c>
      <c r="BL772" s="86">
        <v>1.9346686875889581E-2</v>
      </c>
      <c r="BM772" s="86">
        <v>-1.0956355015738E-2</v>
      </c>
      <c r="BN772" s="86">
        <v>5.519027101356544E-3</v>
      </c>
      <c r="BO772" s="86">
        <v>-1.479252505091022E-2</v>
      </c>
      <c r="BP772" s="86">
        <v>1.3515894171068689E-2</v>
      </c>
    </row>
    <row r="773" spans="1:69" x14ac:dyDescent="0.25">
      <c r="A773" s="190">
        <v>15</v>
      </c>
      <c r="E773" s="86" t="s">
        <v>111</v>
      </c>
      <c r="F773" s="86" t="s">
        <v>3330</v>
      </c>
      <c r="G773" s="86" t="s">
        <v>1073</v>
      </c>
      <c r="H773" s="86" t="s">
        <v>1073</v>
      </c>
      <c r="J773" s="86">
        <v>0</v>
      </c>
      <c r="K773" s="86">
        <v>0</v>
      </c>
      <c r="L773" s="86" t="s">
        <v>2848</v>
      </c>
      <c r="V773" s="86">
        <v>5.7904411444906767E-3</v>
      </c>
      <c r="W773" s="86">
        <v>5.3845335875623228E-2</v>
      </c>
      <c r="X773" s="86">
        <v>0.1133246244284782</v>
      </c>
      <c r="Y773" s="86">
        <v>6.927408442097005E-2</v>
      </c>
      <c r="Z773" s="86">
        <v>1.6731759275696811E-2</v>
      </c>
      <c r="AA773" s="86">
        <v>3.055250640321994E-2</v>
      </c>
      <c r="AD773" s="86">
        <v>-1.034429311084002E-2</v>
      </c>
      <c r="AE773" s="86">
        <v>-3.4048712137623817E-2</v>
      </c>
      <c r="AF773" s="86">
        <v>-1.6015835882670668E-2</v>
      </c>
      <c r="AG773" s="86">
        <v>-9.9980083648676336E-3</v>
      </c>
      <c r="AH773" s="86">
        <v>-3.5798049623503459E-3</v>
      </c>
      <c r="AI773" s="86">
        <v>-1.307476307476303E-2</v>
      </c>
      <c r="AJ773" s="86">
        <v>-9.221823467950762E-3</v>
      </c>
      <c r="AK773" s="86">
        <v>-3.4048712137623817E-2</v>
      </c>
      <c r="AM773" s="86">
        <v>4.4928819716785202E-2</v>
      </c>
      <c r="AQ773" s="86">
        <v>2.0309001230553639E-2</v>
      </c>
      <c r="AS773" s="86">
        <v>2.1975971453095591</v>
      </c>
      <c r="BF773" s="86">
        <v>1.209088905793743E-2</v>
      </c>
      <c r="BG773" s="86">
        <v>3.9803256723314204E-3</v>
      </c>
      <c r="BH773" s="86">
        <v>2.9877931491157921E-3</v>
      </c>
      <c r="BI773" s="86">
        <v>3.7310836401553971E-3</v>
      </c>
      <c r="BJ773" s="86">
        <v>6.6353223969943809E-3</v>
      </c>
      <c r="BK773" s="86">
        <v>9.0863158007896683E-3</v>
      </c>
      <c r="BL773" s="86">
        <v>9.344076896622644E-3</v>
      </c>
      <c r="BM773" s="86">
        <v>-1.017716278314984E-2</v>
      </c>
      <c r="BN773" s="86">
        <v>8.302796342091856E-3</v>
      </c>
      <c r="BO773" s="86">
        <v>-7.7179377284426476E-3</v>
      </c>
      <c r="BP773" s="86">
        <v>1.330706487622879E-2</v>
      </c>
    </row>
    <row r="774" spans="1:69" x14ac:dyDescent="0.25">
      <c r="A774" s="190">
        <v>19</v>
      </c>
      <c r="E774" s="86" t="s">
        <v>197</v>
      </c>
      <c r="F774" s="86" t="s">
        <v>3330</v>
      </c>
      <c r="G774" s="86" t="s">
        <v>1073</v>
      </c>
      <c r="H774" s="86" t="s">
        <v>1073</v>
      </c>
      <c r="J774" s="86">
        <v>0</v>
      </c>
      <c r="K774" s="86">
        <v>0</v>
      </c>
      <c r="L774" s="86" t="s">
        <v>2848</v>
      </c>
      <c r="V774" s="86">
        <v>-0.1115208499817826</v>
      </c>
      <c r="W774" s="86">
        <v>5.7264617328922407E-2</v>
      </c>
      <c r="X774" s="86">
        <v>0.19383181717328621</v>
      </c>
      <c r="Y774" s="86">
        <v>8.3326656517907161E-2</v>
      </c>
      <c r="Z774" s="86">
        <v>-3.8117697832855568E-2</v>
      </c>
      <c r="AA774" s="86">
        <v>1.721542803386655E-2</v>
      </c>
      <c r="AD774" s="86">
        <v>-8.69430910538848E-2</v>
      </c>
      <c r="AE774" s="86">
        <v>-0.1197878864687307</v>
      </c>
      <c r="AF774" s="86">
        <v>-5.1163552549987737E-2</v>
      </c>
      <c r="AG774" s="86">
        <v>-5.5750964783617872E-2</v>
      </c>
      <c r="AH774" s="86">
        <v>-3.3516549169554218E-2</v>
      </c>
      <c r="AI774" s="86">
        <v>-5.3034010276486347E-2</v>
      </c>
      <c r="AJ774" s="86">
        <v>-2.812930710437294E-2</v>
      </c>
      <c r="AK774" s="86">
        <v>-0.18047558102659361</v>
      </c>
      <c r="AM774" s="86">
        <v>2.5991051690358091E-2</v>
      </c>
      <c r="AQ774" s="86">
        <v>6.2187819099409437E-2</v>
      </c>
      <c r="AS774" s="86">
        <v>0.41315542937523408</v>
      </c>
      <c r="BF774" s="86">
        <v>2.8270804268464959E-2</v>
      </c>
      <c r="BG774" s="86">
        <v>3.1318165754741219E-3</v>
      </c>
      <c r="BH774" s="86">
        <v>-5.2999855502601223E-3</v>
      </c>
      <c r="BI774" s="86">
        <v>-2.0994340616882208E-3</v>
      </c>
      <c r="BJ774" s="86">
        <v>-1.9863104758920839E-2</v>
      </c>
      <c r="BK774" s="86">
        <v>-7.381464794907755E-4</v>
      </c>
      <c r="BL774" s="86">
        <v>1.474989575975671E-2</v>
      </c>
      <c r="BM774" s="86">
        <v>-3.4167845358408673E-2</v>
      </c>
      <c r="BN774" s="86">
        <v>-3.775899308635644E-3</v>
      </c>
      <c r="BO774" s="86">
        <v>-2.4819593353229471E-2</v>
      </c>
      <c r="BP774" s="86">
        <v>1.393277402672433E-2</v>
      </c>
    </row>
    <row r="775" spans="1:69" x14ac:dyDescent="0.25">
      <c r="A775" s="190">
        <v>16</v>
      </c>
      <c r="E775" s="86" t="s">
        <v>1418</v>
      </c>
      <c r="F775" s="86" t="s">
        <v>3330</v>
      </c>
      <c r="G775" s="86" t="s">
        <v>1073</v>
      </c>
      <c r="H775" s="86" t="s">
        <v>1073</v>
      </c>
      <c r="J775" s="86">
        <v>0</v>
      </c>
      <c r="K775" s="86">
        <v>0</v>
      </c>
      <c r="L775" s="86" t="s">
        <v>2848</v>
      </c>
      <c r="V775" s="86">
        <v>-6.8994470114777329E-2</v>
      </c>
      <c r="W775" s="86">
        <v>4.3862190508940913E-2</v>
      </c>
      <c r="X775" s="86">
        <v>0.1574129353233831</v>
      </c>
      <c r="Y775" s="86">
        <v>8.6897745092737733E-2</v>
      </c>
      <c r="Z775" s="86">
        <v>-5.6190670613453057E-2</v>
      </c>
      <c r="AA775" s="86">
        <v>4.2733223351604448E-2</v>
      </c>
      <c r="AD775" s="86">
        <v>-5.1288816064597703E-2</v>
      </c>
      <c r="AE775" s="86">
        <v>-8.7308004560180244E-2</v>
      </c>
      <c r="AF775" s="86">
        <v>-3.8150622783139493E-2</v>
      </c>
      <c r="AG775" s="86">
        <v>-2.4760536398467509E-2</v>
      </c>
      <c r="AH775" s="86">
        <v>-3.061686189734052E-2</v>
      </c>
      <c r="AI775" s="86">
        <v>-6.3123765135011806E-2</v>
      </c>
      <c r="AJ775" s="86">
        <v>-8.7793081694878955E-3</v>
      </c>
      <c r="AK775" s="86">
        <v>-0.1031525122276566</v>
      </c>
      <c r="AM775" s="86">
        <v>2.4530119420645539E-2</v>
      </c>
      <c r="AQ775" s="86">
        <v>4.5000072751004143E-2</v>
      </c>
      <c r="AS775" s="86">
        <v>0.53849474791510454</v>
      </c>
      <c r="BF775" s="86">
        <v>2.420947130601547E-2</v>
      </c>
      <c r="BG775" s="86">
        <v>4.1660422857394694E-3</v>
      </c>
      <c r="BH775" s="86">
        <v>-4.3362631672654306E-3</v>
      </c>
      <c r="BI775" s="86">
        <v>-2.18642867910257E-3</v>
      </c>
      <c r="BJ775" s="86">
        <v>-9.107283619226525E-3</v>
      </c>
      <c r="BK775" s="86">
        <v>3.8473804000718199E-3</v>
      </c>
      <c r="BL775" s="86">
        <v>6.6482527284730253E-3</v>
      </c>
      <c r="BM775" s="86">
        <v>-2.7599307272172299E-2</v>
      </c>
      <c r="BN775" s="86">
        <v>5.3731897875168846E-3</v>
      </c>
      <c r="BO775" s="86">
        <v>-1.9121444515228569E-2</v>
      </c>
      <c r="BP775" s="86">
        <v>2.197492147467606E-2</v>
      </c>
    </row>
    <row r="776" spans="1:69" x14ac:dyDescent="0.25">
      <c r="A776" s="190">
        <v>17</v>
      </c>
      <c r="E776" s="86" t="s">
        <v>1419</v>
      </c>
      <c r="F776" s="86" t="s">
        <v>3330</v>
      </c>
      <c r="G776" s="86" t="s">
        <v>1073</v>
      </c>
      <c r="H776" s="86" t="s">
        <v>1073</v>
      </c>
      <c r="J776" s="86">
        <v>0</v>
      </c>
      <c r="K776" s="86">
        <v>0</v>
      </c>
      <c r="L776" s="86" t="s">
        <v>2848</v>
      </c>
      <c r="V776" s="86">
        <v>-7.8296609186000454E-2</v>
      </c>
      <c r="W776" s="86">
        <v>0.13948378873576031</v>
      </c>
      <c r="X776" s="86">
        <v>0.12684021543985621</v>
      </c>
      <c r="Y776" s="86">
        <v>0.13818646232439341</v>
      </c>
      <c r="Z776" s="86">
        <v>-0.20931453730258109</v>
      </c>
      <c r="AA776" s="86">
        <v>1.1645962732919291E-2</v>
      </c>
      <c r="AD776" s="86">
        <v>-0.10341239639711899</v>
      </c>
      <c r="AE776" s="86">
        <v>-0.14619300248748879</v>
      </c>
      <c r="AF776" s="86">
        <v>-4.3380500096917997E-2</v>
      </c>
      <c r="AG776" s="86">
        <v>-6.3511159047540039E-2</v>
      </c>
      <c r="AH776" s="86">
        <v>-0.1026328304007609</v>
      </c>
      <c r="AI776" s="86">
        <v>-0.22540917843388961</v>
      </c>
      <c r="AJ776" s="86">
        <v>-6.3889445223312705E-2</v>
      </c>
      <c r="AK776" s="86">
        <v>-0.24001259495414651</v>
      </c>
      <c r="AM776" s="86">
        <v>1.6233121835298899E-2</v>
      </c>
      <c r="AQ776" s="86">
        <v>8.954145073084914E-2</v>
      </c>
      <c r="AS776" s="86">
        <v>0.17796568088634529</v>
      </c>
      <c r="BF776" s="86">
        <v>3.3148917740380528E-2</v>
      </c>
      <c r="BG776" s="86">
        <v>1.155896857982408E-2</v>
      </c>
      <c r="BH776" s="86">
        <v>-9.3820286287229493E-3</v>
      </c>
      <c r="BI776" s="86">
        <v>-1.0624065879318859E-2</v>
      </c>
      <c r="BJ776" s="86">
        <v>-2.4728991520409641E-2</v>
      </c>
      <c r="BK776" s="86">
        <v>2.25906959209945E-2</v>
      </c>
      <c r="BL776" s="86">
        <v>-7.4659724661174653E-4</v>
      </c>
      <c r="BM776" s="86">
        <v>-5.5032002089507759E-2</v>
      </c>
      <c r="BN776" s="86">
        <v>1.236971808878007E-2</v>
      </c>
      <c r="BO776" s="86">
        <v>-2.9375442372052141E-2</v>
      </c>
      <c r="BP776" s="86">
        <v>4.5778891702987767E-2</v>
      </c>
    </row>
    <row r="777" spans="1:69" x14ac:dyDescent="0.25">
      <c r="A777" s="190">
        <v>18</v>
      </c>
      <c r="E777" s="86" t="s">
        <v>1420</v>
      </c>
      <c r="F777" s="86" t="s">
        <v>3330</v>
      </c>
      <c r="G777" s="86" t="s">
        <v>1073</v>
      </c>
      <c r="H777" s="86" t="s">
        <v>1073</v>
      </c>
      <c r="J777" s="86">
        <v>0</v>
      </c>
      <c r="K777" s="86">
        <v>0</v>
      </c>
      <c r="L777" s="86" t="s">
        <v>2848</v>
      </c>
      <c r="V777" s="86">
        <v>2.1161287327763789E-2</v>
      </c>
      <c r="W777" s="86">
        <v>0.13795623192051301</v>
      </c>
      <c r="X777" s="86">
        <v>0.13157332953817691</v>
      </c>
      <c r="Y777" s="86">
        <v>9.8749022673964015E-2</v>
      </c>
      <c r="Z777" s="86">
        <v>-6.7512394284047761E-2</v>
      </c>
      <c r="AA777" s="86">
        <v>1.8867924528301879E-2</v>
      </c>
      <c r="AD777" s="86">
        <v>-8.4554318036408269E-2</v>
      </c>
      <c r="AE777" s="86">
        <v>-9.823859561531742E-2</v>
      </c>
      <c r="AF777" s="86">
        <v>-4.0420819490586887E-2</v>
      </c>
      <c r="AG777" s="86">
        <v>-3.210486322188446E-2</v>
      </c>
      <c r="AH777" s="86">
        <v>-2.544899294699338E-2</v>
      </c>
      <c r="AI777" s="86">
        <v>-6.8002915451894935E-2</v>
      </c>
      <c r="AJ777" s="86">
        <v>-1.870873074101255E-2</v>
      </c>
      <c r="AK777" s="86">
        <v>-9.823859561531742E-2</v>
      </c>
      <c r="AM777" s="86">
        <v>3.5743001749977348E-2</v>
      </c>
      <c r="AQ777" s="86">
        <v>5.9218151264058112E-2</v>
      </c>
      <c r="AS777" s="86">
        <v>0.5985527140739747</v>
      </c>
      <c r="BF777" s="86">
        <v>9.9059945201802613E-3</v>
      </c>
      <c r="BG777" s="86">
        <v>-1.1711649919407541E-2</v>
      </c>
      <c r="BH777" s="86">
        <v>-2.1991845232931522E-3</v>
      </c>
      <c r="BI777" s="86">
        <v>-1.117176665956632E-2</v>
      </c>
      <c r="BJ777" s="86">
        <v>-2.9037124149243861E-2</v>
      </c>
      <c r="BK777" s="86">
        <v>3.0297147604855249E-2</v>
      </c>
      <c r="BL777" s="86">
        <v>3.5463143479142152E-2</v>
      </c>
      <c r="BM777" s="86">
        <v>-4.4169247631507091E-2</v>
      </c>
      <c r="BN777" s="86">
        <v>-1.7820408195010181E-2</v>
      </c>
      <c r="BO777" s="86">
        <v>-1.806398554745392E-2</v>
      </c>
      <c r="BP777" s="86">
        <v>5.2383102849216101E-3</v>
      </c>
    </row>
    <row r="778" spans="1:69" x14ac:dyDescent="0.25">
      <c r="A778" s="190">
        <v>13</v>
      </c>
      <c r="E778" s="86" t="s">
        <v>420</v>
      </c>
      <c r="F778" s="86" t="s">
        <v>3330</v>
      </c>
      <c r="G778" s="86" t="s">
        <v>1073</v>
      </c>
      <c r="H778" s="86" t="s">
        <v>1073</v>
      </c>
      <c r="J778" s="86">
        <v>0</v>
      </c>
      <c r="K778" s="86">
        <v>0</v>
      </c>
      <c r="L778" s="86" t="s">
        <v>2848</v>
      </c>
      <c r="V778" s="86">
        <v>-6.9644280951000281E-2</v>
      </c>
      <c r="W778" s="86">
        <v>7.7076217429491445E-2</v>
      </c>
      <c r="X778" s="86">
        <v>0.15922846314836819</v>
      </c>
      <c r="Y778" s="86">
        <v>0.12669683257918549</v>
      </c>
      <c r="Z778" s="86">
        <v>-3.960093034643164E-2</v>
      </c>
      <c r="AA778" s="86">
        <v>2.9554477282752512E-2</v>
      </c>
      <c r="AD778" s="86">
        <v>-5.433108282205152E-2</v>
      </c>
      <c r="AE778" s="86">
        <v>-9.8380524935165373E-2</v>
      </c>
      <c r="AF778" s="86">
        <v>-4.0327542954513233E-2</v>
      </c>
      <c r="AG778" s="86">
        <v>-2.5835941769762099E-2</v>
      </c>
      <c r="AH778" s="86">
        <v>-3.0510440835266928E-2</v>
      </c>
      <c r="AI778" s="86">
        <v>-5.6250377620687589E-2</v>
      </c>
      <c r="AJ778" s="86">
        <v>-2.190786179268903E-2</v>
      </c>
      <c r="AK778" s="86">
        <v>-0.10235580792072969</v>
      </c>
      <c r="AM778" s="86">
        <v>4.3611566159437842E-2</v>
      </c>
      <c r="AQ778" s="86">
        <v>5.3109797284709027E-2</v>
      </c>
      <c r="AS778" s="86">
        <v>0.8155510242076599</v>
      </c>
      <c r="BF778" s="86">
        <v>2.854701187653097E-2</v>
      </c>
      <c r="BG778" s="86">
        <v>6.630354763037527E-3</v>
      </c>
      <c r="BH778" s="86">
        <v>-3.8024512524339471E-3</v>
      </c>
      <c r="BI778" s="86">
        <v>-3.6758058234092061E-3</v>
      </c>
      <c r="BJ778" s="86">
        <v>-1.0412298396172529E-2</v>
      </c>
      <c r="BK778" s="86">
        <v>6.8698031760927591E-3</v>
      </c>
      <c r="BL778" s="86">
        <v>1.033402734118272E-2</v>
      </c>
      <c r="BM778" s="86">
        <v>-3.060402204385804E-2</v>
      </c>
      <c r="BN778" s="86">
        <v>7.8877849505993858E-3</v>
      </c>
      <c r="BO778" s="86">
        <v>-2.442391675450839E-2</v>
      </c>
      <c r="BP778" s="86">
        <v>2.644115081791942E-2</v>
      </c>
    </row>
    <row r="779" spans="1:69" x14ac:dyDescent="0.25">
      <c r="A779" s="147" t="s">
        <v>2493</v>
      </c>
      <c r="E779" s="86" t="s">
        <v>2494</v>
      </c>
      <c r="F779" s="86" t="s">
        <v>3330</v>
      </c>
      <c r="G779" s="86" t="s">
        <v>1073</v>
      </c>
      <c r="H779" s="86" t="s">
        <v>1073</v>
      </c>
      <c r="J779" s="86">
        <v>0</v>
      </c>
      <c r="K779" s="86">
        <v>0</v>
      </c>
      <c r="L779" s="86" t="s">
        <v>2848</v>
      </c>
      <c r="M779" s="86">
        <v>6.5911966909415476E-4</v>
      </c>
      <c r="N779" s="86">
        <v>6.2110305134792654E-3</v>
      </c>
      <c r="O779" s="86">
        <v>1.6890291678278931E-2</v>
      </c>
      <c r="P779" s="86">
        <v>-5.902347140783859E-3</v>
      </c>
      <c r="Q779" s="86">
        <v>-1.5309504465129461E-2</v>
      </c>
      <c r="R779" s="86">
        <v>-6.230752495529801E-2</v>
      </c>
      <c r="S779" s="86">
        <v>-3.005778557294525E-2</v>
      </c>
      <c r="T779" s="86">
        <v>-5.902347140783859E-3</v>
      </c>
      <c r="U779" s="86">
        <v>-2.1006246540481891E-2</v>
      </c>
      <c r="V779" s="86">
        <v>-8.0676764977852811E-2</v>
      </c>
      <c r="W779" s="86">
        <v>7.9872686526424763E-2</v>
      </c>
      <c r="X779" s="86">
        <v>0.27242662147679542</v>
      </c>
      <c r="Y779" s="86">
        <v>0.1880014881730088</v>
      </c>
      <c r="Z779" s="86">
        <v>-0.1020131653019531</v>
      </c>
      <c r="AA779" s="86">
        <v>5.7587959743874872E-2</v>
      </c>
      <c r="AC779" s="86">
        <v>-6.3399954040876949E-2</v>
      </c>
      <c r="AD779" s="86">
        <v>-7.2432585751085826E-2</v>
      </c>
      <c r="AE779" s="86">
        <v>-0.1085491445795931</v>
      </c>
      <c r="AF779" s="86">
        <v>-5.879123179312018E-2</v>
      </c>
      <c r="AG779" s="86">
        <v>-5.7606969317046008E-2</v>
      </c>
      <c r="AH779" s="86">
        <v>-7.0006210799245516E-2</v>
      </c>
      <c r="AI779" s="86">
        <v>-0.1237603485087434</v>
      </c>
      <c r="AJ779" s="86">
        <v>-3.3950472350783398E-2</v>
      </c>
      <c r="AK779" s="86">
        <v>-0.1767664603921375</v>
      </c>
      <c r="AL779" s="86">
        <v>3.851500980861422E-2</v>
      </c>
      <c r="AM779" s="86">
        <v>4.6118752658657947E-2</v>
      </c>
      <c r="AN779" s="86">
        <v>-2.0920336338289051E-2</v>
      </c>
      <c r="AP779" s="86">
        <v>0.12896923727219969</v>
      </c>
      <c r="AQ779" s="86">
        <v>8.6145185677352451E-2</v>
      </c>
      <c r="AR779" s="86">
        <v>0.29632797734177202</v>
      </c>
      <c r="AS779" s="86">
        <v>0.53190361956898147</v>
      </c>
      <c r="AT779" s="86">
        <v>-3.5842956690603438E-2</v>
      </c>
      <c r="AU779" s="86">
        <v>3.5639198500789782E-3</v>
      </c>
      <c r="AV779" s="86">
        <v>1.061334137765302E-2</v>
      </c>
      <c r="AW779" s="86">
        <v>6.2110305134792654E-3</v>
      </c>
      <c r="BF779" s="86">
        <v>3.354678230518493E-2</v>
      </c>
      <c r="BG779" s="86">
        <v>-3.104091719212887E-3</v>
      </c>
      <c r="BH779" s="86">
        <v>-3.4707938831386449E-3</v>
      </c>
      <c r="BI779" s="86">
        <v>-6.6047885980083931E-3</v>
      </c>
      <c r="BJ779" s="86">
        <v>-1.3965590752879731E-2</v>
      </c>
      <c r="BK779" s="86">
        <v>7.4594758109278736E-3</v>
      </c>
      <c r="BL779" s="86">
        <v>4.6777492882428273E-3</v>
      </c>
      <c r="BM779" s="86">
        <v>-3.8206964859311632E-2</v>
      </c>
      <c r="BN779" s="86">
        <v>-7.8325021364384906E-3</v>
      </c>
      <c r="BO779" s="86">
        <v>-1.4235761431388379E-2</v>
      </c>
      <c r="BP779" s="86">
        <v>1.5733892525266802E-2</v>
      </c>
      <c r="BQ779" s="86">
        <v>-9.6816958138050691E-3</v>
      </c>
    </row>
    <row r="780" spans="1:69" x14ac:dyDescent="0.25">
      <c r="A780" s="147" t="s">
        <v>2483</v>
      </c>
      <c r="E780" s="86" t="s">
        <v>2484</v>
      </c>
      <c r="F780" s="86" t="s">
        <v>3330</v>
      </c>
      <c r="G780" s="86" t="s">
        <v>1073</v>
      </c>
      <c r="H780" s="86" t="s">
        <v>1073</v>
      </c>
      <c r="J780" s="86">
        <v>0</v>
      </c>
      <c r="K780" s="86">
        <v>0</v>
      </c>
      <c r="L780" s="86" t="s">
        <v>2848</v>
      </c>
      <c r="M780" s="86">
        <v>1.5378138598545199E-3</v>
      </c>
      <c r="N780" s="86">
        <v>2.5612591239669862E-3</v>
      </c>
      <c r="O780" s="86">
        <v>1.140276159146336E-2</v>
      </c>
      <c r="P780" s="86">
        <v>-1.4843752549966731E-3</v>
      </c>
      <c r="Q780" s="86">
        <v>1.538696807322726E-2</v>
      </c>
      <c r="R780" s="86">
        <v>2.3812135610590038E-2</v>
      </c>
      <c r="S780" s="86">
        <v>0.13012364440902499</v>
      </c>
      <c r="T780" s="86">
        <v>-1.4843752549966731E-3</v>
      </c>
      <c r="U780" s="86">
        <v>3.4474190210768578E-2</v>
      </c>
      <c r="V780" s="86">
        <v>2.2756895295063421E-2</v>
      </c>
      <c r="W780" s="86">
        <v>7.3570927976835288E-2</v>
      </c>
      <c r="X780" s="86">
        <v>0.14970506065783271</v>
      </c>
      <c r="Y780" s="86">
        <v>0.1120777369497172</v>
      </c>
      <c r="Z780" s="86">
        <v>4.7816576776286153E-2</v>
      </c>
      <c r="AA780" s="86">
        <v>2.8792066298884759E-2</v>
      </c>
      <c r="AC780" s="86">
        <v>-2.6208565073653559E-2</v>
      </c>
      <c r="AD780" s="86">
        <v>-1.495093002200526E-2</v>
      </c>
      <c r="AE780" s="86">
        <v>-1.9759366934197321E-2</v>
      </c>
      <c r="AF780" s="86">
        <v>-1.5622953079206839E-2</v>
      </c>
      <c r="AG780" s="86">
        <v>-9.2370046888060262E-3</v>
      </c>
      <c r="AH780" s="86">
        <v>-7.8552855168597356E-3</v>
      </c>
      <c r="AI780" s="86">
        <v>-1.9076765626938219E-2</v>
      </c>
      <c r="AJ780" s="86">
        <v>-2.664579172434076E-2</v>
      </c>
      <c r="AK780" s="86">
        <v>-3.074941950922086E-2</v>
      </c>
      <c r="AL780" s="86">
        <v>1.4746540886670051E-2</v>
      </c>
      <c r="AM780" s="86">
        <v>6.1468362312264928E-2</v>
      </c>
      <c r="AN780" s="86">
        <v>-5.2912305465824261E-3</v>
      </c>
      <c r="AP780" s="86">
        <v>5.198319422323882E-2</v>
      </c>
      <c r="AQ780" s="86">
        <v>2.8594867273964531E-2</v>
      </c>
      <c r="AR780" s="86">
        <v>0.27794991273888697</v>
      </c>
      <c r="AS780" s="86">
        <v>2.1392141861601921</v>
      </c>
      <c r="AT780" s="86">
        <v>-1.1714624878019549E-2</v>
      </c>
      <c r="AU780" s="86">
        <v>-3.697863289595094E-3</v>
      </c>
      <c r="AV780" s="86">
        <v>8.8189149411397327E-3</v>
      </c>
      <c r="AW780" s="86">
        <v>2.5612591239669862E-3</v>
      </c>
      <c r="BF780" s="86">
        <v>9.4516834731286359E-3</v>
      </c>
      <c r="BG780" s="86">
        <v>4.85017812851396E-3</v>
      </c>
      <c r="BH780" s="86">
        <v>-9.3933193902425716E-3</v>
      </c>
      <c r="BI780" s="86">
        <v>2.7945949867960169E-3</v>
      </c>
      <c r="BJ780" s="86">
        <v>2.550629193122989E-3</v>
      </c>
      <c r="BK780" s="86">
        <v>4.5967417346499673E-3</v>
      </c>
      <c r="BL780" s="86">
        <v>4.3424416484016959E-3</v>
      </c>
      <c r="BM780" s="86">
        <v>-9.0589274433087175E-3</v>
      </c>
      <c r="BN780" s="86">
        <v>-3.1992504660005577E-4</v>
      </c>
      <c r="BO780" s="86">
        <v>-6.6435400065856243E-4</v>
      </c>
      <c r="BP780" s="86">
        <v>6.0467989410342149E-3</v>
      </c>
      <c r="BQ780" s="86">
        <v>1.2388784202158391E-2</v>
      </c>
    </row>
    <row r="781" spans="1:69" x14ac:dyDescent="0.25">
      <c r="A781" s="147" t="s">
        <v>2495</v>
      </c>
      <c r="E781" s="86" t="s">
        <v>2496</v>
      </c>
      <c r="F781" s="86" t="s">
        <v>3330</v>
      </c>
      <c r="G781" s="86" t="s">
        <v>1073</v>
      </c>
      <c r="H781" s="86" t="s">
        <v>1073</v>
      </c>
      <c r="J781" s="86">
        <v>0</v>
      </c>
      <c r="K781" s="86">
        <v>0</v>
      </c>
      <c r="L781" s="86" t="s">
        <v>2848</v>
      </c>
      <c r="M781" s="86">
        <v>2.3652753911003188E-3</v>
      </c>
      <c r="N781" s="86">
        <v>2.2420418871522681E-3</v>
      </c>
      <c r="O781" s="86">
        <v>7.7936794134614304E-3</v>
      </c>
      <c r="P781" s="86">
        <v>1.771696140752255E-2</v>
      </c>
      <c r="Q781" s="86">
        <v>3.2785195113150152E-2</v>
      </c>
      <c r="R781" s="86">
        <v>4.7767969207597627E-2</v>
      </c>
      <c r="S781" s="86">
        <v>0.1295990879232343</v>
      </c>
      <c r="T781" s="86">
        <v>1.771696140752255E-2</v>
      </c>
      <c r="U781" s="86">
        <v>4.9759227017063028E-2</v>
      </c>
      <c r="V781" s="86">
        <v>1.1863663751962459E-2</v>
      </c>
      <c r="W781" s="86">
        <v>5.7474267357417341E-2</v>
      </c>
      <c r="X781" s="86">
        <v>6.30964249293684E-2</v>
      </c>
      <c r="Y781" s="86">
        <v>4.7606466527343461E-2</v>
      </c>
      <c r="Z781" s="86">
        <v>2.3672276268596359E-2</v>
      </c>
      <c r="AA781" s="86">
        <v>3.1461856805668598E-2</v>
      </c>
      <c r="AC781" s="86">
        <v>-4.0373244895449594E-3</v>
      </c>
      <c r="AD781" s="86">
        <v>-4.3840139972269607E-3</v>
      </c>
      <c r="AE781" s="86">
        <v>-9.8101198993889895E-3</v>
      </c>
      <c r="AF781" s="86">
        <v>-4.0436763186508778E-3</v>
      </c>
      <c r="AG781" s="86">
        <v>-3.158617539035105E-3</v>
      </c>
      <c r="AH781" s="86">
        <v>-2.169029365028097E-3</v>
      </c>
      <c r="AI781" s="86">
        <v>-4.5708188169172222E-3</v>
      </c>
      <c r="AJ781" s="86">
        <v>-3.3644072806133492E-3</v>
      </c>
      <c r="AK781" s="86">
        <v>-9.8101198993889895E-3</v>
      </c>
      <c r="AL781" s="86">
        <v>7.847881781865973E-2</v>
      </c>
      <c r="AM781" s="86">
        <v>4.0491023431759032E-2</v>
      </c>
      <c r="AN781" s="86">
        <v>6.4729606958549679E-2</v>
      </c>
      <c r="AP781" s="86">
        <v>2.0284205360448459E-2</v>
      </c>
      <c r="AQ781" s="86">
        <v>1.088036366435215E-2</v>
      </c>
      <c r="AR781" s="86">
        <v>3.8542797137456639</v>
      </c>
      <c r="AS781" s="86">
        <v>3.694105094576364</v>
      </c>
      <c r="AT781" s="86">
        <v>2.4113612585496819E-4</v>
      </c>
      <c r="AU781" s="86">
        <v>7.2116076872992263E-3</v>
      </c>
      <c r="AV781" s="86">
        <v>5.5392183667088979E-3</v>
      </c>
      <c r="AW781" s="86">
        <v>2.2420418871522681E-3</v>
      </c>
      <c r="BF781" s="86">
        <v>7.7768553672654672E-3</v>
      </c>
      <c r="BG781" s="86">
        <v>3.6621449229314869E-3</v>
      </c>
      <c r="BH781" s="86">
        <v>5.5698995317967634E-3</v>
      </c>
      <c r="BI781" s="86">
        <v>3.1074992683211011E-3</v>
      </c>
      <c r="BJ781" s="86">
        <v>1.5094911817528089E-3</v>
      </c>
      <c r="BK781" s="86">
        <v>3.2615519309269199E-3</v>
      </c>
      <c r="BL781" s="86">
        <v>3.4795182209306219E-3</v>
      </c>
      <c r="BM781" s="86">
        <v>8.7506569548545521E-4</v>
      </c>
      <c r="BN781" s="86">
        <v>1.094460893771521E-3</v>
      </c>
      <c r="BO781" s="86">
        <v>-4.7261380968688371E-4</v>
      </c>
      <c r="BP781" s="86">
        <v>8.3727935751891636E-3</v>
      </c>
      <c r="BQ781" s="86">
        <v>5.3113630137315848E-3</v>
      </c>
    </row>
    <row r="782" spans="1:69" x14ac:dyDescent="0.25">
      <c r="A782" s="147" t="s">
        <v>2485</v>
      </c>
      <c r="E782" s="86" t="s">
        <v>2486</v>
      </c>
      <c r="F782" s="86" t="s">
        <v>3330</v>
      </c>
      <c r="G782" s="86" t="s">
        <v>1073</v>
      </c>
      <c r="H782" s="86" t="s">
        <v>1073</v>
      </c>
      <c r="J782" s="86">
        <v>0</v>
      </c>
      <c r="K782" s="86">
        <v>0</v>
      </c>
      <c r="L782" s="86" t="s">
        <v>2848</v>
      </c>
      <c r="M782" s="86">
        <v>8.5529230607479523E-3</v>
      </c>
      <c r="N782" s="86">
        <v>9.4203083144490662E-3</v>
      </c>
      <c r="O782" s="86">
        <v>2.6853674732376209E-2</v>
      </c>
      <c r="P782" s="86">
        <v>1.920674056139382E-2</v>
      </c>
      <c r="Q782" s="86">
        <v>9.4479852957056742E-3</v>
      </c>
      <c r="R782" s="86">
        <v>5.0350241896233161E-3</v>
      </c>
      <c r="S782" s="86">
        <v>0.1148567825187523</v>
      </c>
      <c r="T782" s="86">
        <v>1.920674056139382E-2</v>
      </c>
      <c r="U782" s="86">
        <v>1.2449019490185179E-2</v>
      </c>
      <c r="V782" s="86">
        <v>1.793822559912894E-2</v>
      </c>
      <c r="W782" s="86">
        <v>7.707200637420919E-2</v>
      </c>
      <c r="X782" s="86">
        <v>0.31587692074659351</v>
      </c>
      <c r="Y782" s="86">
        <v>0.10065324746315189</v>
      </c>
      <c r="Z782" s="86">
        <v>4.2119729321525412E-2</v>
      </c>
      <c r="AA782" s="86">
        <v>2.2027387779337548E-2</v>
      </c>
      <c r="AC782" s="86">
        <v>-3.0453981950166228E-2</v>
      </c>
      <c r="AD782" s="86">
        <v>-2.9057157670501099E-2</v>
      </c>
      <c r="AE782" s="86">
        <v>-4.2271380691912087E-2</v>
      </c>
      <c r="AF782" s="86">
        <v>-3.6122637035011562E-2</v>
      </c>
      <c r="AG782" s="86">
        <v>-1.3633292655457759E-2</v>
      </c>
      <c r="AH782" s="86">
        <v>-2.4612751853004371E-2</v>
      </c>
      <c r="AI782" s="86">
        <v>-3.0555316902286661E-2</v>
      </c>
      <c r="AJ782" s="86">
        <v>-3.3434639414227307E-2</v>
      </c>
      <c r="AK782" s="86">
        <v>-5.9855312969419101E-2</v>
      </c>
      <c r="AL782" s="86">
        <v>0.11195026816357841</v>
      </c>
      <c r="AM782" s="86">
        <v>8.5510566009987965E-2</v>
      </c>
      <c r="AN782" s="86">
        <v>7.030651414177469E-2</v>
      </c>
      <c r="AP782" s="86">
        <v>6.5721458146055706E-2</v>
      </c>
      <c r="AQ782" s="86">
        <v>5.1396982450914237E-2</v>
      </c>
      <c r="AR782" s="86">
        <v>1.6988736209567361</v>
      </c>
      <c r="AS782" s="86">
        <v>1.6579329244267731</v>
      </c>
      <c r="AT782" s="86">
        <v>-1.7688340040143968E-2</v>
      </c>
      <c r="AU782" s="86">
        <v>4.3305692234008042E-3</v>
      </c>
      <c r="AV782" s="86">
        <v>1.7270671368835311E-2</v>
      </c>
      <c r="AW782" s="86">
        <v>9.4203083144490662E-3</v>
      </c>
      <c r="BF782" s="86">
        <v>2.207093944796212E-2</v>
      </c>
      <c r="BG782" s="86">
        <v>-8.037151028891687E-3</v>
      </c>
      <c r="BH782" s="86">
        <v>2.7735696718640401E-3</v>
      </c>
      <c r="BI782" s="86">
        <v>8.2141758486298233E-3</v>
      </c>
      <c r="BJ782" s="86">
        <v>-4.1362337008047367E-3</v>
      </c>
      <c r="BK782" s="86">
        <v>3.0899407854054761E-3</v>
      </c>
      <c r="BL782" s="86">
        <v>1.107648454663224E-2</v>
      </c>
      <c r="BM782" s="86">
        <v>-1.9312109659594841E-2</v>
      </c>
      <c r="BN782" s="86">
        <v>-4.7585521857848026E-3</v>
      </c>
      <c r="BO782" s="86">
        <v>-1.4082450622816991E-2</v>
      </c>
      <c r="BP782" s="86">
        <v>1.128922552415346E-2</v>
      </c>
      <c r="BQ782" s="86">
        <v>-7.1049507013415392E-3</v>
      </c>
    </row>
    <row r="783" spans="1:69" x14ac:dyDescent="0.25">
      <c r="A783" s="147" t="s">
        <v>2497</v>
      </c>
      <c r="E783" s="86" t="s">
        <v>2498</v>
      </c>
      <c r="F783" s="86" t="s">
        <v>3330</v>
      </c>
      <c r="G783" s="86" t="s">
        <v>1073</v>
      </c>
      <c r="H783" s="86" t="s">
        <v>1073</v>
      </c>
      <c r="J783" s="86">
        <v>0</v>
      </c>
      <c r="K783" s="86">
        <v>0</v>
      </c>
      <c r="L783" s="86" t="s">
        <v>2848</v>
      </c>
      <c r="M783" s="86">
        <v>-1.1327030377327961E-2</v>
      </c>
      <c r="N783" s="86">
        <v>7.1009888473660956E-3</v>
      </c>
      <c r="O783" s="86">
        <v>2.085176830904634E-2</v>
      </c>
      <c r="P783" s="86">
        <v>-4.5939496434196259E-2</v>
      </c>
      <c r="Q783" s="86">
        <v>-6.027857393392666E-2</v>
      </c>
      <c r="R783" s="86">
        <v>-0.101501416364924</v>
      </c>
      <c r="S783" s="86">
        <v>-0.14008626356650311</v>
      </c>
      <c r="T783" s="86">
        <v>-4.5939496434196259E-2</v>
      </c>
      <c r="U783" s="86">
        <v>-5.1509314924736649E-2</v>
      </c>
      <c r="V783" s="86">
        <v>-4.9732449826125243E-2</v>
      </c>
      <c r="W783" s="86">
        <v>0</v>
      </c>
      <c r="X783" s="86">
        <v>-2.5617720164142429E-2</v>
      </c>
      <c r="Y783" s="86">
        <v>0.2352031894291218</v>
      </c>
      <c r="Z783" s="86">
        <v>-0.1167664963569703</v>
      </c>
      <c r="AA783" s="86">
        <v>1.399472453380346E-3</v>
      </c>
      <c r="AC783" s="86">
        <v>-0.1456948566608805</v>
      </c>
      <c r="AD783" s="86">
        <v>-0.10806434807838319</v>
      </c>
      <c r="AE783" s="86">
        <v>-0.1199790149494539</v>
      </c>
      <c r="AF783" s="86">
        <v>0</v>
      </c>
      <c r="AG783" s="86">
        <v>-9.2821802776238638E-2</v>
      </c>
      <c r="AH783" s="86">
        <v>-0.15929343305393751</v>
      </c>
      <c r="AI783" s="86">
        <v>-0.1594588415237719</v>
      </c>
      <c r="AJ783" s="86">
        <v>-9.9867000502371517E-2</v>
      </c>
      <c r="AK783" s="86">
        <v>-0.30050299111909651</v>
      </c>
      <c r="AL783" s="86">
        <v>-6.1283747525152643E-2</v>
      </c>
      <c r="AM783" s="86">
        <v>1.1083787128672419E-2</v>
      </c>
      <c r="AN783" s="86">
        <v>-0.15461050456871511</v>
      </c>
      <c r="AP783" s="86">
        <v>0.27620357703954168</v>
      </c>
      <c r="AQ783" s="86">
        <v>0.1059212022779432</v>
      </c>
      <c r="AR783" s="86">
        <v>-0.22295715636140631</v>
      </c>
      <c r="AS783" s="86">
        <v>0.1018301370101259</v>
      </c>
      <c r="AT783" s="86">
        <v>-7.4080560500147108E-2</v>
      </c>
      <c r="AU783" s="86">
        <v>-1.7921857009145729E-2</v>
      </c>
      <c r="AV783" s="86">
        <v>1.365382381107394E-2</v>
      </c>
      <c r="AW783" s="86">
        <v>7.1009888473660956E-3</v>
      </c>
      <c r="BF783" s="86">
        <v>2.1903329271460551E-2</v>
      </c>
      <c r="BG783" s="86">
        <v>1.7682043082305251E-2</v>
      </c>
      <c r="BH783" s="86">
        <v>-3.5791073106086868E-2</v>
      </c>
      <c r="BI783" s="86">
        <v>-1.17900030742657E-2</v>
      </c>
      <c r="BJ783" s="86">
        <v>8.371623829741992E-3</v>
      </c>
      <c r="BK783" s="86">
        <v>1.60773935829579E-2</v>
      </c>
      <c r="BL783" s="86">
        <v>-2.4617200433820319E-2</v>
      </c>
      <c r="BM783" s="86">
        <v>-4.9203975646653797E-2</v>
      </c>
      <c r="BN783" s="86">
        <v>-2.442175145602743E-3</v>
      </c>
      <c r="BO783" s="86">
        <v>-2.158089522174023E-2</v>
      </c>
      <c r="BP783" s="86">
        <v>2.634937551269689E-2</v>
      </c>
      <c r="BQ783" s="86">
        <v>-1.9485280446013161E-2</v>
      </c>
    </row>
    <row r="784" spans="1:69" x14ac:dyDescent="0.25">
      <c r="A784" s="147" t="s">
        <v>2499</v>
      </c>
      <c r="E784" s="86" t="s">
        <v>2500</v>
      </c>
      <c r="F784" s="86" t="s">
        <v>3330</v>
      </c>
      <c r="G784" s="86" t="s">
        <v>1073</v>
      </c>
      <c r="H784" s="86" t="s">
        <v>1073</v>
      </c>
      <c r="J784" s="86">
        <v>0</v>
      </c>
      <c r="K784" s="86">
        <v>0</v>
      </c>
      <c r="L784" s="86" t="s">
        <v>2848</v>
      </c>
      <c r="M784" s="86">
        <v>1.6151750443820221E-3</v>
      </c>
      <c r="N784" s="86">
        <v>2.5396140218350021E-3</v>
      </c>
      <c r="O784" s="86">
        <v>1.841499275427938E-2</v>
      </c>
      <c r="P784" s="86">
        <v>9.6229454919225521E-3</v>
      </c>
      <c r="Q784" s="86">
        <v>-1.6436601767125691E-2</v>
      </c>
      <c r="R784" s="86">
        <v>-7.5419781384173157E-2</v>
      </c>
      <c r="S784" s="86">
        <v>-0.1188849049512751</v>
      </c>
      <c r="T784" s="86">
        <v>9.6229454919225521E-3</v>
      </c>
      <c r="U784" s="86">
        <v>-6.2872528031090558E-2</v>
      </c>
      <c r="V784" s="86">
        <v>-0.1160598020071015</v>
      </c>
      <c r="W784" s="86">
        <v>5.799430778052006E-2</v>
      </c>
      <c r="X784" s="86">
        <v>0.29123456032855022</v>
      </c>
      <c r="Y784" s="86">
        <v>0.12685955288098499</v>
      </c>
      <c r="Z784" s="86">
        <v>-3.4022272574106172E-2</v>
      </c>
      <c r="AA784" s="86">
        <v>5.7886283039625397E-3</v>
      </c>
      <c r="AC784" s="86">
        <v>-4.4012353110230301E-2</v>
      </c>
      <c r="AD784" s="86">
        <v>-0.1026487403015994</v>
      </c>
      <c r="AE784" s="86">
        <v>-0.1144429421109243</v>
      </c>
      <c r="AF784" s="86">
        <v>-6.1160029563657257E-2</v>
      </c>
      <c r="AG784" s="86">
        <v>-8.378486571272914E-2</v>
      </c>
      <c r="AH784" s="86">
        <v>-4.4529680642122281E-2</v>
      </c>
      <c r="AI784" s="86">
        <v>-6.1357988410165619E-2</v>
      </c>
      <c r="AJ784" s="86">
        <v>-2.434259606319299E-2</v>
      </c>
      <c r="AK784" s="86">
        <v>-0.24427318936752579</v>
      </c>
      <c r="AL784" s="86">
        <v>0.1085797667991122</v>
      </c>
      <c r="AM784" s="86">
        <v>4.249633312234935E-2</v>
      </c>
      <c r="AN784" s="86">
        <v>3.479501776033378E-2</v>
      </c>
      <c r="AP784" s="86">
        <v>8.860688342113382E-2</v>
      </c>
      <c r="AQ784" s="86">
        <v>7.9862250676557167E-2</v>
      </c>
      <c r="AR784" s="86">
        <v>1.2220489653838049</v>
      </c>
      <c r="AS784" s="86">
        <v>0.52839127593362634</v>
      </c>
      <c r="AT784" s="86">
        <v>-3.7346677310476577E-2</v>
      </c>
      <c r="AU784" s="86">
        <v>1.5872986006798099E-2</v>
      </c>
      <c r="AV784" s="86">
        <v>1.5835163529107851E-2</v>
      </c>
      <c r="AW784" s="86">
        <v>2.5396140218350021E-3</v>
      </c>
      <c r="BF784" s="86">
        <v>3.0658463657364351E-2</v>
      </c>
      <c r="BG784" s="86">
        <v>-1.3363831693027571E-2</v>
      </c>
      <c r="BH784" s="86">
        <v>-7.9109649936742743E-3</v>
      </c>
      <c r="BI784" s="86">
        <v>-9.2197622747817176E-3</v>
      </c>
      <c r="BJ784" s="86">
        <v>-2.2764579156461792E-2</v>
      </c>
      <c r="BK784" s="86">
        <v>-1.958805649882267E-3</v>
      </c>
      <c r="BL784" s="86">
        <v>1.4214630901814299E-2</v>
      </c>
      <c r="BM784" s="86">
        <v>-2.876353141750709E-2</v>
      </c>
      <c r="BN784" s="86">
        <v>-8.2530242612015581E-3</v>
      </c>
      <c r="BO784" s="86">
        <v>-2.1503946679550249E-2</v>
      </c>
      <c r="BP784" s="86">
        <v>7.4452656099464054E-3</v>
      </c>
      <c r="BQ784" s="86">
        <v>-9.210341363817709E-3</v>
      </c>
    </row>
    <row r="785" spans="1:69" x14ac:dyDescent="0.25">
      <c r="A785" s="147" t="s">
        <v>2501</v>
      </c>
      <c r="E785" s="86" t="s">
        <v>2502</v>
      </c>
      <c r="F785" s="86" t="s">
        <v>3330</v>
      </c>
      <c r="G785" s="86" t="s">
        <v>1073</v>
      </c>
      <c r="H785" s="86" t="s">
        <v>1073</v>
      </c>
      <c r="J785" s="86">
        <v>0</v>
      </c>
      <c r="K785" s="86">
        <v>0</v>
      </c>
      <c r="L785" s="86" t="s">
        <v>2848</v>
      </c>
      <c r="M785" s="86">
        <v>5.7320646658398644E-3</v>
      </c>
      <c r="N785" s="86">
        <v>7.8103694051985251E-3</v>
      </c>
      <c r="O785" s="86">
        <v>2.257117070402059E-2</v>
      </c>
      <c r="P785" s="86">
        <v>-8.1575795988442223E-3</v>
      </c>
      <c r="Q785" s="86">
        <v>-1.9903403647024701E-2</v>
      </c>
      <c r="R785" s="86">
        <v>-5.3286929978804687E-2</v>
      </c>
      <c r="S785" s="86">
        <v>-1.798456181157904E-2</v>
      </c>
      <c r="T785" s="86">
        <v>-8.1575795988442223E-3</v>
      </c>
      <c r="U785" s="86">
        <v>-1.9832461564777911E-2</v>
      </c>
      <c r="V785" s="86">
        <v>-6.8971809567412445E-2</v>
      </c>
      <c r="W785" s="86">
        <v>7.8228075848900458E-2</v>
      </c>
      <c r="X785" s="86">
        <v>0.2192688477600897</v>
      </c>
      <c r="Y785" s="86">
        <v>0.17768276223940929</v>
      </c>
      <c r="Z785" s="86">
        <v>-7.0199823677188355E-2</v>
      </c>
      <c r="AA785" s="86">
        <v>6.4639058896303503E-2</v>
      </c>
      <c r="AC785" s="86">
        <v>-6.9528897355100316E-2</v>
      </c>
      <c r="AD785" s="86">
        <v>-6.6141066144513441E-2</v>
      </c>
      <c r="AE785" s="86">
        <v>-0.1026599970325604</v>
      </c>
      <c r="AF785" s="86">
        <v>-4.7221829137528898E-2</v>
      </c>
      <c r="AG785" s="86">
        <v>-3.5691284382688059E-2</v>
      </c>
      <c r="AH785" s="86">
        <v>-4.6100805966076908E-2</v>
      </c>
      <c r="AI785" s="86">
        <v>-0.1007124662765292</v>
      </c>
      <c r="AJ785" s="86">
        <v>-2.3673580790738731E-2</v>
      </c>
      <c r="AK785" s="86">
        <v>-0.16732264257132129</v>
      </c>
      <c r="AL785" s="86">
        <v>3.3623974420255998E-2</v>
      </c>
      <c r="AM785" s="86">
        <v>4.8055853892305267E-2</v>
      </c>
      <c r="AN785" s="86">
        <v>-2.882994818240003E-2</v>
      </c>
      <c r="AP785" s="86">
        <v>0.1335076752433518</v>
      </c>
      <c r="AQ785" s="86">
        <v>7.315602410840058E-2</v>
      </c>
      <c r="AR785" s="86">
        <v>0.24961978980667879</v>
      </c>
      <c r="AS785" s="86">
        <v>0.65282439670459025</v>
      </c>
      <c r="AT785" s="86">
        <v>-4.0881551348289753E-2</v>
      </c>
      <c r="AU785" s="86">
        <v>2.207053860545205E-3</v>
      </c>
      <c r="AV785" s="86">
        <v>1.4646407446208039E-2</v>
      </c>
      <c r="AW785" s="86">
        <v>7.8103694051985251E-3</v>
      </c>
      <c r="BF785" s="86">
        <v>2.8781095887386199E-2</v>
      </c>
      <c r="BG785" s="86">
        <v>-2.8985600190170051E-3</v>
      </c>
      <c r="BH785" s="86">
        <v>-9.1810009618060739E-3</v>
      </c>
      <c r="BI785" s="86">
        <v>-4.1436526252450756E-3</v>
      </c>
      <c r="BJ785" s="86">
        <v>-1.0636765823847091E-2</v>
      </c>
      <c r="BK785" s="86">
        <v>6.9261315994872952E-3</v>
      </c>
      <c r="BL785" s="86">
        <v>6.3598379361946566E-3</v>
      </c>
      <c r="BM785" s="86">
        <v>-3.248000181703159E-2</v>
      </c>
      <c r="BN785" s="86">
        <v>-9.1116212155524234E-3</v>
      </c>
      <c r="BO785" s="86">
        <v>-1.5577768249900981E-2</v>
      </c>
      <c r="BP785" s="86">
        <v>1.5243871539318171E-2</v>
      </c>
      <c r="BQ785" s="86">
        <v>-7.9601601131382704E-3</v>
      </c>
    </row>
    <row r="786" spans="1:69" x14ac:dyDescent="0.25">
      <c r="A786" s="147" t="s">
        <v>2503</v>
      </c>
      <c r="E786" s="86" t="s">
        <v>2504</v>
      </c>
      <c r="F786" s="86" t="s">
        <v>3330</v>
      </c>
      <c r="G786" s="86" t="s">
        <v>1073</v>
      </c>
      <c r="H786" s="86" t="s">
        <v>1073</v>
      </c>
      <c r="J786" s="86">
        <v>0</v>
      </c>
      <c r="K786" s="86">
        <v>0</v>
      </c>
      <c r="L786" s="86" t="s">
        <v>2848</v>
      </c>
      <c r="M786" s="86">
        <v>1.6125553397383641E-3</v>
      </c>
      <c r="N786" s="86">
        <v>5.971039388128041E-3</v>
      </c>
      <c r="O786" s="86">
        <v>1.7900787703185591E-2</v>
      </c>
      <c r="P786" s="86">
        <v>-8.3040653700316991E-3</v>
      </c>
      <c r="Q786" s="86">
        <v>-1.7625584408616609E-2</v>
      </c>
      <c r="R786" s="86">
        <v>-4.2929163947035831E-2</v>
      </c>
      <c r="S786" s="86">
        <v>-5.6294994426285161E-2</v>
      </c>
      <c r="T786" s="86">
        <v>-8.3040653700316991E-3</v>
      </c>
      <c r="U786" s="86">
        <v>-1.1951263550372789E-2</v>
      </c>
      <c r="V786" s="86">
        <v>-7.8139447252504435E-2</v>
      </c>
      <c r="W786" s="86">
        <v>4.1652802881724238E-2</v>
      </c>
      <c r="X786" s="86">
        <v>0.25637968689508739</v>
      </c>
      <c r="Y786" s="86">
        <v>0.1617182383799434</v>
      </c>
      <c r="Z786" s="86">
        <v>-9.0272435403986551E-2</v>
      </c>
      <c r="AA786" s="86">
        <v>6.2050699336292148E-2</v>
      </c>
      <c r="AC786" s="86">
        <v>-5.8926744740568762E-2</v>
      </c>
      <c r="AD786" s="86">
        <v>-4.9593498985600858E-2</v>
      </c>
      <c r="AE786" s="86">
        <v>-8.751833193239282E-2</v>
      </c>
      <c r="AF786" s="86">
        <v>-5.2392846036384347E-2</v>
      </c>
      <c r="AG786" s="86">
        <v>-4.5210961269886822E-2</v>
      </c>
      <c r="AH786" s="86">
        <v>-4.8200052200325451E-2</v>
      </c>
      <c r="AI786" s="86">
        <v>-0.10705947703644469</v>
      </c>
      <c r="AJ786" s="86">
        <v>-1.414967207003184E-2</v>
      </c>
      <c r="AK786" s="86">
        <v>-0.1706665913600614</v>
      </c>
      <c r="AL786" s="86">
        <v>1.7600172780209979E-3</v>
      </c>
      <c r="AM786" s="86">
        <v>3.7949924022949062E-2</v>
      </c>
      <c r="AN786" s="86">
        <v>-2.9342110408465679E-2</v>
      </c>
      <c r="AP786" s="86">
        <v>0.1105057480903522</v>
      </c>
      <c r="AQ786" s="86">
        <v>6.4457931835583432E-2</v>
      </c>
      <c r="AR786" s="86">
        <v>1.323189711718226E-2</v>
      </c>
      <c r="AS786" s="86">
        <v>0.5841345876649946</v>
      </c>
      <c r="AT786" s="86">
        <v>-2.7637992146390181E-2</v>
      </c>
      <c r="AU786" s="86">
        <v>-5.5870823026595851E-3</v>
      </c>
      <c r="AV786" s="86">
        <v>1.185893812839134E-2</v>
      </c>
      <c r="AW786" s="86">
        <v>5.971039388128041E-3</v>
      </c>
      <c r="BF786" s="86">
        <v>2.2941626210587481E-2</v>
      </c>
      <c r="BG786" s="86">
        <v>-4.6954672656366334E-3</v>
      </c>
      <c r="BH786" s="86">
        <v>-1.3909850160970241E-3</v>
      </c>
      <c r="BI786" s="86">
        <v>-4.7790880195075491E-3</v>
      </c>
      <c r="BJ786" s="86">
        <v>-9.4242421259495002E-3</v>
      </c>
      <c r="BK786" s="86">
        <v>5.4622434666240496E-3</v>
      </c>
      <c r="BL786" s="86">
        <v>8.5024164048397299E-3</v>
      </c>
      <c r="BM786" s="86">
        <v>-2.5487649816476221E-2</v>
      </c>
      <c r="BN786" s="86">
        <v>-7.6722822030461657E-3</v>
      </c>
      <c r="BO786" s="86">
        <v>-1.430358239131679E-2</v>
      </c>
      <c r="BP786" s="86">
        <v>1.605880918454794E-2</v>
      </c>
      <c r="BQ786" s="86">
        <v>-1.045231045129413E-2</v>
      </c>
    </row>
    <row r="787" spans="1:69" x14ac:dyDescent="0.25">
      <c r="A787" s="147" t="s">
        <v>2488</v>
      </c>
      <c r="E787" s="86" t="s">
        <v>2487</v>
      </c>
      <c r="F787" s="86" t="s">
        <v>3330</v>
      </c>
      <c r="G787" s="86" t="s">
        <v>1073</v>
      </c>
      <c r="H787" s="86" t="s">
        <v>1073</v>
      </c>
      <c r="J787" s="86">
        <v>0</v>
      </c>
      <c r="K787" s="86">
        <v>0</v>
      </c>
      <c r="L787" s="86" t="s">
        <v>2848</v>
      </c>
      <c r="M787" s="86">
        <v>-1.08158588482854E-3</v>
      </c>
      <c r="N787" s="86">
        <v>6.7394553871307217E-3</v>
      </c>
      <c r="O787" s="86">
        <v>1.6530707862649319E-2</v>
      </c>
      <c r="P787" s="86">
        <v>-1.329677991988998E-2</v>
      </c>
      <c r="Q787" s="86">
        <v>-2.6898585780778639E-2</v>
      </c>
      <c r="R787" s="86">
        <v>-1.7616822168636689E-2</v>
      </c>
      <c r="S787" s="86">
        <v>1.06413487380812E-2</v>
      </c>
      <c r="T787" s="86">
        <v>-1.329677991988998E-2</v>
      </c>
      <c r="U787" s="86">
        <v>5.1555611364157761E-2</v>
      </c>
      <c r="V787" s="86">
        <v>-0.11597261497586531</v>
      </c>
      <c r="W787" s="86">
        <v>0.12156405765608121</v>
      </c>
      <c r="X787" s="86">
        <v>0.42422160859945918</v>
      </c>
      <c r="Y787" s="86">
        <v>0.31741409535033621</v>
      </c>
      <c r="Z787" s="86">
        <v>-0.15767944146128349</v>
      </c>
      <c r="AA787" s="86">
        <v>0.12927290136308239</v>
      </c>
      <c r="AC787" s="86">
        <v>-7.922222549381476E-2</v>
      </c>
      <c r="AD787" s="86">
        <v>-3.9302483954538052E-2</v>
      </c>
      <c r="AE787" s="86">
        <v>-0.15163417617068931</v>
      </c>
      <c r="AF787" s="86">
        <v>-8.91003566398295E-2</v>
      </c>
      <c r="AG787" s="86">
        <v>-9.0621209646871398E-2</v>
      </c>
      <c r="AH787" s="86">
        <v>-0.1134506003001054</v>
      </c>
      <c r="AI787" s="86">
        <v>-0.1908314893092698</v>
      </c>
      <c r="AJ787" s="86">
        <v>-3.9629674332579301E-2</v>
      </c>
      <c r="AK787" s="86">
        <v>-0.1908314893092698</v>
      </c>
      <c r="AL787" s="86">
        <v>2.729279935019013E-2</v>
      </c>
      <c r="AM787" s="86">
        <v>8.7900709177365588E-2</v>
      </c>
      <c r="AN787" s="86">
        <v>-4.6682286788618188E-2</v>
      </c>
      <c r="AP787" s="86">
        <v>0.16137044699014549</v>
      </c>
      <c r="AQ787" s="86">
        <v>0.1277064278968561</v>
      </c>
      <c r="AR787" s="86">
        <v>0.16728579033685431</v>
      </c>
      <c r="AS787" s="86">
        <v>0.68597089458713156</v>
      </c>
      <c r="AT787" s="86">
        <v>-4.4601242943711587E-2</v>
      </c>
      <c r="AU787" s="86">
        <v>3.2348997888251851E-3</v>
      </c>
      <c r="AV787" s="86">
        <v>9.7257065103835139E-3</v>
      </c>
      <c r="AW787" s="86">
        <v>6.7394553871307217E-3</v>
      </c>
      <c r="BF787" s="86">
        <v>3.208399548237395E-2</v>
      </c>
      <c r="BG787" s="86">
        <v>6.3120605743249847E-3</v>
      </c>
      <c r="BH787" s="86">
        <v>1.162894689813543E-2</v>
      </c>
      <c r="BI787" s="86">
        <v>2.025883748826951E-3</v>
      </c>
      <c r="BJ787" s="86">
        <v>-3.536088608174337E-3</v>
      </c>
      <c r="BK787" s="86">
        <v>6.4782593730865479E-3</v>
      </c>
      <c r="BL787" s="86">
        <v>5.0838294328929834E-3</v>
      </c>
      <c r="BM787" s="86">
        <v>-6.1946024826249344E-3</v>
      </c>
      <c r="BN787" s="86">
        <v>-9.7601569970385826E-3</v>
      </c>
      <c r="BO787" s="86">
        <v>-1.6809618557590559E-2</v>
      </c>
      <c r="BP787" s="86">
        <v>1.8046727339047001E-2</v>
      </c>
      <c r="BQ787" s="86">
        <v>-1.330303581551784E-2</v>
      </c>
    </row>
    <row r="788" spans="1:69" x14ac:dyDescent="0.25">
      <c r="A788" s="147" t="s">
        <v>2492</v>
      </c>
      <c r="E788" s="86" t="s">
        <v>2489</v>
      </c>
      <c r="F788" s="86" t="s">
        <v>3330</v>
      </c>
      <c r="G788" s="86" t="s">
        <v>1073</v>
      </c>
      <c r="H788" s="86" t="s">
        <v>1073</v>
      </c>
      <c r="J788" s="86">
        <v>0</v>
      </c>
      <c r="K788" s="86">
        <v>0</v>
      </c>
      <c r="L788" s="86" t="s">
        <v>2848</v>
      </c>
      <c r="M788" s="86">
        <v>6.7541460335571726E-3</v>
      </c>
      <c r="N788" s="86">
        <v>1.502128190219443E-3</v>
      </c>
      <c r="O788" s="86">
        <v>2.0047290835783601E-2</v>
      </c>
      <c r="P788" s="86">
        <v>-1.3857074530589261E-2</v>
      </c>
      <c r="Q788" s="86">
        <v>7.6617599708228568E-4</v>
      </c>
      <c r="R788" s="86">
        <v>2.5758838598664239E-2</v>
      </c>
      <c r="S788" s="86">
        <v>0.1149401140315547</v>
      </c>
      <c r="T788" s="86">
        <v>-1.3857074530589261E-2</v>
      </c>
      <c r="U788" s="86">
        <v>5.4030570143276391E-2</v>
      </c>
      <c r="V788" s="86">
        <v>8.8802096716174006E-3</v>
      </c>
      <c r="W788" s="86">
        <v>6.6521002496700454E-2</v>
      </c>
      <c r="X788" s="86">
        <v>0.15343907493664941</v>
      </c>
      <c r="Y788" s="86">
        <v>8.2234621395550711E-2</v>
      </c>
      <c r="Z788" s="86">
        <v>1.7311973979802438E-2</v>
      </c>
      <c r="AA788" s="86">
        <v>-9.9764281089667062E-3</v>
      </c>
      <c r="AC788" s="86">
        <v>-4.0666116928107753E-2</v>
      </c>
      <c r="AD788" s="86">
        <v>-1.2199739479618251E-2</v>
      </c>
      <c r="AE788" s="86">
        <v>-3.4623188575381471E-2</v>
      </c>
      <c r="AF788" s="86">
        <v>-2.291616311902861E-2</v>
      </c>
      <c r="AG788" s="86">
        <v>-1.142654669373299E-2</v>
      </c>
      <c r="AH788" s="86">
        <v>-9.5896027909480337E-3</v>
      </c>
      <c r="AI788" s="86">
        <v>-1.5831489457253069E-2</v>
      </c>
      <c r="AJ788" s="86">
        <v>-2.6684402425748859E-2</v>
      </c>
      <c r="AK788" s="86">
        <v>-4.591452582690466E-2</v>
      </c>
      <c r="AL788" s="86">
        <v>-7.9907603667327187E-2</v>
      </c>
      <c r="AM788" s="86">
        <v>4.496048568729627E-2</v>
      </c>
      <c r="AN788" s="86">
        <v>-4.8614221461005247E-2</v>
      </c>
      <c r="AP788" s="86">
        <v>5.3560506503974023E-2</v>
      </c>
      <c r="AQ788" s="86">
        <v>3.3630653732183727E-2</v>
      </c>
      <c r="AR788" s="86">
        <v>-1.49747314749177</v>
      </c>
      <c r="AS788" s="86">
        <v>1.32803452036744</v>
      </c>
      <c r="AT788" s="86">
        <v>-1.1732526600491951E-3</v>
      </c>
      <c r="AU788" s="86">
        <v>-3.2494794463061361E-2</v>
      </c>
      <c r="AV788" s="86">
        <v>1.851734721630249E-2</v>
      </c>
      <c r="AW788" s="86">
        <v>1.502128190219443E-3</v>
      </c>
      <c r="BF788" s="86">
        <v>9.0949378049898222E-3</v>
      </c>
      <c r="BG788" s="86">
        <v>1.059500797949209E-2</v>
      </c>
      <c r="BH788" s="86">
        <v>-6.8794153019423598E-3</v>
      </c>
      <c r="BI788" s="86">
        <v>-5.5525153038038511E-4</v>
      </c>
      <c r="BJ788" s="86">
        <v>4.3590329774338974E-3</v>
      </c>
      <c r="BK788" s="86">
        <v>1.1933780433410311E-2</v>
      </c>
      <c r="BL788" s="86">
        <v>1.9052821636478259E-4</v>
      </c>
      <c r="BM788" s="86">
        <v>-2.7480644560814449E-3</v>
      </c>
      <c r="BN788" s="86">
        <v>3.0098798387141472E-3</v>
      </c>
      <c r="BO788" s="86">
        <v>-2.5623607709082119E-3</v>
      </c>
      <c r="BP788" s="86">
        <v>1.8250525609357689E-2</v>
      </c>
      <c r="BQ788" s="86">
        <v>-4.1323367257756214E-3</v>
      </c>
    </row>
    <row r="789" spans="1:69" x14ac:dyDescent="0.25">
      <c r="A789" s="147" t="s">
        <v>2505</v>
      </c>
      <c r="E789" s="86" t="s">
        <v>2506</v>
      </c>
      <c r="F789" s="86" t="s">
        <v>3330</v>
      </c>
      <c r="G789" s="86" t="s">
        <v>1073</v>
      </c>
      <c r="H789" s="86" t="s">
        <v>1073</v>
      </c>
      <c r="J789" s="86">
        <v>0</v>
      </c>
      <c r="K789" s="86">
        <v>0</v>
      </c>
      <c r="L789" s="86" t="s">
        <v>2848</v>
      </c>
      <c r="M789" s="86">
        <v>5.9705278422872432E-4</v>
      </c>
      <c r="N789" s="86">
        <v>-5.5981394468163082E-5</v>
      </c>
      <c r="O789" s="86">
        <v>1.546207620124473E-3</v>
      </c>
      <c r="P789" s="86">
        <v>7.1799861726371539E-3</v>
      </c>
      <c r="Q789" s="86">
        <v>1.073776808921734E-2</v>
      </c>
      <c r="R789" s="86">
        <v>2.683224923141125E-2</v>
      </c>
      <c r="S789" s="86">
        <v>0.14003430136882189</v>
      </c>
      <c r="T789" s="86">
        <v>7.1799861726371539E-3</v>
      </c>
      <c r="U789" s="86">
        <v>2.4273291899938432E-2</v>
      </c>
      <c r="V789" s="86">
        <v>1.146644430119648E-2</v>
      </c>
      <c r="W789" s="86">
        <v>0.13169333613044801</v>
      </c>
      <c r="X789" s="86">
        <v>0.25378531997762338</v>
      </c>
      <c r="Y789" s="86">
        <v>0.1133528714245606</v>
      </c>
      <c r="Z789" s="86">
        <v>4.4087612445384387E-2</v>
      </c>
      <c r="AA789" s="86">
        <v>7.0930406581327432E-2</v>
      </c>
      <c r="AC789" s="86">
        <v>-6.5661137062657791E-4</v>
      </c>
      <c r="AD789" s="86">
        <v>-2.3462734269808229E-3</v>
      </c>
      <c r="AE789" s="86">
        <v>-1.4544126801573579E-2</v>
      </c>
      <c r="AF789" s="86">
        <v>-7.2917450687497221E-2</v>
      </c>
      <c r="AG789" s="86">
        <v>-5.365241372400982E-2</v>
      </c>
      <c r="AH789" s="86">
        <v>-1.76300217359221E-2</v>
      </c>
      <c r="AI789" s="86">
        <v>-3.1780096783655671E-3</v>
      </c>
      <c r="AJ789" s="86">
        <v>-3.7803021234972901E-4</v>
      </c>
      <c r="AK789" s="86">
        <v>-7.2917450687497221E-2</v>
      </c>
      <c r="AL789" s="86">
        <v>2.5340930966857082E-2</v>
      </c>
      <c r="AM789" s="86">
        <v>8.4839108953599363E-2</v>
      </c>
      <c r="AN789" s="86">
        <v>2.5880418252631762E-2</v>
      </c>
      <c r="AP789" s="86">
        <v>4.6456647113762911E-3</v>
      </c>
      <c r="AQ789" s="86">
        <v>6.3258579403061552E-2</v>
      </c>
      <c r="AR789" s="86">
        <v>5.3906417992455138</v>
      </c>
      <c r="AS789" s="86">
        <v>1.3364399447938851</v>
      </c>
      <c r="AT789" s="86">
        <v>4.2597147255079024E-3</v>
      </c>
      <c r="AU789" s="86">
        <v>3.3083812447531891E-4</v>
      </c>
      <c r="AV789" s="86">
        <v>1.602278712389271E-3</v>
      </c>
      <c r="AW789" s="86">
        <v>-5.5981394468163082E-5</v>
      </c>
      <c r="BF789" s="86">
        <v>1.011310552158307E-3</v>
      </c>
      <c r="BG789" s="86">
        <v>1.5278856141915931E-3</v>
      </c>
      <c r="BH789" s="86">
        <v>1.670116183168036E-3</v>
      </c>
      <c r="BI789" s="86">
        <v>2.570088022526118E-3</v>
      </c>
      <c r="BJ789" s="86">
        <v>2.5519513395930731E-3</v>
      </c>
      <c r="BK789" s="86">
        <v>8.7519285397306135E-3</v>
      </c>
      <c r="BL789" s="86">
        <v>-9.3874227336776528E-4</v>
      </c>
      <c r="BM789" s="86">
        <v>7.8370251753945297E-4</v>
      </c>
      <c r="BN789" s="86">
        <v>1.1300751206895221E-3</v>
      </c>
      <c r="BO789" s="86">
        <v>-1.07714121951874E-3</v>
      </c>
      <c r="BP789" s="86">
        <v>3.4647303256696289E-3</v>
      </c>
      <c r="BQ789" s="86">
        <v>1.206542045217862E-4</v>
      </c>
    </row>
    <row r="790" spans="1:69" x14ac:dyDescent="0.25">
      <c r="A790" s="147" t="s">
        <v>2571</v>
      </c>
      <c r="E790" s="86" t="s">
        <v>2572</v>
      </c>
      <c r="F790" s="86" t="s">
        <v>3330</v>
      </c>
      <c r="G790" s="86" t="s">
        <v>1073</v>
      </c>
      <c r="H790" s="86" t="s">
        <v>1073</v>
      </c>
      <c r="I790" s="86" t="s">
        <v>2573</v>
      </c>
      <c r="J790" s="86">
        <v>0</v>
      </c>
      <c r="K790" s="86">
        <v>0</v>
      </c>
      <c r="L790" s="86" t="s">
        <v>3474</v>
      </c>
      <c r="V790" s="86">
        <v>-0.14280023438107139</v>
      </c>
      <c r="W790" s="86">
        <v>0.1158062996051856</v>
      </c>
      <c r="X790" s="86">
        <v>0.42771724989251841</v>
      </c>
      <c r="Y790" s="86">
        <v>0.42164634130207568</v>
      </c>
      <c r="AD790" s="86">
        <v>-0.14995792653218901</v>
      </c>
      <c r="AE790" s="86">
        <v>-0.18936925132168339</v>
      </c>
      <c r="AF790" s="86">
        <v>-0.12218954614589039</v>
      </c>
      <c r="AG790" s="86">
        <v>-0.1045211544390293</v>
      </c>
      <c r="AH790" s="86">
        <v>-0.10245104163656669</v>
      </c>
      <c r="AI790" s="86">
        <v>-0.21487585600379891</v>
      </c>
      <c r="AK790" s="86">
        <v>-0.24812603257743571</v>
      </c>
      <c r="AM790" s="86">
        <v>8.8073222406754637E-2</v>
      </c>
      <c r="AQ790" s="86">
        <v>0.1823694326516071</v>
      </c>
      <c r="AS790" s="86">
        <v>0.48130547176733202</v>
      </c>
      <c r="BF790" s="86">
        <v>7.2307543594691825E-2</v>
      </c>
      <c r="BG790" s="86">
        <v>-1.7564458523607881E-2</v>
      </c>
      <c r="BH790" s="86">
        <v>2.2825129308863268E-3</v>
      </c>
      <c r="BI790" s="86">
        <v>-1.042776638688903E-3</v>
      </c>
      <c r="BJ790" s="86">
        <v>-3.6484326964804532E-2</v>
      </c>
      <c r="BK790" s="86">
        <v>1.1548567735228939E-2</v>
      </c>
      <c r="BL790" s="86">
        <v>3.8600929026852533E-2</v>
      </c>
      <c r="BM790" s="86">
        <v>-6.6691812414345963E-2</v>
      </c>
      <c r="BN790" s="86">
        <v>-1.151727443531758E-2</v>
      </c>
      <c r="BO790" s="86">
        <v>-4.7972105146657951E-2</v>
      </c>
      <c r="BP790" s="86">
        <v>3.9250466899756198E-3</v>
      </c>
    </row>
    <row r="791" spans="1:69" x14ac:dyDescent="0.25">
      <c r="A791" s="147" t="s">
        <v>2574</v>
      </c>
      <c r="E791" s="86" t="s">
        <v>2575</v>
      </c>
      <c r="F791" s="86" t="s">
        <v>3330</v>
      </c>
      <c r="G791" s="86" t="s">
        <v>1073</v>
      </c>
      <c r="H791" s="86" t="s">
        <v>1073</v>
      </c>
      <c r="I791" s="86" t="s">
        <v>2573</v>
      </c>
      <c r="J791" s="86">
        <v>0</v>
      </c>
      <c r="K791" s="86">
        <v>0</v>
      </c>
      <c r="L791" s="86" t="s">
        <v>3474</v>
      </c>
      <c r="V791" s="86">
        <v>-7.6434400029995797E-2</v>
      </c>
      <c r="W791" s="86">
        <v>0.34878930228057531</v>
      </c>
      <c r="X791" s="86">
        <v>0.44582971546680072</v>
      </c>
      <c r="Y791" s="86">
        <v>0.44010381420961031</v>
      </c>
      <c r="AD791" s="86">
        <v>-9.6436566959518272E-2</v>
      </c>
      <c r="AE791" s="86">
        <v>-0.18040253772000159</v>
      </c>
      <c r="AF791" s="86">
        <v>-8.6383449049520084E-2</v>
      </c>
      <c r="AG791" s="86">
        <v>-9.7160814803439244E-2</v>
      </c>
      <c r="AH791" s="86">
        <v>-0.13514876734744591</v>
      </c>
      <c r="AI791" s="86">
        <v>-0.2039762031697005</v>
      </c>
      <c r="AK791" s="86">
        <v>-0.22599372245464791</v>
      </c>
      <c r="AM791" s="86">
        <v>0.18584421985453489</v>
      </c>
      <c r="AQ791" s="86">
        <v>0.2172937902180074</v>
      </c>
      <c r="AS791" s="86">
        <v>0.85389648309759336</v>
      </c>
      <c r="BF791" s="86">
        <v>6.1605950478252007E-2</v>
      </c>
      <c r="BG791" s="86">
        <v>3.2701923987913162E-2</v>
      </c>
      <c r="BH791" s="86">
        <v>1.4402513189715191E-4</v>
      </c>
      <c r="BI791" s="86">
        <v>-3.17875175010307E-3</v>
      </c>
      <c r="BJ791" s="86">
        <v>-1.4025658181414101E-2</v>
      </c>
      <c r="BK791" s="86">
        <v>1.9955368682869071E-2</v>
      </c>
      <c r="BL791" s="86">
        <v>7.7804271223773647E-3</v>
      </c>
      <c r="BM791" s="86">
        <v>-6.7021229403948168E-2</v>
      </c>
      <c r="BN791" s="86">
        <v>-6.5757352706039551E-3</v>
      </c>
      <c r="BO791" s="86">
        <v>-2.3548615914128272E-2</v>
      </c>
      <c r="BP791" s="86">
        <v>3.418356596572214E-2</v>
      </c>
    </row>
    <row r="792" spans="1:69" x14ac:dyDescent="0.25">
      <c r="A792" s="147" t="s">
        <v>2576</v>
      </c>
      <c r="E792" s="86" t="s">
        <v>2577</v>
      </c>
      <c r="F792" s="86" t="s">
        <v>3330</v>
      </c>
      <c r="G792" s="86" t="s">
        <v>1073</v>
      </c>
      <c r="H792" s="86" t="s">
        <v>1073</v>
      </c>
      <c r="I792" s="86" t="s">
        <v>2573</v>
      </c>
      <c r="J792" s="86">
        <v>0</v>
      </c>
      <c r="K792" s="86">
        <v>0</v>
      </c>
      <c r="L792" s="86" t="s">
        <v>3474</v>
      </c>
      <c r="V792" s="86">
        <v>-7.2207745754968355E-2</v>
      </c>
      <c r="W792" s="86">
        <v>0.42899753047048722</v>
      </c>
      <c r="X792" s="86">
        <v>0.4281081116599923</v>
      </c>
      <c r="AD792" s="86">
        <v>-8.5324334309851604E-2</v>
      </c>
      <c r="AE792" s="86">
        <v>-0.20048576355329811</v>
      </c>
      <c r="AF792" s="86">
        <v>-6.6323416035606542E-2</v>
      </c>
      <c r="AG792" s="86">
        <v>-9.2855666893014471E-2</v>
      </c>
      <c r="AH792" s="86">
        <v>-0.11951215466883131</v>
      </c>
      <c r="AK792" s="86">
        <v>-0.2234912073295128</v>
      </c>
      <c r="AM792" s="86">
        <v>0.23697887834267159</v>
      </c>
      <c r="AQ792" s="86">
        <v>0.1911744436326569</v>
      </c>
      <c r="AS792" s="86">
        <v>1.238037141664311</v>
      </c>
      <c r="BF792" s="86">
        <v>6.6797312110516094E-2</v>
      </c>
      <c r="BG792" s="86">
        <v>4.3395495216442592E-2</v>
      </c>
      <c r="BH792" s="86">
        <v>1.158536288882184E-3</v>
      </c>
      <c r="BI792" s="86">
        <v>-1.4577703254536219E-2</v>
      </c>
      <c r="BJ792" s="86">
        <v>-4.8144015611767399E-3</v>
      </c>
      <c r="BK792" s="86">
        <v>2.8752315403686168E-2</v>
      </c>
      <c r="BL792" s="86">
        <v>-3.9835549147695382E-3</v>
      </c>
      <c r="BM792" s="86">
        <v>-7.0348953666332092E-2</v>
      </c>
      <c r="BN792" s="86">
        <v>-5.308096444289756E-3</v>
      </c>
      <c r="BO792" s="86">
        <v>-1.587506681474082E-2</v>
      </c>
      <c r="BP792" s="86">
        <v>4.9530091885480187E-2</v>
      </c>
    </row>
    <row r="793" spans="1:69" x14ac:dyDescent="0.25">
      <c r="A793" s="147" t="s">
        <v>2578</v>
      </c>
      <c r="E793" s="86" t="s">
        <v>2579</v>
      </c>
      <c r="F793" s="86" t="s">
        <v>3330</v>
      </c>
      <c r="G793" s="86" t="s">
        <v>1073</v>
      </c>
      <c r="H793" s="86" t="s">
        <v>1073</v>
      </c>
      <c r="I793" s="86" t="s">
        <v>2573</v>
      </c>
      <c r="J793" s="86">
        <v>0</v>
      </c>
      <c r="K793" s="86">
        <v>0</v>
      </c>
      <c r="L793" s="86" t="s">
        <v>3474</v>
      </c>
      <c r="V793" s="86">
        <v>-3.1597945004512407E-2</v>
      </c>
      <c r="W793" s="86">
        <v>0.1382988840438317</v>
      </c>
      <c r="X793" s="86">
        <v>0.34231821721989147</v>
      </c>
      <c r="AD793" s="86">
        <v>-4.1134512175051277E-2</v>
      </c>
      <c r="AE793" s="86">
        <v>-7.6425971754185584E-2</v>
      </c>
      <c r="AF793" s="86">
        <v>-6.9237728678196053E-2</v>
      </c>
      <c r="AG793" s="86">
        <v>-6.7344656034883266E-2</v>
      </c>
      <c r="AH793" s="86">
        <v>-2.962614237604437E-2</v>
      </c>
      <c r="AK793" s="86">
        <v>-0.13503496235819731</v>
      </c>
      <c r="AM793" s="86">
        <v>0.12256408900448661</v>
      </c>
      <c r="AQ793" s="86">
        <v>0.11001696752973179</v>
      </c>
      <c r="AS793" s="86">
        <v>1.1113401429012499</v>
      </c>
      <c r="BF793" s="86">
        <v>3.6085090267730102E-2</v>
      </c>
      <c r="BG793" s="86">
        <v>-3.2563205023007362E-3</v>
      </c>
      <c r="BH793" s="86">
        <v>-2.8750742185968958E-3</v>
      </c>
      <c r="BI793" s="86">
        <v>-1.256788535015374E-2</v>
      </c>
      <c r="BJ793" s="86">
        <v>-1.3208653531173731E-3</v>
      </c>
      <c r="BK793" s="86">
        <v>1.434063524305729E-2</v>
      </c>
      <c r="BL793" s="86">
        <v>7.9982021187976482E-3</v>
      </c>
      <c r="BM793" s="86">
        <v>-2.4232777974296679E-2</v>
      </c>
      <c r="BN793" s="86">
        <v>-8.3204464336343875E-3</v>
      </c>
      <c r="BO793" s="86">
        <v>-5.8154952517142089E-3</v>
      </c>
      <c r="BP793" s="86">
        <v>1.408805210786457E-2</v>
      </c>
    </row>
    <row r="794" spans="1:69" x14ac:dyDescent="0.25">
      <c r="A794" s="147" t="s">
        <v>2580</v>
      </c>
      <c r="E794" s="86" t="s">
        <v>2642</v>
      </c>
      <c r="F794" s="86" t="s">
        <v>3330</v>
      </c>
      <c r="G794" s="86" t="s">
        <v>1073</v>
      </c>
      <c r="H794" s="86" t="s">
        <v>1073</v>
      </c>
      <c r="I794" s="86" t="s">
        <v>2573</v>
      </c>
      <c r="J794" s="86">
        <v>0</v>
      </c>
      <c r="K794" s="86">
        <v>0</v>
      </c>
      <c r="L794" s="86" t="s">
        <v>3474</v>
      </c>
      <c r="V794" s="86">
        <v>5.7135479210549622E-2</v>
      </c>
      <c r="W794" s="86">
        <v>7.8313883522119987E-2</v>
      </c>
      <c r="AD794" s="86">
        <v>-1.0349665794147269E-3</v>
      </c>
      <c r="AE794" s="86">
        <v>-2.4735336322773398E-3</v>
      </c>
      <c r="AF794" s="86">
        <v>-1.14998966951355E-3</v>
      </c>
      <c r="AG794" s="86">
        <v>-1.0365867738202219E-4</v>
      </c>
      <c r="AK794" s="86">
        <v>-2.4735336322773398E-3</v>
      </c>
      <c r="AM794" s="86">
        <v>7.2674833068708811E-2</v>
      </c>
      <c r="AQ794" s="86">
        <v>1.3287101010978341E-2</v>
      </c>
      <c r="AS794" s="86">
        <v>5.4471638636957582</v>
      </c>
      <c r="BF794" s="86">
        <v>4.9805969369087766E-3</v>
      </c>
      <c r="BG794" s="86">
        <v>3.0473544936246988E-3</v>
      </c>
      <c r="BH794" s="86">
        <v>3.496817384047723E-3</v>
      </c>
      <c r="BI794" s="86">
        <v>2.84790847149119E-3</v>
      </c>
      <c r="BJ794" s="86">
        <v>-1.9843011728681861E-4</v>
      </c>
      <c r="BK794" s="86">
        <v>5.1491102202705363E-3</v>
      </c>
      <c r="BL794" s="86">
        <v>2.037718941135136E-3</v>
      </c>
      <c r="BM794" s="86">
        <v>1.645959736202629E-3</v>
      </c>
      <c r="BN794" s="86">
        <v>5.5016664403639837E-4</v>
      </c>
      <c r="BO794" s="86">
        <v>4.5699311540965404E-3</v>
      </c>
      <c r="BP794" s="86">
        <v>5.6058653243538092E-3</v>
      </c>
    </row>
    <row r="795" spans="1:69" x14ac:dyDescent="0.25">
      <c r="A795" s="147" t="s">
        <v>2581</v>
      </c>
      <c r="E795" s="86" t="s">
        <v>2582</v>
      </c>
      <c r="F795" s="86" t="s">
        <v>3330</v>
      </c>
      <c r="G795" s="86" t="s">
        <v>1073</v>
      </c>
      <c r="H795" s="86" t="s">
        <v>1073</v>
      </c>
      <c r="I795" s="86" t="s">
        <v>2573</v>
      </c>
      <c r="J795" s="86">
        <v>0</v>
      </c>
      <c r="K795" s="86">
        <v>0</v>
      </c>
      <c r="L795" s="86" t="s">
        <v>3474</v>
      </c>
      <c r="V795" s="86">
        <v>7.9035451700837367E-2</v>
      </c>
      <c r="W795" s="86">
        <v>0.12528711432141509</v>
      </c>
      <c r="X795" s="86">
        <v>0.44440968827950278</v>
      </c>
      <c r="Y795" s="86">
        <v>0.16916311392257929</v>
      </c>
      <c r="Z795" s="86">
        <v>0.15244201378423949</v>
      </c>
      <c r="AD795" s="86">
        <v>-2.9134917320352019E-2</v>
      </c>
      <c r="AE795" s="86">
        <v>-3.9397760325746829E-2</v>
      </c>
      <c r="AF795" s="86">
        <v>-3.869519436980598E-2</v>
      </c>
      <c r="AG795" s="86">
        <v>-2.3318030461854801E-2</v>
      </c>
      <c r="AH795" s="86">
        <v>-2.6414326821647158E-2</v>
      </c>
      <c r="AI795" s="86">
        <v>-2.246422945190174E-2</v>
      </c>
      <c r="AJ795" s="86">
        <v>-2.2407943804748309E-2</v>
      </c>
      <c r="AK795" s="86">
        <v>-6.0851280555720512E-2</v>
      </c>
      <c r="AM795" s="86">
        <v>0.1571045964403226</v>
      </c>
      <c r="AQ795" s="86">
        <v>6.9131782486469701E-2</v>
      </c>
      <c r="AS795" s="86">
        <v>2.2682299546171869</v>
      </c>
      <c r="BF795" s="86">
        <v>-3.082932402982852E-3</v>
      </c>
      <c r="BG795" s="86">
        <v>-1.8839864628600541E-2</v>
      </c>
      <c r="BH795" s="86">
        <v>-7.1120279157865784E-4</v>
      </c>
      <c r="BI795" s="86">
        <v>-6.4916576250577673E-3</v>
      </c>
      <c r="BJ795" s="86">
        <v>2.0417977020328331E-3</v>
      </c>
      <c r="BK795" s="86">
        <v>-4.2550441882268641E-3</v>
      </c>
      <c r="BL795" s="86">
        <v>2.603082472457641E-2</v>
      </c>
      <c r="BM795" s="86">
        <v>1.3808262651233919E-2</v>
      </c>
      <c r="BN795" s="86">
        <v>-4.5020472245811396E-3</v>
      </c>
      <c r="BO795" s="86">
        <v>-1.683465849133858E-2</v>
      </c>
      <c r="BP795" s="86">
        <v>1.7343310074326101E-2</v>
      </c>
    </row>
    <row r="796" spans="1:69" x14ac:dyDescent="0.25">
      <c r="A796" s="147" t="s">
        <v>2583</v>
      </c>
      <c r="E796" s="86" t="s">
        <v>2584</v>
      </c>
      <c r="F796" s="86" t="s">
        <v>3330</v>
      </c>
      <c r="G796" s="86" t="s">
        <v>1073</v>
      </c>
      <c r="H796" s="86" t="s">
        <v>1073</v>
      </c>
      <c r="I796" s="86" t="s">
        <v>2573</v>
      </c>
      <c r="J796" s="86">
        <v>0</v>
      </c>
      <c r="K796" s="86">
        <v>0</v>
      </c>
      <c r="L796" s="86" t="s">
        <v>3474</v>
      </c>
      <c r="V796" s="86">
        <v>-3.7051206925499243E-2</v>
      </c>
      <c r="W796" s="86">
        <v>0.31293856861683089</v>
      </c>
      <c r="X796" s="86">
        <v>0.42415740251923578</v>
      </c>
      <c r="Y796" s="86">
        <v>0.33441900537610397</v>
      </c>
      <c r="AD796" s="86">
        <v>-6.9930599533742768E-2</v>
      </c>
      <c r="AE796" s="86">
        <v>-0.13338785843105519</v>
      </c>
      <c r="AF796" s="86">
        <v>-5.2112968713926837E-2</v>
      </c>
      <c r="AG796" s="86">
        <v>-7.1356687707827632E-2</v>
      </c>
      <c r="AH796" s="86">
        <v>-7.7140596441405779E-2</v>
      </c>
      <c r="AI796" s="86">
        <v>-6.5431132645884404E-2</v>
      </c>
      <c r="AK796" s="86">
        <v>-0.14873282918464331</v>
      </c>
      <c r="AM796" s="86">
        <v>0.20604816105807039</v>
      </c>
      <c r="AQ796" s="86">
        <v>0.14297957403892081</v>
      </c>
      <c r="AS796" s="86">
        <v>1.4390191455853021</v>
      </c>
      <c r="BF796" s="86">
        <v>4.7373727168123159E-2</v>
      </c>
      <c r="BG796" s="86">
        <v>2.6204411089777668E-2</v>
      </c>
      <c r="BH796" s="86">
        <v>1.9645041162836829E-3</v>
      </c>
      <c r="BI796" s="86">
        <v>-5.0003901873165724E-3</v>
      </c>
      <c r="BJ796" s="86">
        <v>-5.2162339552696002E-3</v>
      </c>
      <c r="BK796" s="86">
        <v>2.904739149421354E-2</v>
      </c>
      <c r="BL796" s="86">
        <v>-5.2600211129157906E-3</v>
      </c>
      <c r="BM796" s="86">
        <v>-5.2496124715783909E-2</v>
      </c>
      <c r="BN796" s="86">
        <v>-7.0215030289939584E-3</v>
      </c>
      <c r="BO796" s="86">
        <v>-1.0954162463700731E-2</v>
      </c>
      <c r="BP796" s="86">
        <v>3.7571750147955767E-2</v>
      </c>
    </row>
    <row r="797" spans="1:69" x14ac:dyDescent="0.25">
      <c r="A797" s="147" t="s">
        <v>2585</v>
      </c>
      <c r="E797" s="86" t="s">
        <v>2586</v>
      </c>
      <c r="F797" s="86" t="s">
        <v>3330</v>
      </c>
      <c r="G797" s="86" t="s">
        <v>1073</v>
      </c>
      <c r="H797" s="86" t="s">
        <v>1073</v>
      </c>
      <c r="I797" s="86" t="s">
        <v>2573</v>
      </c>
      <c r="J797" s="86">
        <v>0</v>
      </c>
      <c r="K797" s="86">
        <v>0</v>
      </c>
      <c r="L797" s="86" t="s">
        <v>3474</v>
      </c>
      <c r="V797" s="86">
        <v>6.8163597632065365E-2</v>
      </c>
      <c r="W797" s="86">
        <v>8.3080202811475878E-2</v>
      </c>
      <c r="AD797" s="86">
        <v>-8.8653586476959579E-3</v>
      </c>
      <c r="AE797" s="86">
        <v>-2.0452659142500482E-2</v>
      </c>
      <c r="AF797" s="86">
        <v>-6.8958219814714934E-3</v>
      </c>
      <c r="AG797" s="86">
        <v>-1.6815913933074501E-3</v>
      </c>
      <c r="AK797" s="86">
        <v>-2.0452659142500482E-2</v>
      </c>
      <c r="AM797" s="86">
        <v>0.1096874642629251</v>
      </c>
      <c r="AQ797" s="86">
        <v>2.372781002265183E-2</v>
      </c>
      <c r="AS797" s="86">
        <v>4.6101872684442311</v>
      </c>
      <c r="BF797" s="86">
        <v>5.5191495712976213E-3</v>
      </c>
      <c r="BG797" s="86">
        <v>8.9589941173184862E-3</v>
      </c>
      <c r="BH797" s="86">
        <v>4.6724861770843784E-3</v>
      </c>
      <c r="BI797" s="86">
        <v>7.0390877190233958E-3</v>
      </c>
      <c r="BJ797" s="86">
        <v>3.3756507285436221E-3</v>
      </c>
      <c r="BK797" s="86">
        <v>5.0457464090167834E-3</v>
      </c>
      <c r="BL797" s="86">
        <v>7.8091555319652617E-3</v>
      </c>
      <c r="BM797" s="86">
        <v>-5.0078645365639876E-3</v>
      </c>
      <c r="BN797" s="86">
        <v>2.8514788553912762E-3</v>
      </c>
      <c r="BO797" s="86">
        <v>1.3455597758990301E-2</v>
      </c>
      <c r="BP797" s="86">
        <v>8.738950270381407E-3</v>
      </c>
    </row>
    <row r="798" spans="1:69" x14ac:dyDescent="0.25">
      <c r="A798" s="147" t="s">
        <v>2587</v>
      </c>
      <c r="E798" s="86" t="s">
        <v>2588</v>
      </c>
      <c r="F798" s="86" t="s">
        <v>3330</v>
      </c>
      <c r="G798" s="86" t="s">
        <v>1073</v>
      </c>
      <c r="H798" s="86" t="s">
        <v>1073</v>
      </c>
      <c r="I798" s="86" t="s">
        <v>2573</v>
      </c>
      <c r="J798" s="86">
        <v>0</v>
      </c>
      <c r="K798" s="86">
        <v>0</v>
      </c>
      <c r="L798" s="86" t="s">
        <v>3474</v>
      </c>
      <c r="V798" s="86">
        <v>0.101693948100203</v>
      </c>
      <c r="W798" s="86">
        <v>0.13106383871947469</v>
      </c>
      <c r="X798" s="86">
        <v>0.1952960880926411</v>
      </c>
      <c r="AD798" s="86">
        <v>-1.2702978215606359E-2</v>
      </c>
      <c r="AE798" s="86">
        <v>-3.267808692859025E-3</v>
      </c>
      <c r="AF798" s="86">
        <v>-3.38565869272873E-3</v>
      </c>
      <c r="AG798" s="86">
        <v>-1.412136664377955E-3</v>
      </c>
      <c r="AK798" s="86">
        <v>-1.2702978215606359E-2</v>
      </c>
      <c r="AM798" s="86">
        <v>0.1272402428122883</v>
      </c>
      <c r="AQ798" s="86">
        <v>1.969687421326578E-2</v>
      </c>
      <c r="AS798" s="86">
        <v>6.4448005734006646</v>
      </c>
      <c r="BF798" s="86">
        <v>2.6830228459135959E-3</v>
      </c>
      <c r="BG798" s="86">
        <v>6.3437619675665857E-4</v>
      </c>
      <c r="BH798" s="86">
        <v>8.7993381256805669E-3</v>
      </c>
      <c r="BI798" s="86">
        <v>1.1624661386929301E-2</v>
      </c>
      <c r="BJ798" s="86">
        <v>1.129849722189191E-2</v>
      </c>
      <c r="BK798" s="86">
        <v>1.6473525620607221E-2</v>
      </c>
      <c r="BL798" s="86">
        <v>2.415082909053456E-3</v>
      </c>
      <c r="BM798" s="86">
        <v>1.1170950212957109E-2</v>
      </c>
      <c r="BN798" s="86">
        <v>3.3573895886407361E-3</v>
      </c>
      <c r="BO798" s="86">
        <v>-2.8178824886530012E-3</v>
      </c>
      <c r="BP798" s="86">
        <v>-5.5316484478444838E-3</v>
      </c>
    </row>
    <row r="799" spans="1:69" x14ac:dyDescent="0.25">
      <c r="A799" s="147" t="s">
        <v>2589</v>
      </c>
      <c r="E799" s="86" t="s">
        <v>2490</v>
      </c>
      <c r="F799" s="86" t="s">
        <v>3330</v>
      </c>
      <c r="G799" s="86" t="s">
        <v>1073</v>
      </c>
      <c r="H799" s="86" t="s">
        <v>1073</v>
      </c>
      <c r="I799" s="86" t="s">
        <v>2573</v>
      </c>
      <c r="J799" s="86">
        <v>0</v>
      </c>
      <c r="K799" s="86">
        <v>0</v>
      </c>
      <c r="L799" s="86" t="s">
        <v>3474</v>
      </c>
      <c r="V799" s="86">
        <v>4.9089341206006283E-2</v>
      </c>
      <c r="W799" s="86">
        <v>0.10572609148276139</v>
      </c>
      <c r="X799" s="86">
        <v>0.16251361914288781</v>
      </c>
      <c r="Y799" s="86">
        <v>0.1655348158372634</v>
      </c>
      <c r="Z799" s="86">
        <v>9.3149680227533116E-2</v>
      </c>
      <c r="AD799" s="86">
        <v>-8.2857359133129711E-3</v>
      </c>
      <c r="AE799" s="86">
        <v>-2.6230338060946809E-2</v>
      </c>
      <c r="AF799" s="86">
        <v>-3.2685812221843559E-2</v>
      </c>
      <c r="AG799" s="86">
        <v>-1.342806411108621E-2</v>
      </c>
      <c r="AH799" s="86">
        <v>-7.992566381222109E-3</v>
      </c>
      <c r="AI799" s="86">
        <v>-1.1399152254710431E-2</v>
      </c>
      <c r="AJ799" s="86">
        <v>-4.9236871986946063E-3</v>
      </c>
      <c r="AK799" s="86">
        <v>-3.2879946467621102E-2</v>
      </c>
      <c r="AM799" s="86">
        <v>0.11103245363844171</v>
      </c>
      <c r="AQ799" s="86">
        <v>3.4573061026380338E-2</v>
      </c>
      <c r="AS799" s="86">
        <v>3.20291677284564</v>
      </c>
      <c r="BF799" s="86">
        <v>-5.5721730888702581E-4</v>
      </c>
      <c r="BG799" s="86">
        <v>1.8102018881377861E-2</v>
      </c>
      <c r="BH799" s="86">
        <v>-1.5102239174601411E-3</v>
      </c>
      <c r="BI799" s="86">
        <v>6.6279237282760306E-3</v>
      </c>
      <c r="BJ799" s="86">
        <v>1.3785688575663761E-2</v>
      </c>
      <c r="BK799" s="86">
        <v>1.5553398872114821E-2</v>
      </c>
      <c r="BL799" s="86">
        <v>-2.0211400690245411E-3</v>
      </c>
      <c r="BM799" s="86">
        <v>7.4554127102779422E-3</v>
      </c>
      <c r="BN799" s="86">
        <v>-2.5464859726675998E-4</v>
      </c>
      <c r="BO799" s="86">
        <v>7.0476909523251594E-3</v>
      </c>
      <c r="BP799" s="86">
        <v>1.6495391722540779E-2</v>
      </c>
    </row>
    <row r="800" spans="1:69" x14ac:dyDescent="0.25">
      <c r="A800" s="147" t="s">
        <v>2590</v>
      </c>
      <c r="E800" s="86" t="s">
        <v>2591</v>
      </c>
      <c r="F800" s="86" t="s">
        <v>3330</v>
      </c>
      <c r="G800" s="86" t="s">
        <v>1073</v>
      </c>
      <c r="H800" s="86" t="s">
        <v>1073</v>
      </c>
      <c r="I800" s="86" t="s">
        <v>2573</v>
      </c>
      <c r="J800" s="86">
        <v>0</v>
      </c>
      <c r="K800" s="86">
        <v>0</v>
      </c>
      <c r="L800" s="86" t="s">
        <v>3474</v>
      </c>
      <c r="V800" s="86">
        <v>0.23640971694411911</v>
      </c>
      <c r="W800" s="86">
        <v>0.33771485072366159</v>
      </c>
      <c r="X800" s="86">
        <v>0.47429959229891772</v>
      </c>
      <c r="AD800" s="86">
        <v>-1.534098367312395E-2</v>
      </c>
      <c r="AE800" s="86">
        <v>-1.4923182360876209E-2</v>
      </c>
      <c r="AF800" s="86">
        <v>-4.6110032939234727E-2</v>
      </c>
      <c r="AG800" s="86">
        <v>-2.1479367413397531E-2</v>
      </c>
      <c r="AH800" s="86">
        <v>-1.033076315358321E-2</v>
      </c>
      <c r="AK800" s="86">
        <v>-4.6110032939234727E-2</v>
      </c>
      <c r="AM800" s="86">
        <v>0.28258678173882212</v>
      </c>
      <c r="AQ800" s="86">
        <v>8.0406831016940308E-2</v>
      </c>
      <c r="AS800" s="86">
        <v>3.510758496264037</v>
      </c>
      <c r="BF800" s="86">
        <v>1.6040298619240279E-2</v>
      </c>
      <c r="BG800" s="86">
        <v>1.337503162621889E-2</v>
      </c>
      <c r="BH800" s="86">
        <v>2.7446456257571579E-3</v>
      </c>
      <c r="BI800" s="86">
        <v>3.4720119762192692E-2</v>
      </c>
      <c r="BJ800" s="86">
        <v>5.3652033851709913E-3</v>
      </c>
      <c r="BK800" s="86">
        <v>7.0794553547823824E-3</v>
      </c>
      <c r="BL800" s="86">
        <v>4.9730724536802828E-3</v>
      </c>
      <c r="BM800" s="86">
        <v>-3.5906962950877919E-3</v>
      </c>
      <c r="BN800" s="86">
        <v>-3.5265763151779428E-3</v>
      </c>
      <c r="BO800" s="86">
        <v>-1.185621921983415E-2</v>
      </c>
      <c r="BP800" s="86">
        <v>2.4132022434626421E-3</v>
      </c>
    </row>
    <row r="801" spans="1:68" x14ac:dyDescent="0.25">
      <c r="A801" s="147" t="s">
        <v>2592</v>
      </c>
      <c r="E801" s="86" t="s">
        <v>2593</v>
      </c>
      <c r="F801" s="86" t="s">
        <v>3330</v>
      </c>
      <c r="G801" s="86" t="s">
        <v>1073</v>
      </c>
      <c r="H801" s="86" t="s">
        <v>1073</v>
      </c>
      <c r="I801" s="86" t="s">
        <v>2573</v>
      </c>
      <c r="J801" s="86">
        <v>0</v>
      </c>
      <c r="K801" s="86">
        <v>0</v>
      </c>
      <c r="L801" s="86" t="s">
        <v>3474</v>
      </c>
      <c r="V801" s="86">
        <v>-0.12843409374240711</v>
      </c>
      <c r="W801" s="86">
        <v>0.2393489238762414</v>
      </c>
      <c r="X801" s="86">
        <v>0.55100173083531923</v>
      </c>
      <c r="Y801" s="86">
        <v>0.42413186703158462</v>
      </c>
      <c r="Z801" s="86">
        <v>-0.133521729870588</v>
      </c>
      <c r="AA801" s="86">
        <v>0.30393019749344941</v>
      </c>
      <c r="AB801" s="86">
        <v>-4.594072043493902E-2</v>
      </c>
      <c r="AD801" s="86">
        <v>-0.13647648552035671</v>
      </c>
      <c r="AE801" s="86">
        <v>-0.15904753748829081</v>
      </c>
      <c r="AF801" s="86">
        <v>-8.2856313165412962E-2</v>
      </c>
      <c r="AG801" s="86">
        <v>-8.8771055831966886E-2</v>
      </c>
      <c r="AH801" s="86">
        <v>-9.0697270596118623E-2</v>
      </c>
      <c r="AI801" s="86">
        <v>-0.1731378388333209</v>
      </c>
      <c r="AJ801" s="86">
        <v>-4.0543202060281301E-2</v>
      </c>
      <c r="AK801" s="86">
        <v>-0.1830304803590922</v>
      </c>
      <c r="AM801" s="86">
        <v>0.2031129401055389</v>
      </c>
      <c r="AQ801" s="86">
        <v>0.16276689094555319</v>
      </c>
      <c r="AS801" s="86">
        <v>1.246046553687322</v>
      </c>
      <c r="BF801" s="86">
        <v>6.6762887561993223E-2</v>
      </c>
      <c r="BG801" s="86">
        <v>-4.9171547663054982E-3</v>
      </c>
      <c r="BH801" s="86">
        <v>9.4897877974371436E-3</v>
      </c>
      <c r="BI801" s="86">
        <v>-9.0530393884512561E-3</v>
      </c>
      <c r="BJ801" s="86">
        <v>-3.1101189413070159E-2</v>
      </c>
      <c r="BK801" s="86">
        <v>1.620892616631742E-2</v>
      </c>
      <c r="BL801" s="86">
        <v>3.7337143565043811E-3</v>
      </c>
      <c r="BM801" s="86">
        <v>-5.4992606002892241E-2</v>
      </c>
      <c r="BN801" s="86">
        <v>-1.2197589433363239E-2</v>
      </c>
      <c r="BO801" s="86">
        <v>-3.1786131564686682E-2</v>
      </c>
      <c r="BP801" s="86">
        <v>1.484842592416924E-2</v>
      </c>
    </row>
    <row r="802" spans="1:68" x14ac:dyDescent="0.25">
      <c r="A802" s="147" t="s">
        <v>2594</v>
      </c>
      <c r="E802" s="86" t="s">
        <v>2595</v>
      </c>
      <c r="F802" s="86" t="s">
        <v>3330</v>
      </c>
      <c r="G802" s="86" t="s">
        <v>1073</v>
      </c>
      <c r="H802" s="86" t="s">
        <v>1073</v>
      </c>
      <c r="I802" s="86" t="s">
        <v>2573</v>
      </c>
      <c r="J802" s="86">
        <v>0</v>
      </c>
      <c r="K802" s="86">
        <v>0</v>
      </c>
      <c r="L802" s="86" t="s">
        <v>3474</v>
      </c>
      <c r="V802" s="86">
        <v>2.967150713168332E-2</v>
      </c>
      <c r="AD802" s="86">
        <v>-5.2362703902619052E-2</v>
      </c>
      <c r="AE802" s="86">
        <v>-5.4913695736494288E-2</v>
      </c>
      <c r="AF802" s="86">
        <v>-5.0124053258310042E-2</v>
      </c>
      <c r="AK802" s="86">
        <v>-5.4913695736494288E-2</v>
      </c>
      <c r="AM802" s="86">
        <v>0.14194531051550091</v>
      </c>
      <c r="AQ802" s="86">
        <v>8.1172189625133756E-2</v>
      </c>
      <c r="AS802" s="86">
        <v>1.7450249227133039</v>
      </c>
      <c r="BF802" s="86">
        <v>4.186356313091899E-2</v>
      </c>
      <c r="BG802" s="86">
        <v>8.2381952719692286E-3</v>
      </c>
      <c r="BH802" s="86">
        <v>8.5420190724199152E-3</v>
      </c>
      <c r="BI802" s="86">
        <v>-2.964042181252458E-3</v>
      </c>
      <c r="BJ802" s="86">
        <v>-1.083908751578078E-2</v>
      </c>
      <c r="BK802" s="86">
        <v>1.232765438119676E-2</v>
      </c>
      <c r="BL802" s="86">
        <v>1.4547788783766389E-2</v>
      </c>
      <c r="BM802" s="86">
        <v>-2.8323604320183219E-2</v>
      </c>
      <c r="BN802" s="86">
        <v>-9.8719586021740469E-3</v>
      </c>
      <c r="BO802" s="86">
        <v>-1.096582616895336E-2</v>
      </c>
      <c r="BP802" s="86">
        <v>4.564854210278968E-3</v>
      </c>
    </row>
    <row r="803" spans="1:68" x14ac:dyDescent="0.25">
      <c r="A803" s="190">
        <v>420748</v>
      </c>
      <c r="B803" s="86" t="s">
        <v>667</v>
      </c>
      <c r="C803" s="86" t="s">
        <v>1047</v>
      </c>
      <c r="E803" s="86" t="s">
        <v>1048</v>
      </c>
      <c r="F803" s="86" t="s">
        <v>3109</v>
      </c>
      <c r="G803" s="86" t="s">
        <v>180</v>
      </c>
      <c r="H803" s="86" t="s">
        <v>180</v>
      </c>
      <c r="I803" s="86" t="s">
        <v>1258</v>
      </c>
      <c r="J803" s="86">
        <v>1</v>
      </c>
      <c r="K803" s="86">
        <v>0</v>
      </c>
      <c r="L803" s="86" t="s">
        <v>3291</v>
      </c>
      <c r="V803" s="86">
        <v>-0.1539503386004514</v>
      </c>
      <c r="AD803" s="86">
        <v>-5.3858691800722877E-2</v>
      </c>
      <c r="AE803" s="86">
        <v>-0.27796063246208458</v>
      </c>
      <c r="AF803" s="86">
        <v>-0.13558833698282821</v>
      </c>
      <c r="AK803" s="86">
        <v>-0.35530713380200529</v>
      </c>
      <c r="AM803" s="86">
        <v>-8.2083921605708987E-2</v>
      </c>
      <c r="AQ803" s="86">
        <v>0.19163094047265181</v>
      </c>
      <c r="AS803" s="86">
        <v>-0.429897896398928</v>
      </c>
      <c r="BF803" s="86">
        <v>7.5697514865070925E-2</v>
      </c>
      <c r="BG803" s="86">
        <v>-2.2748210615831651E-2</v>
      </c>
      <c r="BH803" s="86">
        <v>-1.740391588107348E-3</v>
      </c>
      <c r="BI803" s="86">
        <v>-1.1041696934476319E-2</v>
      </c>
    </row>
    <row r="804" spans="1:68" x14ac:dyDescent="0.25">
      <c r="A804" s="190">
        <v>440498</v>
      </c>
      <c r="B804" s="86" t="s">
        <v>1053</v>
      </c>
      <c r="E804" s="86" t="s">
        <v>1055</v>
      </c>
      <c r="F804" s="86" t="s">
        <v>3475</v>
      </c>
      <c r="G804" s="86" t="s">
        <v>515</v>
      </c>
      <c r="H804" s="86" t="s">
        <v>515</v>
      </c>
      <c r="I804" s="86" t="s">
        <v>1782</v>
      </c>
      <c r="J804" s="86">
        <v>1</v>
      </c>
      <c r="K804" s="86">
        <v>0</v>
      </c>
      <c r="L804" s="86" t="s">
        <v>3291</v>
      </c>
      <c r="V804" s="86">
        <v>2.2731057452123119E-2</v>
      </c>
      <c r="W804" s="86">
        <v>6.8125222340803981E-2</v>
      </c>
      <c r="X804" s="86">
        <v>0.1053873377900119</v>
      </c>
      <c r="AD804" s="86">
        <v>-3.9297457695083044E-3</v>
      </c>
      <c r="AE804" s="86">
        <v>-2.202061855670099E-2</v>
      </c>
      <c r="AF804" s="86">
        <v>-2.4902024820378989E-2</v>
      </c>
      <c r="AG804" s="86">
        <v>-2.0671140939597221E-2</v>
      </c>
      <c r="AH804" s="86">
        <v>-8.8669950738906502E-4</v>
      </c>
      <c r="AK804" s="86">
        <v>-3.3801436969301192E-2</v>
      </c>
      <c r="AM804" s="86">
        <v>6.2364695513700941E-2</v>
      </c>
      <c r="AQ804" s="86">
        <v>2.9697164080013772E-2</v>
      </c>
      <c r="AS804" s="86">
        <v>2.0899934673236982</v>
      </c>
      <c r="BF804" s="86">
        <v>1.066514695107057E-2</v>
      </c>
      <c r="BG804" s="86">
        <v>4.4304817141935793E-3</v>
      </c>
      <c r="BH804" s="86">
        <v>-6.4159114604211975E-4</v>
      </c>
      <c r="BI804" s="86">
        <v>6.4200304951449461E-3</v>
      </c>
    </row>
    <row r="805" spans="1:68" x14ac:dyDescent="0.25">
      <c r="A805" s="190">
        <v>438305</v>
      </c>
      <c r="B805" s="86" t="s">
        <v>384</v>
      </c>
      <c r="C805" s="86" t="s">
        <v>1020</v>
      </c>
      <c r="D805" s="86" t="s">
        <v>1981</v>
      </c>
      <c r="E805" s="86" t="s">
        <v>1045</v>
      </c>
      <c r="F805" s="86" t="s">
        <v>3383</v>
      </c>
      <c r="G805" s="86" t="s">
        <v>113</v>
      </c>
      <c r="H805" s="86" t="s">
        <v>2670</v>
      </c>
      <c r="J805" s="86">
        <v>1</v>
      </c>
      <c r="K805" s="86">
        <v>0</v>
      </c>
      <c r="L805" s="86" t="s">
        <v>3291</v>
      </c>
      <c r="V805" s="86">
        <v>-0.12755002914319019</v>
      </c>
      <c r="W805" s="86">
        <v>0.27756748371082862</v>
      </c>
      <c r="X805" s="86">
        <v>0.52705391831706638</v>
      </c>
      <c r="AD805" s="86">
        <v>-4.2867849113165171E-2</v>
      </c>
      <c r="AE805" s="86">
        <v>-0.2118738030440479</v>
      </c>
      <c r="AF805" s="86">
        <v>-9.6154740317106094E-2</v>
      </c>
      <c r="AG805" s="86">
        <v>-9.5409836065573822E-2</v>
      </c>
      <c r="AH805" s="86">
        <v>-1.6962524654832341E-2</v>
      </c>
      <c r="AK805" s="86">
        <v>-0.27288789696377919</v>
      </c>
      <c r="AM805" s="86">
        <v>0.21159889485675909</v>
      </c>
      <c r="AQ805" s="86">
        <v>0.18878547521796249</v>
      </c>
      <c r="AS805" s="86">
        <v>1.1192655474388</v>
      </c>
      <c r="BF805" s="86">
        <v>6.2687896670749366E-2</v>
      </c>
      <c r="BG805" s="86">
        <v>2.5880134115674691E-2</v>
      </c>
      <c r="BH805" s="86">
        <v>7.7622306199571778E-3</v>
      </c>
      <c r="BI805" s="86">
        <v>-1.337792642140467E-2</v>
      </c>
    </row>
    <row r="806" spans="1:68" x14ac:dyDescent="0.25">
      <c r="A806" s="190">
        <v>458339</v>
      </c>
      <c r="B806" s="86" t="s">
        <v>1053</v>
      </c>
      <c r="E806" s="86" t="s">
        <v>1054</v>
      </c>
      <c r="F806" s="86" t="s">
        <v>3087</v>
      </c>
      <c r="G806" s="86" t="s">
        <v>515</v>
      </c>
      <c r="H806" s="86" t="s">
        <v>515</v>
      </c>
      <c r="I806" s="86" t="s">
        <v>1705</v>
      </c>
      <c r="J806" s="86">
        <v>1</v>
      </c>
      <c r="K806" s="86">
        <v>0</v>
      </c>
      <c r="L806" s="86" t="s">
        <v>3291</v>
      </c>
      <c r="V806" s="86">
        <v>-0.20543180145829151</v>
      </c>
      <c r="W806" s="86">
        <v>8.7674621653084817E-2</v>
      </c>
      <c r="AD806" s="86">
        <v>-4.0314421355747407E-2</v>
      </c>
      <c r="AE806" s="86">
        <v>-0.21577534586000419</v>
      </c>
      <c r="AF806" s="86">
        <v>-8.345466578424876E-2</v>
      </c>
      <c r="AG806" s="86">
        <v>-0.10849500847617261</v>
      </c>
      <c r="AK806" s="86">
        <v>-0.24752344472328619</v>
      </c>
      <c r="AM806" s="86">
        <v>7.7604531523999709E-2</v>
      </c>
      <c r="AQ806" s="86">
        <v>0.14445554333173671</v>
      </c>
      <c r="AS806" s="86">
        <v>0.53515921336459571</v>
      </c>
      <c r="BF806" s="86">
        <v>7.2571139922545935E-2</v>
      </c>
      <c r="BG806" s="86">
        <v>-9.890109890109855E-3</v>
      </c>
      <c r="BH806" s="86">
        <v>-5.0737276042494006E-3</v>
      </c>
      <c r="BI806" s="86">
        <v>-1.0358565737050851E-3</v>
      </c>
    </row>
    <row r="807" spans="1:68" x14ac:dyDescent="0.25">
      <c r="A807" s="190">
        <v>471481</v>
      </c>
      <c r="B807" s="86" t="s">
        <v>1043</v>
      </c>
      <c r="E807" s="86" t="s">
        <v>1044</v>
      </c>
      <c r="F807" s="86" t="s">
        <v>3476</v>
      </c>
      <c r="G807" s="86" t="s">
        <v>197</v>
      </c>
      <c r="H807" s="86" t="s">
        <v>197</v>
      </c>
      <c r="J807" s="86">
        <v>1</v>
      </c>
      <c r="K807" s="86">
        <v>0</v>
      </c>
      <c r="L807" s="86" t="s">
        <v>3477</v>
      </c>
      <c r="AF807" s="86">
        <v>-7.140402130950331E-2</v>
      </c>
      <c r="AG807" s="86">
        <v>-0.1143298570876787</v>
      </c>
      <c r="AK807" s="86">
        <v>-0.1143298570876787</v>
      </c>
      <c r="AM807" s="86">
        <v>0.22507333492479401</v>
      </c>
      <c r="AQ807" s="86">
        <v>0.16070696317909969</v>
      </c>
      <c r="AS807" s="86">
        <v>1.398666951884723</v>
      </c>
    </row>
    <row r="808" spans="1:68" x14ac:dyDescent="0.25">
      <c r="A808" s="190">
        <v>475324</v>
      </c>
      <c r="B808" s="86" t="s">
        <v>643</v>
      </c>
      <c r="C808" s="86" t="s">
        <v>644</v>
      </c>
      <c r="E808" s="86" t="s">
        <v>1042</v>
      </c>
      <c r="F808" s="86" t="s">
        <v>3173</v>
      </c>
      <c r="G808" s="86" t="s">
        <v>197</v>
      </c>
      <c r="H808" s="86" t="s">
        <v>197</v>
      </c>
      <c r="J808" s="86">
        <v>1</v>
      </c>
      <c r="K808" s="86">
        <v>0</v>
      </c>
      <c r="L808" s="86" t="s">
        <v>3291</v>
      </c>
      <c r="V808" s="86">
        <v>-0.1055080802098317</v>
      </c>
      <c r="W808" s="86">
        <v>-6.8563322562849693E-2</v>
      </c>
      <c r="AD808" s="86">
        <v>-5.1991959064327443E-2</v>
      </c>
      <c r="AE808" s="86">
        <v>-0.135717363205515</v>
      </c>
      <c r="AF808" s="86">
        <v>-0.32763894499913432</v>
      </c>
      <c r="AG808" s="86">
        <v>-0.14905922270203581</v>
      </c>
      <c r="AK808" s="86">
        <v>-0.42113464535118611</v>
      </c>
      <c r="AM808" s="86">
        <v>2.9486467418946779E-2</v>
      </c>
      <c r="AQ808" s="86">
        <v>0.18617735337676711</v>
      </c>
      <c r="AS808" s="86">
        <v>0.1567787397398733</v>
      </c>
      <c r="BF808" s="86">
        <v>3.5187287173666482E-2</v>
      </c>
      <c r="BG808" s="86">
        <v>-4.0113304093567281E-2</v>
      </c>
      <c r="BH808" s="86">
        <v>8.5673488814850263E-3</v>
      </c>
      <c r="BI808" s="86">
        <v>-6.3237376120812696E-3</v>
      </c>
    </row>
    <row r="809" spans="1:68" x14ac:dyDescent="0.25">
      <c r="A809" s="190">
        <v>488650</v>
      </c>
      <c r="B809" s="86" t="s">
        <v>548</v>
      </c>
      <c r="C809" s="86" t="s">
        <v>549</v>
      </c>
      <c r="D809" s="86" t="s">
        <v>2077</v>
      </c>
      <c r="E809" s="86" t="s">
        <v>1052</v>
      </c>
      <c r="F809" s="86" t="s">
        <v>3478</v>
      </c>
      <c r="G809" s="86" t="s">
        <v>180</v>
      </c>
      <c r="H809" s="86" t="s">
        <v>180</v>
      </c>
      <c r="I809" s="86" t="s">
        <v>1106</v>
      </c>
      <c r="J809" s="86">
        <v>1</v>
      </c>
      <c r="K809" s="86">
        <v>0</v>
      </c>
      <c r="L809" s="86" t="s">
        <v>3291</v>
      </c>
      <c r="V809" s="86">
        <v>-0.17142146292917559</v>
      </c>
      <c r="W809" s="86">
        <v>0.14456573327005209</v>
      </c>
      <c r="AD809" s="86">
        <v>-0.1239901969683216</v>
      </c>
      <c r="AE809" s="86">
        <v>-0.19679915582131549</v>
      </c>
      <c r="AF809" s="86">
        <v>-0.1063649461818798</v>
      </c>
      <c r="AG809" s="86">
        <v>-8.0868439398466233E-2</v>
      </c>
      <c r="AK809" s="86">
        <v>-0.26207788010987237</v>
      </c>
      <c r="AM809" s="86">
        <v>5.7532186791948714E-3</v>
      </c>
      <c r="AQ809" s="86">
        <v>0.1714376394025168</v>
      </c>
      <c r="AS809" s="86">
        <v>3.1821495616572201E-2</v>
      </c>
      <c r="BF809" s="86">
        <v>0.1026924231808628</v>
      </c>
      <c r="BG809" s="86">
        <v>-7.6518108377961136E-2</v>
      </c>
      <c r="BH809" s="86">
        <v>1.9461372125024301E-2</v>
      </c>
      <c r="BI809" s="86">
        <v>-2.101812572310047E-2</v>
      </c>
    </row>
    <row r="810" spans="1:68" x14ac:dyDescent="0.25">
      <c r="A810" s="190">
        <v>510985</v>
      </c>
      <c r="B810" s="86" t="s">
        <v>353</v>
      </c>
      <c r="C810" s="86" t="s">
        <v>1050</v>
      </c>
      <c r="E810" s="86" t="s">
        <v>1051</v>
      </c>
      <c r="F810" s="86" t="s">
        <v>3292</v>
      </c>
      <c r="G810" s="86" t="s">
        <v>474</v>
      </c>
      <c r="H810" s="86" t="s">
        <v>367</v>
      </c>
      <c r="I810" s="86" t="s">
        <v>1107</v>
      </c>
      <c r="J810" s="86">
        <v>1</v>
      </c>
      <c r="K810" s="86">
        <v>0</v>
      </c>
      <c r="L810" s="86" t="s">
        <v>3291</v>
      </c>
      <c r="V810" s="86">
        <v>6.5296251511487435E-2</v>
      </c>
      <c r="W810" s="86">
        <v>9.0309822017138996E-2</v>
      </c>
      <c r="AD810" s="86">
        <v>-3.678518761264947E-2</v>
      </c>
      <c r="AE810" s="86">
        <v>-8.8648977419599956E-2</v>
      </c>
      <c r="AF810" s="86">
        <v>-7.4144486692015288E-2</v>
      </c>
      <c r="AG810" s="86">
        <v>-1.273707698028991E-2</v>
      </c>
      <c r="AK810" s="86">
        <v>-0.1061354823994526</v>
      </c>
      <c r="AM810" s="86">
        <v>7.3738803117091578E-2</v>
      </c>
      <c r="AQ810" s="86">
        <v>0.1129818336512716</v>
      </c>
      <c r="AS810" s="86">
        <v>0.65002473543969463</v>
      </c>
      <c r="BF810" s="86">
        <v>-1.0377817415274991E-2</v>
      </c>
      <c r="BG810" s="86">
        <v>-3.6785187612649477E-2</v>
      </c>
      <c r="BH810" s="86">
        <v>1.8712256528026221E-3</v>
      </c>
      <c r="BI810" s="86">
        <v>3.735461414381414E-3</v>
      </c>
    </row>
    <row r="811" spans="1:68" x14ac:dyDescent="0.25">
      <c r="A811" s="190">
        <v>511658</v>
      </c>
      <c r="B811" s="86" t="s">
        <v>1108</v>
      </c>
      <c r="C811" s="86" t="s">
        <v>1109</v>
      </c>
      <c r="E811" s="86" t="s">
        <v>1275</v>
      </c>
      <c r="F811" s="86" t="s">
        <v>3256</v>
      </c>
      <c r="G811" s="86" t="s">
        <v>197</v>
      </c>
      <c r="H811" s="86" t="s">
        <v>197</v>
      </c>
      <c r="J811" s="86">
        <v>1</v>
      </c>
      <c r="K811" s="86">
        <v>0</v>
      </c>
      <c r="L811" s="86" t="s">
        <v>3291</v>
      </c>
      <c r="V811" s="86">
        <v>-0.21858736059479561</v>
      </c>
      <c r="W811" s="86">
        <v>0.33432539682539669</v>
      </c>
      <c r="AD811" s="86">
        <v>-8.9053803339517693E-2</v>
      </c>
      <c r="AE811" s="86">
        <v>-0.19812792511700469</v>
      </c>
      <c r="AF811" s="86">
        <v>-0.15798462852263029</v>
      </c>
      <c r="AG811" s="86">
        <v>-3.9564787339267979E-2</v>
      </c>
      <c r="AK811" s="86">
        <v>-0.3000712758374911</v>
      </c>
      <c r="AM811" s="86">
        <v>9.8517197267178336E-3</v>
      </c>
      <c r="AQ811" s="86">
        <v>0.18272273857009541</v>
      </c>
      <c r="AS811" s="86">
        <v>5.2286339472854403E-2</v>
      </c>
      <c r="BF811" s="86">
        <v>2.568981921979074E-2</v>
      </c>
      <c r="BG811" s="86">
        <v>-1.20593692022265E-2</v>
      </c>
      <c r="BH811" s="86">
        <v>-4.0375586854460077E-2</v>
      </c>
      <c r="BI811" s="86">
        <v>-2.6418786692759318E-2</v>
      </c>
    </row>
    <row r="812" spans="1:68" x14ac:dyDescent="0.25">
      <c r="A812" s="190">
        <v>514450</v>
      </c>
      <c r="B812" s="86" t="s">
        <v>389</v>
      </c>
      <c r="C812" s="86" t="s">
        <v>267</v>
      </c>
      <c r="D812" s="86">
        <v>500</v>
      </c>
      <c r="E812" s="86" t="s">
        <v>1049</v>
      </c>
      <c r="F812" s="86" t="s">
        <v>3479</v>
      </c>
      <c r="G812" s="86" t="s">
        <v>113</v>
      </c>
      <c r="H812" s="86" t="s">
        <v>2670</v>
      </c>
      <c r="I812" s="86" t="s">
        <v>61</v>
      </c>
      <c r="J812" s="86">
        <v>1</v>
      </c>
      <c r="K812" s="86">
        <v>0</v>
      </c>
      <c r="L812" s="86" t="s">
        <v>3291</v>
      </c>
      <c r="V812" s="86">
        <v>-2.5683512841757632E-3</v>
      </c>
      <c r="W812" s="86">
        <v>0.15613026819923381</v>
      </c>
      <c r="AD812" s="86">
        <v>-3.6983596597812862E-2</v>
      </c>
      <c r="AE812" s="86">
        <v>-0.2031223628691983</v>
      </c>
      <c r="AF812" s="86">
        <v>-0.13507641051640479</v>
      </c>
      <c r="AG812" s="86">
        <v>-2.2900009870693801E-2</v>
      </c>
      <c r="AK812" s="86">
        <v>-0.31607155790541031</v>
      </c>
      <c r="AM812" s="86">
        <v>0.1195836475638259</v>
      </c>
      <c r="AQ812" s="86">
        <v>0.1871131574100828</v>
      </c>
      <c r="AS812" s="86">
        <v>0.63750637649688779</v>
      </c>
      <c r="BF812" s="86">
        <v>6.3211230168618737E-2</v>
      </c>
      <c r="BG812" s="86">
        <v>1.031249999999995E-2</v>
      </c>
      <c r="BH812" s="86">
        <v>-3.1704299412310681E-3</v>
      </c>
      <c r="BI812" s="86">
        <v>3.4132340392523108E-3</v>
      </c>
    </row>
    <row r="813" spans="1:68" x14ac:dyDescent="0.25">
      <c r="A813" s="190">
        <v>524493</v>
      </c>
      <c r="B813" s="86" t="s">
        <v>408</v>
      </c>
      <c r="C813" s="86" t="s">
        <v>269</v>
      </c>
      <c r="D813" s="86" t="s">
        <v>2085</v>
      </c>
      <c r="E813" s="86" t="s">
        <v>1046</v>
      </c>
      <c r="F813" s="86" t="s">
        <v>3480</v>
      </c>
      <c r="G813" s="86" t="s">
        <v>113</v>
      </c>
      <c r="H813" s="86" t="s">
        <v>2674</v>
      </c>
      <c r="J813" s="86">
        <v>1</v>
      </c>
      <c r="K813" s="86">
        <v>0</v>
      </c>
      <c r="L813" s="86" t="s">
        <v>3291</v>
      </c>
      <c r="V813" s="86">
        <v>-3.5872604550634568E-2</v>
      </c>
      <c r="W813" s="86">
        <v>0.45078445088438102</v>
      </c>
      <c r="AD813" s="86">
        <v>-4.6970182750882328E-2</v>
      </c>
      <c r="AE813" s="86">
        <v>-0.13604328326333029</v>
      </c>
      <c r="AF813" s="86">
        <v>-5.2883599746496687E-2</v>
      </c>
      <c r="AK813" s="86">
        <v>-0.168994795946316</v>
      </c>
      <c r="AM813" s="86">
        <v>0.2068154322303688</v>
      </c>
      <c r="AQ813" s="86">
        <v>0.15687458643355801</v>
      </c>
      <c r="AS813" s="86">
        <v>1.316450422831261</v>
      </c>
      <c r="BF813" s="86">
        <v>7.4712643678160662E-2</v>
      </c>
      <c r="BG813" s="86">
        <v>3.8366861896274029E-2</v>
      </c>
      <c r="BH813" s="86">
        <v>3.760320444698539E-3</v>
      </c>
      <c r="BI813" s="86">
        <v>-1.539213290984587E-2</v>
      </c>
    </row>
    <row r="814" spans="1:68" x14ac:dyDescent="0.25">
      <c r="A814" s="190">
        <v>551405</v>
      </c>
      <c r="B814" s="86" t="s">
        <v>414</v>
      </c>
      <c r="C814" s="86" t="s">
        <v>415</v>
      </c>
      <c r="D814" s="86">
        <v>75</v>
      </c>
      <c r="E814" s="86" t="s">
        <v>2055</v>
      </c>
      <c r="F814" s="86" t="s">
        <v>3481</v>
      </c>
      <c r="G814" s="86" t="s">
        <v>110</v>
      </c>
      <c r="H814" s="86" t="s">
        <v>110</v>
      </c>
      <c r="I814" s="86" t="s">
        <v>1624</v>
      </c>
      <c r="J814" s="86">
        <v>1</v>
      </c>
      <c r="K814" s="86">
        <v>0</v>
      </c>
      <c r="L814" s="86" t="s">
        <v>3291</v>
      </c>
      <c r="V814" s="86">
        <v>-2.7621483375959151E-3</v>
      </c>
      <c r="AD814" s="86">
        <v>-1.014925373134316E-2</v>
      </c>
      <c r="AE814" s="86">
        <v>-5.941644562334223E-2</v>
      </c>
      <c r="AF814" s="86">
        <v>-5.9191530317612977E-2</v>
      </c>
      <c r="AK814" s="86">
        <v>-0.14677574590952841</v>
      </c>
      <c r="AM814" s="86">
        <v>2.4380276991615708E-3</v>
      </c>
      <c r="AQ814" s="86">
        <v>7.1551622840210438E-2</v>
      </c>
      <c r="AS814" s="86">
        <v>2.9911426544564992E-2</v>
      </c>
      <c r="BF814" s="86">
        <v>1.9491177677472219E-2</v>
      </c>
      <c r="BG814" s="86">
        <v>2.4149728315556729E-3</v>
      </c>
      <c r="BH814" s="86">
        <v>4.3164023288495557E-3</v>
      </c>
      <c r="BI814" s="86">
        <v>-1.499250374812577E-3</v>
      </c>
    </row>
    <row r="815" spans="1:68" x14ac:dyDescent="0.25">
      <c r="A815" s="190">
        <v>556063</v>
      </c>
      <c r="B815" s="86" t="s">
        <v>637</v>
      </c>
      <c r="C815" s="86" t="s">
        <v>638</v>
      </c>
      <c r="E815" s="86" t="s">
        <v>1139</v>
      </c>
      <c r="F815" s="86" t="s">
        <v>3482</v>
      </c>
      <c r="G815" s="86" t="s">
        <v>180</v>
      </c>
      <c r="H815" s="86" t="s">
        <v>180</v>
      </c>
      <c r="J815" s="86">
        <v>1</v>
      </c>
      <c r="K815" s="86">
        <v>0</v>
      </c>
      <c r="L815" s="86" t="s">
        <v>3291</v>
      </c>
      <c r="V815" s="86">
        <v>-0.2098214285714286</v>
      </c>
      <c r="AD815" s="86">
        <v>-3.5761589403973539E-2</v>
      </c>
      <c r="AE815" s="86">
        <v>-0.16014234875444841</v>
      </c>
      <c r="AF815" s="86">
        <v>-0.1168831168831168</v>
      </c>
      <c r="AK815" s="86">
        <v>-0.29370629370629359</v>
      </c>
      <c r="AM815" s="86">
        <v>-0.1235490633729117</v>
      </c>
      <c r="AQ815" s="86">
        <v>0.12295924936875199</v>
      </c>
      <c r="AS815" s="86">
        <v>-1.0072189005475289</v>
      </c>
      <c r="BF815" s="86">
        <v>2.8248587570621542E-2</v>
      </c>
      <c r="BG815" s="86">
        <v>1.785714285714279E-2</v>
      </c>
      <c r="BH815" s="86">
        <v>1.8893387314439899E-2</v>
      </c>
      <c r="BI815" s="86">
        <v>-2.5165562913907261E-2</v>
      </c>
    </row>
    <row r="816" spans="1:68" x14ac:dyDescent="0.25">
      <c r="A816" s="190">
        <v>561728</v>
      </c>
      <c r="B816" s="86" t="s">
        <v>408</v>
      </c>
      <c r="C816" s="86" t="s">
        <v>269</v>
      </c>
      <c r="D816" s="86" t="s">
        <v>2085</v>
      </c>
      <c r="E816" s="86" t="s">
        <v>1171</v>
      </c>
      <c r="F816" s="86" t="s">
        <v>3483</v>
      </c>
      <c r="G816" s="86" t="s">
        <v>110</v>
      </c>
      <c r="H816" s="86" t="s">
        <v>110</v>
      </c>
      <c r="I816" s="86" t="s">
        <v>1172</v>
      </c>
      <c r="J816" s="86">
        <v>1</v>
      </c>
      <c r="K816" s="86">
        <v>0</v>
      </c>
      <c r="L816" s="86" t="s">
        <v>3291</v>
      </c>
      <c r="V816" s="86">
        <v>8.0894836712273932E-2</v>
      </c>
      <c r="AD816" s="86">
        <v>-6.3256325632562397E-3</v>
      </c>
      <c r="AE816" s="86">
        <v>-4.9871328423107673E-2</v>
      </c>
      <c r="AF816" s="86">
        <v>-6.6173024650857629E-2</v>
      </c>
      <c r="AK816" s="86">
        <v>-6.6173024650857629E-2</v>
      </c>
      <c r="AM816" s="86">
        <v>5.2774099655555677E-2</v>
      </c>
      <c r="AQ816" s="86">
        <v>4.4651225831622447E-2</v>
      </c>
      <c r="AS816" s="86">
        <v>1.17524843024487</v>
      </c>
      <c r="BF816" s="86">
        <v>1.47833317934043E-3</v>
      </c>
      <c r="BG816" s="86">
        <v>8.6723867515452469E-3</v>
      </c>
      <c r="BH816" s="86">
        <v>2.7439860971372192E-3</v>
      </c>
      <c r="BI816" s="86">
        <v>7.479704460457981E-3</v>
      </c>
    </row>
    <row r="817" spans="1:61" x14ac:dyDescent="0.25">
      <c r="A817" s="190">
        <v>563090</v>
      </c>
      <c r="B817" s="86" t="s">
        <v>1065</v>
      </c>
      <c r="C817" s="86" t="s">
        <v>1066</v>
      </c>
      <c r="D817" s="86" t="s">
        <v>2000</v>
      </c>
      <c r="E817" s="86" t="s">
        <v>1220</v>
      </c>
      <c r="F817" s="86" t="s">
        <v>3484</v>
      </c>
      <c r="G817" s="86" t="s">
        <v>474</v>
      </c>
      <c r="H817" s="86" t="s">
        <v>367</v>
      </c>
      <c r="I817" s="86" t="s">
        <v>2001</v>
      </c>
      <c r="J817" s="86">
        <v>1</v>
      </c>
      <c r="K817" s="86">
        <v>0</v>
      </c>
      <c r="L817" s="86" t="s">
        <v>3291</v>
      </c>
      <c r="V817" s="86">
        <v>2.915745023124972E-3</v>
      </c>
      <c r="AD817" s="86">
        <v>-1.2059089538739839E-2</v>
      </c>
      <c r="AE817" s="86">
        <v>-4.8101750023907541E-2</v>
      </c>
      <c r="AF817" s="86">
        <v>-1.8112678875212659E-2</v>
      </c>
      <c r="AK817" s="86">
        <v>-5.9864205795161232E-2</v>
      </c>
      <c r="AM817" s="86">
        <v>1.822003489100332E-4</v>
      </c>
      <c r="AQ817" s="86">
        <v>3.7426445349250298E-2</v>
      </c>
      <c r="AS817" s="86">
        <v>-3.0891589741765539E-3</v>
      </c>
      <c r="BF817" s="86">
        <v>-7.9197994987468823E-3</v>
      </c>
      <c r="BG817" s="86">
        <v>-5.1535974130961781E-3</v>
      </c>
      <c r="BH817" s="86">
        <v>1.4321990858303661E-2</v>
      </c>
      <c r="BI817" s="86">
        <v>2.5035049068695692E-3</v>
      </c>
    </row>
    <row r="818" spans="1:61" x14ac:dyDescent="0.25">
      <c r="A818" s="190">
        <v>567869</v>
      </c>
      <c r="B818" s="86" t="s">
        <v>340</v>
      </c>
      <c r="C818" s="86" t="s">
        <v>477</v>
      </c>
      <c r="D818" s="86">
        <v>160</v>
      </c>
      <c r="E818" s="86" t="s">
        <v>1277</v>
      </c>
      <c r="F818" s="86" t="s">
        <v>3485</v>
      </c>
      <c r="G818" s="86" t="s">
        <v>474</v>
      </c>
      <c r="H818" s="86" t="s">
        <v>367</v>
      </c>
      <c r="I818" s="86" t="s">
        <v>1677</v>
      </c>
      <c r="J818" s="86">
        <v>1</v>
      </c>
      <c r="K818" s="86">
        <v>0</v>
      </c>
      <c r="L818" s="86" t="s">
        <v>3291</v>
      </c>
      <c r="V818" s="86">
        <v>-3.7616822429906487E-2</v>
      </c>
      <c r="AD818" s="86">
        <v>-3.1207903008531709E-2</v>
      </c>
      <c r="AE818" s="86">
        <v>-0.1456007494730267</v>
      </c>
      <c r="AF818" s="86">
        <v>-0.1025791755455948</v>
      </c>
      <c r="AK818" s="86">
        <v>-0.19582629142479241</v>
      </c>
      <c r="AM818" s="86">
        <v>9.3459405941571427E-2</v>
      </c>
      <c r="AQ818" s="86">
        <v>0.14784168887477139</v>
      </c>
      <c r="AS818" s="86">
        <v>0.63014424457807239</v>
      </c>
      <c r="BF818" s="86">
        <v>5.3087318928542349E-2</v>
      </c>
      <c r="BG818" s="86">
        <v>1.4677630062245541E-2</v>
      </c>
      <c r="BH818" s="86">
        <v>6.0587700696759228E-3</v>
      </c>
      <c r="BI818" s="86">
        <v>-1.40770852152966E-2</v>
      </c>
    </row>
    <row r="819" spans="1:61" x14ac:dyDescent="0.25">
      <c r="A819" s="190">
        <v>586220</v>
      </c>
      <c r="B819" s="86" t="s">
        <v>414</v>
      </c>
      <c r="C819" s="86" t="s">
        <v>415</v>
      </c>
      <c r="D819" s="86">
        <v>75</v>
      </c>
      <c r="E819" s="86" t="s">
        <v>1278</v>
      </c>
      <c r="F819" s="86" t="s">
        <v>3486</v>
      </c>
      <c r="G819" s="86" t="s">
        <v>113</v>
      </c>
      <c r="H819" s="86" t="s">
        <v>2670</v>
      </c>
      <c r="I819" s="86" t="s">
        <v>1622</v>
      </c>
      <c r="J819" s="86">
        <v>1</v>
      </c>
      <c r="K819" s="86">
        <v>0</v>
      </c>
      <c r="L819" s="86" t="s">
        <v>3291</v>
      </c>
      <c r="V819" s="86">
        <v>-0.10138698964641529</v>
      </c>
      <c r="AD819" s="86">
        <v>-5.0379771175848478E-2</v>
      </c>
      <c r="AE819" s="86">
        <v>-0.202010875141069</v>
      </c>
      <c r="AF819" s="86">
        <v>-9.3184336904322124E-2</v>
      </c>
      <c r="AK819" s="86">
        <v>-0.2816771333579608</v>
      </c>
      <c r="AM819" s="86">
        <v>1.863584049979905E-2</v>
      </c>
      <c r="AQ819" s="86">
        <v>0.19342079881596011</v>
      </c>
      <c r="AS819" s="86">
        <v>9.480895551887096E-2</v>
      </c>
      <c r="BF819" s="86">
        <v>7.9347826086956452E-2</v>
      </c>
      <c r="BG819" s="86">
        <v>1.389728096676723E-2</v>
      </c>
      <c r="BH819" s="86">
        <v>1.380611839491452E-2</v>
      </c>
      <c r="BI819" s="86">
        <v>-7.543842461056216E-3</v>
      </c>
    </row>
    <row r="820" spans="1:61" x14ac:dyDescent="0.25">
      <c r="A820" s="190">
        <v>594706</v>
      </c>
      <c r="B820" s="86" t="s">
        <v>1206</v>
      </c>
      <c r="C820" s="86" t="s">
        <v>1207</v>
      </c>
      <c r="E820" s="86" t="s">
        <v>1397</v>
      </c>
      <c r="F820" s="86" t="s">
        <v>3487</v>
      </c>
      <c r="G820" s="86" t="s">
        <v>180</v>
      </c>
      <c r="H820" s="86" t="s">
        <v>180</v>
      </c>
      <c r="I820" s="86" t="s">
        <v>1706</v>
      </c>
      <c r="J820" s="86">
        <v>1</v>
      </c>
      <c r="K820" s="86">
        <v>0</v>
      </c>
      <c r="L820" s="86" t="s">
        <v>3291</v>
      </c>
      <c r="V820" s="86">
        <v>-0.2251256281407035</v>
      </c>
      <c r="AD820" s="86">
        <v>-7.259073842302885E-2</v>
      </c>
      <c r="AE820" s="86">
        <v>-0.20104166666666659</v>
      </c>
      <c r="AF820" s="86">
        <v>-4.2553191489361743E-2</v>
      </c>
      <c r="AK820" s="86">
        <v>-0.2833655705996132</v>
      </c>
      <c r="AM820" s="86">
        <v>-0.13890372936421799</v>
      </c>
      <c r="AQ820" s="86">
        <v>0.13564902046153121</v>
      </c>
      <c r="AS820" s="86">
        <v>-1.026189098004777</v>
      </c>
      <c r="BF820" s="86">
        <v>3.6316472114137577E-2</v>
      </c>
      <c r="BG820" s="86">
        <v>-4.8811013767209088E-2</v>
      </c>
      <c r="BH820" s="86">
        <v>-2.236842105263159E-2</v>
      </c>
      <c r="BI820" s="86">
        <v>1.0767160161507359E-2</v>
      </c>
    </row>
    <row r="821" spans="1:61" x14ac:dyDescent="0.25">
      <c r="A821" s="190">
        <v>608092</v>
      </c>
      <c r="B821" s="86" t="s">
        <v>1406</v>
      </c>
      <c r="C821" s="86" t="s">
        <v>1407</v>
      </c>
      <c r="E821" s="86" t="s">
        <v>1408</v>
      </c>
      <c r="F821" s="86" t="s">
        <v>3488</v>
      </c>
      <c r="G821" s="86" t="s">
        <v>110</v>
      </c>
      <c r="H821" s="86" t="s">
        <v>110</v>
      </c>
      <c r="I821" s="86" t="s">
        <v>1678</v>
      </c>
      <c r="J821" s="86">
        <v>1</v>
      </c>
      <c r="K821" s="86">
        <v>0</v>
      </c>
      <c r="L821" s="86" t="s">
        <v>3291</v>
      </c>
      <c r="V821" s="86">
        <v>-8.0482897384306362E-3</v>
      </c>
      <c r="AD821" s="86">
        <v>-1.0141987829614611E-3</v>
      </c>
      <c r="AE821" s="86">
        <v>-4.6231155778894507E-2</v>
      </c>
      <c r="AF821" s="86">
        <v>-1.2987012987012891E-2</v>
      </c>
      <c r="AK821" s="86">
        <v>-5.1948051948051889E-2</v>
      </c>
      <c r="AM821" s="86">
        <v>1.4009179056649669E-2</v>
      </c>
      <c r="AQ821" s="86">
        <v>3.9874286047565627E-2</v>
      </c>
      <c r="AS821" s="86">
        <v>0.34386477671001608</v>
      </c>
      <c r="BF821" s="86">
        <v>-1.0141987829614949E-3</v>
      </c>
      <c r="BG821" s="86">
        <v>1.015228426395942E-2</v>
      </c>
      <c r="BH821" s="86">
        <v>9.0452261306532833E-3</v>
      </c>
      <c r="BI821" s="86">
        <v>1.394422310756971E-2</v>
      </c>
    </row>
    <row r="822" spans="1:61" x14ac:dyDescent="0.25">
      <c r="A822" s="190">
        <v>543044</v>
      </c>
      <c r="B822" s="86" t="s">
        <v>1409</v>
      </c>
      <c r="C822" s="86" t="s">
        <v>1410</v>
      </c>
      <c r="D822" s="86">
        <v>19</v>
      </c>
      <c r="E822" s="86" t="s">
        <v>1411</v>
      </c>
      <c r="F822" s="86" t="s">
        <v>3072</v>
      </c>
      <c r="G822" s="86" t="s">
        <v>111</v>
      </c>
      <c r="H822" s="86" t="s">
        <v>111</v>
      </c>
      <c r="J822" s="86">
        <v>1</v>
      </c>
      <c r="K822" s="86">
        <v>0</v>
      </c>
      <c r="L822" s="86" t="s">
        <v>3291</v>
      </c>
      <c r="V822" s="86">
        <v>5.4505210735036343E-2</v>
      </c>
      <c r="AD822" s="86">
        <v>-4.9299429164502834E-3</v>
      </c>
      <c r="AE822" s="86">
        <v>-2.5625220147939332E-2</v>
      </c>
      <c r="AF822" s="86">
        <v>-2.3845007451564408E-3</v>
      </c>
      <c r="AK822" s="86">
        <v>-2.5625220147939332E-2</v>
      </c>
      <c r="AM822" s="86">
        <v>6.6781819676372089E-2</v>
      </c>
      <c r="AQ822" s="86">
        <v>2.4307629142606649E-2</v>
      </c>
      <c r="AS822" s="86">
        <v>2.7351085002118158</v>
      </c>
      <c r="BF822" s="86">
        <v>5.5098828056672211E-3</v>
      </c>
      <c r="BG822" s="86">
        <v>1.826563451335028E-3</v>
      </c>
      <c r="BH822" s="86">
        <v>3.2991838860914062E-3</v>
      </c>
      <c r="BI822" s="86">
        <v>1.7307026652821911E-3</v>
      </c>
    </row>
    <row r="823" spans="1:61" x14ac:dyDescent="0.25">
      <c r="A823" s="190">
        <v>463932</v>
      </c>
      <c r="B823" s="86" t="s">
        <v>396</v>
      </c>
      <c r="C823" s="86" t="s">
        <v>1412</v>
      </c>
      <c r="D823" s="86">
        <v>118</v>
      </c>
      <c r="E823" s="86" t="s">
        <v>1413</v>
      </c>
      <c r="F823" s="86" t="s">
        <v>3489</v>
      </c>
      <c r="G823" s="86" t="s">
        <v>113</v>
      </c>
      <c r="H823" s="86" t="s">
        <v>2674</v>
      </c>
      <c r="I823" s="86" t="s">
        <v>1414</v>
      </c>
      <c r="J823" s="86">
        <v>1</v>
      </c>
      <c r="K823" s="86">
        <v>0</v>
      </c>
      <c r="L823" s="86" t="s">
        <v>3291</v>
      </c>
      <c r="V823" s="86">
        <v>-0.1194677466010992</v>
      </c>
      <c r="W823" s="86">
        <v>0.38279999999999997</v>
      </c>
      <c r="AD823" s="86">
        <v>-4.3504531722054422E-2</v>
      </c>
      <c r="AE823" s="86">
        <v>-0.194393662400975</v>
      </c>
      <c r="AF823" s="86">
        <v>-0.16474291710388239</v>
      </c>
      <c r="AG823" s="86">
        <v>-0.1209735146743021</v>
      </c>
      <c r="AK823" s="86">
        <v>-0.30640083945435459</v>
      </c>
      <c r="AM823" s="86">
        <v>0.17729494345944841</v>
      </c>
      <c r="AQ823" s="86">
        <v>0.19725011596753789</v>
      </c>
      <c r="AS823" s="86">
        <v>0.89732330955965156</v>
      </c>
      <c r="BF823" s="86">
        <v>3.8764783180026192E-2</v>
      </c>
      <c r="BG823" s="86">
        <v>1.9607843137255051E-2</v>
      </c>
      <c r="BH823" s="86">
        <v>-4.9627791563275903E-3</v>
      </c>
      <c r="BI823" s="86">
        <v>1.3715710723192E-2</v>
      </c>
    </row>
    <row r="824" spans="1:61" x14ac:dyDescent="0.25">
      <c r="A824" s="190">
        <v>619568</v>
      </c>
      <c r="B824" s="86" t="s">
        <v>1437</v>
      </c>
      <c r="C824" s="86" t="s">
        <v>1237</v>
      </c>
      <c r="D824" s="86">
        <v>30</v>
      </c>
      <c r="E824" s="86" t="s">
        <v>1438</v>
      </c>
      <c r="F824" s="86" t="s">
        <v>3490</v>
      </c>
      <c r="G824" s="86" t="s">
        <v>113</v>
      </c>
      <c r="H824" s="86" t="s">
        <v>2670</v>
      </c>
      <c r="I824" s="86" t="s">
        <v>1439</v>
      </c>
      <c r="J824" s="86">
        <v>1</v>
      </c>
      <c r="K824" s="86">
        <v>0</v>
      </c>
      <c r="L824" s="86" t="s">
        <v>3291</v>
      </c>
      <c r="V824" s="86">
        <v>-0.19022670025188931</v>
      </c>
      <c r="AD824" s="86">
        <v>-4.8031496062992077E-2</v>
      </c>
      <c r="AE824" s="86">
        <v>-0.23505263157894729</v>
      </c>
      <c r="AF824" s="86">
        <v>-2.6767126003767142E-2</v>
      </c>
      <c r="AK824" s="86">
        <v>-0.27956776048379101</v>
      </c>
      <c r="AM824" s="86">
        <v>-8.0153093577385204E-2</v>
      </c>
      <c r="AQ824" s="86">
        <v>0.17124017819854351</v>
      </c>
      <c r="AS824" s="86">
        <v>-0.46981328221078489</v>
      </c>
      <c r="BF824" s="86">
        <v>5.4249097922110412E-2</v>
      </c>
      <c r="BG824" s="86">
        <v>4.0835595420748223E-2</v>
      </c>
      <c r="BH824" s="86">
        <v>-6.4633178364894572E-3</v>
      </c>
      <c r="BI824" s="86">
        <v>-1.8603058662405862E-2</v>
      </c>
    </row>
    <row r="825" spans="1:61" x14ac:dyDescent="0.25">
      <c r="A825" s="190">
        <v>602460</v>
      </c>
      <c r="B825" s="86" t="s">
        <v>1437</v>
      </c>
      <c r="C825" s="86" t="s">
        <v>1237</v>
      </c>
      <c r="D825" s="86">
        <v>30</v>
      </c>
      <c r="E825" s="86" t="s">
        <v>1465</v>
      </c>
      <c r="F825" s="86" t="s">
        <v>3491</v>
      </c>
      <c r="G825" s="86" t="s">
        <v>110</v>
      </c>
      <c r="H825" s="86" t="s">
        <v>110</v>
      </c>
      <c r="I825" s="86" t="s">
        <v>1439</v>
      </c>
      <c r="J825" s="86">
        <v>1</v>
      </c>
      <c r="K825" s="86">
        <v>0</v>
      </c>
      <c r="L825" s="86" t="s">
        <v>3291</v>
      </c>
      <c r="V825" s="86">
        <v>-5.4947324932865027E-2</v>
      </c>
      <c r="AD825" s="86">
        <v>-1.086956521739132E-2</v>
      </c>
      <c r="AE825" s="86">
        <v>-4.8385411223743353E-2</v>
      </c>
      <c r="AF825" s="86">
        <v>-2.900150526843957E-2</v>
      </c>
      <c r="AK825" s="86">
        <v>-9.593577521324638E-2</v>
      </c>
      <c r="AM825" s="86">
        <v>-5.1756239244343472E-2</v>
      </c>
      <c r="AQ825" s="86">
        <v>4.2841625433794828E-2</v>
      </c>
      <c r="AS825" s="86">
        <v>-1.215034567566005</v>
      </c>
      <c r="BF825" s="86">
        <v>-1.3005464480874361E-2</v>
      </c>
      <c r="BG825" s="86">
        <v>2.436053593179111E-3</v>
      </c>
      <c r="BH825" s="86">
        <v>-2.6510548989284728E-3</v>
      </c>
      <c r="BI825" s="86">
        <v>9.7463727987594506E-3</v>
      </c>
    </row>
    <row r="826" spans="1:61" x14ac:dyDescent="0.25">
      <c r="A826" s="190">
        <v>642930</v>
      </c>
      <c r="B826" s="86" t="s">
        <v>350</v>
      </c>
      <c r="C826" s="86" t="s">
        <v>485</v>
      </c>
      <c r="D826" s="86">
        <v>50</v>
      </c>
      <c r="E826" s="86" t="s">
        <v>1479</v>
      </c>
      <c r="F826" s="86" t="s">
        <v>3285</v>
      </c>
      <c r="G826" s="86" t="s">
        <v>474</v>
      </c>
      <c r="H826" s="86" t="s">
        <v>367</v>
      </c>
      <c r="I826" s="86" t="s">
        <v>1679</v>
      </c>
      <c r="J826" s="86">
        <v>1</v>
      </c>
      <c r="K826" s="86">
        <v>0</v>
      </c>
      <c r="L826" s="86" t="s">
        <v>3291</v>
      </c>
      <c r="V826" s="86">
        <v>4.5818327330932503E-2</v>
      </c>
      <c r="AD826" s="86">
        <v>-9.2860611947547467E-2</v>
      </c>
      <c r="AE826" s="86">
        <v>-0.1108134654879899</v>
      </c>
      <c r="AK826" s="86">
        <v>-0.1660862577015805</v>
      </c>
      <c r="AM826" s="86">
        <v>-4.3677929352317291E-2</v>
      </c>
      <c r="AQ826" s="86">
        <v>9.0563167316746518E-2</v>
      </c>
      <c r="AS826" s="86">
        <v>-0.48558091819981758</v>
      </c>
      <c r="BF826" s="86">
        <v>-1.520948919074039E-2</v>
      </c>
      <c r="BG826" s="86">
        <v>-3.3317144244779162E-2</v>
      </c>
      <c r="BH826" s="86">
        <v>-3.5470257234726632E-2</v>
      </c>
      <c r="BI826" s="86">
        <v>-2.656526721533492E-2</v>
      </c>
    </row>
    <row r="827" spans="1:61" x14ac:dyDescent="0.25">
      <c r="A827" s="190">
        <v>614309</v>
      </c>
      <c r="B827" s="86" t="s">
        <v>434</v>
      </c>
      <c r="C827" s="86" t="s">
        <v>435</v>
      </c>
      <c r="D827" s="86">
        <v>100</v>
      </c>
      <c r="E827" s="86" t="s">
        <v>1549</v>
      </c>
      <c r="F827" s="86" t="s">
        <v>3341</v>
      </c>
      <c r="G827" s="86" t="s">
        <v>113</v>
      </c>
      <c r="H827" s="86" t="s">
        <v>2674</v>
      </c>
      <c r="J827" s="86">
        <v>1</v>
      </c>
      <c r="K827" s="86">
        <v>0</v>
      </c>
      <c r="L827" s="86" t="s">
        <v>3291</v>
      </c>
      <c r="V827" s="86">
        <v>-3.1187978451942319E-2</v>
      </c>
      <c r="AD827" s="86">
        <v>-4.1184041184041217E-2</v>
      </c>
      <c r="AE827" s="86">
        <v>-0.20916393930377861</v>
      </c>
      <c r="AF827" s="86">
        <v>-2.977644185609624E-2</v>
      </c>
      <c r="AK827" s="86">
        <v>-0.25098628592898742</v>
      </c>
      <c r="AM827" s="86">
        <v>0.1038704545135372</v>
      </c>
      <c r="AQ827" s="86">
        <v>0.18918195029948451</v>
      </c>
      <c r="AS827" s="86">
        <v>0.54747631981351452</v>
      </c>
      <c r="BF827" s="86">
        <v>5.8043117744610351E-2</v>
      </c>
      <c r="BG827" s="86">
        <v>5.6887331735202107E-2</v>
      </c>
      <c r="BH827" s="86">
        <v>1.090464974265015E-2</v>
      </c>
      <c r="BI827" s="86">
        <v>-2.7096996893337999E-2</v>
      </c>
    </row>
    <row r="828" spans="1:61" x14ac:dyDescent="0.25">
      <c r="A828" s="190">
        <v>615987</v>
      </c>
      <c r="B828" s="86" t="s">
        <v>434</v>
      </c>
      <c r="C828" s="86" t="s">
        <v>435</v>
      </c>
      <c r="D828" s="86">
        <v>100</v>
      </c>
      <c r="E828" s="86" t="s">
        <v>1550</v>
      </c>
      <c r="F828" s="86" t="s">
        <v>3492</v>
      </c>
      <c r="G828" s="86" t="s">
        <v>113</v>
      </c>
      <c r="H828" s="86" t="s">
        <v>1551</v>
      </c>
      <c r="J828" s="86">
        <v>1</v>
      </c>
      <c r="K828" s="86">
        <v>0</v>
      </c>
      <c r="L828" s="86" t="s">
        <v>3291</v>
      </c>
      <c r="V828" s="86">
        <v>-0.27097176079734209</v>
      </c>
      <c r="AD828" s="86">
        <v>-0.13379346960445981</v>
      </c>
      <c r="AE828" s="86">
        <v>-0.27006257547480511</v>
      </c>
      <c r="AF828" s="86">
        <v>-5.8662495111458691E-2</v>
      </c>
      <c r="AK828" s="86">
        <v>-0.36194759483770039</v>
      </c>
      <c r="AM828" s="86">
        <v>-0.209227008433027</v>
      </c>
      <c r="AQ828" s="86">
        <v>0.2153573341942901</v>
      </c>
      <c r="AS828" s="86">
        <v>-0.97291706272901324</v>
      </c>
      <c r="BF828" s="86">
        <v>7.2913699800626564E-2</v>
      </c>
      <c r="BG828" s="86">
        <v>-5.1765330501725382E-2</v>
      </c>
      <c r="BH828" s="86">
        <v>-1.4697648376259861E-2</v>
      </c>
      <c r="BI828" s="86">
        <v>-2.4577354737888909E-2</v>
      </c>
    </row>
    <row r="829" spans="1:61" x14ac:dyDescent="0.25">
      <c r="A829" s="190">
        <v>660033</v>
      </c>
      <c r="B829" s="86" t="s">
        <v>1437</v>
      </c>
      <c r="C829" s="86" t="s">
        <v>1237</v>
      </c>
      <c r="D829" s="86">
        <v>30</v>
      </c>
      <c r="E829" s="86" t="s">
        <v>1552</v>
      </c>
      <c r="F829" s="86" t="s">
        <v>3493</v>
      </c>
      <c r="G829" s="86" t="s">
        <v>113</v>
      </c>
      <c r="H829" s="86" t="s">
        <v>91</v>
      </c>
      <c r="J829" s="86">
        <v>1</v>
      </c>
      <c r="K829" s="86">
        <v>0</v>
      </c>
      <c r="L829" s="86" t="s">
        <v>3291</v>
      </c>
      <c r="AD829" s="86">
        <v>-4.195804195804189E-2</v>
      </c>
      <c r="AE829" s="86">
        <v>-0.18946395563770799</v>
      </c>
      <c r="AK829" s="86">
        <v>-0.18946395563770799</v>
      </c>
      <c r="AM829" s="86">
        <v>-1.991225009133557E-2</v>
      </c>
      <c r="AQ829" s="86">
        <v>0.1468987925865817</v>
      </c>
      <c r="AS829" s="86">
        <v>-0.13757816741656351</v>
      </c>
      <c r="BF829" s="86">
        <v>5.951115834218923E-2</v>
      </c>
      <c r="BG829" s="86">
        <v>-7.0210631895687436E-3</v>
      </c>
      <c r="BH829" s="86">
        <v>-9.0909090909091494E-3</v>
      </c>
      <c r="BI829" s="86">
        <v>6.1162079510703737E-3</v>
      </c>
    </row>
    <row r="830" spans="1:61" x14ac:dyDescent="0.25">
      <c r="A830" s="190">
        <v>660572</v>
      </c>
      <c r="B830" s="86" t="s">
        <v>1553</v>
      </c>
      <c r="C830" s="86" t="s">
        <v>1554</v>
      </c>
      <c r="E830" s="86" t="s">
        <v>1555</v>
      </c>
      <c r="F830" s="86" t="s">
        <v>3219</v>
      </c>
      <c r="G830" s="86" t="s">
        <v>111</v>
      </c>
      <c r="H830" s="86" t="s">
        <v>111</v>
      </c>
      <c r="I830" s="86" t="s">
        <v>1984</v>
      </c>
      <c r="J830" s="86">
        <v>1</v>
      </c>
      <c r="K830" s="86">
        <v>0</v>
      </c>
      <c r="L830" s="86" t="s">
        <v>3291</v>
      </c>
      <c r="AD830" s="86">
        <v>-2.9126213592232941E-2</v>
      </c>
      <c r="AE830" s="86">
        <v>-1.2014787430684031E-2</v>
      </c>
      <c r="AK830" s="86">
        <v>-2.9126213592232941E-2</v>
      </c>
      <c r="AM830" s="86">
        <v>0.10072681719110441</v>
      </c>
      <c r="AQ830" s="86">
        <v>4.2229465097859707E-2</v>
      </c>
      <c r="AS830" s="86">
        <v>2.3781736370551898</v>
      </c>
      <c r="BF830" s="86">
        <v>1.1080332409972421E-2</v>
      </c>
      <c r="BG830" s="86">
        <v>2.92237442922374E-2</v>
      </c>
      <c r="BH830" s="86">
        <v>-6.2111801242235032E-3</v>
      </c>
      <c r="BI830" s="86">
        <v>-1.6071428571428629E-2</v>
      </c>
    </row>
    <row r="831" spans="1:61" x14ac:dyDescent="0.25">
      <c r="A831" s="190">
        <v>672979</v>
      </c>
      <c r="B831" s="86" t="s">
        <v>1548</v>
      </c>
      <c r="C831" s="86" t="s">
        <v>1472</v>
      </c>
      <c r="D831" s="86">
        <v>55</v>
      </c>
      <c r="E831" s="86" t="s">
        <v>1556</v>
      </c>
      <c r="F831" s="86" t="s">
        <v>3494</v>
      </c>
      <c r="G831" s="86" t="s">
        <v>180</v>
      </c>
      <c r="H831" s="86" t="s">
        <v>180</v>
      </c>
      <c r="I831" s="86" t="s">
        <v>1943</v>
      </c>
      <c r="J831" s="86">
        <v>1</v>
      </c>
      <c r="K831" s="86">
        <v>0</v>
      </c>
      <c r="L831" s="86" t="s">
        <v>3291</v>
      </c>
      <c r="AD831" s="86">
        <v>-9.9154135338345911E-2</v>
      </c>
      <c r="AE831" s="86">
        <v>-0.13082421841357331</v>
      </c>
      <c r="AK831" s="86">
        <v>-0.13082421841357331</v>
      </c>
      <c r="AM831" s="86">
        <v>0.1585938742625235</v>
      </c>
      <c r="AQ831" s="86">
        <v>0.18906698427554311</v>
      </c>
      <c r="AS831" s="86">
        <v>0.83724854596185461</v>
      </c>
      <c r="BF831" s="86">
        <v>7.1648163962425127E-2</v>
      </c>
      <c r="BG831" s="86">
        <v>-3.5301617658777602E-2</v>
      </c>
      <c r="BH831" s="86">
        <v>-3.138939368907967E-2</v>
      </c>
      <c r="BI831" s="86">
        <v>2.1405423844448102E-2</v>
      </c>
    </row>
    <row r="832" spans="1:61" x14ac:dyDescent="0.25">
      <c r="A832" s="190">
        <v>551573</v>
      </c>
      <c r="B832" s="86" t="s">
        <v>1817</v>
      </c>
      <c r="E832" s="86" t="s">
        <v>1818</v>
      </c>
      <c r="F832" s="86" t="s">
        <v>3095</v>
      </c>
      <c r="G832" s="86" t="s">
        <v>110</v>
      </c>
      <c r="H832" s="86" t="s">
        <v>1819</v>
      </c>
      <c r="J832" s="86">
        <v>1</v>
      </c>
      <c r="K832" s="86">
        <v>0</v>
      </c>
      <c r="L832" s="86" t="s">
        <v>3291</v>
      </c>
      <c r="AD832" s="86">
        <v>-1.2171002586338401E-3</v>
      </c>
      <c r="AE832" s="86">
        <v>-1.941590486206583E-3</v>
      </c>
      <c r="AK832" s="86">
        <v>-2.1279829761362938E-3</v>
      </c>
      <c r="AM832" s="86">
        <v>0.14381720306657081</v>
      </c>
      <c r="AQ832" s="86">
        <v>2.6415462014918161E-2</v>
      </c>
      <c r="AS832" s="86">
        <v>5.4331582918021963</v>
      </c>
      <c r="BF832" s="86">
        <v>-1.6723679209426081E-3</v>
      </c>
      <c r="BG832" s="86">
        <v>1.6751694205436869E-3</v>
      </c>
      <c r="BH832" s="86">
        <v>1.717977955150141E-2</v>
      </c>
      <c r="BI832" s="86">
        <v>2.354084149166713E-2</v>
      </c>
    </row>
    <row r="833" spans="1:69" x14ac:dyDescent="0.25">
      <c r="A833" s="190">
        <v>272694</v>
      </c>
      <c r="B833" s="86" t="s">
        <v>1409</v>
      </c>
      <c r="C833" s="86" t="s">
        <v>1410</v>
      </c>
      <c r="D833" s="86">
        <v>19</v>
      </c>
      <c r="E833" s="86" t="s">
        <v>1976</v>
      </c>
      <c r="F833" s="86" t="s">
        <v>3495</v>
      </c>
      <c r="G833" s="86" t="s">
        <v>420</v>
      </c>
      <c r="H833" s="86" t="s">
        <v>1977</v>
      </c>
      <c r="I833" s="86" t="s">
        <v>1978</v>
      </c>
      <c r="J833" s="86">
        <v>1</v>
      </c>
      <c r="K833" s="86">
        <v>0</v>
      </c>
      <c r="L833" s="86" t="s">
        <v>2848</v>
      </c>
      <c r="M833" s="86">
        <v>1.6265083027575011E-2</v>
      </c>
      <c r="N833" s="86">
        <v>1.361955783596169E-2</v>
      </c>
      <c r="O833" s="86">
        <v>4.1760372237301217E-2</v>
      </c>
      <c r="P833" s="86">
        <v>-3.1331122007499317E-2</v>
      </c>
      <c r="Q833" s="86">
        <v>-7.1181635898499573E-2</v>
      </c>
      <c r="R833" s="86">
        <v>-0.14751237466683589</v>
      </c>
      <c r="S833" s="86">
        <v>-1.9237789296926211E-2</v>
      </c>
      <c r="T833" s="86">
        <v>-3.1331122007499317E-2</v>
      </c>
      <c r="U833" s="86">
        <v>-5.8488068162530937E-2</v>
      </c>
      <c r="V833" s="86">
        <v>-1.682074558622304E-2</v>
      </c>
      <c r="W833" s="86">
        <v>0.15647072445868249</v>
      </c>
      <c r="X833" s="86">
        <v>0.61537502338050998</v>
      </c>
      <c r="Y833" s="86">
        <v>0.47920317255372141</v>
      </c>
      <c r="Z833" s="86">
        <v>-9.2180174146014648E-2</v>
      </c>
      <c r="AC833" s="86">
        <v>-0.14698974836905879</v>
      </c>
      <c r="AD833" s="86">
        <v>-0.17340771734077179</v>
      </c>
      <c r="AE833" s="86">
        <v>-0.2269339075699851</v>
      </c>
      <c r="AF833" s="86">
        <v>-7.9837387264279941E-2</v>
      </c>
      <c r="AG833" s="86">
        <v>-0.1007897934386391</v>
      </c>
      <c r="AH833" s="86">
        <v>-4.0364495443807012E-2</v>
      </c>
      <c r="AI833" s="86">
        <v>-0.25806939300022669</v>
      </c>
      <c r="AJ833" s="86">
        <v>-4.9076097754818089E-2</v>
      </c>
      <c r="AK833" s="86">
        <v>-0.29081047574771429</v>
      </c>
      <c r="AL833" s="86">
        <v>5.4115440542357167E-2</v>
      </c>
      <c r="AM833" s="86">
        <v>0.1377428607261264</v>
      </c>
      <c r="AN833" s="86">
        <v>-0.1074629808038282</v>
      </c>
      <c r="AP833" s="86">
        <v>0.29997761654881538</v>
      </c>
      <c r="AQ833" s="86">
        <v>0.18010420037638791</v>
      </c>
      <c r="AR833" s="86">
        <v>0.17940546555801851</v>
      </c>
      <c r="AS833" s="86">
        <v>0.76314180263678932</v>
      </c>
      <c r="AT833" s="86">
        <v>-8.0040380732621874E-2</v>
      </c>
      <c r="AU833" s="86">
        <v>1.4500705439723931E-3</v>
      </c>
      <c r="AV833" s="86">
        <v>2.7762698720434239E-2</v>
      </c>
      <c r="AW833" s="86">
        <v>1.361955783596169E-2</v>
      </c>
      <c r="BF833" s="86">
        <v>9.5251026850877496E-2</v>
      </c>
      <c r="BG833" s="86">
        <v>-5.0333178366651299E-2</v>
      </c>
      <c r="BH833" s="86">
        <v>2.3530563623902712E-2</v>
      </c>
      <c r="BI833" s="86">
        <v>-4.0526752120400467E-2</v>
      </c>
      <c r="BJ833" s="86">
        <v>-3.3631318334385707E-2</v>
      </c>
      <c r="BK833" s="86">
        <v>2.7511262423054239E-2</v>
      </c>
      <c r="BL833" s="86">
        <v>6.9781451855818633E-2</v>
      </c>
      <c r="BM833" s="86">
        <v>-7.8306845200850961E-2</v>
      </c>
      <c r="BN833" s="86">
        <v>-3.4609351533558153E-2</v>
      </c>
      <c r="BO833" s="86">
        <v>-1.787319366659745E-2</v>
      </c>
      <c r="BP833" s="86">
        <v>2.119046780949696E-2</v>
      </c>
      <c r="BQ833" s="86">
        <v>-3.0141967969788071E-2</v>
      </c>
    </row>
    <row r="834" spans="1:69" x14ac:dyDescent="0.25">
      <c r="A834" s="190">
        <v>733549</v>
      </c>
      <c r="B834" s="86" t="s">
        <v>1510</v>
      </c>
      <c r="C834" s="86" t="s">
        <v>1896</v>
      </c>
      <c r="D834" s="86">
        <v>9</v>
      </c>
      <c r="E834" s="86" t="s">
        <v>2056</v>
      </c>
      <c r="F834" s="86" t="s">
        <v>3496</v>
      </c>
      <c r="G834" s="86" t="s">
        <v>110</v>
      </c>
      <c r="H834" s="86" t="s">
        <v>1681</v>
      </c>
      <c r="I834" s="86" t="s">
        <v>1897</v>
      </c>
      <c r="J834" s="86">
        <v>1</v>
      </c>
      <c r="K834" s="86">
        <v>0</v>
      </c>
      <c r="L834" s="86" t="s">
        <v>3291</v>
      </c>
      <c r="AD834" s="86">
        <v>0</v>
      </c>
      <c r="AK834" s="86">
        <v>0</v>
      </c>
      <c r="AM834" s="86">
        <v>0.10296212205044</v>
      </c>
      <c r="AQ834" s="86">
        <v>1.6598268062414979E-2</v>
      </c>
      <c r="AS834" s="86">
        <v>6.1852420430828099</v>
      </c>
      <c r="BF834" s="86">
        <v>0</v>
      </c>
      <c r="BG834" s="86">
        <v>9.9009900990099098E-4</v>
      </c>
      <c r="BH834" s="86">
        <v>6.9238377843721111E-3</v>
      </c>
      <c r="BI834" s="86">
        <v>1.277013752455791E-2</v>
      </c>
    </row>
    <row r="835" spans="1:69" x14ac:dyDescent="0.25">
      <c r="A835" s="190">
        <v>653363</v>
      </c>
      <c r="B835" s="86" t="s">
        <v>400</v>
      </c>
      <c r="C835" s="86" t="s">
        <v>1018</v>
      </c>
      <c r="D835" s="86">
        <v>280</v>
      </c>
      <c r="E835" s="86" t="s">
        <v>2057</v>
      </c>
      <c r="F835" s="86" t="s">
        <v>3497</v>
      </c>
      <c r="G835" s="86" t="s">
        <v>113</v>
      </c>
      <c r="H835" s="86" t="s">
        <v>2674</v>
      </c>
      <c r="J835" s="86">
        <v>1</v>
      </c>
      <c r="K835" s="86">
        <v>0</v>
      </c>
      <c r="L835" s="86" t="s">
        <v>3291</v>
      </c>
      <c r="AD835" s="86">
        <v>-3.8475499092558978E-2</v>
      </c>
      <c r="AE835" s="86">
        <v>-0.17286949761927889</v>
      </c>
      <c r="AK835" s="86">
        <v>-0.17286949761927889</v>
      </c>
      <c r="AM835" s="86">
        <v>6.9740665542217251E-2</v>
      </c>
      <c r="AQ835" s="86">
        <v>0.18371463053809711</v>
      </c>
      <c r="AS835" s="86">
        <v>0.37799302510849631</v>
      </c>
      <c r="BF835" s="86">
        <v>6.6221142162818936E-2</v>
      </c>
      <c r="BG835" s="86">
        <v>3.8366571699905087E-2</v>
      </c>
      <c r="BH835" s="86">
        <v>-3.018108651911322E-3</v>
      </c>
      <c r="BI835" s="86">
        <v>-1.6053573066691199E-2</v>
      </c>
    </row>
    <row r="836" spans="1:69" x14ac:dyDescent="0.25">
      <c r="A836" s="190">
        <v>713815</v>
      </c>
      <c r="B836" s="86" t="s">
        <v>1421</v>
      </c>
      <c r="C836" s="86" t="s">
        <v>1029</v>
      </c>
      <c r="D836" s="86">
        <v>120</v>
      </c>
      <c r="E836" s="86" t="s">
        <v>2058</v>
      </c>
      <c r="F836" s="86" t="s">
        <v>3416</v>
      </c>
      <c r="G836" s="86" t="s">
        <v>1480</v>
      </c>
      <c r="H836" s="86" t="s">
        <v>110</v>
      </c>
      <c r="J836" s="86">
        <v>1</v>
      </c>
      <c r="K836" s="86">
        <v>0</v>
      </c>
      <c r="L836" s="86" t="s">
        <v>3291</v>
      </c>
      <c r="AD836" s="86">
        <v>-4.7426841574167551E-2</v>
      </c>
      <c r="AE836" s="86">
        <v>-6.6866267465069809E-2</v>
      </c>
      <c r="AK836" s="86">
        <v>-6.6866267465069809E-2</v>
      </c>
      <c r="AM836" s="86">
        <v>-3.5504715153921063E-2</v>
      </c>
      <c r="AQ836" s="86">
        <v>0.12067922222805651</v>
      </c>
      <c r="AS836" s="86">
        <v>-0.29667519463039421</v>
      </c>
      <c r="BF836" s="86">
        <v>2.7397260273972709E-2</v>
      </c>
      <c r="BG836" s="86">
        <v>-4.1025641025641546E-3</v>
      </c>
      <c r="BH836" s="86">
        <v>1.2358393408856919E-2</v>
      </c>
      <c r="BI836" s="86">
        <v>6.1037639877925542E-3</v>
      </c>
    </row>
    <row r="837" spans="1:69" x14ac:dyDescent="0.25">
      <c r="A837" s="147" t="s">
        <v>1240</v>
      </c>
      <c r="B837" s="86" t="s">
        <v>2648</v>
      </c>
      <c r="C837" s="86" t="s">
        <v>1241</v>
      </c>
      <c r="E837" s="86" t="s">
        <v>106</v>
      </c>
      <c r="F837" s="86" t="s">
        <v>3264</v>
      </c>
      <c r="G837" s="86" t="s">
        <v>515</v>
      </c>
      <c r="H837" s="86" t="s">
        <v>515</v>
      </c>
      <c r="I837" s="86" t="s">
        <v>1242</v>
      </c>
      <c r="J837" s="86">
        <v>2</v>
      </c>
      <c r="K837" s="86">
        <v>0</v>
      </c>
      <c r="L837" s="86" t="s">
        <v>3498</v>
      </c>
      <c r="U837" s="86">
        <v>0.145276050266649</v>
      </c>
      <c r="V837" s="86">
        <v>3.923438051380912E-2</v>
      </c>
      <c r="AC837" s="86">
        <v>-5.6458929308299037E-2</v>
      </c>
      <c r="AD837" s="86">
        <v>-2.138274415136994E-2</v>
      </c>
      <c r="AE837" s="86">
        <v>-8.2294150091321072E-2</v>
      </c>
      <c r="AF837" s="86">
        <v>-2.9490609228154309E-2</v>
      </c>
      <c r="AK837" s="86">
        <v>-9.7049942664440017E-2</v>
      </c>
      <c r="AL837" s="86">
        <v>0.12726935208846729</v>
      </c>
      <c r="AM837" s="86">
        <v>0.15489239453334541</v>
      </c>
      <c r="AP837" s="86">
        <v>0.13862611517956039</v>
      </c>
      <c r="AQ837" s="86">
        <v>9.4039549025455957E-2</v>
      </c>
      <c r="AR837" s="86">
        <v>0.91592796447892078</v>
      </c>
      <c r="AS837" s="86">
        <v>1.643931511231145</v>
      </c>
      <c r="AT837" s="86">
        <v>-3.1598793698879753E-2</v>
      </c>
      <c r="AU837" s="86">
        <v>1.3621461105969729E-2</v>
      </c>
      <c r="BF837" s="86">
        <v>2.9803476238942309E-2</v>
      </c>
      <c r="BG837" s="86">
        <v>1.569460021224223E-2</v>
      </c>
      <c r="BH837" s="86">
        <v>1.046647952991631E-2</v>
      </c>
      <c r="BI837" s="86">
        <v>6.4734146056697472E-3</v>
      </c>
      <c r="BJ837" s="86">
        <v>-2.174958763808799E-3</v>
      </c>
      <c r="BK837" s="86">
        <v>3.2728178757666093E-2</v>
      </c>
      <c r="BL837" s="86">
        <v>1.9676354105932829E-2</v>
      </c>
      <c r="BM837" s="86">
        <v>-1.476420524901967E-2</v>
      </c>
      <c r="BN837" s="86">
        <v>4.2956349169775981E-4</v>
      </c>
      <c r="BO837" s="86">
        <v>-1.222999019068483E-2</v>
      </c>
      <c r="BP837" s="86">
        <v>3.6860279617348952E-2</v>
      </c>
      <c r="BQ837" s="86">
        <v>-9.7138969833414635E-3</v>
      </c>
    </row>
    <row r="838" spans="1:69" x14ac:dyDescent="0.25">
      <c r="A838" s="147" t="s">
        <v>1243</v>
      </c>
      <c r="B838" s="86" t="s">
        <v>2648</v>
      </c>
      <c r="C838" s="86" t="s">
        <v>1241</v>
      </c>
      <c r="E838" s="86" t="s">
        <v>107</v>
      </c>
      <c r="F838" s="86" t="s">
        <v>3264</v>
      </c>
      <c r="G838" s="86" t="s">
        <v>515</v>
      </c>
      <c r="H838" s="86" t="s">
        <v>515</v>
      </c>
      <c r="I838" s="86" t="s">
        <v>1242</v>
      </c>
      <c r="J838" s="86">
        <v>2</v>
      </c>
      <c r="K838" s="86">
        <v>0</v>
      </c>
      <c r="L838" s="86" t="s">
        <v>3498</v>
      </c>
      <c r="U838" s="86">
        <v>0.13428004855906811</v>
      </c>
      <c r="V838" s="86">
        <v>2.843955654741559E-2</v>
      </c>
      <c r="AC838" s="86">
        <v>-3.9215731368852119E-2</v>
      </c>
      <c r="AD838" s="86">
        <v>-1.7112796524914389E-2</v>
      </c>
      <c r="AE838" s="86">
        <v>-5.5784810322881982E-2</v>
      </c>
      <c r="AF838" s="86">
        <v>-4.7307388798623382E-2</v>
      </c>
      <c r="AK838" s="86">
        <v>-8.3020487518110073E-2</v>
      </c>
      <c r="AL838" s="86">
        <v>7.8833270775296782E-2</v>
      </c>
      <c r="AM838" s="86">
        <v>0.13048903555099239</v>
      </c>
      <c r="AP838" s="86">
        <v>9.5775293974331988E-2</v>
      </c>
      <c r="AQ838" s="86">
        <v>7.4180689766171856E-2</v>
      </c>
      <c r="AR838" s="86">
        <v>0.81999700473811421</v>
      </c>
      <c r="AS838" s="86">
        <v>1.755055383994697</v>
      </c>
      <c r="AT838" s="86">
        <v>-2.150923136644611E-2</v>
      </c>
      <c r="AU838" s="86">
        <v>4.7321757863096892E-3</v>
      </c>
      <c r="BF838" s="86">
        <v>2.0695840762457781E-2</v>
      </c>
      <c r="BG838" s="86">
        <v>1.6695130002644779E-2</v>
      </c>
      <c r="BH838" s="86">
        <v>1.2412330446732961E-2</v>
      </c>
      <c r="BI838" s="86">
        <v>6.3356428482119753E-3</v>
      </c>
      <c r="BJ838" s="86">
        <v>5.4812754434834243E-3</v>
      </c>
      <c r="BK838" s="86">
        <v>3.0410007327324799E-2</v>
      </c>
      <c r="BL838" s="86">
        <v>1.0909811301534679E-2</v>
      </c>
      <c r="BM838" s="86">
        <v>-1.4493215422041289E-2</v>
      </c>
      <c r="BN838" s="86">
        <v>1.502736365140755E-3</v>
      </c>
      <c r="BO838" s="86">
        <v>-7.9819704080024145E-3</v>
      </c>
      <c r="BP838" s="86">
        <v>3.122473851339946E-2</v>
      </c>
      <c r="BQ838" s="86">
        <v>-7.7039045931944772E-3</v>
      </c>
    </row>
    <row r="839" spans="1:69" x14ac:dyDescent="0.25">
      <c r="A839" s="147" t="s">
        <v>1244</v>
      </c>
      <c r="B839" s="86" t="s">
        <v>2648</v>
      </c>
      <c r="C839" s="86" t="s">
        <v>1241</v>
      </c>
      <c r="E839" s="86" t="s">
        <v>108</v>
      </c>
      <c r="F839" s="86" t="s">
        <v>3264</v>
      </c>
      <c r="G839" s="86" t="s">
        <v>515</v>
      </c>
      <c r="H839" s="86" t="s">
        <v>515</v>
      </c>
      <c r="I839" s="86" t="s">
        <v>1242</v>
      </c>
      <c r="J839" s="86">
        <v>2</v>
      </c>
      <c r="K839" s="86">
        <v>0</v>
      </c>
      <c r="L839" s="86" t="s">
        <v>3498</v>
      </c>
      <c r="U839" s="86">
        <v>0.13008279314375781</v>
      </c>
      <c r="V839" s="86">
        <v>4.1335882900357612E-2</v>
      </c>
      <c r="AC839" s="86">
        <v>-3.0597013701369601E-2</v>
      </c>
      <c r="AD839" s="86">
        <v>-1.3547535243819891E-2</v>
      </c>
      <c r="AE839" s="86">
        <v>-3.9434915940134638E-2</v>
      </c>
      <c r="AF839" s="86">
        <v>-3.8572683999670759E-2</v>
      </c>
      <c r="AK839" s="86">
        <v>-4.6296012053727707E-2</v>
      </c>
      <c r="AL839" s="86">
        <v>7.6495915046741247E-2</v>
      </c>
      <c r="AM839" s="86">
        <v>0.1127818778970313</v>
      </c>
      <c r="AP839" s="86">
        <v>7.6175243632068262E-2</v>
      </c>
      <c r="AQ839" s="86">
        <v>5.3954229595877409E-2</v>
      </c>
      <c r="AR839" s="86">
        <v>1.0003000295785229</v>
      </c>
      <c r="AS839" s="86">
        <v>2.0848052534734718</v>
      </c>
      <c r="AT839" s="86">
        <v>-8.4893346695128491E-3</v>
      </c>
      <c r="AU839" s="86">
        <v>9.9214662481816873E-4</v>
      </c>
      <c r="BF839" s="86">
        <v>1.623597008193212E-2</v>
      </c>
      <c r="BG839" s="86">
        <v>1.379322867224886E-2</v>
      </c>
      <c r="BH839" s="86">
        <v>1.281035927660956E-2</v>
      </c>
      <c r="BI839" s="86">
        <v>8.7184791880858814E-3</v>
      </c>
      <c r="BJ839" s="86">
        <v>7.0245723902948587E-3</v>
      </c>
      <c r="BK839" s="86">
        <v>2.870352118800468E-2</v>
      </c>
      <c r="BL839" s="86">
        <v>1.2626684288686629E-2</v>
      </c>
      <c r="BM839" s="86">
        <v>-8.9627706516959282E-3</v>
      </c>
      <c r="BN839" s="86">
        <v>1.578763307394482E-3</v>
      </c>
      <c r="BO839" s="86">
        <v>-1.8375832726807979E-3</v>
      </c>
      <c r="BP839" s="86">
        <v>2.4699704695308581E-2</v>
      </c>
      <c r="BQ839" s="86">
        <v>-6.9905431504170279E-3</v>
      </c>
    </row>
    <row r="840" spans="1:69" x14ac:dyDescent="0.25">
      <c r="A840" s="147" t="s">
        <v>1470</v>
      </c>
      <c r="B840" s="86" t="s">
        <v>1053</v>
      </c>
      <c r="C840" s="86" t="s">
        <v>1241</v>
      </c>
      <c r="E840" s="86" t="s">
        <v>107</v>
      </c>
      <c r="F840" s="86" t="s">
        <v>3499</v>
      </c>
      <c r="G840" s="86" t="s">
        <v>515</v>
      </c>
      <c r="H840" s="86" t="s">
        <v>515</v>
      </c>
      <c r="I840" s="86" t="s">
        <v>1242</v>
      </c>
      <c r="J840" s="86">
        <v>2</v>
      </c>
      <c r="K840" s="86">
        <v>0</v>
      </c>
      <c r="L840" s="86" t="s">
        <v>3500</v>
      </c>
      <c r="W840" s="86">
        <v>0.2726116177067377</v>
      </c>
      <c r="AF840" s="86">
        <v>-2.3911536749214281E-2</v>
      </c>
      <c r="AG840" s="86">
        <v>-2.3427951213210989E-2</v>
      </c>
      <c r="AK840" s="86">
        <v>-3.2301793633349403E-2</v>
      </c>
      <c r="AM840" s="86">
        <v>0.27783145191025183</v>
      </c>
      <c r="AQ840" s="86">
        <v>7.8713528146295703E-2</v>
      </c>
      <c r="AS840" s="86">
        <v>3.5258695913871381</v>
      </c>
    </row>
    <row r="841" spans="1:69" x14ac:dyDescent="0.25">
      <c r="A841" s="147" t="s">
        <v>1471</v>
      </c>
      <c r="B841" s="86" t="s">
        <v>1053</v>
      </c>
      <c r="C841" s="86" t="s">
        <v>1241</v>
      </c>
      <c r="E841" s="86" t="s">
        <v>106</v>
      </c>
      <c r="F841" s="86" t="s">
        <v>3499</v>
      </c>
      <c r="G841" s="86" t="s">
        <v>515</v>
      </c>
      <c r="H841" s="86" t="s">
        <v>515</v>
      </c>
      <c r="I841" s="86" t="s">
        <v>1242</v>
      </c>
      <c r="J841" s="86">
        <v>2</v>
      </c>
      <c r="K841" s="86">
        <v>0</v>
      </c>
      <c r="L841" s="86" t="s">
        <v>3500</v>
      </c>
      <c r="W841" s="86">
        <v>0.32319774220101127</v>
      </c>
      <c r="AF841" s="86">
        <v>-1.793962543940792E-2</v>
      </c>
      <c r="AG841" s="86">
        <v>-3.120564166305486E-2</v>
      </c>
      <c r="AK841" s="86">
        <v>-3.120564166305486E-2</v>
      </c>
      <c r="AM841" s="86">
        <v>0.35793273565618172</v>
      </c>
      <c r="AQ841" s="86">
        <v>0.10089654428281759</v>
      </c>
      <c r="AS841" s="86">
        <v>3.5445705460960331</v>
      </c>
    </row>
    <row r="842" spans="1:69" x14ac:dyDescent="0.25">
      <c r="A842" s="190">
        <v>455188</v>
      </c>
      <c r="B842" s="86" t="s">
        <v>408</v>
      </c>
      <c r="C842" s="86" t="s">
        <v>269</v>
      </c>
      <c r="D842" s="86" t="s">
        <v>2085</v>
      </c>
      <c r="E842" s="86" t="s">
        <v>1245</v>
      </c>
      <c r="F842" s="86" t="s">
        <v>2889</v>
      </c>
      <c r="G842" s="86" t="s">
        <v>1480</v>
      </c>
      <c r="H842" s="86" t="s">
        <v>2674</v>
      </c>
      <c r="J842" s="86">
        <v>2</v>
      </c>
      <c r="K842" s="86">
        <v>0</v>
      </c>
      <c r="L842" s="86" t="s">
        <v>2848</v>
      </c>
      <c r="M842" s="86">
        <v>-8.1687153909594246E-3</v>
      </c>
      <c r="N842" s="86">
        <v>1.328037233188906E-2</v>
      </c>
      <c r="O842" s="86">
        <v>3.5380452607412183E-2</v>
      </c>
      <c r="P842" s="86">
        <v>-3.4816173660475402E-2</v>
      </c>
      <c r="Q842" s="86">
        <v>-1.76591854992415E-2</v>
      </c>
      <c r="R842" s="86">
        <v>-3.1224826422187268E-2</v>
      </c>
      <c r="S842" s="86">
        <v>0.46330289252411561</v>
      </c>
      <c r="T842" s="86">
        <v>-3.4816173660475402E-2</v>
      </c>
      <c r="U842" s="86">
        <v>0.14361888111888119</v>
      </c>
      <c r="V842" s="86">
        <v>-3.695597272497686E-2</v>
      </c>
      <c r="W842" s="86">
        <v>0.47757326921721188</v>
      </c>
      <c r="AC842" s="86">
        <v>-0.1844099744747692</v>
      </c>
      <c r="AD842" s="86">
        <v>-7.4440277304239078E-2</v>
      </c>
      <c r="AE842" s="86">
        <v>-0.17254134029590951</v>
      </c>
      <c r="AF842" s="86">
        <v>-6.1826316859874032E-2</v>
      </c>
      <c r="AG842" s="86">
        <v>-0.12847063135709699</v>
      </c>
      <c r="AK842" s="86">
        <v>-0.21809351705443861</v>
      </c>
      <c r="AL842" s="86">
        <v>4.0766592402387669E-2</v>
      </c>
      <c r="AM842" s="86">
        <v>0.12447417604818239</v>
      </c>
      <c r="AN842" s="86">
        <v>-0.1188784114576497</v>
      </c>
      <c r="AP842" s="86">
        <v>0.3786034793663195</v>
      </c>
      <c r="AQ842" s="86">
        <v>0.14796555722873431</v>
      </c>
      <c r="AR842" s="86">
        <v>0.1068896035548573</v>
      </c>
      <c r="AS842" s="86">
        <v>0.83922476139356394</v>
      </c>
      <c r="AT842" s="86">
        <v>-7.9759993885194502E-2</v>
      </c>
      <c r="AU842" s="86">
        <v>-2.5001038249096719E-2</v>
      </c>
      <c r="AV842" s="86">
        <v>2.1810429649065322E-2</v>
      </c>
      <c r="AW842" s="86">
        <v>1.328037233188906E-2</v>
      </c>
      <c r="BF842" s="86">
        <v>7.4388111888112007E-2</v>
      </c>
      <c r="BG842" s="86">
        <v>3.8646163859734628E-2</v>
      </c>
      <c r="BH842" s="86">
        <v>4.6999843333854763E-3</v>
      </c>
      <c r="BI842" s="86">
        <v>-1.4735693123343109E-2</v>
      </c>
      <c r="BJ842" s="86">
        <v>1.068291524887188E-3</v>
      </c>
      <c r="BK842" s="86">
        <v>3.841745385557882E-2</v>
      </c>
      <c r="BL842" s="86">
        <v>-6.2421497354698818E-3</v>
      </c>
      <c r="BM842" s="86">
        <v>-6.2698686276762783E-2</v>
      </c>
      <c r="BN842" s="86">
        <v>3.5913651091072918E-3</v>
      </c>
      <c r="BO842" s="86">
        <v>-2.9094869500952861E-2</v>
      </c>
      <c r="BP842" s="86">
        <v>5.6448058971996229E-2</v>
      </c>
      <c r="BQ842" s="86">
        <v>-1.446327683615811E-2</v>
      </c>
    </row>
    <row r="843" spans="1:69" x14ac:dyDescent="0.25">
      <c r="A843" s="190">
        <v>477272</v>
      </c>
      <c r="B843" s="86" t="s">
        <v>408</v>
      </c>
      <c r="C843" s="86" t="s">
        <v>269</v>
      </c>
      <c r="D843" s="86" t="s">
        <v>2085</v>
      </c>
      <c r="E843" s="86" t="s">
        <v>466</v>
      </c>
      <c r="F843" s="86" t="s">
        <v>2918</v>
      </c>
      <c r="G843" s="86" t="s">
        <v>1480</v>
      </c>
      <c r="H843" s="86" t="s">
        <v>110</v>
      </c>
      <c r="I843" s="86" t="s">
        <v>1481</v>
      </c>
      <c r="J843" s="86">
        <v>2</v>
      </c>
      <c r="K843" s="86">
        <v>0</v>
      </c>
      <c r="L843" s="86" t="s">
        <v>2848</v>
      </c>
      <c r="M843" s="86">
        <v>4.2036431574030697E-3</v>
      </c>
      <c r="N843" s="86">
        <v>-2.3201856148491462E-3</v>
      </c>
      <c r="O843" s="86">
        <v>2.862610637110263E-2</v>
      </c>
      <c r="P843" s="86">
        <v>2.299762093576518E-2</v>
      </c>
      <c r="Q843" s="86">
        <v>5.2545691906004548E-2</v>
      </c>
      <c r="R843" s="86">
        <v>0.1383692199082236</v>
      </c>
      <c r="S843" s="86">
        <v>0.29995507642825753</v>
      </c>
      <c r="T843" s="86">
        <v>2.299762093576518E-2</v>
      </c>
      <c r="U843" s="86">
        <v>0.13470709979303419</v>
      </c>
      <c r="V843" s="86">
        <v>0.110966709987004</v>
      </c>
      <c r="W843" s="86">
        <v>9.8671116539875703E-2</v>
      </c>
      <c r="AC843" s="86">
        <v>-7.8680598877105434E-2</v>
      </c>
      <c r="AD843" s="86">
        <v>-8.544303797468341E-3</v>
      </c>
      <c r="AE843" s="86">
        <v>-4.1724982505248608E-2</v>
      </c>
      <c r="AF843" s="86">
        <v>-5.3272450532724128E-2</v>
      </c>
      <c r="AG843" s="86">
        <v>-1.9434786484799699E-2</v>
      </c>
      <c r="AK843" s="86">
        <v>-7.8680598877105434E-2</v>
      </c>
      <c r="AL843" s="86">
        <v>9.6278106250788698E-2</v>
      </c>
      <c r="AM843" s="86">
        <v>0.1435817451907937</v>
      </c>
      <c r="AN843" s="86">
        <v>8.4592291123845698E-2</v>
      </c>
      <c r="AP843" s="86">
        <v>0.19527285890060239</v>
      </c>
      <c r="AQ843" s="86">
        <v>6.8079668639259364E-2</v>
      </c>
      <c r="AR843" s="86">
        <v>0.49151884292948411</v>
      </c>
      <c r="AS843" s="86">
        <v>2.1046507931992822</v>
      </c>
      <c r="AT843" s="86">
        <v>1.697065820777155E-2</v>
      </c>
      <c r="AU843" s="86">
        <v>-2.167810355583288E-2</v>
      </c>
      <c r="AV843" s="86">
        <v>3.1018260106849379E-2</v>
      </c>
      <c r="AW843" s="86">
        <v>-2.3201856148491462E-3</v>
      </c>
      <c r="BF843" s="86">
        <v>9.8983172860611646E-4</v>
      </c>
      <c r="BG843" s="86">
        <v>1.0967277957569131E-2</v>
      </c>
      <c r="BH843" s="86">
        <v>5.8687533345187504E-3</v>
      </c>
      <c r="BI843" s="86">
        <v>1.228783592644977E-2</v>
      </c>
      <c r="BJ843" s="86">
        <v>1.589380840101318E-2</v>
      </c>
      <c r="BK843" s="86">
        <v>2.5874666895899571E-2</v>
      </c>
      <c r="BL843" s="86">
        <v>2.597620244678911E-3</v>
      </c>
      <c r="BM843" s="86">
        <v>9.7785206853322482E-3</v>
      </c>
      <c r="BN843" s="86">
        <v>4.5901639344263501E-3</v>
      </c>
      <c r="BO843" s="86">
        <v>2.692558746736351E-3</v>
      </c>
      <c r="BP843" s="86">
        <v>2.2052241842297478E-2</v>
      </c>
      <c r="BQ843" s="86">
        <v>-2.373417721519222E-3</v>
      </c>
    </row>
    <row r="844" spans="1:69" x14ac:dyDescent="0.25">
      <c r="A844" s="190">
        <v>193999</v>
      </c>
      <c r="B844" s="86" t="s">
        <v>384</v>
      </c>
      <c r="C844" s="86" t="s">
        <v>1020</v>
      </c>
      <c r="D844" s="86" t="s">
        <v>1981</v>
      </c>
      <c r="E844" s="86" t="s">
        <v>385</v>
      </c>
      <c r="F844" s="86" t="s">
        <v>2864</v>
      </c>
      <c r="G844" s="86" t="s">
        <v>1480</v>
      </c>
      <c r="H844" s="86" t="s">
        <v>2670</v>
      </c>
      <c r="J844" s="86">
        <v>2</v>
      </c>
      <c r="K844" s="86">
        <v>0</v>
      </c>
      <c r="L844" s="86" t="s">
        <v>2848</v>
      </c>
      <c r="M844" s="86">
        <v>1.2514551804423849E-2</v>
      </c>
      <c r="N844" s="86">
        <v>1.9935502785106921E-2</v>
      </c>
      <c r="O844" s="86">
        <v>3.9748953974895418E-2</v>
      </c>
      <c r="P844" s="86">
        <v>-4.6326754385964897E-2</v>
      </c>
      <c r="Q844" s="86">
        <v>-7.226666666666659E-2</v>
      </c>
      <c r="R844" s="86">
        <v>-0.1557874302353798</v>
      </c>
      <c r="S844" s="86">
        <v>9.9557522123893794E-2</v>
      </c>
      <c r="T844" s="86">
        <v>-4.6326754385964897E-2</v>
      </c>
      <c r="U844" s="86">
        <v>-1.218521527213645E-2</v>
      </c>
      <c r="V844" s="86">
        <v>-0.10342316096139841</v>
      </c>
      <c r="W844" s="86">
        <v>0.36075322101090168</v>
      </c>
      <c r="X844" s="86">
        <v>0.53967446592065116</v>
      </c>
      <c r="Y844" s="86">
        <v>0.44985250737463112</v>
      </c>
      <c r="Z844" s="86">
        <v>-0.1229545307548023</v>
      </c>
      <c r="AA844" s="86">
        <v>0.26408306761507649</v>
      </c>
      <c r="AC844" s="86">
        <v>-0.18307086614173229</v>
      </c>
      <c r="AD844" s="86">
        <v>-0.1414705168648388</v>
      </c>
      <c r="AE844" s="86">
        <v>-0.20492833794317319</v>
      </c>
      <c r="AF844" s="86">
        <v>-7.6629267128192929E-2</v>
      </c>
      <c r="AG844" s="86">
        <v>-0.1006622516556292</v>
      </c>
      <c r="AH844" s="86">
        <v>-0.19313909774436089</v>
      </c>
      <c r="AI844" s="86">
        <v>-0.26187648456057</v>
      </c>
      <c r="AJ844" s="86">
        <v>-9.7688292319164802E-2</v>
      </c>
      <c r="AK844" s="86">
        <v>-0.30651706851277161</v>
      </c>
      <c r="AL844" s="86">
        <v>-3.2767702436724562E-2</v>
      </c>
      <c r="AM844" s="86">
        <v>7.7926400581542321E-2</v>
      </c>
      <c r="AN844" s="86">
        <v>-0.15583539314152131</v>
      </c>
      <c r="AP844" s="86">
        <v>0.33551956799794469</v>
      </c>
      <c r="AQ844" s="86">
        <v>0.1305461289687242</v>
      </c>
      <c r="AR844" s="86">
        <v>-9.8550195514555808E-2</v>
      </c>
      <c r="AS844" s="86">
        <v>0.5946448554725674</v>
      </c>
      <c r="AT844" s="86">
        <v>-9.731359649122806E-2</v>
      </c>
      <c r="AU844" s="86">
        <v>-6.3771636805345366E-3</v>
      </c>
      <c r="AV844" s="86">
        <v>1.9426180514046539E-2</v>
      </c>
      <c r="AW844" s="86">
        <v>1.9935502785106921E-2</v>
      </c>
      <c r="BF844" s="86">
        <v>6.6070945031139861E-2</v>
      </c>
      <c r="BG844" s="86">
        <v>2.717805435610865E-2</v>
      </c>
      <c r="BH844" s="86">
        <v>3.214638971315686E-3</v>
      </c>
      <c r="BI844" s="86">
        <v>-1.207789006655169E-2</v>
      </c>
      <c r="BJ844" s="86">
        <v>-1.996007984031933E-2</v>
      </c>
      <c r="BK844" s="86">
        <v>2.5458248472505218E-3</v>
      </c>
      <c r="BL844" s="86">
        <v>5.3326561706450448E-3</v>
      </c>
      <c r="BM844" s="86">
        <v>-7.0724930538014763E-2</v>
      </c>
      <c r="BN844" s="86">
        <v>-1.1857707509881349E-2</v>
      </c>
      <c r="BO844" s="86">
        <v>-3.6799999999999937E-2</v>
      </c>
      <c r="BP844" s="86">
        <v>2.5193798449612229E-2</v>
      </c>
      <c r="BQ844" s="86">
        <v>-1.882732651963415E-2</v>
      </c>
    </row>
    <row r="845" spans="1:69" x14ac:dyDescent="0.25">
      <c r="A845" s="190">
        <v>277578</v>
      </c>
      <c r="B845" s="86" t="s">
        <v>1057</v>
      </c>
      <c r="C845" s="86" t="s">
        <v>1064</v>
      </c>
      <c r="D845" s="86" t="s">
        <v>2086</v>
      </c>
      <c r="E845" s="86" t="s">
        <v>1059</v>
      </c>
      <c r="F845" s="86" t="s">
        <v>2853</v>
      </c>
      <c r="G845" s="86" t="s">
        <v>1480</v>
      </c>
      <c r="H845" s="86" t="s">
        <v>367</v>
      </c>
      <c r="J845" s="86">
        <v>2</v>
      </c>
      <c r="K845" s="86">
        <v>0</v>
      </c>
      <c r="L845" s="86" t="s">
        <v>2848</v>
      </c>
      <c r="M845" s="86">
        <v>2.2108404349946879E-2</v>
      </c>
      <c r="N845" s="86">
        <v>2.2621901330615479E-2</v>
      </c>
      <c r="O845" s="86">
        <v>5.2862589779209657E-2</v>
      </c>
      <c r="P845" s="86">
        <v>-4.6523974516599056E-3</v>
      </c>
      <c r="Q845" s="86">
        <v>1.825172226510019E-2</v>
      </c>
      <c r="R845" s="86">
        <v>0.1360708021049275</v>
      </c>
      <c r="S845" s="86">
        <v>0.36795314900153597</v>
      </c>
      <c r="T845" s="86">
        <v>-4.6523974516599056E-3</v>
      </c>
      <c r="U845" s="86">
        <v>0.1464266265176026</v>
      </c>
      <c r="V845" s="86">
        <v>0.27084351082885538</v>
      </c>
      <c r="W845" s="86">
        <v>8.1161971830985946E-2</v>
      </c>
      <c r="X845" s="86">
        <v>0.89412255106294269</v>
      </c>
      <c r="Y845" s="86">
        <v>0.49516983483951388</v>
      </c>
      <c r="Z845" s="86">
        <v>0.4623587313160773</v>
      </c>
      <c r="AC845" s="86">
        <v>-3.526189661074966E-2</v>
      </c>
      <c r="AD845" s="86">
        <v>-0.1118455383544964</v>
      </c>
      <c r="AE845" s="86">
        <v>-0.1021488493113812</v>
      </c>
      <c r="AF845" s="86">
        <v>-0.22473741398044189</v>
      </c>
      <c r="AG845" s="86">
        <v>-5.634227176860495E-2</v>
      </c>
      <c r="AH845" s="86">
        <v>-0.10641627543036</v>
      </c>
      <c r="AI845" s="86">
        <v>-9.2566360780932375E-2</v>
      </c>
      <c r="AJ845" s="86">
        <v>-2.158016764758338E-2</v>
      </c>
      <c r="AK845" s="86">
        <v>-0.22473741398044189</v>
      </c>
      <c r="AL845" s="86">
        <v>7.3049570168752798E-2</v>
      </c>
      <c r="AM845" s="86">
        <v>0.32925616107197148</v>
      </c>
      <c r="AN845" s="86">
        <v>-1.6516557835284829E-2</v>
      </c>
      <c r="AP845" s="86">
        <v>8.2095276998908312E-2</v>
      </c>
      <c r="AQ845" s="86">
        <v>0.17441684529521609</v>
      </c>
      <c r="AR845" s="86">
        <v>0.88618683363828643</v>
      </c>
      <c r="AS845" s="86">
        <v>1.886046866211506</v>
      </c>
      <c r="AT845" s="86">
        <v>-2.9395328042919559E-2</v>
      </c>
      <c r="AU845" s="86">
        <v>-2.6485490557346721E-2</v>
      </c>
      <c r="AV845" s="86">
        <v>2.957171991842289E-2</v>
      </c>
      <c r="AW845" s="86">
        <v>2.2621901330615479E-2</v>
      </c>
      <c r="BF845" s="86">
        <v>1.159624563539108E-2</v>
      </c>
      <c r="BG845" s="86">
        <v>-3.2220779632033958E-2</v>
      </c>
      <c r="BH845" s="86">
        <v>2.746920144626408E-2</v>
      </c>
      <c r="BI845" s="86">
        <v>-5.2195789942995452E-2</v>
      </c>
      <c r="BJ845" s="86">
        <v>-4.9072642967542428E-2</v>
      </c>
      <c r="BK845" s="86">
        <v>3.0475416497358632E-2</v>
      </c>
      <c r="BL845" s="86">
        <v>7.9464408174461543E-2</v>
      </c>
      <c r="BM845" s="86">
        <v>8.5288185124597016E-2</v>
      </c>
      <c r="BN845" s="86">
        <v>1.8041237113402E-3</v>
      </c>
      <c r="BO845" s="86">
        <v>-4.2234799759883312E-2</v>
      </c>
      <c r="BP845" s="86">
        <v>4.9588873468535022E-2</v>
      </c>
      <c r="BQ845" s="86">
        <v>1.533442088091364E-2</v>
      </c>
    </row>
    <row r="846" spans="1:69" x14ac:dyDescent="0.25">
      <c r="A846" s="190">
        <v>125352</v>
      </c>
      <c r="B846" s="86" t="s">
        <v>2009</v>
      </c>
      <c r="C846" s="86" t="s">
        <v>1066</v>
      </c>
      <c r="D846" s="86" t="s">
        <v>2000</v>
      </c>
      <c r="E846" s="86" t="s">
        <v>1205</v>
      </c>
      <c r="F846" s="86" t="s">
        <v>2956</v>
      </c>
      <c r="G846" s="86" t="s">
        <v>1480</v>
      </c>
      <c r="H846" s="86" t="s">
        <v>367</v>
      </c>
      <c r="J846" s="86">
        <v>2</v>
      </c>
      <c r="K846" s="86">
        <v>0</v>
      </c>
      <c r="L846" s="86" t="s">
        <v>2848</v>
      </c>
      <c r="M846" s="86">
        <v>5.4367524465386294E-3</v>
      </c>
      <c r="N846" s="86">
        <v>3.981179876945351E-3</v>
      </c>
      <c r="O846" s="86">
        <v>1.2039401678219709E-2</v>
      </c>
      <c r="P846" s="86">
        <v>-1.5264465743699E-2</v>
      </c>
      <c r="Q846" s="86">
        <v>-9.6394144948233063E-3</v>
      </c>
      <c r="R846" s="86">
        <v>2.2484334684850671E-2</v>
      </c>
      <c r="S846" s="86">
        <v>7.8118927322192055E-2</v>
      </c>
      <c r="T846" s="86">
        <v>-1.5264465743699E-2</v>
      </c>
      <c r="U846" s="86">
        <v>3.948339483394836E-2</v>
      </c>
      <c r="V846" s="86">
        <v>2.3800528900642211E-2</v>
      </c>
      <c r="W846" s="86">
        <v>5.3322721846398753E-2</v>
      </c>
      <c r="X846" s="86">
        <v>0.32892649391856138</v>
      </c>
      <c r="Y846" s="86">
        <v>0.12492563950029729</v>
      </c>
      <c r="Z846" s="86">
        <v>0.1730635031402652</v>
      </c>
      <c r="AA846" s="86">
        <v>7.3408239700374578E-2</v>
      </c>
      <c r="AB846" s="86">
        <v>0.34170854271356782</v>
      </c>
      <c r="AC846" s="86">
        <v>-2.9047113000354181E-2</v>
      </c>
      <c r="AD846" s="86">
        <v>-1.6370106761565931E-2</v>
      </c>
      <c r="AE846" s="86">
        <v>-2.9781126659490401E-2</v>
      </c>
      <c r="AF846" s="86">
        <v>-4.1420118343195297E-2</v>
      </c>
      <c r="AG846" s="86">
        <v>-2.9187817258883229E-2</v>
      </c>
      <c r="AH846" s="86">
        <v>-3.9510294936004428E-2</v>
      </c>
      <c r="AI846" s="86">
        <v>-4.7748976807639877E-2</v>
      </c>
      <c r="AJ846" s="86">
        <v>-0.12615955473098331</v>
      </c>
      <c r="AK846" s="86">
        <v>-0.14594928880643171</v>
      </c>
      <c r="AL846" s="86">
        <v>-6.9662818988537323E-2</v>
      </c>
      <c r="AM846" s="86">
        <v>0.1326240964498884</v>
      </c>
      <c r="AN846" s="86">
        <v>-5.3454569169231643E-2</v>
      </c>
      <c r="AO846" s="86">
        <v>0.1263075729190655</v>
      </c>
      <c r="AP846" s="86">
        <v>3.86177414739051E-2</v>
      </c>
      <c r="AQ846" s="86">
        <v>0.1019120709970685</v>
      </c>
      <c r="AR846" s="86">
        <v>-1.8116190358838959</v>
      </c>
      <c r="AS846" s="86">
        <v>1.298435784562386</v>
      </c>
      <c r="AT846" s="86">
        <v>-2.8399006034788292E-3</v>
      </c>
      <c r="AU846" s="86">
        <v>-2.1359914560341808E-2</v>
      </c>
      <c r="AV846" s="86">
        <v>8.0262677854796571E-3</v>
      </c>
      <c r="AW846" s="86">
        <v>3.981179876945351E-3</v>
      </c>
      <c r="BF846" s="86">
        <v>-5.5350553505535416E-3</v>
      </c>
      <c r="BG846" s="86">
        <v>-4.4526901669759136E-3</v>
      </c>
      <c r="BH846" s="86">
        <v>1.1926947446887709E-2</v>
      </c>
      <c r="BI846" s="86">
        <v>5.5248618784531356E-3</v>
      </c>
      <c r="BJ846" s="86">
        <v>3.66300366300365E-4</v>
      </c>
      <c r="BK846" s="86">
        <v>-6.9571585499815791E-3</v>
      </c>
      <c r="BL846" s="86">
        <v>1.806784660766958E-2</v>
      </c>
      <c r="BM846" s="86">
        <v>1.557406736689604E-2</v>
      </c>
      <c r="BN846" s="86">
        <v>-3.5688793718768869E-4</v>
      </c>
      <c r="BO846" s="86">
        <v>-1.320956801142459E-2</v>
      </c>
      <c r="BP846" s="86">
        <v>2.134587554269185E-2</v>
      </c>
      <c r="BQ846" s="86">
        <v>-9.1452690819555649E-3</v>
      </c>
    </row>
    <row r="847" spans="1:69" x14ac:dyDescent="0.25">
      <c r="A847" s="190">
        <v>450835</v>
      </c>
      <c r="B847" s="86" t="s">
        <v>344</v>
      </c>
      <c r="C847" s="86" t="s">
        <v>394</v>
      </c>
      <c r="D847" s="86" t="s">
        <v>2743</v>
      </c>
      <c r="E847" s="86" t="s">
        <v>1296</v>
      </c>
      <c r="F847" s="86" t="s">
        <v>2888</v>
      </c>
      <c r="G847" s="86" t="s">
        <v>1480</v>
      </c>
      <c r="H847" s="86" t="s">
        <v>2674</v>
      </c>
      <c r="J847" s="86">
        <v>2</v>
      </c>
      <c r="K847" s="86">
        <v>0</v>
      </c>
      <c r="L847" s="86" t="s">
        <v>2848</v>
      </c>
      <c r="M847" s="86">
        <v>-1.420741185132657E-2</v>
      </c>
      <c r="N847" s="86">
        <v>1.2038073908174679E-2</v>
      </c>
      <c r="O847" s="86">
        <v>3.7094414321370277E-2</v>
      </c>
      <c r="P847" s="86">
        <v>-3.9815134532125603E-2</v>
      </c>
      <c r="Q847" s="86">
        <v>-1.9979938731802479E-2</v>
      </c>
      <c r="R847" s="86">
        <v>-5.9548895652852478E-2</v>
      </c>
      <c r="S847" s="86">
        <v>0.67306891285231663</v>
      </c>
      <c r="T847" s="86">
        <v>-3.9815134532125603E-2</v>
      </c>
      <c r="U847" s="86">
        <v>0.1051457422138726</v>
      </c>
      <c r="V847" s="86">
        <v>-1.008310571279125E-2</v>
      </c>
      <c r="W847" s="86">
        <v>0.65658996822951754</v>
      </c>
      <c r="X847" s="86">
        <v>0.51923358198040082</v>
      </c>
      <c r="AC847" s="86">
        <v>-0.21462438676788989</v>
      </c>
      <c r="AD847" s="86">
        <v>-9.7819073428829534E-2</v>
      </c>
      <c r="AE847" s="86">
        <v>-0.2108145727426774</v>
      </c>
      <c r="AF847" s="86">
        <v>-8.2530352669107729E-2</v>
      </c>
      <c r="AG847" s="86">
        <v>-9.170748929785065E-2</v>
      </c>
      <c r="AH847" s="86">
        <v>-5.7799442896935928E-2</v>
      </c>
      <c r="AK847" s="86">
        <v>-0.26140522707356051</v>
      </c>
      <c r="AL847" s="86">
        <v>8.1080592882730507E-2</v>
      </c>
      <c r="AM847" s="86">
        <v>0.32834932329558653</v>
      </c>
      <c r="AN847" s="86">
        <v>-0.13506866804672171</v>
      </c>
      <c r="AP847" s="86">
        <v>0.48207789738108059</v>
      </c>
      <c r="AQ847" s="86">
        <v>0.2386383380106766</v>
      </c>
      <c r="AR847" s="86">
        <v>0.16757203915208721</v>
      </c>
      <c r="AS847" s="86">
        <v>1.3746806545915411</v>
      </c>
      <c r="AT847" s="86">
        <v>-0.10249940237456499</v>
      </c>
      <c r="AU847" s="86">
        <v>-1.1453092630955839E-2</v>
      </c>
      <c r="AV847" s="86">
        <v>2.475829818974673E-2</v>
      </c>
      <c r="AW847" s="86">
        <v>1.2038073908174679E-2</v>
      </c>
      <c r="BF847" s="86">
        <v>6.7924971379927923E-2</v>
      </c>
      <c r="BG847" s="86">
        <v>4.1532668150958019E-2</v>
      </c>
      <c r="BH847" s="86">
        <v>-3.615538900031634E-3</v>
      </c>
      <c r="BI847" s="86">
        <v>-8.7405641636869591E-3</v>
      </c>
      <c r="BJ847" s="86">
        <v>-1.1062124248497059E-2</v>
      </c>
      <c r="BK847" s="86">
        <v>3.8556104941773972E-2</v>
      </c>
      <c r="BL847" s="86">
        <v>-3.0048389614444001E-2</v>
      </c>
      <c r="BM847" s="86">
        <v>-6.24413271464207E-2</v>
      </c>
      <c r="BN847" s="86">
        <v>-2.05611016421825E-3</v>
      </c>
      <c r="BO847" s="86">
        <v>-2.5456122753273469E-2</v>
      </c>
      <c r="BP847" s="86">
        <v>6.3675308779348017E-2</v>
      </c>
      <c r="BQ847" s="86">
        <v>-2.961492860456727E-2</v>
      </c>
    </row>
    <row r="848" spans="1:69" x14ac:dyDescent="0.25">
      <c r="A848" s="190">
        <v>399624</v>
      </c>
      <c r="B848" s="86" t="s">
        <v>396</v>
      </c>
      <c r="C848" s="86" t="s">
        <v>423</v>
      </c>
      <c r="D848" s="86">
        <v>118</v>
      </c>
      <c r="E848" s="86" t="s">
        <v>67</v>
      </c>
      <c r="F848" s="86" t="s">
        <v>2917</v>
      </c>
      <c r="G848" s="86" t="s">
        <v>1480</v>
      </c>
      <c r="H848" s="86" t="s">
        <v>110</v>
      </c>
      <c r="I848" s="86" t="s">
        <v>1481</v>
      </c>
      <c r="J848" s="86">
        <v>2</v>
      </c>
      <c r="K848" s="86">
        <v>0</v>
      </c>
      <c r="L848" s="86" t="s">
        <v>2848</v>
      </c>
      <c r="M848" s="86">
        <v>-4.031507783911259E-3</v>
      </c>
      <c r="N848" s="86">
        <v>-5.94280054475671E-3</v>
      </c>
      <c r="O848" s="86">
        <v>1.280353200883E-2</v>
      </c>
      <c r="P848" s="86">
        <v>1.0381929151198619E-2</v>
      </c>
      <c r="Q848" s="86">
        <v>1.1973783715654159E-2</v>
      </c>
      <c r="R848" s="86">
        <v>5.1956181533645562E-3</v>
      </c>
      <c r="S848" s="86">
        <v>0.20773164861612509</v>
      </c>
      <c r="T848" s="86">
        <v>1.0381929151198619E-2</v>
      </c>
      <c r="U848" s="86">
        <v>6.2960397909717081E-4</v>
      </c>
      <c r="V848" s="86">
        <v>-4.3254764292878223E-3</v>
      </c>
      <c r="W848" s="86">
        <v>0.18274842202587191</v>
      </c>
      <c r="X848" s="86">
        <v>0.15959532214826269</v>
      </c>
      <c r="Y848" s="86">
        <v>0.13329240962681471</v>
      </c>
      <c r="AC848" s="86">
        <v>-1.503759398496241E-2</v>
      </c>
      <c r="AD848" s="86">
        <v>-5.685006709771865E-2</v>
      </c>
      <c r="AE848" s="86">
        <v>-6.2421344072489282E-2</v>
      </c>
      <c r="AF848" s="86">
        <v>-9.5657646318439274E-2</v>
      </c>
      <c r="AG848" s="86">
        <v>-4.8182521900977382E-2</v>
      </c>
      <c r="AH848" s="86">
        <v>-2.513780858978695E-2</v>
      </c>
      <c r="AI848" s="86">
        <v>-3.9999999999995589E-4</v>
      </c>
      <c r="AK848" s="86">
        <v>-0.1475484867555352</v>
      </c>
      <c r="AL848" s="86">
        <v>5.0250007869083069E-2</v>
      </c>
      <c r="AM848" s="86">
        <v>9.246211489695999E-2</v>
      </c>
      <c r="AN848" s="86">
        <v>3.7575942493387471E-2</v>
      </c>
      <c r="AP848" s="86">
        <v>4.4972270075397149E-2</v>
      </c>
      <c r="AQ848" s="86">
        <v>7.2733737715916583E-2</v>
      </c>
      <c r="AR848" s="86">
        <v>1.1107331517155961</v>
      </c>
      <c r="AS848" s="86">
        <v>1.267146460539442</v>
      </c>
      <c r="AT848" s="86">
        <v>6.5437614043919456E-3</v>
      </c>
      <c r="AU848" s="86">
        <v>-4.8134025129710212E-3</v>
      </c>
      <c r="AV848" s="86">
        <v>1.885840428886798E-2</v>
      </c>
      <c r="AW848" s="86">
        <v>-5.94280054475671E-3</v>
      </c>
      <c r="BF848" s="86">
        <v>-1.8006673802178349E-2</v>
      </c>
      <c r="BG848" s="86">
        <v>1.9170353273065151E-2</v>
      </c>
      <c r="BH848" s="86">
        <v>-3.2712632108705671E-3</v>
      </c>
      <c r="BI848" s="86">
        <v>1.32542287301185E-2</v>
      </c>
      <c r="BJ848" s="86">
        <v>-7.91080104646813E-3</v>
      </c>
      <c r="BK848" s="86">
        <v>2.7563257361712831E-2</v>
      </c>
      <c r="BL848" s="86">
        <v>-5.2547965293902037E-2</v>
      </c>
      <c r="BM848" s="86">
        <v>9.1577453888818106E-3</v>
      </c>
      <c r="BN848" s="86">
        <v>9.5431988802645584E-3</v>
      </c>
      <c r="BO848" s="86">
        <v>-3.655155028989165E-3</v>
      </c>
      <c r="BP848" s="86">
        <v>9.1081593927893056E-3</v>
      </c>
      <c r="BQ848" s="86">
        <v>-6.2527355718127184E-3</v>
      </c>
    </row>
    <row r="849" spans="1:69" x14ac:dyDescent="0.25">
      <c r="A849" s="190">
        <v>371360</v>
      </c>
      <c r="B849" s="86" t="s">
        <v>345</v>
      </c>
      <c r="C849" s="86" t="s">
        <v>480</v>
      </c>
      <c r="E849" s="86" t="s">
        <v>326</v>
      </c>
      <c r="F849" s="86" t="s">
        <v>2932</v>
      </c>
      <c r="G849" s="86" t="s">
        <v>1480</v>
      </c>
      <c r="H849" s="86" t="s">
        <v>367</v>
      </c>
      <c r="J849" s="86">
        <v>2</v>
      </c>
      <c r="K849" s="86">
        <v>0</v>
      </c>
      <c r="L849" s="86" t="s">
        <v>2848</v>
      </c>
      <c r="M849" s="86">
        <v>7.3889796524579943E-3</v>
      </c>
      <c r="N849" s="86">
        <v>-1.839520253118065E-3</v>
      </c>
      <c r="O849" s="86">
        <v>3.848003848003767E-3</v>
      </c>
      <c r="P849" s="86">
        <v>2.134467700647491E-2</v>
      </c>
      <c r="Q849" s="86">
        <v>1.728533933258336E-2</v>
      </c>
      <c r="R849" s="86">
        <v>-3.5822168520558639E-2</v>
      </c>
      <c r="S849" s="86">
        <v>0.21669133144984071</v>
      </c>
      <c r="T849" s="86">
        <v>2.134467700647491E-2</v>
      </c>
      <c r="U849" s="86">
        <v>-4.4426058491312648E-2</v>
      </c>
      <c r="V849" s="86">
        <v>6.0423421705130709E-2</v>
      </c>
      <c r="W849" s="86">
        <v>0.1953530110219619</v>
      </c>
      <c r="X849" s="86">
        <v>0.36640930297471891</v>
      </c>
      <c r="Y849" s="86">
        <v>0.4630738377392889</v>
      </c>
      <c r="AC849" s="86">
        <v>-4.914095695547788E-3</v>
      </c>
      <c r="AD849" s="86">
        <v>-6.7912861153559143E-2</v>
      </c>
      <c r="AE849" s="86">
        <v>-6.7703600139811318E-2</v>
      </c>
      <c r="AF849" s="86">
        <v>-4.5796462928745812E-2</v>
      </c>
      <c r="AG849" s="86">
        <v>-7.0348295710101413E-2</v>
      </c>
      <c r="AH849" s="86">
        <v>-7.3432302907606425E-2</v>
      </c>
      <c r="AI849" s="86">
        <v>-3.4703196347031992E-2</v>
      </c>
      <c r="AK849" s="86">
        <v>-8.3257602236980213E-2</v>
      </c>
      <c r="AL849" s="86">
        <v>9.3475430420457251E-2</v>
      </c>
      <c r="AM849" s="86">
        <v>0.163749253339909</v>
      </c>
      <c r="AN849" s="86">
        <v>7.8346469355760062E-2</v>
      </c>
      <c r="AP849" s="86">
        <v>4.2401176035931513E-2</v>
      </c>
      <c r="AQ849" s="86">
        <v>0.1125379639323483</v>
      </c>
      <c r="AR849" s="86">
        <v>2.1975242798233872</v>
      </c>
      <c r="AS849" s="86">
        <v>1.4524115333180789</v>
      </c>
      <c r="AT849" s="86">
        <v>-4.4044571600663218E-3</v>
      </c>
      <c r="AU849" s="86">
        <v>1.973758838431583E-2</v>
      </c>
      <c r="AV849" s="86">
        <v>5.6980056980058258E-3</v>
      </c>
      <c r="AW849" s="86">
        <v>-1.839520253118065E-3</v>
      </c>
      <c r="BF849" s="86">
        <v>-2.9209683801575629E-2</v>
      </c>
      <c r="BG849" s="86">
        <v>2.9125134323933599E-2</v>
      </c>
      <c r="BH849" s="86">
        <v>1.130594462247503E-2</v>
      </c>
      <c r="BI849" s="86">
        <v>-3.8202727240360328E-2</v>
      </c>
      <c r="BJ849" s="86">
        <v>-1.9508403050270351E-2</v>
      </c>
      <c r="BK849" s="86">
        <v>6.9090497225052783E-3</v>
      </c>
      <c r="BL849" s="86">
        <v>2.662167229096513E-3</v>
      </c>
      <c r="BM849" s="86">
        <v>-6.6190493997980706E-3</v>
      </c>
      <c r="BN849" s="86">
        <v>0</v>
      </c>
      <c r="BO849" s="86">
        <v>-4.761904761904634E-3</v>
      </c>
      <c r="BP849" s="86">
        <v>5.2744603096861464E-3</v>
      </c>
      <c r="BQ849" s="86">
        <v>-3.9745031871014644E-3</v>
      </c>
    </row>
    <row r="850" spans="1:69" x14ac:dyDescent="0.25">
      <c r="A850" s="190">
        <v>385347</v>
      </c>
      <c r="B850" s="86" t="s">
        <v>350</v>
      </c>
      <c r="C850" s="86" t="s">
        <v>485</v>
      </c>
      <c r="D850" s="86">
        <v>50</v>
      </c>
      <c r="E850" s="86" t="s">
        <v>329</v>
      </c>
      <c r="F850" s="86" t="s">
        <v>2923</v>
      </c>
      <c r="G850" s="86" t="s">
        <v>1480</v>
      </c>
      <c r="H850" s="86" t="s">
        <v>367</v>
      </c>
      <c r="I850" s="86" t="s">
        <v>1025</v>
      </c>
      <c r="J850" s="86">
        <v>2</v>
      </c>
      <c r="K850" s="86">
        <v>0</v>
      </c>
      <c r="L850" s="86" t="s">
        <v>2848</v>
      </c>
      <c r="M850" s="86">
        <v>1.7366309359841962E-2</v>
      </c>
      <c r="N850" s="86">
        <v>5.4447535065396124E-3</v>
      </c>
      <c r="O850" s="86">
        <v>4.7281469609172788E-2</v>
      </c>
      <c r="P850" s="86">
        <v>7.7110148881902596E-3</v>
      </c>
      <c r="Q850" s="86">
        <v>4.4705448284343863E-2</v>
      </c>
      <c r="R850" s="86">
        <v>8.3136754861332429E-2</v>
      </c>
      <c r="S850" s="86">
        <v>0.1133757126941477</v>
      </c>
      <c r="T850" s="86">
        <v>7.7110148881902596E-3</v>
      </c>
      <c r="U850" s="86">
        <v>-1.8341679282636639E-2</v>
      </c>
      <c r="V850" s="86">
        <v>6.1630710267664091E-2</v>
      </c>
      <c r="W850" s="86">
        <v>9.0535256842388945E-2</v>
      </c>
      <c r="X850" s="86">
        <v>0.30157058875142589</v>
      </c>
      <c r="Y850" s="86">
        <v>0.13799301048427351</v>
      </c>
      <c r="AC850" s="86">
        <v>-3.5208754609254142E-2</v>
      </c>
      <c r="AD850" s="86">
        <v>-9.9446537918040409E-2</v>
      </c>
      <c r="AE850" s="86">
        <v>-0.11497412677878401</v>
      </c>
      <c r="AF850" s="86">
        <v>-7.1282843894899514E-2</v>
      </c>
      <c r="AG850" s="86">
        <v>-4.2160550784299887E-2</v>
      </c>
      <c r="AH850" s="86">
        <v>-5.2853409761443128E-2</v>
      </c>
      <c r="AI850" s="86">
        <v>-2.7213567343719151E-2</v>
      </c>
      <c r="AK850" s="86">
        <v>-0.17556058645968081</v>
      </c>
      <c r="AL850" s="86">
        <v>4.6933892662206267E-2</v>
      </c>
      <c r="AM850" s="86">
        <v>6.8655473450859095E-2</v>
      </c>
      <c r="AN850" s="86">
        <v>2.7813472361618571E-2</v>
      </c>
      <c r="AP850" s="86">
        <v>7.3868066947526664E-2</v>
      </c>
      <c r="AQ850" s="86">
        <v>7.1905858675491333E-2</v>
      </c>
      <c r="AR850" s="86">
        <v>0.6313428522084209</v>
      </c>
      <c r="AS850" s="86">
        <v>0.9506548996365185</v>
      </c>
      <c r="AT850" s="86">
        <v>-1.726081024971815E-2</v>
      </c>
      <c r="AU850" s="86">
        <v>-2.046112988894255E-2</v>
      </c>
      <c r="AV850" s="86">
        <v>4.1610159043274482E-2</v>
      </c>
      <c r="AW850" s="86">
        <v>5.4447535065396124E-3</v>
      </c>
      <c r="BF850" s="86">
        <v>-1.106323512286023E-2</v>
      </c>
      <c r="BG850" s="86">
        <v>-3.5327366933584403E-2</v>
      </c>
      <c r="BH850" s="86">
        <v>-3.314208984375E-2</v>
      </c>
      <c r="BI850" s="86">
        <v>-3.1539170506912462E-2</v>
      </c>
      <c r="BJ850" s="86">
        <v>1.0534379288236421E-2</v>
      </c>
      <c r="BK850" s="86">
        <v>-1.238469973553513E-2</v>
      </c>
      <c r="BL850" s="86">
        <v>4.1146887858402481E-2</v>
      </c>
      <c r="BM850" s="86">
        <v>1.505551721974774E-2</v>
      </c>
      <c r="BO850" s="86">
        <v>-1.03308326159145E-2</v>
      </c>
      <c r="BP850" s="86">
        <v>2.659376165030447E-2</v>
      </c>
      <c r="BQ850" s="86">
        <v>-2.189867424242431E-3</v>
      </c>
    </row>
    <row r="851" spans="1:69" x14ac:dyDescent="0.25">
      <c r="A851" s="190">
        <v>437470</v>
      </c>
      <c r="B851" s="86" t="s">
        <v>1409</v>
      </c>
      <c r="C851" s="86" t="s">
        <v>1410</v>
      </c>
      <c r="D851" s="86">
        <v>19</v>
      </c>
      <c r="E851" s="86" t="s">
        <v>1490</v>
      </c>
      <c r="F851" s="86" t="s">
        <v>3128</v>
      </c>
      <c r="G851" s="86" t="s">
        <v>1480</v>
      </c>
      <c r="H851" s="86" t="s">
        <v>111</v>
      </c>
      <c r="J851" s="86">
        <v>2</v>
      </c>
      <c r="K851" s="86">
        <v>0</v>
      </c>
      <c r="L851" s="86" t="s">
        <v>2848</v>
      </c>
      <c r="M851" s="86">
        <v>6.497725795973075E-4</v>
      </c>
      <c r="N851" s="86">
        <v>1.9518542615486469E-3</v>
      </c>
      <c r="O851" s="86">
        <v>1.249178172255094E-2</v>
      </c>
      <c r="P851" s="86">
        <v>-4.7619047619047561E-2</v>
      </c>
      <c r="Q851" s="86">
        <v>-3.022670025188923E-2</v>
      </c>
      <c r="R851" s="86">
        <v>-1.2820512820512889E-2</v>
      </c>
      <c r="S851" s="86">
        <v>0.12000000000000011</v>
      </c>
      <c r="T851" s="86">
        <v>-4.7619047619047561E-2</v>
      </c>
      <c r="U851" s="86">
        <v>4.7279792746113943E-2</v>
      </c>
      <c r="V851" s="86">
        <v>5.3206002728513058E-2</v>
      </c>
      <c r="W851" s="86">
        <v>9.8950524737630996E-2</v>
      </c>
      <c r="X851" s="86">
        <v>0.30656219392752232</v>
      </c>
      <c r="AC851" s="86">
        <v>-6.637717121588102E-2</v>
      </c>
      <c r="AD851" s="86">
        <v>-1.18824265165728E-2</v>
      </c>
      <c r="AE851" s="86">
        <v>-2.612671456564325E-2</v>
      </c>
      <c r="AF851" s="86">
        <v>-2.1786492374726882E-3</v>
      </c>
      <c r="AG851" s="86">
        <v>-3.134796238244517E-3</v>
      </c>
      <c r="AH851" s="86">
        <v>-1.9762845849802392E-3</v>
      </c>
      <c r="AK851" s="86">
        <v>-6.926406926406932E-2</v>
      </c>
      <c r="AL851" s="86">
        <v>-0.1658521528781908</v>
      </c>
      <c r="AM851" s="86">
        <v>9.8239852162970376E-2</v>
      </c>
      <c r="AN851" s="86">
        <v>-0.15991364286796639</v>
      </c>
      <c r="AP851" s="86">
        <v>8.718194143701094E-2</v>
      </c>
      <c r="AQ851" s="86">
        <v>3.6095984867755178E-2</v>
      </c>
      <c r="AR851" s="86">
        <v>-1.9057842338446489</v>
      </c>
      <c r="AS851" s="86">
        <v>2.7133775663240201</v>
      </c>
      <c r="AT851" s="86">
        <v>-2.5974025974025979E-2</v>
      </c>
      <c r="AU851" s="86">
        <v>-3.6825396825396872E-2</v>
      </c>
      <c r="AV851" s="86">
        <v>1.051939513477973E-2</v>
      </c>
      <c r="AW851" s="86">
        <v>1.9518542615486469E-3</v>
      </c>
      <c r="BF851" s="86">
        <v>7.1243523316062429E-3</v>
      </c>
      <c r="BG851" s="86">
        <v>0</v>
      </c>
      <c r="BH851" s="86">
        <v>3.215434083601254E-3</v>
      </c>
      <c r="BI851" s="86">
        <v>2.564102564102555E-3</v>
      </c>
      <c r="BJ851" s="86">
        <v>1.918158567774775E-3</v>
      </c>
      <c r="BK851" s="86">
        <v>6.3816209317166814E-3</v>
      </c>
      <c r="BL851" s="86">
        <v>1.395053899809762E-2</v>
      </c>
      <c r="BM851" s="86">
        <v>-1.0006253908692919E-2</v>
      </c>
      <c r="BN851" s="86">
        <v>3.158559696778251E-3</v>
      </c>
      <c r="BO851" s="86">
        <v>6.9269521410577628E-3</v>
      </c>
      <c r="BP851" s="86">
        <v>1.063164477798639E-2</v>
      </c>
      <c r="BQ851" s="86">
        <v>1.238390092879182E-3</v>
      </c>
    </row>
    <row r="852" spans="1:69" x14ac:dyDescent="0.25">
      <c r="A852" s="190">
        <v>162369</v>
      </c>
      <c r="B852" s="86" t="s">
        <v>1222</v>
      </c>
      <c r="C852" s="86" t="s">
        <v>1223</v>
      </c>
      <c r="E852" s="86" t="s">
        <v>1224</v>
      </c>
      <c r="F852" s="86" t="s">
        <v>3067</v>
      </c>
      <c r="G852" s="86" t="s">
        <v>1480</v>
      </c>
      <c r="H852" s="86" t="s">
        <v>111</v>
      </c>
      <c r="I852" s="86" t="s">
        <v>1225</v>
      </c>
      <c r="J852" s="86">
        <v>2</v>
      </c>
      <c r="K852" s="86">
        <v>0</v>
      </c>
      <c r="L852" s="86" t="s">
        <v>2848</v>
      </c>
      <c r="M852" s="86">
        <v>2.3233669777185111E-3</v>
      </c>
      <c r="O852" s="86">
        <v>6.5404475043029384E-3</v>
      </c>
      <c r="P852" s="86">
        <v>1.394775371811674E-2</v>
      </c>
      <c r="Q852" s="86">
        <v>2.2536524712465141E-2</v>
      </c>
      <c r="R852" s="86">
        <v>4.811215548829062E-2</v>
      </c>
      <c r="S852" s="86">
        <v>0.20378756689995889</v>
      </c>
      <c r="T852" s="86">
        <v>1.394775371811674E-2</v>
      </c>
      <c r="U852" s="86">
        <v>4.7968989744003883E-2</v>
      </c>
      <c r="V852" s="86">
        <v>7.1935595567866883E-2</v>
      </c>
      <c r="W852" s="86">
        <v>9.2801059502412242E-2</v>
      </c>
      <c r="X852" s="86">
        <v>0.12932001495646589</v>
      </c>
      <c r="Y852" s="86">
        <v>0.12209302325581391</v>
      </c>
      <c r="Z852" s="86">
        <v>0.15764640577296701</v>
      </c>
      <c r="AA852" s="86">
        <v>0.2468206592265767</v>
      </c>
      <c r="AC852" s="86">
        <v>-6.9066073210030004E-4</v>
      </c>
      <c r="AD852" s="86">
        <v>-1.5039974669516451E-3</v>
      </c>
      <c r="AE852" s="86">
        <v>-3.3222591362125462E-3</v>
      </c>
      <c r="AF852" s="86">
        <v>-3.3289251675862391E-3</v>
      </c>
      <c r="AG852" s="86">
        <v>-4.7174701918092834E-3</v>
      </c>
      <c r="AH852" s="86">
        <v>-2.0959853818455498E-3</v>
      </c>
      <c r="AI852" s="86">
        <v>-4.9603774726271763E-3</v>
      </c>
      <c r="AJ852" s="86">
        <v>-1.476101218369253E-2</v>
      </c>
      <c r="AK852" s="86">
        <v>-3.3592943605142207E-2</v>
      </c>
      <c r="AL852" s="86">
        <v>4.98328234549692E-2</v>
      </c>
      <c r="AM852" s="86">
        <v>0.12572266478129701</v>
      </c>
      <c r="AN852" s="86">
        <v>5.0713240664050703E-2</v>
      </c>
      <c r="AP852" s="86">
        <v>6.8902789011948363E-3</v>
      </c>
      <c r="AQ852" s="86">
        <v>3.7613046668824791E-2</v>
      </c>
      <c r="AR852" s="86">
        <v>7.1891149221763992</v>
      </c>
      <c r="AS852" s="86">
        <v>3.3346101765487131</v>
      </c>
      <c r="AT852" s="86">
        <v>4.1612082915927218E-3</v>
      </c>
      <c r="AU852" s="86">
        <v>1.4580615455452859E-3</v>
      </c>
      <c r="BF852" s="86">
        <v>5.087620124363923E-3</v>
      </c>
      <c r="BG852" s="86">
        <v>2.289892334886634E-3</v>
      </c>
      <c r="BH852" s="86">
        <v>4.6494849492966228E-3</v>
      </c>
      <c r="BI852" s="86">
        <v>4.0295232395770597E-3</v>
      </c>
      <c r="BJ852" s="86">
        <v>3.9736151951046414E-3</v>
      </c>
      <c r="BK852" s="86">
        <v>7.1241985276655484E-3</v>
      </c>
      <c r="BL852" s="86">
        <v>4.4407765464120619E-3</v>
      </c>
      <c r="BM852" s="86">
        <v>1.330255487303811E-3</v>
      </c>
      <c r="BN852" s="86">
        <v>3.1572792827907481E-3</v>
      </c>
      <c r="BO852" s="86">
        <v>2.33136462542749E-3</v>
      </c>
      <c r="BP852" s="86">
        <v>1.007908202822039E-3</v>
      </c>
      <c r="BQ852" s="86">
        <v>4.5672704753056959E-3</v>
      </c>
    </row>
    <row r="853" spans="1:69" x14ac:dyDescent="0.25">
      <c r="A853" s="190">
        <v>346385</v>
      </c>
      <c r="B853" s="86" t="s">
        <v>1582</v>
      </c>
      <c r="C853" s="86" t="s">
        <v>1583</v>
      </c>
      <c r="D853" s="86">
        <v>60</v>
      </c>
      <c r="E853" s="86" t="s">
        <v>1593</v>
      </c>
      <c r="F853" s="86" t="s">
        <v>3156</v>
      </c>
      <c r="G853" s="86" t="s">
        <v>1480</v>
      </c>
      <c r="H853" s="86" t="s">
        <v>110</v>
      </c>
      <c r="J853" s="86">
        <v>2</v>
      </c>
      <c r="K853" s="86">
        <v>0</v>
      </c>
      <c r="L853" s="86" t="s">
        <v>2848</v>
      </c>
      <c r="M853" s="86">
        <v>4.1608876560332853E-3</v>
      </c>
      <c r="N853" s="86">
        <v>-3.2696609877818079E-3</v>
      </c>
      <c r="O853" s="86">
        <v>8.3565459610026593E-3</v>
      </c>
      <c r="P853" s="86">
        <v>5.8465991316931643E-3</v>
      </c>
      <c r="Q853" s="86">
        <v>1.170305676855898E-2</v>
      </c>
      <c r="R853" s="86">
        <v>6.1453879047037363E-2</v>
      </c>
      <c r="S853" s="86">
        <v>0.20499306518724</v>
      </c>
      <c r="T853" s="86">
        <v>5.8465991316931643E-3</v>
      </c>
      <c r="U853" s="86">
        <v>4.6145461151819722E-2</v>
      </c>
      <c r="V853" s="86">
        <v>8.14722640644443E-2</v>
      </c>
      <c r="W853" s="86">
        <v>6.2043541768101777E-2</v>
      </c>
      <c r="X853" s="86">
        <v>0.1868086511474327</v>
      </c>
      <c r="Y853" s="86">
        <v>0.10913752060062271</v>
      </c>
      <c r="AC853" s="86">
        <v>-2.9222247343432099E-2</v>
      </c>
      <c r="AD853" s="86">
        <v>-2.43017772941602E-2</v>
      </c>
      <c r="AE853" s="86">
        <v>-7.0162181014939276E-2</v>
      </c>
      <c r="AF853" s="86">
        <v>-4.7372737021383927E-2</v>
      </c>
      <c r="AG853" s="86">
        <v>-1.284480943356495E-2</v>
      </c>
      <c r="AH853" s="86">
        <v>-1.260887598506852E-2</v>
      </c>
      <c r="AI853" s="86">
        <v>-1.6742909423604738E-2</v>
      </c>
      <c r="AK853" s="86">
        <v>-7.0162181014939276E-2</v>
      </c>
      <c r="AL853" s="86">
        <v>-3.668573756939153E-2</v>
      </c>
      <c r="AM853" s="86">
        <v>9.3377801744234379E-2</v>
      </c>
      <c r="AN853" s="86">
        <v>2.1038153756950839E-2</v>
      </c>
      <c r="AP853" s="86">
        <v>8.5344990784117614E-2</v>
      </c>
      <c r="AQ853" s="86">
        <v>5.0981135462594397E-2</v>
      </c>
      <c r="AR853" s="86">
        <v>-0.43334182613452488</v>
      </c>
      <c r="AS853" s="86">
        <v>1.825773088637783</v>
      </c>
      <c r="AT853" s="86">
        <v>1.499276410998562E-2</v>
      </c>
      <c r="AU853" s="86">
        <v>-8.5548078019848095E-4</v>
      </c>
      <c r="AV853" s="86">
        <v>1.1664345403899819E-2</v>
      </c>
      <c r="AW853" s="86">
        <v>-3.2696609877818079E-3</v>
      </c>
      <c r="BF853" s="86">
        <v>-2.6040089626354619E-3</v>
      </c>
      <c r="BG853" s="86">
        <v>-1.220400728597448E-2</v>
      </c>
      <c r="BH853" s="86">
        <v>0</v>
      </c>
      <c r="BI853" s="86">
        <v>3.7125822115680052E-2</v>
      </c>
      <c r="BJ853" s="86">
        <v>1.019380074675502E-2</v>
      </c>
      <c r="BK853" s="86">
        <v>1.7717805808154852E-2</v>
      </c>
      <c r="BL853" s="86">
        <v>-1.7409350319940061E-2</v>
      </c>
      <c r="BM853" s="86">
        <v>6.7468465825755164E-3</v>
      </c>
      <c r="BN853" s="86">
        <v>-3.3077994428969411E-3</v>
      </c>
      <c r="BO853" s="86">
        <v>3.318777292576458E-3</v>
      </c>
      <c r="BP853" s="86">
        <v>8.124419684307771E-4</v>
      </c>
      <c r="BQ853" s="86">
        <v>-5.8126151012891647E-3</v>
      </c>
    </row>
    <row r="854" spans="1:69" x14ac:dyDescent="0.25">
      <c r="A854" s="190">
        <v>307966</v>
      </c>
      <c r="B854" s="86" t="s">
        <v>769</v>
      </c>
      <c r="C854" s="86" t="s">
        <v>770</v>
      </c>
      <c r="E854" s="86" t="s">
        <v>771</v>
      </c>
      <c r="F854" s="86" t="s">
        <v>2974</v>
      </c>
      <c r="G854" s="86" t="s">
        <v>1480</v>
      </c>
      <c r="H854" s="86" t="s">
        <v>180</v>
      </c>
      <c r="J854" s="86">
        <v>2</v>
      </c>
      <c r="K854" s="86">
        <v>0</v>
      </c>
      <c r="L854" s="86" t="s">
        <v>2848</v>
      </c>
      <c r="M854" s="86">
        <v>1.453154875717E-2</v>
      </c>
      <c r="N854" s="86">
        <v>1.3756209400076489E-2</v>
      </c>
      <c r="O854" s="86">
        <v>-7.1107784431138077E-3</v>
      </c>
      <c r="P854" s="86">
        <v>-1.9586104951958561E-2</v>
      </c>
      <c r="Q854" s="86">
        <v>-9.6389645776566724E-2</v>
      </c>
      <c r="R854" s="86">
        <v>-0.12586490939044481</v>
      </c>
      <c r="S854" s="86">
        <v>0.28040540540540548</v>
      </c>
      <c r="T854" s="86">
        <v>-1.9586104951958561E-2</v>
      </c>
      <c r="U854" s="86">
        <v>-1.564205165514743E-2</v>
      </c>
      <c r="V854" s="86">
        <v>1.476559616094497E-2</v>
      </c>
      <c r="W854" s="86">
        <v>0.38426162493612681</v>
      </c>
      <c r="X854" s="86">
        <v>0.46591760299625479</v>
      </c>
      <c r="Y854" s="86">
        <v>0.29485935984481099</v>
      </c>
      <c r="Z854" s="86">
        <v>1.8774703557312259E-2</v>
      </c>
      <c r="AC854" s="86">
        <v>-8.0663399924613632E-2</v>
      </c>
      <c r="AD854" s="86">
        <v>-0.1728898650768747</v>
      </c>
      <c r="AE854" s="86">
        <v>-0.12868439971243709</v>
      </c>
      <c r="AF854" s="86">
        <v>-5.3619302949061698E-2</v>
      </c>
      <c r="AG854" s="86">
        <v>-7.4446680080483038E-2</v>
      </c>
      <c r="AH854" s="86">
        <v>-6.0833333333333288E-2</v>
      </c>
      <c r="AI854" s="86">
        <v>-7.7209302325581361E-2</v>
      </c>
      <c r="AJ854" s="86">
        <v>-1.07632093933465E-2</v>
      </c>
      <c r="AK854" s="86">
        <v>-0.23470348289927831</v>
      </c>
      <c r="AL854" s="86">
        <v>2.543289224546719E-2</v>
      </c>
      <c r="AM854" s="86">
        <v>0.1703918682221284</v>
      </c>
      <c r="AN854" s="86">
        <v>-6.8206896309976339E-2</v>
      </c>
      <c r="AP854" s="86">
        <v>0.22356281323217489</v>
      </c>
      <c r="AQ854" s="86">
        <v>0.1415320546371682</v>
      </c>
      <c r="AR854" s="86">
        <v>0.11242959101132639</v>
      </c>
      <c r="AS854" s="86">
        <v>1.2018058528843489</v>
      </c>
      <c r="AT854" s="86">
        <v>-3.6215816703621513E-2</v>
      </c>
      <c r="AU854" s="86">
        <v>2.4156441717791299E-2</v>
      </c>
      <c r="AV854" s="86">
        <v>-2.0583832335329452E-2</v>
      </c>
      <c r="AW854" s="86">
        <v>1.3756209400076489E-2</v>
      </c>
      <c r="BF854" s="86">
        <v>6.1476900691160408E-2</v>
      </c>
      <c r="BG854" s="86">
        <v>-7.5394105551748192E-3</v>
      </c>
      <c r="BH854" s="86">
        <v>1.6919889502762461E-2</v>
      </c>
      <c r="BI854" s="86">
        <v>5.534804753820044E-2</v>
      </c>
      <c r="BJ854" s="86">
        <v>-5.0193050193050197E-2</v>
      </c>
      <c r="BK854" s="86">
        <v>1.6598915989159971E-2</v>
      </c>
      <c r="BL854" s="86">
        <v>5.1982672442519202E-2</v>
      </c>
      <c r="BM854" s="86">
        <v>-5.9550205891669372E-2</v>
      </c>
      <c r="BN854" s="86">
        <v>-3.0383091149273511E-2</v>
      </c>
      <c r="BO854" s="86">
        <v>-3.4400544959128032E-2</v>
      </c>
      <c r="BP854" s="86">
        <v>-1.058201058201091E-3</v>
      </c>
      <c r="BQ854" s="86">
        <v>-3.010752688172047E-2</v>
      </c>
    </row>
    <row r="855" spans="1:69" x14ac:dyDescent="0.25">
      <c r="A855" s="190">
        <v>331881</v>
      </c>
      <c r="B855" s="86" t="s">
        <v>1907</v>
      </c>
      <c r="C855" s="86" t="s">
        <v>1908</v>
      </c>
      <c r="D855" s="86">
        <v>33</v>
      </c>
      <c r="E855" s="86" t="s">
        <v>1909</v>
      </c>
      <c r="F855" s="86" t="s">
        <v>2934</v>
      </c>
      <c r="G855" s="86" t="s">
        <v>1480</v>
      </c>
      <c r="H855" s="86" t="s">
        <v>57</v>
      </c>
      <c r="I855" s="86" t="s">
        <v>1910</v>
      </c>
      <c r="J855" s="86">
        <v>2</v>
      </c>
      <c r="K855" s="86">
        <v>0</v>
      </c>
      <c r="L855" s="86" t="s">
        <v>2848</v>
      </c>
      <c r="M855" s="86">
        <v>2.668886534483628E-2</v>
      </c>
      <c r="N855" s="86">
        <v>1.8314651721377251E-2</v>
      </c>
      <c r="O855" s="86">
        <v>5.355802334912374E-2</v>
      </c>
      <c r="P855" s="86">
        <v>0.1037587459998917</v>
      </c>
      <c r="Q855" s="86">
        <v>0.10363902597754771</v>
      </c>
      <c r="R855" s="86">
        <v>0.15056256007236971</v>
      </c>
      <c r="S855" s="86">
        <v>0.58662092624356799</v>
      </c>
      <c r="T855" s="86">
        <v>0.1037587459998917</v>
      </c>
      <c r="U855" s="86">
        <v>0.1545132909608942</v>
      </c>
      <c r="V855" s="86">
        <v>0.24025318421870151</v>
      </c>
      <c r="W855" s="86">
        <v>2.7121888959795729E-2</v>
      </c>
      <c r="X855" s="86">
        <v>0.8170749383968694</v>
      </c>
      <c r="Y855" s="86">
        <v>0.56138961185922809</v>
      </c>
      <c r="Z855" s="86">
        <v>-0.12148324883189179</v>
      </c>
      <c r="AC855" s="86">
        <v>-2.0539537928588938E-2</v>
      </c>
      <c r="AD855" s="86">
        <v>-4.1474899571683183E-2</v>
      </c>
      <c r="AE855" s="86">
        <v>-0.12588067755958629</v>
      </c>
      <c r="AF855" s="86">
        <v>-6.4661819784093383E-2</v>
      </c>
      <c r="AG855" s="86">
        <v>-7.6551848947336687E-2</v>
      </c>
      <c r="AH855" s="86">
        <v>-8.4100110415899917E-2</v>
      </c>
      <c r="AI855" s="86">
        <v>-0.1373851866327927</v>
      </c>
      <c r="AK855" s="86">
        <v>-0.1442251319132305</v>
      </c>
      <c r="AL855" s="86">
        <v>0.55597967368079981</v>
      </c>
      <c r="AM855" s="86">
        <v>0.25241142877494882</v>
      </c>
      <c r="AN855" s="86">
        <v>0.42272837243373051</v>
      </c>
      <c r="AP855" s="86">
        <v>0.1164171454877396</v>
      </c>
      <c r="AQ855" s="86">
        <v>0.14737039968350249</v>
      </c>
      <c r="AR855" s="86">
        <v>4.7731960336623178</v>
      </c>
      <c r="AS855" s="86">
        <v>1.7107479706098661</v>
      </c>
      <c r="AT855" s="86">
        <v>-1.3858002928892939E-2</v>
      </c>
      <c r="AU855" s="86">
        <v>6.4598630476033314E-2</v>
      </c>
      <c r="AV855" s="86">
        <v>3.4609510496751213E-2</v>
      </c>
      <c r="AW855" s="86">
        <v>1.8314651721377251E-2</v>
      </c>
      <c r="BF855" s="86">
        <v>6.1335671123078361E-2</v>
      </c>
      <c r="BG855" s="86">
        <v>3.0975278777509049E-2</v>
      </c>
      <c r="BH855" s="86">
        <v>1.7540345656403611E-2</v>
      </c>
      <c r="BI855" s="86">
        <v>-5.2866904755208832E-3</v>
      </c>
      <c r="BJ855" s="86">
        <v>-1.2043083707912849E-2</v>
      </c>
      <c r="BK855" s="86">
        <v>1.4164305949008639E-2</v>
      </c>
      <c r="BL855" s="86">
        <v>5.0166469160882521E-2</v>
      </c>
      <c r="BM855" s="86">
        <v>-2.5201504567436861E-2</v>
      </c>
      <c r="BN855" s="86">
        <v>-1.8915108143339739E-2</v>
      </c>
      <c r="BO855" s="86">
        <v>-6.3452464884212736E-3</v>
      </c>
      <c r="BP855" s="86">
        <v>1.3999563366444701E-2</v>
      </c>
      <c r="BQ855" s="86">
        <v>-8.1351519917616244E-5</v>
      </c>
    </row>
  </sheetData>
  <phoneticPr fontId="5" type="noConversion"/>
  <conditionalFormatting sqref="M1:M6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6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E1B6-5D4F-4F6E-8704-DD61DCBA16CD}">
  <dimension ref="A1:B1"/>
  <sheetViews>
    <sheetView workbookViewId="0">
      <selection activeCell="F18" sqref="F18"/>
    </sheetView>
  </sheetViews>
  <sheetFormatPr defaultRowHeight="14.4" x14ac:dyDescent="0.25"/>
  <sheetData>
    <row r="1" spans="1:2" x14ac:dyDescent="0.25">
      <c r="A1">
        <v>781185</v>
      </c>
      <c r="B1" t="str">
        <f>[1]!ZY_PF_SS(A1,"swanav","2024-04-03","fund_dst=1,is_ref=1,ref_type=4,ref_h=5,ref_f=5,ref_date=0")</f>
        <v>#Login?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2:O141"/>
  <sheetViews>
    <sheetView topLeftCell="A25" zoomScaleNormal="100" workbookViewId="0">
      <selection activeCell="C45" sqref="C45"/>
    </sheetView>
  </sheetViews>
  <sheetFormatPr defaultColWidth="9.77734375" defaultRowHeight="15" customHeight="1" x14ac:dyDescent="0.25"/>
  <cols>
    <col min="1" max="1" width="9.77734375" style="1"/>
    <col min="2" max="2" width="15.44140625" style="1" customWidth="1"/>
    <col min="3" max="3" width="27.5546875" style="1" customWidth="1"/>
    <col min="4" max="4" width="11.44140625" style="1" bestFit="1" customWidth="1"/>
    <col min="5" max="5" width="8" style="1" bestFit="1" customWidth="1"/>
    <col min="6" max="6" width="8.5546875" style="1" bestFit="1" customWidth="1"/>
    <col min="7" max="7" width="7.44140625" style="1" bestFit="1" customWidth="1"/>
    <col min="8" max="8" width="8.88671875" style="1" bestFit="1" customWidth="1"/>
    <col min="9" max="9" width="7.44140625" style="1" bestFit="1" customWidth="1"/>
    <col min="10" max="10" width="10.44140625" style="1" bestFit="1" customWidth="1"/>
    <col min="11" max="11" width="8.88671875" style="1" customWidth="1"/>
    <col min="12" max="12" width="7.5546875" style="1" customWidth="1"/>
    <col min="13" max="13" width="8.44140625" style="1" bestFit="1" customWidth="1"/>
    <col min="14" max="16384" width="9.77734375" style="1"/>
  </cols>
  <sheetData>
    <row r="2" spans="2:15" ht="15" customHeight="1" x14ac:dyDescent="0.25">
      <c r="B2" s="170" t="s">
        <v>295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2:15" ht="15" customHeight="1" x14ac:dyDescent="0.25"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</row>
    <row r="4" spans="2:15" ht="15" customHeight="1" x14ac:dyDescent="0.25"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</row>
    <row r="5" spans="2:15" ht="15" customHeight="1" x14ac:dyDescent="0.25"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</row>
    <row r="6" spans="2:15" ht="26.25" customHeight="1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99</v>
      </c>
      <c r="L6" s="2" t="s">
        <v>122</v>
      </c>
      <c r="M6" s="2" t="s">
        <v>151</v>
      </c>
    </row>
    <row r="7" spans="2:15" ht="13.5" customHeight="1" x14ac:dyDescent="0.25">
      <c r="B7" s="158" t="s">
        <v>119</v>
      </c>
      <c r="C7" s="173" t="s">
        <v>118</v>
      </c>
      <c r="D7" s="173"/>
      <c r="E7" s="173"/>
      <c r="F7" s="173"/>
      <c r="G7" s="173"/>
      <c r="H7" s="38"/>
      <c r="I7" s="38"/>
      <c r="J7" s="38"/>
      <c r="K7" s="38"/>
      <c r="L7" s="38"/>
      <c r="M7" s="171"/>
    </row>
    <row r="8" spans="2:15" ht="13.5" customHeight="1" x14ac:dyDescent="0.3">
      <c r="B8" s="161"/>
      <c r="C8" s="174"/>
      <c r="D8" s="174"/>
      <c r="E8" s="174"/>
      <c r="F8" s="174"/>
      <c r="G8" s="174"/>
      <c r="H8" s="46"/>
      <c r="I8" s="46"/>
      <c r="J8" s="46"/>
      <c r="K8" s="46"/>
      <c r="L8" s="46"/>
      <c r="M8" s="172"/>
      <c r="O8" s="42"/>
    </row>
    <row r="9" spans="2:15" ht="15" customHeight="1" x14ac:dyDescent="0.25">
      <c r="B9" s="41" t="s">
        <v>297</v>
      </c>
      <c r="C9" s="41" t="s">
        <v>299</v>
      </c>
      <c r="D9" s="41" t="s">
        <v>89</v>
      </c>
      <c r="E9" s="64">
        <v>48</v>
      </c>
      <c r="F9" s="51">
        <v>-4.8000000000000001E-2</v>
      </c>
      <c r="G9" s="51">
        <v>-5.2600000000000001E-2</v>
      </c>
      <c r="H9" s="51">
        <v>0.60170000000000001</v>
      </c>
      <c r="I9" s="51" t="s">
        <v>19</v>
      </c>
      <c r="J9" s="51" t="s">
        <v>19</v>
      </c>
      <c r="K9" s="51">
        <v>-7.9100000000000004E-2</v>
      </c>
      <c r="L9" s="84" t="s">
        <v>301</v>
      </c>
      <c r="M9" s="43"/>
    </row>
    <row r="10" spans="2:15" ht="15" customHeight="1" x14ac:dyDescent="0.35">
      <c r="B10" s="5" t="s">
        <v>153</v>
      </c>
      <c r="C10" s="5" t="s">
        <v>13</v>
      </c>
      <c r="D10" s="5" t="s">
        <v>90</v>
      </c>
      <c r="E10" s="65">
        <v>424</v>
      </c>
      <c r="F10" s="48">
        <v>-5.2600000000000001E-2</v>
      </c>
      <c r="G10" s="48">
        <v>-6.0100000000000001E-2</v>
      </c>
      <c r="H10" s="48">
        <v>0.54330000000000001</v>
      </c>
      <c r="I10" s="48">
        <v>0.72409999999999997</v>
      </c>
      <c r="J10" s="48">
        <v>1.6608000000000001</v>
      </c>
      <c r="K10" s="48">
        <v>-0.1154</v>
      </c>
      <c r="L10" s="15" t="s">
        <v>300</v>
      </c>
      <c r="M10" s="45" t="s">
        <v>183</v>
      </c>
    </row>
    <row r="11" spans="2:15" ht="15" customHeight="1" x14ac:dyDescent="0.35">
      <c r="B11" s="5" t="s">
        <v>76</v>
      </c>
      <c r="C11" s="5" t="s">
        <v>9</v>
      </c>
      <c r="D11" s="5" t="s">
        <v>90</v>
      </c>
      <c r="E11" s="65">
        <v>717</v>
      </c>
      <c r="F11" s="48">
        <v>-6.5199999999999994E-2</v>
      </c>
      <c r="G11" s="48">
        <v>-6.08E-2</v>
      </c>
      <c r="H11" s="48">
        <v>0.52239999999999998</v>
      </c>
      <c r="I11" s="48" t="s">
        <v>19</v>
      </c>
      <c r="J11" s="48" t="s">
        <v>19</v>
      </c>
      <c r="K11" s="48">
        <v>-8.0500000000000002E-2</v>
      </c>
      <c r="L11" s="15" t="s">
        <v>301</v>
      </c>
      <c r="M11" s="45" t="s">
        <v>183</v>
      </c>
    </row>
    <row r="12" spans="2:15" ht="15" customHeight="1" x14ac:dyDescent="0.35">
      <c r="B12" s="5" t="s">
        <v>153</v>
      </c>
      <c r="C12" s="5" t="s">
        <v>88</v>
      </c>
      <c r="D12" s="5" t="s">
        <v>91</v>
      </c>
      <c r="E12" s="65">
        <v>424</v>
      </c>
      <c r="F12" s="53">
        <v>-4.7600000000000003E-2</v>
      </c>
      <c r="G12" s="53">
        <v>-5.8000000000000003E-2</v>
      </c>
      <c r="H12" s="53">
        <v>0.50090000000000001</v>
      </c>
      <c r="I12" s="53">
        <v>0.49309999999999998</v>
      </c>
      <c r="J12" s="53">
        <v>1.2408999999999999</v>
      </c>
      <c r="K12" s="53">
        <v>-0.1163</v>
      </c>
      <c r="L12" s="15" t="s">
        <v>301</v>
      </c>
      <c r="M12" s="45" t="s">
        <v>183</v>
      </c>
    </row>
    <row r="13" spans="2:15" ht="15" customHeight="1" x14ac:dyDescent="0.35">
      <c r="B13" s="5" t="s">
        <v>153</v>
      </c>
      <c r="C13" s="5" t="s">
        <v>12</v>
      </c>
      <c r="D13" s="5" t="s">
        <v>89</v>
      </c>
      <c r="E13" s="65">
        <v>424</v>
      </c>
      <c r="F13" s="48">
        <v>-5.3600000000000002E-2</v>
      </c>
      <c r="G13" s="48">
        <v>-6.3799999999999996E-2</v>
      </c>
      <c r="H13" s="48">
        <v>0.49580000000000002</v>
      </c>
      <c r="I13" s="48">
        <v>0.59030000000000005</v>
      </c>
      <c r="J13" s="48">
        <v>1.3788</v>
      </c>
      <c r="K13" s="48">
        <v>-0.12709999999999999</v>
      </c>
      <c r="L13" s="15" t="s">
        <v>301</v>
      </c>
      <c r="M13" s="45" t="s">
        <v>183</v>
      </c>
    </row>
    <row r="14" spans="2:15" ht="15" customHeight="1" x14ac:dyDescent="0.35">
      <c r="B14" s="5" t="s">
        <v>76</v>
      </c>
      <c r="C14" s="5" t="s">
        <v>11</v>
      </c>
      <c r="D14" s="5" t="s">
        <v>89</v>
      </c>
      <c r="E14" s="65">
        <v>717</v>
      </c>
      <c r="F14" s="48">
        <v>-5.9499999999999997E-2</v>
      </c>
      <c r="G14" s="48">
        <v>-6.3899999999999998E-2</v>
      </c>
      <c r="H14" s="48">
        <v>0.46360000000000001</v>
      </c>
      <c r="I14" s="48">
        <v>0.81469999999999998</v>
      </c>
      <c r="J14" s="48">
        <v>1.6558999999999999</v>
      </c>
      <c r="K14" s="48">
        <v>-9.4700000000000006E-2</v>
      </c>
      <c r="L14" s="15" t="s">
        <v>300</v>
      </c>
      <c r="M14" s="45" t="s">
        <v>183</v>
      </c>
    </row>
    <row r="15" spans="2:15" ht="15" customHeight="1" x14ac:dyDescent="0.35">
      <c r="B15" s="5" t="s">
        <v>284</v>
      </c>
      <c r="C15" s="5" t="s">
        <v>302</v>
      </c>
      <c r="D15" s="5" t="s">
        <v>89</v>
      </c>
      <c r="E15" s="65">
        <v>264</v>
      </c>
      <c r="F15" s="53">
        <v>-5.8099999999999999E-2</v>
      </c>
      <c r="G15" s="53">
        <v>-6.7699999999999996E-2</v>
      </c>
      <c r="H15" s="53">
        <v>0.4612</v>
      </c>
      <c r="I15" s="53">
        <v>0.45729999999999998</v>
      </c>
      <c r="J15" s="53">
        <v>1.1294</v>
      </c>
      <c r="K15" s="53">
        <v>-0.1135</v>
      </c>
      <c r="L15" s="15" t="s">
        <v>301</v>
      </c>
      <c r="M15" s="45"/>
    </row>
    <row r="16" spans="2:15" ht="15" customHeight="1" x14ac:dyDescent="0.35">
      <c r="B16" s="5" t="s">
        <v>155</v>
      </c>
      <c r="C16" s="5" t="s">
        <v>282</v>
      </c>
      <c r="D16" s="5" t="s">
        <v>89</v>
      </c>
      <c r="E16" s="65">
        <v>199</v>
      </c>
      <c r="F16" s="53">
        <v>-4.4299999999999999E-2</v>
      </c>
      <c r="G16" s="53">
        <v>-5.16E-2</v>
      </c>
      <c r="H16" s="53">
        <v>0.4451</v>
      </c>
      <c r="I16" s="53">
        <v>0.54979999999999996</v>
      </c>
      <c r="J16" s="53">
        <v>1.2397</v>
      </c>
      <c r="K16" s="53">
        <v>-0.1033</v>
      </c>
      <c r="L16" s="15" t="s">
        <v>301</v>
      </c>
      <c r="M16" s="45"/>
    </row>
    <row r="17" spans="2:13" ht="15" customHeight="1" x14ac:dyDescent="0.35">
      <c r="B17" s="6" t="s">
        <v>280</v>
      </c>
      <c r="C17" s="6" t="s">
        <v>259</v>
      </c>
      <c r="D17" s="6" t="s">
        <v>89</v>
      </c>
      <c r="E17" s="83">
        <v>70</v>
      </c>
      <c r="F17" s="49">
        <v>-4.19E-2</v>
      </c>
      <c r="G17" s="49">
        <v>-4.0099999999999997E-2</v>
      </c>
      <c r="H17" s="49">
        <v>0.41849999999999998</v>
      </c>
      <c r="I17" s="49" t="s">
        <v>19</v>
      </c>
      <c r="J17" s="49" t="s">
        <v>19</v>
      </c>
      <c r="K17" s="49">
        <v>-7.3499999999999996E-2</v>
      </c>
      <c r="L17" s="55" t="s">
        <v>301</v>
      </c>
      <c r="M17" s="44"/>
    </row>
    <row r="18" spans="2:13" ht="15" customHeight="1" x14ac:dyDescent="0.35">
      <c r="B18" s="7" t="s">
        <v>55</v>
      </c>
      <c r="C18" s="7"/>
      <c r="D18" s="7"/>
      <c r="E18" s="7"/>
      <c r="F18" s="49">
        <v>-5.36125E-2</v>
      </c>
      <c r="G18" s="49">
        <v>-5.9812499999999998E-2</v>
      </c>
      <c r="H18" s="49">
        <v>0.50424999999999998</v>
      </c>
      <c r="I18" s="49">
        <v>0.60488333333333333</v>
      </c>
      <c r="J18" s="49">
        <v>1.3842499999999998</v>
      </c>
      <c r="K18" s="49">
        <v>-0.10373750000000001</v>
      </c>
      <c r="L18" s="56"/>
      <c r="M18" s="8"/>
    </row>
    <row r="19" spans="2:13" ht="15" customHeight="1" x14ac:dyDescent="0.35">
      <c r="B19" s="5" t="s">
        <v>184</v>
      </c>
      <c r="C19" s="9" t="s">
        <v>177</v>
      </c>
      <c r="D19" s="9"/>
      <c r="E19" s="9"/>
      <c r="F19" s="47">
        <v>-4.6300000000000001E-2</v>
      </c>
      <c r="G19" s="47">
        <v>-5.67E-2</v>
      </c>
      <c r="H19" s="47">
        <v>0.21870000000000001</v>
      </c>
      <c r="I19" s="47">
        <v>0.24260000000000001</v>
      </c>
      <c r="J19" s="47">
        <v>0.51439999999999997</v>
      </c>
      <c r="K19" s="47">
        <v>-0.11700000000000001</v>
      </c>
      <c r="L19" s="57"/>
      <c r="M19" s="9"/>
    </row>
    <row r="20" spans="2:13" ht="15" customHeight="1" x14ac:dyDescent="0.35">
      <c r="B20" s="5" t="s">
        <v>185</v>
      </c>
      <c r="C20" s="9" t="s">
        <v>178</v>
      </c>
      <c r="D20" s="9"/>
      <c r="E20" s="9"/>
      <c r="F20" s="48">
        <v>-6.13E-2</v>
      </c>
      <c r="G20" s="48">
        <v>-6.4199999999999993E-2</v>
      </c>
      <c r="H20" s="48">
        <v>0.2261</v>
      </c>
      <c r="I20" s="48">
        <v>0.24129999999999999</v>
      </c>
      <c r="J20" s="48">
        <v>0.52190000000000003</v>
      </c>
      <c r="K20" s="48">
        <v>-0.12540000000000001</v>
      </c>
      <c r="L20" s="57"/>
      <c r="M20" s="9"/>
    </row>
    <row r="21" spans="2:13" ht="15" customHeight="1" x14ac:dyDescent="0.35">
      <c r="B21" s="5" t="s">
        <v>165</v>
      </c>
      <c r="C21" s="10" t="s">
        <v>179</v>
      </c>
      <c r="D21" s="10"/>
      <c r="E21" s="10"/>
      <c r="F21" s="48">
        <v>2.6599999999999999E-2</v>
      </c>
      <c r="G21" s="48">
        <v>7.5200000000000003E-2</v>
      </c>
      <c r="H21" s="48">
        <v>0.2044</v>
      </c>
      <c r="I21" s="48">
        <v>0.33589999999999998</v>
      </c>
      <c r="J21" s="48">
        <v>0.60899999999999999</v>
      </c>
      <c r="K21" s="48">
        <v>-0.1225</v>
      </c>
      <c r="L21" s="58"/>
      <c r="M21" s="10"/>
    </row>
    <row r="22" spans="2:13" ht="15" customHeight="1" x14ac:dyDescent="0.25">
      <c r="B22" s="158" t="s">
        <v>145</v>
      </c>
      <c r="C22" s="158" t="s">
        <v>120</v>
      </c>
      <c r="D22" s="158"/>
      <c r="E22" s="158"/>
      <c r="F22" s="158"/>
      <c r="G22" s="158"/>
      <c r="H22" s="38"/>
      <c r="I22" s="38"/>
      <c r="J22" s="38"/>
      <c r="K22" s="38"/>
      <c r="L22" s="66"/>
      <c r="M22" s="38"/>
    </row>
    <row r="23" spans="2:13" ht="15" customHeight="1" x14ac:dyDescent="0.25">
      <c r="B23" s="161"/>
      <c r="C23" s="161"/>
      <c r="D23" s="161"/>
      <c r="E23" s="161"/>
      <c r="F23" s="161"/>
      <c r="G23" s="161"/>
      <c r="H23" s="39"/>
      <c r="I23" s="39"/>
      <c r="J23" s="39"/>
      <c r="K23" s="39"/>
      <c r="L23" s="67"/>
      <c r="M23" s="46"/>
    </row>
    <row r="24" spans="2:13" ht="15" customHeight="1" x14ac:dyDescent="0.35">
      <c r="B24" s="11" t="s">
        <v>281</v>
      </c>
      <c r="C24" s="11" t="s">
        <v>256</v>
      </c>
      <c r="D24" s="11" t="s">
        <v>173</v>
      </c>
      <c r="E24" s="17">
        <v>45</v>
      </c>
      <c r="F24" s="50">
        <v>-5.5800000000000002E-2</v>
      </c>
      <c r="G24" s="50">
        <v>-8.9099999999999999E-2</v>
      </c>
      <c r="H24" s="50">
        <v>1.1545000000000001</v>
      </c>
      <c r="I24" s="50">
        <v>0.81840000000000002</v>
      </c>
      <c r="J24" s="50">
        <v>2.9177</v>
      </c>
      <c r="K24" s="50">
        <v>-0.18709999999999999</v>
      </c>
      <c r="L24" s="54" t="s">
        <v>186</v>
      </c>
      <c r="M24" s="43"/>
    </row>
    <row r="25" spans="2:13" ht="15" customHeight="1" x14ac:dyDescent="0.35">
      <c r="B25" s="11" t="s">
        <v>14</v>
      </c>
      <c r="C25" s="11" t="s">
        <v>15</v>
      </c>
      <c r="D25" s="11" t="s">
        <v>286</v>
      </c>
      <c r="E25" s="17">
        <v>76</v>
      </c>
      <c r="F25" s="50">
        <v>-4.9299999999999997E-2</v>
      </c>
      <c r="G25" s="50">
        <v>-6.8000000000000005E-2</v>
      </c>
      <c r="H25" s="50">
        <v>0.71389999999999998</v>
      </c>
      <c r="I25" s="50">
        <v>0.64529999999999998</v>
      </c>
      <c r="J25" s="50">
        <v>1.82</v>
      </c>
      <c r="K25" s="50">
        <v>-0.1011</v>
      </c>
      <c r="L25" s="15" t="s">
        <v>182</v>
      </c>
      <c r="M25" s="45" t="s">
        <v>183</v>
      </c>
    </row>
    <row r="26" spans="2:13" ht="15" customHeight="1" x14ac:dyDescent="0.35">
      <c r="B26" s="11" t="s">
        <v>26</v>
      </c>
      <c r="C26" s="11" t="s">
        <v>27</v>
      </c>
      <c r="D26" s="11" t="s">
        <v>92</v>
      </c>
      <c r="E26" s="17">
        <v>127</v>
      </c>
      <c r="F26" s="50">
        <v>-5.2600000000000001E-2</v>
      </c>
      <c r="G26" s="50">
        <v>-7.9500000000000001E-2</v>
      </c>
      <c r="H26" s="50">
        <v>0.63880000000000003</v>
      </c>
      <c r="I26" s="50">
        <v>0.59540000000000004</v>
      </c>
      <c r="J26" s="50">
        <v>1.6145</v>
      </c>
      <c r="K26" s="50">
        <v>-0.1341</v>
      </c>
      <c r="L26" s="15" t="s">
        <v>182</v>
      </c>
      <c r="M26" s="45" t="s">
        <v>183</v>
      </c>
    </row>
    <row r="27" spans="2:13" ht="15" customHeight="1" x14ac:dyDescent="0.35">
      <c r="B27" s="11" t="s">
        <v>22</v>
      </c>
      <c r="C27" s="11" t="s">
        <v>23</v>
      </c>
      <c r="D27" s="11" t="s">
        <v>93</v>
      </c>
      <c r="E27" s="17">
        <v>352</v>
      </c>
      <c r="F27" s="50">
        <v>-2.9600000000000001E-2</v>
      </c>
      <c r="G27" s="50">
        <v>-3.5700000000000003E-2</v>
      </c>
      <c r="H27" s="50">
        <v>0.52980000000000005</v>
      </c>
      <c r="I27" s="50">
        <v>0.67169999999999996</v>
      </c>
      <c r="J27" s="50">
        <v>1.5573999999999999</v>
      </c>
      <c r="K27" s="50">
        <v>-9.5600000000000004E-2</v>
      </c>
      <c r="L27" s="15" t="s">
        <v>186</v>
      </c>
      <c r="M27" s="45" t="s">
        <v>183</v>
      </c>
    </row>
    <row r="28" spans="2:13" ht="15" customHeight="1" x14ac:dyDescent="0.35">
      <c r="B28" s="11" t="s">
        <v>42</v>
      </c>
      <c r="C28" s="11" t="s">
        <v>43</v>
      </c>
      <c r="D28" s="11" t="s">
        <v>173</v>
      </c>
      <c r="E28" s="17">
        <v>178</v>
      </c>
      <c r="F28" s="50">
        <v>-9.1000000000000004E-3</v>
      </c>
      <c r="G28" s="50">
        <v>-1.1599999999999999E-2</v>
      </c>
      <c r="H28" s="50">
        <v>0.52890000000000004</v>
      </c>
      <c r="I28" s="50">
        <v>0.37169999999999997</v>
      </c>
      <c r="J28" s="50">
        <v>1.0972</v>
      </c>
      <c r="K28" s="50">
        <v>-0.1232</v>
      </c>
      <c r="L28" s="15" t="s">
        <v>187</v>
      </c>
      <c r="M28" s="45" t="s">
        <v>194</v>
      </c>
    </row>
    <row r="29" spans="2:13" ht="15" customHeight="1" x14ac:dyDescent="0.35">
      <c r="B29" s="11" t="s">
        <v>16</v>
      </c>
      <c r="C29" s="11" t="s">
        <v>17</v>
      </c>
      <c r="D29" s="11" t="s">
        <v>92</v>
      </c>
      <c r="E29" s="17">
        <v>38</v>
      </c>
      <c r="F29" s="50">
        <v>-2.8899999999999999E-2</v>
      </c>
      <c r="G29" s="50">
        <v>-4.5199999999999997E-2</v>
      </c>
      <c r="H29" s="50">
        <v>0.46029999999999999</v>
      </c>
      <c r="I29" s="50">
        <v>0.36</v>
      </c>
      <c r="J29" s="50">
        <v>0.98599999999999999</v>
      </c>
      <c r="K29" s="50">
        <v>-8.6699999999999999E-2</v>
      </c>
      <c r="L29" s="15" t="s">
        <v>187</v>
      </c>
      <c r="M29" s="45" t="s">
        <v>188</v>
      </c>
    </row>
    <row r="30" spans="2:13" ht="15" customHeight="1" x14ac:dyDescent="0.35">
      <c r="B30" s="11" t="s">
        <v>20</v>
      </c>
      <c r="C30" s="11" t="s">
        <v>21</v>
      </c>
      <c r="D30" s="11" t="s">
        <v>189</v>
      </c>
      <c r="E30" s="17">
        <v>41</v>
      </c>
      <c r="F30" s="50">
        <v>-4.7199999999999999E-2</v>
      </c>
      <c r="G30" s="50">
        <v>-5.4199999999999998E-2</v>
      </c>
      <c r="H30" s="50">
        <v>0.45219999999999999</v>
      </c>
      <c r="I30" s="50">
        <v>0.18440000000000001</v>
      </c>
      <c r="J30" s="50">
        <v>0.72</v>
      </c>
      <c r="K30" s="50">
        <v>-0.13930000000000001</v>
      </c>
      <c r="L30" s="15" t="s">
        <v>182</v>
      </c>
      <c r="M30" s="45" t="s">
        <v>188</v>
      </c>
    </row>
    <row r="31" spans="2:13" ht="15" customHeight="1" x14ac:dyDescent="0.35">
      <c r="B31" s="11" t="s">
        <v>49</v>
      </c>
      <c r="C31" s="81" t="s">
        <v>175</v>
      </c>
      <c r="D31" s="11" t="s">
        <v>127</v>
      </c>
      <c r="E31" s="17">
        <v>2075</v>
      </c>
      <c r="F31" s="50">
        <v>2.9399999999999999E-2</v>
      </c>
      <c r="G31" s="50">
        <v>3.5000000000000003E-2</v>
      </c>
      <c r="H31" s="50">
        <v>0.4264</v>
      </c>
      <c r="I31" s="50">
        <v>0.35560000000000003</v>
      </c>
      <c r="J31" s="50">
        <v>0.93369999999999997</v>
      </c>
      <c r="K31" s="50">
        <v>-0.17019999999999999</v>
      </c>
      <c r="L31" s="15" t="s">
        <v>186</v>
      </c>
      <c r="M31" s="45" t="s">
        <v>195</v>
      </c>
    </row>
    <row r="32" spans="2:13" ht="15" customHeight="1" x14ac:dyDescent="0.35">
      <c r="B32" s="11" t="s">
        <v>28</v>
      </c>
      <c r="C32" s="11" t="s">
        <v>29</v>
      </c>
      <c r="D32" s="11" t="s">
        <v>92</v>
      </c>
      <c r="E32" s="17">
        <v>806</v>
      </c>
      <c r="F32" s="50">
        <v>-3.5799999999999998E-2</v>
      </c>
      <c r="G32" s="50">
        <v>-5.5100000000000003E-2</v>
      </c>
      <c r="H32" s="50">
        <v>0.3876</v>
      </c>
      <c r="I32" s="50">
        <v>0.63019999999999998</v>
      </c>
      <c r="J32" s="50">
        <v>1.2621</v>
      </c>
      <c r="K32" s="50">
        <v>-0.1573</v>
      </c>
      <c r="L32" s="15" t="s">
        <v>186</v>
      </c>
      <c r="M32" s="45" t="s">
        <v>183</v>
      </c>
    </row>
    <row r="33" spans="2:13" ht="15" customHeight="1" x14ac:dyDescent="0.35">
      <c r="B33" s="11" t="s">
        <v>30</v>
      </c>
      <c r="C33" s="11" t="s">
        <v>31</v>
      </c>
      <c r="D33" s="11" t="s">
        <v>192</v>
      </c>
      <c r="E33" s="17">
        <v>53</v>
      </c>
      <c r="F33" s="50">
        <v>-3.8199999999999998E-2</v>
      </c>
      <c r="G33" s="50">
        <v>-4.9399999999999999E-2</v>
      </c>
      <c r="H33" s="50">
        <v>0.37230000000000002</v>
      </c>
      <c r="I33" s="50">
        <v>0.51</v>
      </c>
      <c r="J33" s="50">
        <v>1.0721000000000001</v>
      </c>
      <c r="K33" s="50">
        <v>-0.124</v>
      </c>
      <c r="L33" s="15" t="s">
        <v>186</v>
      </c>
      <c r="M33" s="45" t="s">
        <v>183</v>
      </c>
    </row>
    <row r="34" spans="2:13" ht="15" customHeight="1" x14ac:dyDescent="0.35">
      <c r="B34" s="11" t="s">
        <v>40</v>
      </c>
      <c r="C34" s="11" t="s">
        <v>41</v>
      </c>
      <c r="D34" s="11" t="s">
        <v>96</v>
      </c>
      <c r="E34" s="17">
        <v>94</v>
      </c>
      <c r="F34" s="50">
        <v>-2.86E-2</v>
      </c>
      <c r="G34" s="50">
        <v>-3.3300000000000003E-2</v>
      </c>
      <c r="H34" s="50">
        <v>0.3695</v>
      </c>
      <c r="I34" s="50">
        <v>0.441</v>
      </c>
      <c r="J34" s="50">
        <v>0.97340000000000004</v>
      </c>
      <c r="K34" s="50">
        <v>-0.1457</v>
      </c>
      <c r="L34" s="15" t="s">
        <v>186</v>
      </c>
      <c r="M34" s="45" t="s">
        <v>195</v>
      </c>
    </row>
    <row r="35" spans="2:13" ht="15" customHeight="1" x14ac:dyDescent="0.35">
      <c r="B35" s="11" t="s">
        <v>32</v>
      </c>
      <c r="C35" s="11" t="s">
        <v>33</v>
      </c>
      <c r="D35" s="11" t="s">
        <v>128</v>
      </c>
      <c r="E35" s="17">
        <v>47</v>
      </c>
      <c r="F35" s="50">
        <v>-3.4000000000000002E-2</v>
      </c>
      <c r="G35" s="50">
        <v>-5.8799999999999998E-2</v>
      </c>
      <c r="H35" s="50">
        <v>0.36270000000000002</v>
      </c>
      <c r="I35" s="50">
        <v>0.41770000000000002</v>
      </c>
      <c r="J35" s="50">
        <v>0.93189999999999995</v>
      </c>
      <c r="K35" s="50">
        <v>-0.14019999999999999</v>
      </c>
      <c r="L35" s="15" t="s">
        <v>186</v>
      </c>
      <c r="M35" s="45" t="s">
        <v>193</v>
      </c>
    </row>
    <row r="36" spans="2:13" ht="15" customHeight="1" x14ac:dyDescent="0.35">
      <c r="B36" s="11" t="s">
        <v>36</v>
      </c>
      <c r="C36" s="11" t="s">
        <v>37</v>
      </c>
      <c r="D36" s="11" t="s">
        <v>95</v>
      </c>
      <c r="E36" s="17">
        <v>42</v>
      </c>
      <c r="F36" s="50">
        <v>-3.9600000000000003E-2</v>
      </c>
      <c r="G36" s="50">
        <v>-6.08E-2</v>
      </c>
      <c r="H36" s="50">
        <v>0.3589</v>
      </c>
      <c r="I36" s="50">
        <v>0.47589999999999999</v>
      </c>
      <c r="J36" s="50">
        <v>1.0056</v>
      </c>
      <c r="K36" s="50">
        <v>-0.12740000000000001</v>
      </c>
      <c r="L36" s="15" t="s">
        <v>182</v>
      </c>
      <c r="M36" s="45" t="s">
        <v>193</v>
      </c>
    </row>
    <row r="37" spans="2:13" ht="15" customHeight="1" x14ac:dyDescent="0.35">
      <c r="B37" s="11" t="s">
        <v>38</v>
      </c>
      <c r="C37" s="11" t="s">
        <v>39</v>
      </c>
      <c r="D37" s="11" t="s">
        <v>92</v>
      </c>
      <c r="E37" s="17">
        <v>86</v>
      </c>
      <c r="F37" s="50">
        <v>-5.16E-2</v>
      </c>
      <c r="G37" s="50">
        <v>-7.2700000000000001E-2</v>
      </c>
      <c r="H37" s="50">
        <v>0.34639999999999999</v>
      </c>
      <c r="I37" s="50">
        <v>0.57220000000000004</v>
      </c>
      <c r="J37" s="50">
        <v>1.1167</v>
      </c>
      <c r="K37" s="50">
        <v>-0.10589999999999999</v>
      </c>
      <c r="L37" s="15" t="s">
        <v>186</v>
      </c>
      <c r="M37" s="45" t="s">
        <v>183</v>
      </c>
    </row>
    <row r="38" spans="2:13" ht="15" customHeight="1" x14ac:dyDescent="0.35">
      <c r="B38" s="11" t="s">
        <v>164</v>
      </c>
      <c r="C38" s="81" t="s">
        <v>163</v>
      </c>
      <c r="D38" s="11" t="s">
        <v>92</v>
      </c>
      <c r="E38" s="17">
        <v>162</v>
      </c>
      <c r="F38" s="50">
        <v>-1.7600000000000001E-2</v>
      </c>
      <c r="G38" s="50">
        <v>-1.55E-2</v>
      </c>
      <c r="H38" s="50">
        <v>0.33710000000000001</v>
      </c>
      <c r="I38" s="50">
        <v>0.36699999999999999</v>
      </c>
      <c r="J38" s="50">
        <v>0.82779999999999998</v>
      </c>
      <c r="K38" s="50">
        <v>-5.4699999999999999E-2</v>
      </c>
      <c r="L38" s="15" t="s">
        <v>186</v>
      </c>
      <c r="M38" s="45" t="s">
        <v>195</v>
      </c>
    </row>
    <row r="39" spans="2:13" ht="15" customHeight="1" x14ac:dyDescent="0.35">
      <c r="B39" s="11" t="s">
        <v>24</v>
      </c>
      <c r="C39" s="11" t="s">
        <v>25</v>
      </c>
      <c r="D39" s="11" t="s">
        <v>94</v>
      </c>
      <c r="E39" s="17">
        <v>40</v>
      </c>
      <c r="F39" s="50">
        <v>-7.7600000000000002E-2</v>
      </c>
      <c r="G39" s="50">
        <v>-4.2799999999999998E-2</v>
      </c>
      <c r="H39" s="50">
        <v>0.308</v>
      </c>
      <c r="I39" s="50">
        <v>0.38650000000000001</v>
      </c>
      <c r="J39" s="50">
        <v>0.8135</v>
      </c>
      <c r="K39" s="50">
        <v>-0.1424</v>
      </c>
      <c r="L39" s="15" t="s">
        <v>182</v>
      </c>
      <c r="M39" s="45" t="s">
        <v>191</v>
      </c>
    </row>
    <row r="40" spans="2:13" ht="15" customHeight="1" x14ac:dyDescent="0.35">
      <c r="B40" s="11" t="s">
        <v>34</v>
      </c>
      <c r="C40" s="11" t="s">
        <v>35</v>
      </c>
      <c r="D40" s="11" t="s">
        <v>92</v>
      </c>
      <c r="E40" s="17">
        <v>112</v>
      </c>
      <c r="F40" s="50">
        <v>-4.9200000000000001E-2</v>
      </c>
      <c r="G40" s="50">
        <v>-7.0599999999999996E-2</v>
      </c>
      <c r="H40" s="50">
        <v>0.29480000000000001</v>
      </c>
      <c r="I40" s="50">
        <v>0.54300000000000004</v>
      </c>
      <c r="J40" s="50">
        <v>0.99790000000000001</v>
      </c>
      <c r="K40" s="50">
        <v>-0.15429999999999999</v>
      </c>
      <c r="L40" s="15" t="s">
        <v>182</v>
      </c>
      <c r="M40" s="45" t="s">
        <v>191</v>
      </c>
    </row>
    <row r="41" spans="2:13" ht="15" customHeight="1" x14ac:dyDescent="0.35">
      <c r="B41" s="11" t="s">
        <v>47</v>
      </c>
      <c r="C41" s="11" t="s">
        <v>48</v>
      </c>
      <c r="D41" s="11" t="s">
        <v>129</v>
      </c>
      <c r="E41" s="17">
        <v>529</v>
      </c>
      <c r="F41" s="50">
        <v>-4.02E-2</v>
      </c>
      <c r="G41" s="50">
        <v>-5.2900000000000003E-2</v>
      </c>
      <c r="H41" s="50">
        <v>0.25769999999999998</v>
      </c>
      <c r="I41" s="50">
        <v>0.46870000000000001</v>
      </c>
      <c r="J41" s="50">
        <v>0.84719999999999995</v>
      </c>
      <c r="K41" s="50">
        <v>-0.13619999999999999</v>
      </c>
      <c r="L41" s="15" t="s">
        <v>186</v>
      </c>
      <c r="M41" s="45" t="s">
        <v>190</v>
      </c>
    </row>
    <row r="42" spans="2:13" ht="15" customHeight="1" x14ac:dyDescent="0.35">
      <c r="B42" s="11" t="s">
        <v>44</v>
      </c>
      <c r="C42" s="11" t="s">
        <v>45</v>
      </c>
      <c r="D42" s="11" t="s">
        <v>96</v>
      </c>
      <c r="E42" s="17">
        <v>48</v>
      </c>
      <c r="F42" s="50">
        <v>-6.1199999999999997E-2</v>
      </c>
      <c r="G42" s="50">
        <v>-8.6800000000000002E-2</v>
      </c>
      <c r="H42" s="50">
        <v>0.24340000000000001</v>
      </c>
      <c r="I42" s="50">
        <v>0.26960000000000001</v>
      </c>
      <c r="J42" s="50">
        <v>0.5786</v>
      </c>
      <c r="K42" s="50">
        <v>-0.153</v>
      </c>
      <c r="L42" s="15" t="s">
        <v>186</v>
      </c>
      <c r="M42" s="45" t="s">
        <v>196</v>
      </c>
    </row>
    <row r="43" spans="2:13" ht="15" customHeight="1" x14ac:dyDescent="0.35">
      <c r="B43" s="11" t="s">
        <v>50</v>
      </c>
      <c r="C43" s="11" t="s">
        <v>51</v>
      </c>
      <c r="D43" s="11" t="s">
        <v>197</v>
      </c>
      <c r="E43" s="17">
        <v>145</v>
      </c>
      <c r="F43" s="50">
        <v>-9.9000000000000008E-3</v>
      </c>
      <c r="G43" s="50">
        <v>-2.1600000000000001E-2</v>
      </c>
      <c r="H43" s="50">
        <v>7.9000000000000001E-2</v>
      </c>
      <c r="I43" s="50">
        <v>0.38600000000000001</v>
      </c>
      <c r="J43" s="50">
        <v>0.4955</v>
      </c>
      <c r="K43" s="50">
        <v>-0.19950000000000001</v>
      </c>
      <c r="L43" s="15" t="s">
        <v>182</v>
      </c>
      <c r="M43" s="45" t="s">
        <v>195</v>
      </c>
    </row>
    <row r="44" spans="2:13" ht="15" customHeight="1" x14ac:dyDescent="0.35">
      <c r="B44" s="11" t="s">
        <v>52</v>
      </c>
      <c r="C44" s="11" t="s">
        <v>53</v>
      </c>
      <c r="D44" s="11" t="s">
        <v>97</v>
      </c>
      <c r="E44" s="17">
        <v>145</v>
      </c>
      <c r="F44" s="50">
        <v>-1.11E-2</v>
      </c>
      <c r="G44" s="50">
        <v>-3.0800000000000001E-2</v>
      </c>
      <c r="H44" s="50">
        <v>2.7799999999999998E-2</v>
      </c>
      <c r="I44" s="50" t="s">
        <v>19</v>
      </c>
      <c r="J44" s="50" t="s">
        <v>19</v>
      </c>
      <c r="K44" s="50">
        <v>-0.17860000000000001</v>
      </c>
      <c r="L44" s="55" t="s">
        <v>187</v>
      </c>
      <c r="M44" s="44" t="s">
        <v>195</v>
      </c>
    </row>
    <row r="45" spans="2:13" ht="15" customHeight="1" x14ac:dyDescent="0.35">
      <c r="B45" s="69" t="s">
        <v>166</v>
      </c>
      <c r="C45" s="3"/>
      <c r="D45" s="3"/>
      <c r="E45" s="3"/>
      <c r="F45" s="51">
        <v>-3.5128571428571433E-2</v>
      </c>
      <c r="G45" s="51">
        <v>-4.7590476190476183E-2</v>
      </c>
      <c r="H45" s="51">
        <v>0.41190476190476194</v>
      </c>
      <c r="I45" s="51">
        <v>0.47351500000000002</v>
      </c>
      <c r="J45" s="51">
        <v>1.1284400000000003</v>
      </c>
      <c r="K45" s="51">
        <v>-0.13602380952380949</v>
      </c>
      <c r="L45" s="16"/>
    </row>
    <row r="46" spans="2:13" ht="15" customHeight="1" x14ac:dyDescent="0.35">
      <c r="B46" s="6" t="s">
        <v>168</v>
      </c>
      <c r="C46" s="10" t="s">
        <v>180</v>
      </c>
      <c r="D46" s="10"/>
      <c r="E46" s="10"/>
      <c r="F46" s="52">
        <v>-2.4500000000000001E-2</v>
      </c>
      <c r="G46" s="52">
        <v>-2.86E-2</v>
      </c>
      <c r="H46" s="52">
        <v>0.12239999999999999</v>
      </c>
      <c r="I46" s="52">
        <v>0.1477</v>
      </c>
      <c r="J46" s="52">
        <v>0.28820000000000001</v>
      </c>
      <c r="K46" s="52">
        <v>-5.4199999999999998E-2</v>
      </c>
      <c r="L46" s="58"/>
      <c r="M46" s="10"/>
    </row>
    <row r="47" spans="2:13" ht="15" customHeight="1" x14ac:dyDescent="0.25">
      <c r="B47" s="167" t="s">
        <v>147</v>
      </c>
      <c r="C47" s="167" t="s">
        <v>117</v>
      </c>
      <c r="D47" s="167"/>
      <c r="E47" s="167"/>
      <c r="F47" s="46"/>
      <c r="G47" s="46"/>
      <c r="H47" s="46"/>
      <c r="I47" s="46"/>
      <c r="J47" s="46"/>
      <c r="K47" s="46"/>
      <c r="L47" s="67"/>
    </row>
    <row r="48" spans="2:13" ht="15" customHeight="1" x14ac:dyDescent="0.25">
      <c r="B48" s="161"/>
      <c r="C48" s="161"/>
      <c r="D48" s="161"/>
      <c r="E48" s="161"/>
      <c r="F48" s="39"/>
      <c r="G48" s="39"/>
      <c r="H48" s="39"/>
      <c r="I48" s="39"/>
      <c r="J48" s="39"/>
      <c r="K48" s="39"/>
      <c r="L48" s="67"/>
      <c r="M48" s="8"/>
    </row>
    <row r="49" spans="2:13" ht="15" customHeight="1" x14ac:dyDescent="0.35">
      <c r="B49" s="12" t="s">
        <v>155</v>
      </c>
      <c r="C49" s="12" t="s">
        <v>56</v>
      </c>
      <c r="D49" s="12" t="s">
        <v>57</v>
      </c>
      <c r="E49" s="64">
        <v>199</v>
      </c>
      <c r="F49" s="47">
        <v>-2.46E-2</v>
      </c>
      <c r="G49" s="47">
        <v>-2.0899999999999998E-2</v>
      </c>
      <c r="H49" s="47">
        <v>0.40150000000000002</v>
      </c>
      <c r="I49" s="47">
        <v>0.224</v>
      </c>
      <c r="J49" s="47">
        <v>0.71540000000000004</v>
      </c>
      <c r="K49" s="47">
        <v>-2.98E-2</v>
      </c>
      <c r="L49" s="54" t="s">
        <v>187</v>
      </c>
      <c r="M49" s="45" t="s">
        <v>183</v>
      </c>
    </row>
    <row r="50" spans="2:13" ht="15" customHeight="1" x14ac:dyDescent="0.35">
      <c r="B50" s="11" t="s">
        <v>76</v>
      </c>
      <c r="C50" s="11" t="s">
        <v>58</v>
      </c>
      <c r="D50" s="11" t="s">
        <v>59</v>
      </c>
      <c r="E50" s="65">
        <v>717</v>
      </c>
      <c r="F50" s="48">
        <v>-2.2599999999999999E-2</v>
      </c>
      <c r="G50" s="48">
        <v>-2.0899999999999998E-2</v>
      </c>
      <c r="H50" s="48">
        <v>0.1961</v>
      </c>
      <c r="I50" s="48">
        <v>0.30969999999999998</v>
      </c>
      <c r="J50" s="48">
        <v>0.56659999999999999</v>
      </c>
      <c r="K50" s="48">
        <v>-2.86E-2</v>
      </c>
      <c r="L50" s="15" t="s">
        <v>186</v>
      </c>
      <c r="M50" s="45" t="s">
        <v>183</v>
      </c>
    </row>
    <row r="51" spans="2:13" ht="15" customHeight="1" x14ac:dyDescent="0.35">
      <c r="B51" s="11" t="s">
        <v>157</v>
      </c>
      <c r="C51" s="11" t="s">
        <v>64</v>
      </c>
      <c r="D51" s="11" t="s">
        <v>65</v>
      </c>
      <c r="E51" s="65">
        <v>123</v>
      </c>
      <c r="F51" s="48">
        <v>-3.8E-3</v>
      </c>
      <c r="G51" s="48">
        <v>-2.8E-3</v>
      </c>
      <c r="H51" s="48">
        <v>0.18740000000000001</v>
      </c>
      <c r="I51" s="48">
        <v>0.17299999999999999</v>
      </c>
      <c r="J51" s="48">
        <v>0.39279999999999998</v>
      </c>
      <c r="K51" s="48">
        <v>-3.8999999999999998E-3</v>
      </c>
      <c r="L51" s="15" t="s">
        <v>186</v>
      </c>
      <c r="M51" s="45" t="s">
        <v>194</v>
      </c>
    </row>
    <row r="52" spans="2:13" ht="15" customHeight="1" x14ac:dyDescent="0.35">
      <c r="B52" s="11" t="s">
        <v>153</v>
      </c>
      <c r="C52" s="11" t="s">
        <v>66</v>
      </c>
      <c r="D52" s="11" t="s">
        <v>61</v>
      </c>
      <c r="E52" s="65">
        <v>424</v>
      </c>
      <c r="F52" s="48">
        <v>-1.2999999999999999E-2</v>
      </c>
      <c r="G52" s="48">
        <v>-1.2800000000000001E-2</v>
      </c>
      <c r="H52" s="48">
        <v>0.1847</v>
      </c>
      <c r="I52" s="48">
        <v>0.24010000000000001</v>
      </c>
      <c r="J52" s="48">
        <v>0.46920000000000001</v>
      </c>
      <c r="K52" s="48">
        <v>-3.1199999999999999E-2</v>
      </c>
      <c r="L52" s="15" t="s">
        <v>182</v>
      </c>
      <c r="M52" s="45" t="s">
        <v>183</v>
      </c>
    </row>
    <row r="53" spans="2:13" ht="15" customHeight="1" x14ac:dyDescent="0.35">
      <c r="B53" s="11" t="s">
        <v>76</v>
      </c>
      <c r="C53" s="11" t="s">
        <v>60</v>
      </c>
      <c r="D53" s="11" t="s">
        <v>61</v>
      </c>
      <c r="E53" s="65">
        <v>717</v>
      </c>
      <c r="F53" s="48">
        <v>-1.54E-2</v>
      </c>
      <c r="G53" s="48">
        <v>-1.23E-2</v>
      </c>
      <c r="H53" s="48">
        <v>0.17949999999999999</v>
      </c>
      <c r="I53" s="48">
        <v>0.27689999999999998</v>
      </c>
      <c r="J53" s="48">
        <v>0.50609999999999999</v>
      </c>
      <c r="K53" s="48">
        <v>-1.54E-2</v>
      </c>
      <c r="L53" s="15" t="s">
        <v>182</v>
      </c>
      <c r="M53" s="45" t="s">
        <v>183</v>
      </c>
    </row>
    <row r="54" spans="2:13" ht="15" customHeight="1" x14ac:dyDescent="0.35">
      <c r="B54" s="11" t="s">
        <v>280</v>
      </c>
      <c r="C54" s="11" t="s">
        <v>253</v>
      </c>
      <c r="D54" s="11" t="s">
        <v>61</v>
      </c>
      <c r="E54" s="65">
        <v>70</v>
      </c>
      <c r="F54" s="48">
        <v>8.8999999999999999E-3</v>
      </c>
      <c r="G54" s="48">
        <v>1.6899999999999998E-2</v>
      </c>
      <c r="H54" s="48">
        <v>0.15559999999999999</v>
      </c>
      <c r="I54" s="48" t="s">
        <v>19</v>
      </c>
      <c r="J54" s="48" t="s">
        <v>19</v>
      </c>
      <c r="K54" s="48">
        <v>-4.0000000000000001E-3</v>
      </c>
      <c r="L54" s="57" t="s">
        <v>186</v>
      </c>
      <c r="M54" s="45"/>
    </row>
    <row r="55" spans="2:13" ht="15" customHeight="1" x14ac:dyDescent="0.35">
      <c r="B55" s="11" t="s">
        <v>159</v>
      </c>
      <c r="C55" s="11" t="s">
        <v>62</v>
      </c>
      <c r="D55" s="11" t="s">
        <v>63</v>
      </c>
      <c r="E55" s="65">
        <v>231</v>
      </c>
      <c r="F55" s="48">
        <v>-2.0299999999999999E-2</v>
      </c>
      <c r="G55" s="48">
        <v>-2.9000000000000001E-2</v>
      </c>
      <c r="H55" s="48">
        <v>0.14660000000000001</v>
      </c>
      <c r="I55" s="48">
        <v>0.1421</v>
      </c>
      <c r="J55" s="48">
        <v>0.3095</v>
      </c>
      <c r="K55" s="48">
        <v>-3.8899999999999997E-2</v>
      </c>
      <c r="L55" s="15" t="s">
        <v>186</v>
      </c>
      <c r="M55" s="45" t="s">
        <v>198</v>
      </c>
    </row>
    <row r="56" spans="2:13" ht="15" customHeight="1" x14ac:dyDescent="0.35">
      <c r="B56" s="11" t="s">
        <v>161</v>
      </c>
      <c r="C56" s="11" t="s">
        <v>67</v>
      </c>
      <c r="D56" s="11" t="s">
        <v>98</v>
      </c>
      <c r="E56" s="65">
        <v>96</v>
      </c>
      <c r="F56" s="48">
        <v>-8.9999999999999993E-3</v>
      </c>
      <c r="G56" s="48">
        <v>-4.5999999999999999E-3</v>
      </c>
      <c r="H56" s="48">
        <v>0.1203</v>
      </c>
      <c r="I56" s="48">
        <v>0.1331</v>
      </c>
      <c r="J56" s="48">
        <v>0.26939999999999997</v>
      </c>
      <c r="K56" s="48">
        <v>-3.1199999999999999E-2</v>
      </c>
      <c r="L56" s="55" t="s">
        <v>182</v>
      </c>
      <c r="M56" s="45" t="s">
        <v>199</v>
      </c>
    </row>
    <row r="57" spans="2:13" ht="15" customHeight="1" x14ac:dyDescent="0.35">
      <c r="B57" s="69" t="s">
        <v>166</v>
      </c>
      <c r="C57" s="12"/>
      <c r="D57" s="12"/>
      <c r="E57" s="12"/>
      <c r="F57" s="47">
        <v>-1.2474999999999998E-2</v>
      </c>
      <c r="G57" s="47">
        <v>-1.0800000000000001E-2</v>
      </c>
      <c r="H57" s="47">
        <v>0.19646250000000001</v>
      </c>
      <c r="I57" s="47">
        <v>0.21412857142857139</v>
      </c>
      <c r="J57" s="47">
        <v>0.4612857142857143</v>
      </c>
      <c r="K57" s="47">
        <v>-2.2875E-2</v>
      </c>
      <c r="L57" s="15"/>
      <c r="M57" s="43"/>
    </row>
    <row r="58" spans="2:13" ht="15" customHeight="1" x14ac:dyDescent="0.35">
      <c r="B58" s="6" t="s">
        <v>170</v>
      </c>
      <c r="C58" s="10" t="s">
        <v>110</v>
      </c>
      <c r="D58" s="10"/>
      <c r="E58" s="10"/>
      <c r="F58" s="52">
        <v>-5.8999999999999999E-3</v>
      </c>
      <c r="G58" s="52">
        <v>-4.3E-3</v>
      </c>
      <c r="H58" s="52">
        <v>8.8599999999999998E-2</v>
      </c>
      <c r="I58" s="52">
        <v>4.41E-2</v>
      </c>
      <c r="J58" s="52">
        <v>0.13650000000000001</v>
      </c>
      <c r="K58" s="52">
        <v>-5.8999999999999999E-3</v>
      </c>
      <c r="L58" s="58"/>
      <c r="M58" s="10"/>
    </row>
    <row r="59" spans="2:13" ht="15" customHeight="1" x14ac:dyDescent="0.25">
      <c r="B59" s="167" t="s">
        <v>147</v>
      </c>
      <c r="C59" s="167" t="s">
        <v>121</v>
      </c>
      <c r="D59" s="167"/>
      <c r="E59" s="167"/>
      <c r="F59" s="167"/>
      <c r="G59" s="167"/>
      <c r="H59" s="63"/>
      <c r="I59" s="63"/>
      <c r="J59" s="63"/>
      <c r="K59" s="63"/>
      <c r="L59" s="70"/>
      <c r="M59" s="168"/>
    </row>
    <row r="60" spans="2:13" ht="15" customHeight="1" x14ac:dyDescent="0.25">
      <c r="B60" s="161"/>
      <c r="C60" s="161"/>
      <c r="D60" s="161"/>
      <c r="E60" s="161"/>
      <c r="F60" s="161"/>
      <c r="G60" s="161"/>
      <c r="H60" s="40"/>
      <c r="I60" s="40"/>
      <c r="J60" s="40"/>
      <c r="K60" s="40"/>
      <c r="L60" s="68"/>
      <c r="M60" s="169"/>
    </row>
    <row r="61" spans="2:13" ht="15" customHeight="1" x14ac:dyDescent="0.35">
      <c r="B61" s="12" t="s">
        <v>68</v>
      </c>
      <c r="C61" s="12" t="s">
        <v>69</v>
      </c>
      <c r="D61" s="12" t="s">
        <v>206</v>
      </c>
      <c r="E61" s="18">
        <v>15</v>
      </c>
      <c r="F61" s="51">
        <v>-3.15E-2</v>
      </c>
      <c r="G61" s="51">
        <v>7.7499999999999999E-2</v>
      </c>
      <c r="H61" s="51">
        <v>0.5494</v>
      </c>
      <c r="I61" s="51">
        <v>0.11020000000000001</v>
      </c>
      <c r="J61" s="51">
        <v>0.72009999999999996</v>
      </c>
      <c r="K61" s="51">
        <v>-5.8099999999999999E-2</v>
      </c>
      <c r="L61" s="15" t="s">
        <v>182</v>
      </c>
      <c r="M61" s="45" t="s">
        <v>183</v>
      </c>
    </row>
    <row r="62" spans="2:13" ht="15" customHeight="1" x14ac:dyDescent="0.35">
      <c r="B62" s="11" t="s">
        <v>70</v>
      </c>
      <c r="C62" s="11" t="s">
        <v>71</v>
      </c>
      <c r="D62" s="11" t="s">
        <v>207</v>
      </c>
      <c r="E62" s="17">
        <v>5</v>
      </c>
      <c r="F62" s="53">
        <v>-3.5099999999999999E-2</v>
      </c>
      <c r="G62" s="53">
        <v>5.28E-2</v>
      </c>
      <c r="H62" s="53">
        <v>0.52829999999999999</v>
      </c>
      <c r="I62" s="53">
        <v>0.65910000000000002</v>
      </c>
      <c r="J62" s="53">
        <v>1.5356000000000001</v>
      </c>
      <c r="K62" s="53">
        <v>-5.79E-2</v>
      </c>
      <c r="L62" s="15" t="s">
        <v>186</v>
      </c>
      <c r="M62" s="45" t="s">
        <v>183</v>
      </c>
    </row>
    <row r="63" spans="2:13" ht="15" customHeight="1" x14ac:dyDescent="0.35">
      <c r="B63" s="11" t="s">
        <v>74</v>
      </c>
      <c r="C63" s="11" t="s">
        <v>75</v>
      </c>
      <c r="D63" s="11" t="s">
        <v>208</v>
      </c>
      <c r="E63" s="17">
        <v>11</v>
      </c>
      <c r="F63" s="53">
        <v>-3.9199999999999999E-2</v>
      </c>
      <c r="G63" s="53">
        <v>4.5699999999999998E-2</v>
      </c>
      <c r="H63" s="53">
        <v>0.46639999999999998</v>
      </c>
      <c r="I63" s="53">
        <v>0.31869999999999998</v>
      </c>
      <c r="J63" s="53">
        <v>0.93379999999999996</v>
      </c>
      <c r="K63" s="53">
        <v>-6.5600000000000006E-2</v>
      </c>
      <c r="L63" s="15" t="s">
        <v>182</v>
      </c>
      <c r="M63" s="45" t="s">
        <v>183</v>
      </c>
    </row>
    <row r="64" spans="2:13" ht="15" customHeight="1" x14ac:dyDescent="0.35">
      <c r="B64" s="11" t="s">
        <v>76</v>
      </c>
      <c r="C64" s="11" t="s">
        <v>77</v>
      </c>
      <c r="D64" s="11" t="s">
        <v>111</v>
      </c>
      <c r="E64" s="17">
        <v>446</v>
      </c>
      <c r="F64" s="53">
        <v>-1.1999999999999999E-3</v>
      </c>
      <c r="G64" s="53">
        <v>4.4499999999999998E-2</v>
      </c>
      <c r="H64" s="53">
        <v>0.45879999999999999</v>
      </c>
      <c r="I64" s="53">
        <v>0</v>
      </c>
      <c r="J64" s="53">
        <v>0</v>
      </c>
      <c r="K64" s="53">
        <v>-0.1186</v>
      </c>
      <c r="L64" s="15" t="s">
        <v>182</v>
      </c>
      <c r="M64" s="45" t="s">
        <v>183</v>
      </c>
    </row>
    <row r="65" spans="2:15" ht="15" customHeight="1" x14ac:dyDescent="0.35">
      <c r="B65" s="11" t="s">
        <v>78</v>
      </c>
      <c r="C65" s="11" t="s">
        <v>79</v>
      </c>
      <c r="D65" s="11" t="s">
        <v>209</v>
      </c>
      <c r="E65" s="17">
        <v>25</v>
      </c>
      <c r="F65" s="53">
        <v>1.7600000000000001E-2</v>
      </c>
      <c r="G65" s="53">
        <v>0.1018</v>
      </c>
      <c r="H65" s="53">
        <v>0.43580000000000002</v>
      </c>
      <c r="I65" s="53">
        <v>0.18870000000000001</v>
      </c>
      <c r="J65" s="53">
        <v>0.70669999999999999</v>
      </c>
      <c r="K65" s="53">
        <v>-4.2299999999999997E-2</v>
      </c>
      <c r="L65" s="15" t="s">
        <v>182</v>
      </c>
      <c r="M65" s="45" t="s">
        <v>183</v>
      </c>
    </row>
    <row r="66" spans="2:15" ht="15" customHeight="1" x14ac:dyDescent="0.35">
      <c r="B66" s="11" t="s">
        <v>72</v>
      </c>
      <c r="C66" s="11" t="s">
        <v>73</v>
      </c>
      <c r="D66" s="11" t="s">
        <v>207</v>
      </c>
      <c r="E66" s="17">
        <v>20</v>
      </c>
      <c r="F66" s="53">
        <v>-1.7899999999999999E-2</v>
      </c>
      <c r="G66" s="53">
        <v>2.53E-2</v>
      </c>
      <c r="H66" s="53">
        <v>0.43059999999999998</v>
      </c>
      <c r="I66" s="53">
        <v>7.8899999999999998E-2</v>
      </c>
      <c r="J66" s="53">
        <v>0.54359999999999997</v>
      </c>
      <c r="K66" s="53">
        <v>-3.6900000000000002E-2</v>
      </c>
      <c r="L66" s="15" t="s">
        <v>182</v>
      </c>
      <c r="M66" s="45" t="s">
        <v>188</v>
      </c>
    </row>
    <row r="67" spans="2:15" ht="15" customHeight="1" x14ac:dyDescent="0.35">
      <c r="B67" s="11" t="s">
        <v>82</v>
      </c>
      <c r="C67" s="11" t="s">
        <v>83</v>
      </c>
      <c r="D67" s="11" t="s">
        <v>211</v>
      </c>
      <c r="E67" s="17">
        <v>14</v>
      </c>
      <c r="F67" s="53">
        <v>-1.8E-3</v>
      </c>
      <c r="G67" s="53">
        <v>6.4199999999999993E-2</v>
      </c>
      <c r="H67" s="53">
        <v>0.27900000000000003</v>
      </c>
      <c r="I67" s="53">
        <v>0.49990000000000001</v>
      </c>
      <c r="J67" s="53">
        <v>0.91830000000000001</v>
      </c>
      <c r="K67" s="53">
        <v>-3.5099999999999999E-2</v>
      </c>
      <c r="L67" s="16" t="s">
        <v>182</v>
      </c>
      <c r="M67" s="45" t="s">
        <v>183</v>
      </c>
    </row>
    <row r="68" spans="2:15" ht="15" customHeight="1" x14ac:dyDescent="0.35">
      <c r="B68" s="11" t="s">
        <v>80</v>
      </c>
      <c r="C68" s="11" t="s">
        <v>81</v>
      </c>
      <c r="D68" s="11" t="s">
        <v>210</v>
      </c>
      <c r="E68" s="17">
        <v>15</v>
      </c>
      <c r="F68" s="53">
        <v>3.7000000000000002E-3</v>
      </c>
      <c r="G68" s="53">
        <v>2.3699999999999999E-2</v>
      </c>
      <c r="H68" s="53">
        <v>0.26519999999999999</v>
      </c>
      <c r="I68" s="53">
        <v>0.2054</v>
      </c>
      <c r="J68" s="53">
        <v>0.52500000000000002</v>
      </c>
      <c r="K68" s="53">
        <v>-1.67E-2</v>
      </c>
      <c r="L68" s="15" t="s">
        <v>186</v>
      </c>
      <c r="M68" s="45" t="s">
        <v>191</v>
      </c>
    </row>
    <row r="69" spans="2:15" ht="15" customHeight="1" x14ac:dyDescent="0.35">
      <c r="B69" s="11" t="s">
        <v>84</v>
      </c>
      <c r="C69" s="11" t="s">
        <v>85</v>
      </c>
      <c r="D69" s="11" t="s">
        <v>212</v>
      </c>
      <c r="E69" s="17">
        <v>34</v>
      </c>
      <c r="F69" s="53">
        <v>-3.1699999999999999E-2</v>
      </c>
      <c r="G69" s="53">
        <v>3.85E-2</v>
      </c>
      <c r="H69" s="53">
        <v>0.21179999999999999</v>
      </c>
      <c r="I69" s="53">
        <v>4.3900000000000002E-2</v>
      </c>
      <c r="J69" s="53">
        <v>0.26490000000000002</v>
      </c>
      <c r="K69" s="53">
        <v>-3.7699999999999997E-2</v>
      </c>
      <c r="L69" s="15" t="s">
        <v>182</v>
      </c>
      <c r="M69" s="45" t="s">
        <v>191</v>
      </c>
    </row>
    <row r="70" spans="2:15" ht="15" customHeight="1" x14ac:dyDescent="0.35">
      <c r="B70" s="13" t="s">
        <v>86</v>
      </c>
      <c r="C70" s="13" t="s">
        <v>87</v>
      </c>
      <c r="D70" s="13" t="s">
        <v>213</v>
      </c>
      <c r="E70" s="19">
        <v>17</v>
      </c>
      <c r="F70" s="49">
        <v>-1.77E-2</v>
      </c>
      <c r="G70" s="49">
        <v>2.2700000000000001E-2</v>
      </c>
      <c r="H70" s="49">
        <v>0.16650000000000001</v>
      </c>
      <c r="I70" s="49">
        <v>0.1537</v>
      </c>
      <c r="J70" s="49">
        <v>0.3458</v>
      </c>
      <c r="K70" s="49">
        <v>-2.2700000000000001E-2</v>
      </c>
      <c r="L70" s="55" t="s">
        <v>182</v>
      </c>
      <c r="M70" s="45" t="s">
        <v>224</v>
      </c>
    </row>
    <row r="71" spans="2:15" ht="15" customHeight="1" x14ac:dyDescent="0.35">
      <c r="B71" s="69" t="s">
        <v>55</v>
      </c>
      <c r="C71" s="3"/>
      <c r="D71" s="3"/>
      <c r="E71" s="54"/>
      <c r="F71" s="51">
        <v>-1.5479999999999999E-2</v>
      </c>
      <c r="G71" s="51">
        <v>4.9669999999999992E-2</v>
      </c>
      <c r="H71" s="51">
        <v>0.37918000000000002</v>
      </c>
      <c r="I71" s="51">
        <v>0.22585000000000002</v>
      </c>
      <c r="J71" s="51">
        <v>0.64938000000000007</v>
      </c>
      <c r="K71" s="51">
        <v>-4.9159999999999995E-2</v>
      </c>
      <c r="L71" s="71"/>
      <c r="M71" s="4"/>
      <c r="N71" s="62"/>
      <c r="O71" s="62"/>
    </row>
    <row r="72" spans="2:15" ht="15" customHeight="1" x14ac:dyDescent="0.25">
      <c r="B72" s="6" t="s">
        <v>223</v>
      </c>
      <c r="C72" s="10"/>
      <c r="D72" s="10"/>
      <c r="E72" s="10"/>
      <c r="F72" s="49">
        <v>-1.6999999999999999E-3</v>
      </c>
      <c r="G72" s="49">
        <v>2.9499999999999998E-2</v>
      </c>
      <c r="H72" s="49">
        <v>0.1444</v>
      </c>
      <c r="I72" s="49">
        <v>7.8399999999999997E-2</v>
      </c>
      <c r="J72" s="49">
        <v>0.2341</v>
      </c>
      <c r="K72" s="49">
        <v>-3.0999999999999999E-3</v>
      </c>
      <c r="L72" s="58"/>
      <c r="M72" s="10"/>
    </row>
    <row r="73" spans="2:15" ht="15" customHeight="1" x14ac:dyDescent="0.25">
      <c r="B73" s="167" t="s">
        <v>126</v>
      </c>
      <c r="C73" s="167" t="s">
        <v>141</v>
      </c>
      <c r="D73" s="167"/>
      <c r="E73" s="167"/>
      <c r="F73" s="167"/>
      <c r="G73" s="167"/>
      <c r="H73" s="63"/>
      <c r="I73" s="63"/>
      <c r="J73" s="63"/>
      <c r="K73" s="63"/>
      <c r="L73" s="63"/>
      <c r="M73" s="168"/>
    </row>
    <row r="74" spans="2:15" ht="15" customHeight="1" x14ac:dyDescent="0.25">
      <c r="B74" s="167"/>
      <c r="C74" s="161"/>
      <c r="D74" s="161"/>
      <c r="E74" s="161"/>
      <c r="F74" s="161"/>
      <c r="G74" s="161"/>
      <c r="H74" s="63"/>
      <c r="I74" s="63"/>
      <c r="J74" s="63"/>
      <c r="K74" s="63"/>
      <c r="L74" s="63"/>
      <c r="M74" s="168"/>
    </row>
    <row r="75" spans="2:15" ht="15" customHeight="1" x14ac:dyDescent="0.35">
      <c r="B75" s="164" t="s">
        <v>222</v>
      </c>
      <c r="C75" s="12" t="s">
        <v>106</v>
      </c>
      <c r="D75" s="59" t="s">
        <v>215</v>
      </c>
      <c r="E75" s="18"/>
      <c r="F75" s="51">
        <v>2.01E-2</v>
      </c>
      <c r="G75" s="51">
        <v>6.8599999999999994E-2</v>
      </c>
      <c r="H75" s="51">
        <v>0.39410000000000001</v>
      </c>
      <c r="I75" s="51">
        <v>0.40839999999999999</v>
      </c>
      <c r="J75" s="51">
        <v>0.96350000000000002</v>
      </c>
      <c r="K75" s="51">
        <v>-5.5500000000000001E-2</v>
      </c>
      <c r="L75" s="20"/>
      <c r="M75" s="43"/>
    </row>
    <row r="76" spans="2:15" ht="15" customHeight="1" x14ac:dyDescent="0.35">
      <c r="B76" s="165"/>
      <c r="C76" s="11" t="s">
        <v>107</v>
      </c>
      <c r="D76" s="60" t="s">
        <v>216</v>
      </c>
      <c r="E76" s="17"/>
      <c r="F76" s="53">
        <v>1.7600000000000001E-2</v>
      </c>
      <c r="G76" s="53">
        <v>6.1899999999999997E-2</v>
      </c>
      <c r="H76" s="53">
        <v>0.36849999999999999</v>
      </c>
      <c r="I76" s="53">
        <v>0.377</v>
      </c>
      <c r="J76" s="53">
        <v>0.88429999999999997</v>
      </c>
      <c r="K76" s="53">
        <v>-4.65E-2</v>
      </c>
      <c r="L76" s="21"/>
      <c r="M76" s="45"/>
    </row>
    <row r="77" spans="2:15" ht="15" customHeight="1" x14ac:dyDescent="0.35">
      <c r="B77" s="166"/>
      <c r="C77" s="13" t="s">
        <v>108</v>
      </c>
      <c r="D77" s="61" t="s">
        <v>217</v>
      </c>
      <c r="E77" s="19"/>
      <c r="F77" s="49">
        <v>1.52E-2</v>
      </c>
      <c r="G77" s="49">
        <v>5.57E-2</v>
      </c>
      <c r="H77" s="49">
        <v>0.3422</v>
      </c>
      <c r="I77" s="49">
        <v>0.3458</v>
      </c>
      <c r="J77" s="49">
        <v>0.80630000000000002</v>
      </c>
      <c r="K77" s="49">
        <v>-4.0399999999999998E-2</v>
      </c>
      <c r="L77" s="22"/>
      <c r="M77" s="44"/>
    </row>
    <row r="78" spans="2:15" ht="14.7" customHeight="1" x14ac:dyDescent="0.25">
      <c r="B78" s="162" t="s">
        <v>303</v>
      </c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</row>
    <row r="79" spans="2:15" ht="15" customHeight="1" x14ac:dyDescent="0.25"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</row>
    <row r="80" spans="2:15" ht="15" customHeight="1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2:12" ht="15" customHeight="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2:12" ht="15" customHeight="1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2:12" ht="15" customHeight="1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2:12" ht="15" customHeight="1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2:12" ht="15" customHeight="1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2:12" ht="15" customHeight="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2:12" ht="15" customHeight="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2:12" ht="15" customHeight="1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15" customHeight="1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2:12" ht="15" customHeight="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2:12" ht="15" customHeight="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2:12" ht="15" customHeight="1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2:12" ht="15" customHeight="1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2:12" ht="15" customHeight="1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2:12" ht="15" customHeight="1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2:12" ht="15" customHeight="1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2:12" ht="15" customHeight="1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2:12" ht="15" customHeight="1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2:12" ht="15" customHeight="1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2:12" ht="15" customHeight="1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2:12" ht="15" customHeight="1" x14ac:dyDescent="0.2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2:12" ht="15" customHeight="1" x14ac:dyDescent="0.2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2:12" ht="15" customHeight="1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2:12" ht="15" customHeight="1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2:12" ht="15" customHeight="1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2:12" ht="15" customHeight="1" x14ac:dyDescent="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2:12" ht="15" customHeight="1" x14ac:dyDescent="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2:12" ht="15" customHeight="1" x14ac:dyDescent="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2:12" ht="15" customHeight="1" x14ac:dyDescent="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2:12" ht="15" customHeight="1" x14ac:dyDescent="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2:12" ht="15" customHeight="1" x14ac:dyDescent="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2:12" ht="15" customHeight="1" x14ac:dyDescent="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2:12" ht="15" customHeight="1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2:12" ht="15" customHeight="1" x14ac:dyDescent="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2:12" ht="15" customHeight="1" x14ac:dyDescent="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2:12" ht="15" customHeight="1" x14ac:dyDescent="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2:12" ht="15" customHeight="1" x14ac:dyDescent="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15" customHeight="1" x14ac:dyDescent="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2:12" ht="15" customHeight="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2:12" ht="15" customHeight="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2:12" ht="15" customHeight="1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2:12" ht="15" customHeight="1" x14ac:dyDescent="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2:12" ht="15" customHeight="1" x14ac:dyDescent="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2:12" ht="15" customHeight="1" x14ac:dyDescent="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2:12" ht="15" customHeight="1" x14ac:dyDescent="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2:12" ht="15" customHeight="1" x14ac:dyDescent="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2:12" ht="15" customHeight="1" x14ac:dyDescent="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2:12" ht="15" customHeight="1" x14ac:dyDescent="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2:12" ht="15" customHeight="1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2:12" ht="15" customHeight="1" x14ac:dyDescent="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2:12" ht="15" customHeight="1" x14ac:dyDescent="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2:12" ht="15" customHeight="1" x14ac:dyDescent="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2:12" ht="15" customHeight="1" x14ac:dyDescent="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2:12" ht="15" customHeight="1" x14ac:dyDescent="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2:12" ht="15" customHeight="1" x14ac:dyDescent="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2:12" ht="15" customHeight="1" x14ac:dyDescent="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2:12" ht="15" customHeight="1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2:12" ht="15" customHeight="1" x14ac:dyDescent="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2:12" ht="15" customHeight="1" x14ac:dyDescent="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2:12" ht="15" customHeight="1" x14ac:dyDescent="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15" customHeight="1" x14ac:dyDescent="0.2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</sheetData>
  <sortState xmlns:xlrd2="http://schemas.microsoft.com/office/spreadsheetml/2017/richdata2" ref="B9:M17">
    <sortCondition descending="1" ref="H9:H17"/>
  </sortState>
  <mergeCells count="17">
    <mergeCell ref="B47:B48"/>
    <mergeCell ref="C47:E48"/>
    <mergeCell ref="B2:M5"/>
    <mergeCell ref="M7:M8"/>
    <mergeCell ref="C7:G8"/>
    <mergeCell ref="B7:B8"/>
    <mergeCell ref="C22:G23"/>
    <mergeCell ref="B22:B23"/>
    <mergeCell ref="B78:M79"/>
    <mergeCell ref="B75:B77"/>
    <mergeCell ref="B59:B60"/>
    <mergeCell ref="C59:E60"/>
    <mergeCell ref="F59:G60"/>
    <mergeCell ref="M59:M60"/>
    <mergeCell ref="B73:B74"/>
    <mergeCell ref="C73:G74"/>
    <mergeCell ref="M73:M74"/>
  </mergeCells>
  <phoneticPr fontId="5" type="noConversion"/>
  <conditionalFormatting sqref="F9:F15 F17">
    <cfRule type="iconSet" priority="2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6">
    <cfRule type="iconSet" priority="2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9:F20">
    <cfRule type="iconSet" priority="2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21">
    <cfRule type="iconSet" priority="36">
      <iconSet iconSet="4RedToBlack">
        <cfvo type="percent" val="0"/>
        <cfvo type="percent" val="25"/>
        <cfvo type="percent" val="50"/>
        <cfvo type="percent" val="75"/>
      </iconSet>
    </cfRule>
    <cfRule type="iconSet" priority="6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24:F44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6 F24:F44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6">
    <cfRule type="iconSet" priority="1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9:F56 F5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9:F56">
    <cfRule type="iconSet" priority="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58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1:F70 F72">
    <cfRule type="iconSet" priority="3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1:F70">
    <cfRule type="iconSet" priority="8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72">
    <cfRule type="iconSet" priority="6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75:F77">
    <cfRule type="iconSet" priority="3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15 H17">
    <cfRule type="iconSet" priority="2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6">
    <cfRule type="iconSet" priority="2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9:H20">
    <cfRule type="iconSet" priority="2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1">
    <cfRule type="iconSet" priority="35">
      <iconSet iconSet="4RedToBlack">
        <cfvo type="percent" val="0"/>
        <cfvo type="percent" val="25"/>
        <cfvo type="percent" val="50"/>
        <cfvo type="percent" val="75"/>
      </iconSet>
    </cfRule>
    <cfRule type="iconSet" priority="6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4:H44"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6 H24:H44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9:H56 H58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9:H56">
    <cfRule type="iconSet" priority="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58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1:H70 H72">
    <cfRule type="iconSet" priority="3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1:H70">
    <cfRule type="iconSet" priority="7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72">
    <cfRule type="iconSet" priority="5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75:H77">
    <cfRule type="iconSet" priority="2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9:J15 J17">
    <cfRule type="iconSet" priority="2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6">
    <cfRule type="iconSet" priority="1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9:J20">
    <cfRule type="iconSet" priority="2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1">
    <cfRule type="iconSet" priority="34">
      <iconSet iconSet="4RedToBlack">
        <cfvo type="percent" val="0"/>
        <cfvo type="percent" val="25"/>
        <cfvo type="percent" val="50"/>
        <cfvo type="percent" val="75"/>
      </iconSet>
    </cfRule>
    <cfRule type="iconSet" priority="6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4:J44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6 J24:J43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6">
    <cfRule type="iconSet" priority="1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5 J58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6"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58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61:J70 J72">
    <cfRule type="iconSet" priority="3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61:J70">
    <cfRule type="iconSet" priority="7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72">
    <cfRule type="iconSet" priority="5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75:J77">
    <cfRule type="iconSet" priority="28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3C62-B211-4B50-93AC-8BE79ACB232F}">
  <sheetPr codeName="Sheet5"/>
  <dimension ref="A1:O105"/>
  <sheetViews>
    <sheetView workbookViewId="0">
      <pane ySplit="1" topLeftCell="A77" activePane="bottomLeft" state="frozen"/>
      <selection pane="bottomLeft" activeCell="G94" sqref="G94"/>
    </sheetView>
  </sheetViews>
  <sheetFormatPr defaultRowHeight="14.4" x14ac:dyDescent="0.25"/>
  <cols>
    <col min="1" max="1" width="11.88671875" customWidth="1"/>
    <col min="2" max="2" width="13" bestFit="1" customWidth="1"/>
    <col min="3" max="4" width="8.44140625" bestFit="1" customWidth="1"/>
    <col min="5" max="5" width="9.5546875" bestFit="1" customWidth="1"/>
    <col min="6" max="10" width="8.88671875" bestFit="1" customWidth="1"/>
  </cols>
  <sheetData>
    <row r="1" spans="1:15" ht="16.2" thickBot="1" x14ac:dyDescent="0.3">
      <c r="B1" s="72" t="s">
        <v>200</v>
      </c>
      <c r="C1" s="72" t="s">
        <v>201</v>
      </c>
      <c r="D1" s="72" t="s">
        <v>202</v>
      </c>
      <c r="E1" s="72" t="s">
        <v>203</v>
      </c>
      <c r="F1" s="72" t="s">
        <v>181</v>
      </c>
      <c r="G1" s="72" t="s">
        <v>214</v>
      </c>
      <c r="H1" s="72" t="s">
        <v>114</v>
      </c>
      <c r="I1" s="72" t="s">
        <v>204</v>
      </c>
      <c r="J1" s="72" t="s">
        <v>205</v>
      </c>
      <c r="M1" s="76" t="s">
        <v>218</v>
      </c>
      <c r="N1" s="76" t="s">
        <v>219</v>
      </c>
      <c r="O1" s="76" t="s">
        <v>220</v>
      </c>
    </row>
    <row r="2" spans="1:15" ht="15.6" x14ac:dyDescent="0.25">
      <c r="A2" s="73">
        <v>43462</v>
      </c>
      <c r="B2" s="74">
        <f>[2]指数!$B2</f>
        <v>1</v>
      </c>
      <c r="C2" s="74">
        <f>[2]指数!$C2</f>
        <v>1</v>
      </c>
      <c r="D2" s="74">
        <f>[2]指数!$D2</f>
        <v>1</v>
      </c>
      <c r="E2" s="74">
        <f>[2]指数!$E2</f>
        <v>1</v>
      </c>
      <c r="F2" s="74">
        <f>[2]指数!$F2</f>
        <v>1</v>
      </c>
      <c r="G2" s="74">
        <f>[2]指数!$G2</f>
        <v>1</v>
      </c>
      <c r="H2" s="74">
        <f>$M$2*0.5*(B2+AVERAGE($C2:$E2))+$N$2*$F2+$O$2*$G2</f>
        <v>1</v>
      </c>
      <c r="I2" s="74">
        <f>$M$3*0.5*(B2+AVERAGE($C2:$E2))+$N$3*$F2+$O$3*$G2</f>
        <v>1</v>
      </c>
      <c r="J2" s="74">
        <f>$M$4*0.5*(B2+AVERAGE($C2:$E2))+$N$4*$F2+$O$4*$G2</f>
        <v>1</v>
      </c>
      <c r="L2" s="75" t="s">
        <v>114</v>
      </c>
      <c r="M2">
        <v>0.55000000000000004</v>
      </c>
      <c r="N2">
        <v>0.25</v>
      </c>
      <c r="O2">
        <v>0.2</v>
      </c>
    </row>
    <row r="3" spans="1:15" ht="15.6" x14ac:dyDescent="0.25">
      <c r="A3" s="73">
        <v>43469</v>
      </c>
      <c r="B3" s="74">
        <f>[2]指数!$B3</f>
        <v>0.99466590890604067</v>
      </c>
      <c r="C3" s="74">
        <f>[2]指数!$C3</f>
        <v>1.0015984467566073</v>
      </c>
      <c r="D3" s="74">
        <f>[2]指数!$D3</f>
        <v>1.0050240065802731</v>
      </c>
      <c r="E3" s="74">
        <f>[2]指数!$E3</f>
        <v>1.0158763888947044</v>
      </c>
      <c r="F3" s="74">
        <f>[2]指数!$F3</f>
        <v>0.9989143523340045</v>
      </c>
      <c r="G3" s="74">
        <f>[2]指数!$G3</f>
        <v>0.99600093287439029</v>
      </c>
      <c r="H3" s="74">
        <f t="shared" ref="H3:H66" si="0">$M$2*0.5*(B3+AVERAGE($C3:$E3))+$N$2*$F3+$O$2*$G3</f>
        <v>0.99952429347876892</v>
      </c>
      <c r="I3" s="74">
        <f t="shared" ref="I3:I66" si="1">$M$3*0.5*(B3+AVERAGE($C3:$E3))+$N$3*$F3+$O$3*$G3</f>
        <v>0.99930745256300768</v>
      </c>
      <c r="J3" s="74">
        <f t="shared" ref="J3:J66" si="2">$M$4*0.5*(B3+AVERAGE($C3:$E3))+$N$4*$F3+$O$4*$G3</f>
        <v>0.9992362826202269</v>
      </c>
      <c r="L3" s="75" t="s">
        <v>204</v>
      </c>
      <c r="M3">
        <v>0.45</v>
      </c>
      <c r="N3">
        <v>0.35</v>
      </c>
      <c r="O3">
        <v>0.2</v>
      </c>
    </row>
    <row r="4" spans="1:15" ht="15.6" x14ac:dyDescent="0.25">
      <c r="A4" s="73">
        <v>43476</v>
      </c>
      <c r="B4" s="74">
        <f>[2]指数!$B4</f>
        <v>1.0129849271035405</v>
      </c>
      <c r="C4" s="74">
        <f>[2]指数!$C4</f>
        <v>1.0261773064249404</v>
      </c>
      <c r="D4" s="74">
        <f>[2]指数!$D4</f>
        <v>1.0205077565037304</v>
      </c>
      <c r="E4" s="74">
        <f>[2]指数!$E4</f>
        <v>1.0462509238201205</v>
      </c>
      <c r="F4" s="74">
        <f>[2]指数!$F4</f>
        <v>0.99953182651728345</v>
      </c>
      <c r="G4" s="74">
        <f>[2]指数!$G4</f>
        <v>0.99934784049365111</v>
      </c>
      <c r="H4" s="74">
        <f t="shared" si="0"/>
        <v>1.0118425118001642</v>
      </c>
      <c r="I4" s="74">
        <f t="shared" si="1"/>
        <v>1.0095975149842356</v>
      </c>
      <c r="J4" s="74">
        <f t="shared" si="2"/>
        <v>1.0073617174694884</v>
      </c>
      <c r="L4" s="75" t="s">
        <v>205</v>
      </c>
      <c r="M4">
        <v>0.35</v>
      </c>
      <c r="N4">
        <v>0.5</v>
      </c>
      <c r="O4">
        <v>0.15</v>
      </c>
    </row>
    <row r="5" spans="1:15" ht="15.6" x14ac:dyDescent="0.25">
      <c r="A5" s="73">
        <v>43483</v>
      </c>
      <c r="B5" s="74">
        <f>[2]指数!$B5</f>
        <v>1.0326661830510961</v>
      </c>
      <c r="C5" s="74">
        <f>[2]指数!$C5</f>
        <v>1.0387250048038204</v>
      </c>
      <c r="D5" s="74">
        <f>[2]指数!$D5</f>
        <v>1.0398294683342062</v>
      </c>
      <c r="E5" s="74">
        <f>[2]指数!$E5</f>
        <v>1.0525424944014179</v>
      </c>
      <c r="F5" s="74">
        <f>[2]指数!$F5</f>
        <v>1.0003610705806802</v>
      </c>
      <c r="G5" s="74">
        <f>[2]指数!$G5</f>
        <v>0.99793109221335963</v>
      </c>
      <c r="H5" s="74">
        <f t="shared" si="0"/>
        <v>1.0206769084513425</v>
      </c>
      <c r="I5" s="74">
        <f t="shared" si="1"/>
        <v>1.016894756897865</v>
      </c>
      <c r="J5" s="74">
        <f t="shared" si="2"/>
        <v>1.0132341042627535</v>
      </c>
    </row>
    <row r="6" spans="1:15" ht="15.6" x14ac:dyDescent="0.25">
      <c r="A6" s="73">
        <v>43490</v>
      </c>
      <c r="B6" s="74">
        <f>[2]指数!$B6</f>
        <v>1.0420387384693397</v>
      </c>
      <c r="C6" s="74">
        <f>[2]指数!$C6</f>
        <v>1.0422743533379322</v>
      </c>
      <c r="D6" s="74">
        <f>[2]指数!$D6</f>
        <v>1.0469848584925441</v>
      </c>
      <c r="E6" s="74">
        <f>[2]指数!$E6</f>
        <v>1.0492081083947007</v>
      </c>
      <c r="F6" s="74">
        <f>[2]指数!$F6</f>
        <v>1.0027499173965633</v>
      </c>
      <c r="G6" s="74">
        <f>[2]指数!$G6</f>
        <v>1.0137609552901445</v>
      </c>
      <c r="H6" s="74">
        <f t="shared" si="0"/>
        <v>1.027693161173546</v>
      </c>
      <c r="I6" s="74">
        <f t="shared" si="1"/>
        <v>1.0235584273193157</v>
      </c>
      <c r="J6" s="74">
        <f t="shared" si="2"/>
        <v>1.0188731415704064</v>
      </c>
    </row>
    <row r="7" spans="1:15" ht="15.6" x14ac:dyDescent="0.25">
      <c r="A7" s="73">
        <v>43497</v>
      </c>
      <c r="B7" s="74">
        <f>[2]指数!$B7</f>
        <v>1.051861467473939</v>
      </c>
      <c r="C7" s="74">
        <f>[2]指数!$C7</f>
        <v>1.0443512508052237</v>
      </c>
      <c r="D7" s="74">
        <f>[2]指数!$D7</f>
        <v>1.065310549033301</v>
      </c>
      <c r="E7" s="74">
        <f>[2]指数!$E7</f>
        <v>1.0355283321483819</v>
      </c>
      <c r="F7" s="74">
        <f>[2]指数!$F7</f>
        <v>1.0073862076798965</v>
      </c>
      <c r="G7" s="74">
        <f>[2]指数!$G7</f>
        <v>1.0229799376268403</v>
      </c>
      <c r="H7" s="74">
        <f t="shared" si="0"/>
        <v>1.0340135384328084</v>
      </c>
      <c r="I7" s="74">
        <f t="shared" si="1"/>
        <v>1.0297392502939859</v>
      </c>
      <c r="J7" s="74">
        <f t="shared" si="2"/>
        <v>1.0246852756578164</v>
      </c>
    </row>
    <row r="8" spans="1:15" ht="15.6" x14ac:dyDescent="0.25">
      <c r="A8" s="73">
        <v>43511</v>
      </c>
      <c r="B8" s="74">
        <f>[2]指数!$B8</f>
        <v>1.079475258883831</v>
      </c>
      <c r="C8" s="74">
        <f>[2]指数!$C8</f>
        <v>1.1100843685754078</v>
      </c>
      <c r="D8" s="74">
        <f>[2]指数!$D8</f>
        <v>1.1025065649814856</v>
      </c>
      <c r="E8" s="74">
        <f>[2]指数!$E8</f>
        <v>1.0868287027206573</v>
      </c>
      <c r="F8" s="74">
        <f>[2]指数!$F8</f>
        <v>1.0175507898300256</v>
      </c>
      <c r="G8" s="74">
        <f>[2]指数!$G8</f>
        <v>1.0400110190796241</v>
      </c>
      <c r="H8" s="74">
        <f t="shared" si="0"/>
        <v>1.0616923974585937</v>
      </c>
      <c r="I8" s="74">
        <f t="shared" si="1"/>
        <v>1.054483386226112</v>
      </c>
      <c r="J8" s="74">
        <f t="shared" si="2"/>
        <v>1.0461513635311506</v>
      </c>
    </row>
    <row r="9" spans="1:15" ht="15.6" x14ac:dyDescent="0.25">
      <c r="A9" s="73">
        <v>43518</v>
      </c>
      <c r="B9" s="74">
        <f>[2]指数!$B9</f>
        <v>1.1153034823658676</v>
      </c>
      <c r="C9" s="74">
        <f>[2]指数!$C9</f>
        <v>1.1815771971358935</v>
      </c>
      <c r="D9" s="74">
        <f>[2]指数!$D9</f>
        <v>1.1615218468943642</v>
      </c>
      <c r="E9" s="74">
        <f>[2]指数!$E9</f>
        <v>1.1387977265818789</v>
      </c>
      <c r="F9" s="74">
        <f>[2]指数!$F9</f>
        <v>1.0230055019906816</v>
      </c>
      <c r="G9" s="74">
        <f>[2]指数!$G9</f>
        <v>1.032332060312815</v>
      </c>
      <c r="H9" s="74">
        <f t="shared" si="0"/>
        <v>1.088100115850293</v>
      </c>
      <c r="I9" s="74">
        <f t="shared" si="1"/>
        <v>1.0766038790875321</v>
      </c>
      <c r="J9" s="74">
        <f t="shared" si="2"/>
        <v>1.0646413144086644</v>
      </c>
    </row>
    <row r="10" spans="1:15" ht="15.6" x14ac:dyDescent="0.25">
      <c r="A10" s="73">
        <v>43525</v>
      </c>
      <c r="B10" s="74">
        <f>[2]指数!$B10</f>
        <v>1.1587855784798566</v>
      </c>
      <c r="C10" s="74">
        <f>[2]指数!$C10</f>
        <v>1.2601957884837083</v>
      </c>
      <c r="D10" s="74">
        <f>[2]指数!$D10</f>
        <v>1.2296688363112498</v>
      </c>
      <c r="E10" s="74">
        <f>[2]指数!$E10</f>
        <v>1.1944180681733094</v>
      </c>
      <c r="F10" s="74">
        <f>[2]指数!$F10</f>
        <v>1.0340447102562214</v>
      </c>
      <c r="G10" s="74">
        <f>[2]指数!$G10</f>
        <v>1.0328516517472888</v>
      </c>
      <c r="H10" s="74">
        <f t="shared" si="0"/>
        <v>1.1214734555175649</v>
      </c>
      <c r="I10" s="74">
        <f t="shared" si="1"/>
        <v>1.1055339360697229</v>
      </c>
      <c r="J10" s="74">
        <f t="shared" si="2"/>
        <v>1.0896540695473278</v>
      </c>
    </row>
    <row r="11" spans="1:15" ht="15.6" x14ac:dyDescent="0.25">
      <c r="A11" s="73">
        <v>43532</v>
      </c>
      <c r="B11" s="74">
        <f>[2]指数!$B11</f>
        <v>1.143705405425133</v>
      </c>
      <c r="C11" s="74">
        <f>[2]指数!$C11</f>
        <v>1.3204457257568611</v>
      </c>
      <c r="D11" s="74">
        <f>[2]指数!$D11</f>
        <v>1.2199595347951455</v>
      </c>
      <c r="E11" s="74">
        <f>[2]指数!$E11</f>
        <v>1.2509819196926995</v>
      </c>
      <c r="F11" s="74">
        <f>[2]指数!$F11</f>
        <v>1.033598157768659</v>
      </c>
      <c r="G11" s="74">
        <f>[2]指数!$G11</f>
        <v>1.047883857227051</v>
      </c>
      <c r="H11" s="74">
        <f t="shared" si="0"/>
        <v>1.1300391222352513</v>
      </c>
      <c r="I11" s="74">
        <f t="shared" si="1"/>
        <v>1.1130238814034488</v>
      </c>
      <c r="J11" s="74">
        <f t="shared" si="2"/>
        <v>1.0952943555987267</v>
      </c>
    </row>
    <row r="12" spans="1:15" ht="15.6" x14ac:dyDescent="0.25">
      <c r="A12" s="73">
        <v>43539</v>
      </c>
      <c r="B12" s="74">
        <f>[2]指数!$B12</f>
        <v>1.2006574934263698</v>
      </c>
      <c r="C12" s="74">
        <f>[2]指数!$C12</f>
        <v>1.3747499872662574</v>
      </c>
      <c r="D12" s="74">
        <f>[2]指数!$D12</f>
        <v>1.2558626249711615</v>
      </c>
      <c r="E12" s="74">
        <f>[2]指数!$E12</f>
        <v>1.3068870433958828</v>
      </c>
      <c r="F12" s="74">
        <f>[2]指数!$F12</f>
        <v>1.0687202877904478</v>
      </c>
      <c r="G12" s="74">
        <f>[2]指数!$G12</f>
        <v>1.0358832980320749</v>
      </c>
      <c r="H12" s="74">
        <f t="shared" si="0"/>
        <v>1.1654750106793315</v>
      </c>
      <c r="I12" s="74">
        <f t="shared" si="1"/>
        <v>1.1466891705265025</v>
      </c>
      <c r="J12" s="74">
        <f t="shared" si="2"/>
        <v>1.1295451798615923</v>
      </c>
    </row>
    <row r="13" spans="1:15" ht="15.6" x14ac:dyDescent="0.25">
      <c r="A13" s="73">
        <v>43546</v>
      </c>
      <c r="B13" s="74">
        <f>[2]指数!$B13</f>
        <v>1.2284520733249298</v>
      </c>
      <c r="C13" s="74">
        <f>[2]指数!$C13</f>
        <v>1.4404147571477275</v>
      </c>
      <c r="D13" s="74">
        <f>[2]指数!$D13</f>
        <v>1.2855039917568742</v>
      </c>
      <c r="E13" s="74">
        <f>[2]指数!$E13</f>
        <v>1.3644671113577709</v>
      </c>
      <c r="F13" s="74">
        <f>[2]指数!$F13</f>
        <v>1.078154014709797</v>
      </c>
      <c r="G13" s="74">
        <f>[2]指数!$G13</f>
        <v>1.0399173874935588</v>
      </c>
      <c r="H13" s="74">
        <f t="shared" si="0"/>
        <v>1.1902983385312342</v>
      </c>
      <c r="I13" s="74">
        <f t="shared" si="1"/>
        <v>1.1685180386649279</v>
      </c>
      <c r="J13" s="74">
        <f t="shared" si="2"/>
        <v>1.1486495701594335</v>
      </c>
    </row>
    <row r="14" spans="1:15" ht="15.6" x14ac:dyDescent="0.25">
      <c r="A14" s="73">
        <v>43553</v>
      </c>
      <c r="B14" s="74">
        <f>[2]指数!$B14</f>
        <v>1.2663530377826164</v>
      </c>
      <c r="C14" s="74">
        <f>[2]指数!$C14</f>
        <v>1.4476577396308066</v>
      </c>
      <c r="D14" s="74">
        <f>[2]指数!$D14</f>
        <v>1.3022890362357509</v>
      </c>
      <c r="E14" s="74">
        <f>[2]指数!$E14</f>
        <v>1.3568701945377326</v>
      </c>
      <c r="F14" s="74">
        <f>[2]指数!$F14</f>
        <v>1.0859526683183969</v>
      </c>
      <c r="G14" s="74">
        <f>[2]指数!$G14</f>
        <v>1.032596586032908</v>
      </c>
      <c r="H14" s="74">
        <f t="shared" si="0"/>
        <v>1.2027127919634604</v>
      </c>
      <c r="I14" s="74">
        <f t="shared" si="1"/>
        <v>1.179543457399431</v>
      </c>
      <c r="J14" s="74">
        <f t="shared" si="2"/>
        <v>1.1590419269496761</v>
      </c>
    </row>
    <row r="15" spans="1:15" ht="15.6" x14ac:dyDescent="0.25">
      <c r="A15" s="73">
        <v>43559</v>
      </c>
      <c r="B15" s="74">
        <f>[2]指数!$B15</f>
        <v>1.3068281345112294</v>
      </c>
      <c r="C15" s="74">
        <f>[2]指数!$C15</f>
        <v>1.5464573429964121</v>
      </c>
      <c r="D15" s="74">
        <f>[2]指数!$D15</f>
        <v>1.3791255199831736</v>
      </c>
      <c r="E15" s="74">
        <f>[2]指数!$E15</f>
        <v>1.4493323386811181</v>
      </c>
      <c r="F15" s="74">
        <f>[2]指数!$F15</f>
        <v>1.0988200121398068</v>
      </c>
      <c r="G15" s="74">
        <f>[2]指数!$G15</f>
        <v>1.0695411391565717</v>
      </c>
      <c r="H15" s="74">
        <f t="shared" si="0"/>
        <v>1.2490248613424186</v>
      </c>
      <c r="I15" s="74">
        <f t="shared" si="1"/>
        <v>1.2206502024698263</v>
      </c>
      <c r="J15" s="74">
        <f t="shared" si="2"/>
        <v>1.1937394872463953</v>
      </c>
    </row>
    <row r="16" spans="1:15" ht="15.6" x14ac:dyDescent="0.25">
      <c r="A16" s="73">
        <v>43567</v>
      </c>
      <c r="B16" s="74">
        <f>[2]指数!$B16</f>
        <v>1.2958546112415623</v>
      </c>
      <c r="C16" s="74">
        <f>[2]指数!$C16</f>
        <v>1.525479543465373</v>
      </c>
      <c r="D16" s="74">
        <f>[2]指数!$D16</f>
        <v>1.3596801704187611</v>
      </c>
      <c r="E16" s="74">
        <f>[2]指数!$E16</f>
        <v>1.4355476742187065</v>
      </c>
      <c r="F16" s="74">
        <f>[2]指数!$F16</f>
        <v>1.1102482870149744</v>
      </c>
      <c r="G16" s="74">
        <f>[2]指数!$G16</f>
        <v>1.0938916954255844</v>
      </c>
      <c r="H16" s="74">
        <f t="shared" si="0"/>
        <v>1.2487652728397172</v>
      </c>
      <c r="I16" s="74">
        <f t="shared" si="1"/>
        <v>1.2229855811774226</v>
      </c>
      <c r="J16" s="74">
        <f t="shared" si="2"/>
        <v>1.198023719094597</v>
      </c>
    </row>
    <row r="17" spans="1:10" ht="15.6" x14ac:dyDescent="0.25">
      <c r="A17" s="73">
        <v>43574</v>
      </c>
      <c r="B17" s="74">
        <f>[2]指数!$B17</f>
        <v>1.3267534668325636</v>
      </c>
      <c r="C17" s="74">
        <f>[2]指数!$C17</f>
        <v>1.5725440463084335</v>
      </c>
      <c r="D17" s="74">
        <f>[2]指数!$D17</f>
        <v>1.406291190640991</v>
      </c>
      <c r="E17" s="74">
        <f>[2]指数!$E17</f>
        <v>1.4621648161459504</v>
      </c>
      <c r="F17" s="74">
        <f>[2]指数!$F17</f>
        <v>1.1268817252499448</v>
      </c>
      <c r="G17" s="74">
        <f>[2]指数!$G17</f>
        <v>1.0999828929621784</v>
      </c>
      <c r="H17" s="74">
        <f t="shared" si="0"/>
        <v>1.2736658848176199</v>
      </c>
      <c r="I17" s="74">
        <f t="shared" si="1"/>
        <v>1.2459997164493966</v>
      </c>
      <c r="J17" s="74">
        <f t="shared" si="2"/>
        <v>1.2196784896955613</v>
      </c>
    </row>
    <row r="18" spans="1:10" ht="15.6" x14ac:dyDescent="0.25">
      <c r="A18" s="73">
        <v>43581</v>
      </c>
      <c r="B18" s="74">
        <f>[2]指数!$B18</f>
        <v>1.2909947448915005</v>
      </c>
      <c r="C18" s="74">
        <f>[2]指数!$C18</f>
        <v>1.4837593863906091</v>
      </c>
      <c r="D18" s="74">
        <f>[2]指数!$D18</f>
        <v>1.3322200515208527</v>
      </c>
      <c r="E18" s="74">
        <f>[2]指数!$E18</f>
        <v>1.3752662612274751</v>
      </c>
      <c r="F18" s="74">
        <f>[2]指数!$F18</f>
        <v>1.1189289733318355</v>
      </c>
      <c r="G18" s="74">
        <f>[2]指数!$G18</f>
        <v>1.1038365272692692</v>
      </c>
      <c r="H18" s="74">
        <f t="shared" si="0"/>
        <v>1.2397206260530449</v>
      </c>
      <c r="I18" s="74">
        <f t="shared" si="1"/>
        <v>1.2172096911560042</v>
      </c>
      <c r="J18" s="74">
        <f t="shared" si="2"/>
        <v>1.195453378562092</v>
      </c>
    </row>
    <row r="19" spans="1:10" ht="15.6" x14ac:dyDescent="0.25">
      <c r="A19" s="73">
        <v>43585</v>
      </c>
      <c r="B19" s="74">
        <f>[2]指数!$B19</f>
        <v>1.2990992060969448</v>
      </c>
      <c r="C19" s="74">
        <f>[2]指数!$C19</f>
        <v>1.4557270066788215</v>
      </c>
      <c r="D19" s="74">
        <f>[2]指数!$D19</f>
        <v>1.3395083866046784</v>
      </c>
      <c r="E19" s="74">
        <f>[2]指数!$E19</f>
        <v>1.3555002905148235</v>
      </c>
      <c r="F19" s="74">
        <f>[2]指数!$F19</f>
        <v>1.1244609683675566</v>
      </c>
      <c r="G19" s="74">
        <f>[2]指数!$G19</f>
        <v>1.1235169779080474</v>
      </c>
      <c r="H19" s="74">
        <f t="shared" si="0"/>
        <v>1.2435550236983384</v>
      </c>
      <c r="I19" s="74">
        <f t="shared" si="1"/>
        <v>1.2218672321669413</v>
      </c>
      <c r="J19" s="74">
        <f t="shared" si="2"/>
        <v>1.2002266401585195</v>
      </c>
    </row>
    <row r="20" spans="1:10" ht="15.6" x14ac:dyDescent="0.25">
      <c r="A20" s="73">
        <v>43595</v>
      </c>
      <c r="B20" s="74">
        <f>[2]指数!$B20</f>
        <v>1.2708408840324823</v>
      </c>
      <c r="C20" s="74">
        <f>[2]指数!$C20</f>
        <v>1.4231076460201293</v>
      </c>
      <c r="D20" s="74">
        <f>[2]指数!$D20</f>
        <v>1.2955193616418985</v>
      </c>
      <c r="E20" s="74">
        <f>[2]指数!$E20</f>
        <v>1.3385010169629312</v>
      </c>
      <c r="F20" s="74">
        <f>[2]指数!$F20</f>
        <v>1.1371260436921071</v>
      </c>
      <c r="G20" s="74">
        <f>[2]指数!$G20</f>
        <v>1.1258249169393755</v>
      </c>
      <c r="H20" s="74">
        <f t="shared" si="0"/>
        <v>1.2308311396771225</v>
      </c>
      <c r="I20" s="74">
        <f t="shared" si="1"/>
        <v>1.2133828994342932</v>
      </c>
      <c r="J20" s="74">
        <f t="shared" si="2"/>
        <v>1.1964997155291004</v>
      </c>
    </row>
    <row r="21" spans="1:10" ht="15.6" x14ac:dyDescent="0.25">
      <c r="A21" s="73">
        <v>43602</v>
      </c>
      <c r="B21" s="74">
        <f>[2]指数!$B21</f>
        <v>1.2665875057151257</v>
      </c>
      <c r="C21" s="74">
        <f>[2]指数!$C21</f>
        <v>1.4008168754542092</v>
      </c>
      <c r="D21" s="74">
        <f>[2]指数!$D21</f>
        <v>1.2758992710872297</v>
      </c>
      <c r="E21" s="74">
        <f>[2]指数!$E21</f>
        <v>1.3099950473023467</v>
      </c>
      <c r="F21" s="74">
        <f>[2]指数!$F21</f>
        <v>1.1439735205053938</v>
      </c>
      <c r="G21" s="74">
        <f>[2]指数!$G21</f>
        <v>1.1145966032100307</v>
      </c>
      <c r="H21" s="74">
        <f t="shared" si="0"/>
        <v>1.2226727909423614</v>
      </c>
      <c r="I21" s="74">
        <f t="shared" si="1"/>
        <v>1.2072955811430812</v>
      </c>
      <c r="J21" s="74">
        <f t="shared" si="2"/>
        <v>1.1933872172085693</v>
      </c>
    </row>
    <row r="22" spans="1:10" ht="15.6" x14ac:dyDescent="0.25">
      <c r="A22" s="73">
        <v>43609</v>
      </c>
      <c r="B22" s="74">
        <f>[2]指数!$B22</f>
        <v>1.2381957026785995</v>
      </c>
      <c r="C22" s="74">
        <f>[2]指数!$C22</f>
        <v>1.3790462053947459</v>
      </c>
      <c r="D22" s="74">
        <f>[2]指数!$D22</f>
        <v>1.2675799993181422</v>
      </c>
      <c r="E22" s="74">
        <f>[2]指数!$E22</f>
        <v>1.2964789137013109</v>
      </c>
      <c r="F22" s="74">
        <f>[2]指数!$F22</f>
        <v>1.1408282564970673</v>
      </c>
      <c r="G22" s="74">
        <f>[2]指数!$G22</f>
        <v>1.1462638991009868</v>
      </c>
      <c r="H22" s="74">
        <f t="shared" si="0"/>
        <v>1.2164149647023805</v>
      </c>
      <c r="I22" s="74">
        <f t="shared" si="1"/>
        <v>1.2028695865779206</v>
      </c>
      <c r="J22" s="74">
        <f t="shared" si="2"/>
        <v>1.1890524263232647</v>
      </c>
    </row>
    <row r="23" spans="1:10" ht="15.6" x14ac:dyDescent="0.25">
      <c r="A23" s="73">
        <v>43616</v>
      </c>
      <c r="B23" s="74">
        <f>[2]指数!$B23</f>
        <v>1.2482208374045438</v>
      </c>
      <c r="C23" s="74">
        <f>[2]指数!$C23</f>
        <v>1.4284393999888327</v>
      </c>
      <c r="D23" s="74">
        <f>[2]指数!$D23</f>
        <v>1.2923628903072439</v>
      </c>
      <c r="E23" s="74">
        <f>[2]指数!$E23</f>
        <v>1.3388396052975826</v>
      </c>
      <c r="F23" s="74">
        <f>[2]指数!$F23</f>
        <v>1.1692548726521945</v>
      </c>
      <c r="G23" s="74">
        <f>[2]指数!$G23</f>
        <v>1.1924218992885613</v>
      </c>
      <c r="H23" s="74">
        <f t="shared" si="0"/>
        <v>1.2461926687364293</v>
      </c>
      <c r="I23" s="74">
        <f t="shared" si="1"/>
        <v>1.2330464158715271</v>
      </c>
      <c r="J23" s="74">
        <f t="shared" si="2"/>
        <v>1.2187418116748068</v>
      </c>
    </row>
    <row r="24" spans="1:10" ht="15.6" x14ac:dyDescent="0.25">
      <c r="A24" s="73">
        <v>43622</v>
      </c>
      <c r="B24" s="74">
        <f>[2]指数!$B24</f>
        <v>1.2213027989792451</v>
      </c>
      <c r="C24" s="74">
        <f>[2]指数!$C24</f>
        <v>1.3683683902040038</v>
      </c>
      <c r="D24" s="74">
        <f>[2]指数!$D24</f>
        <v>1.2642018799086439</v>
      </c>
      <c r="E24" s="74">
        <f>[2]指数!$E24</f>
        <v>1.2761906964888259</v>
      </c>
      <c r="F24" s="74">
        <f>[2]指数!$F24</f>
        <v>1.1588717643741664</v>
      </c>
      <c r="G24" s="74">
        <f>[2]指数!$G24</f>
        <v>1.1711425495427372</v>
      </c>
      <c r="H24" s="74">
        <f t="shared" si="0"/>
        <v>1.2181078093265167</v>
      </c>
      <c r="I24" s="74">
        <f t="shared" si="1"/>
        <v>1.2077838297049466</v>
      </c>
      <c r="J24" s="74">
        <f t="shared" si="2"/>
        <v>1.1968463108249476</v>
      </c>
    </row>
    <row r="25" spans="1:10" ht="15.6" x14ac:dyDescent="0.25">
      <c r="A25" s="73">
        <v>43630</v>
      </c>
      <c r="B25" s="74">
        <f>[2]指数!$B25</f>
        <v>1.2518543909525985</v>
      </c>
      <c r="C25" s="74">
        <f>[2]指数!$C25</f>
        <v>1.4136102408597031</v>
      </c>
      <c r="D25" s="74">
        <f>[2]指数!$D25</f>
        <v>1.2970540536643216</v>
      </c>
      <c r="E25" s="74">
        <f>[2]指数!$E25</f>
        <v>1.3140888923178351</v>
      </c>
      <c r="F25" s="74">
        <f>[2]指数!$F25</f>
        <v>1.1715855955234322</v>
      </c>
      <c r="G25" s="74">
        <f>[2]指数!$G25</f>
        <v>1.1747908040140989</v>
      </c>
      <c r="H25" s="74">
        <f t="shared" si="0"/>
        <v>1.2410502259894796</v>
      </c>
      <c r="I25" s="74">
        <f t="shared" si="1"/>
        <v>1.2285368462134951</v>
      </c>
      <c r="J25" s="74">
        <f t="shared" si="2"/>
        <v>1.2158632060129775</v>
      </c>
    </row>
    <row r="26" spans="1:10" ht="15.6" x14ac:dyDescent="0.25">
      <c r="A26" s="73">
        <v>43637</v>
      </c>
      <c r="B26" s="74">
        <f>[2]指数!$B26</f>
        <v>1.2940707867565955</v>
      </c>
      <c r="C26" s="74">
        <f>[2]指数!$C26</f>
        <v>1.4875010557379924</v>
      </c>
      <c r="D26" s="74">
        <f>[2]指数!$D26</f>
        <v>1.363618382216635</v>
      </c>
      <c r="E26" s="74">
        <f>[2]指数!$E26</f>
        <v>1.3903744242916016</v>
      </c>
      <c r="F26" s="74">
        <f>[2]指数!$F26</f>
        <v>1.1715203441410937</v>
      </c>
      <c r="G26" s="74">
        <f>[2]指数!$G26</f>
        <v>1.1810519737396603</v>
      </c>
      <c r="H26" s="74">
        <f t="shared" si="0"/>
        <v>1.273763551180507</v>
      </c>
      <c r="I26" s="74">
        <f t="shared" si="1"/>
        <v>1.2555204818860162</v>
      </c>
      <c r="J26" s="74">
        <f t="shared" si="2"/>
        <v>1.2368008311115968</v>
      </c>
    </row>
    <row r="27" spans="1:10" ht="15.6" x14ac:dyDescent="0.25">
      <c r="A27" s="73">
        <v>43644</v>
      </c>
      <c r="B27" s="74">
        <f>[2]指数!$B27</f>
        <v>1.3115706792012913</v>
      </c>
      <c r="C27" s="74">
        <f>[2]指数!$C27</f>
        <v>1.4681429081133557</v>
      </c>
      <c r="D27" s="74">
        <f>[2]指数!$D27</f>
        <v>1.3623262523740793</v>
      </c>
      <c r="E27" s="74">
        <f>[2]指数!$E27</f>
        <v>1.3713805876122036</v>
      </c>
      <c r="F27" s="74">
        <f>[2]指数!$F27</f>
        <v>1.1764971335963608</v>
      </c>
      <c r="G27" s="74">
        <f>[2]指数!$G27</f>
        <v>1.1921206242629903</v>
      </c>
      <c r="H27" s="74">
        <f t="shared" si="0"/>
        <v>1.2783999052745103</v>
      </c>
      <c r="I27" s="74">
        <f t="shared" si="1"/>
        <v>1.2604402555390877</v>
      </c>
      <c r="J27" s="74">
        <f t="shared" si="2"/>
        <v>1.2416994312703338</v>
      </c>
    </row>
    <row r="28" spans="1:10" ht="15.6" x14ac:dyDescent="0.25">
      <c r="A28" s="73">
        <v>43651</v>
      </c>
      <c r="B28" s="74">
        <f>[2]指数!$B28</f>
        <v>1.329531786009412</v>
      </c>
      <c r="C28" s="74">
        <f>[2]指数!$C28</f>
        <v>1.4969169032227858</v>
      </c>
      <c r="D28" s="74">
        <f>[2]指数!$D28</f>
        <v>1.3879841328094926</v>
      </c>
      <c r="E28" s="74">
        <f>[2]指数!$E28</f>
        <v>1.4037050238947453</v>
      </c>
      <c r="F28" s="74">
        <f>[2]指数!$F28</f>
        <v>1.1821849459361062</v>
      </c>
      <c r="G28" s="74">
        <f>[2]指数!$G28</f>
        <v>1.2129342363361815</v>
      </c>
      <c r="H28" s="74">
        <f t="shared" si="0"/>
        <v>1.2968765470638284</v>
      </c>
      <c r="I28" s="74">
        <f t="shared" si="1"/>
        <v>1.277141684691518</v>
      </c>
      <c r="J28" s="74">
        <f t="shared" si="2"/>
        <v>1.2558693577992039</v>
      </c>
    </row>
    <row r="29" spans="1:10" ht="15.6" x14ac:dyDescent="0.25">
      <c r="A29" s="73">
        <v>43658</v>
      </c>
      <c r="B29" s="74">
        <f>[2]指数!$B29</f>
        <v>1.3158056672608045</v>
      </c>
      <c r="C29" s="74">
        <f>[2]指数!$C29</f>
        <v>1.4563582793909502</v>
      </c>
      <c r="D29" s="74">
        <f>[2]指数!$D29</f>
        <v>1.3686621630583351</v>
      </c>
      <c r="E29" s="74">
        <f>[2]指数!$E29</f>
        <v>1.3765250588697735</v>
      </c>
      <c r="F29" s="74">
        <f>[2]指数!$F29</f>
        <v>1.1879815449570665</v>
      </c>
      <c r="G29" s="74">
        <f>[2]指数!$G29</f>
        <v>1.2117018460237281</v>
      </c>
      <c r="H29" s="74">
        <f t="shared" si="0"/>
        <v>1.2863239848949806</v>
      </c>
      <c r="I29" s="74">
        <f t="shared" si="1"/>
        <v>1.2693060976723294</v>
      </c>
      <c r="J29" s="74">
        <f t="shared" si="2"/>
        <v>1.251102195396345</v>
      </c>
    </row>
    <row r="30" spans="1:10" ht="15.6" x14ac:dyDescent="0.25">
      <c r="A30" s="73">
        <v>43665</v>
      </c>
      <c r="B30" s="74">
        <f>[2]指数!$B30</f>
        <v>1.3146155816108172</v>
      </c>
      <c r="C30" s="74">
        <f>[2]指数!$C30</f>
        <v>1.461853903977262</v>
      </c>
      <c r="D30" s="74">
        <f>[2]指数!$D30</f>
        <v>1.3717994320181746</v>
      </c>
      <c r="E30" s="74">
        <f>[2]指数!$E30</f>
        <v>1.3761732959153901</v>
      </c>
      <c r="F30" s="74">
        <f>[2]指数!$F30</f>
        <v>1.1859657898941642</v>
      </c>
      <c r="G30" s="74">
        <f>[2]指数!$G30</f>
        <v>1.2364215262532459</v>
      </c>
      <c r="H30" s="74">
        <f t="shared" si="0"/>
        <v>1.2911958122589908</v>
      </c>
      <c r="I30" s="74">
        <f t="shared" si="1"/>
        <v>1.2738978349693526</v>
      </c>
      <c r="J30" s="74">
        <f t="shared" si="2"/>
        <v>1.2540770708617603</v>
      </c>
    </row>
    <row r="31" spans="1:10" ht="15.6" x14ac:dyDescent="0.25">
      <c r="A31" s="73">
        <v>43672</v>
      </c>
      <c r="B31" s="74">
        <f>[2]指数!$B31</f>
        <v>1.3357436966021958</v>
      </c>
      <c r="C31" s="74">
        <f>[2]指数!$C31</f>
        <v>1.4787072938826988</v>
      </c>
      <c r="D31" s="74">
        <f>[2]指数!$D31</f>
        <v>1.3865373170390181</v>
      </c>
      <c r="E31" s="74">
        <f>[2]指数!$E31</f>
        <v>1.3910583701635022</v>
      </c>
      <c r="F31" s="74">
        <f>[2]指数!$F31</f>
        <v>1.1926520629670747</v>
      </c>
      <c r="G31" s="74">
        <f>[2]指数!$G31</f>
        <v>1.2325663094243777</v>
      </c>
      <c r="H31" s="74">
        <f t="shared" si="0"/>
        <v>1.3021669007917267</v>
      </c>
      <c r="I31" s="74">
        <f t="shared" si="1"/>
        <v>1.2837065392402371</v>
      </c>
      <c r="J31" s="74">
        <f t="shared" si="2"/>
        <v>1.2632504653658827</v>
      </c>
    </row>
    <row r="32" spans="1:10" ht="15.6" x14ac:dyDescent="0.25">
      <c r="A32" s="73">
        <v>43679</v>
      </c>
      <c r="B32" s="74">
        <f>[2]指数!$B32</f>
        <v>1.3131890635228947</v>
      </c>
      <c r="C32" s="74">
        <f>[2]指数!$C32</f>
        <v>1.4520961231566192</v>
      </c>
      <c r="D32" s="74">
        <f>[2]指数!$D32</f>
        <v>1.3512759912415255</v>
      </c>
      <c r="E32" s="74">
        <f>[2]指数!$E32</f>
        <v>1.3641099368375085</v>
      </c>
      <c r="F32" s="74">
        <f>[2]指数!$F32</f>
        <v>1.1885255834049937</v>
      </c>
      <c r="G32" s="74">
        <f>[2]指数!$G32</f>
        <v>1.2219798187429072</v>
      </c>
      <c r="H32" s="74">
        <f t="shared" si="0"/>
        <v>1.2846735400985609</v>
      </c>
      <c r="I32" s="74">
        <f t="shared" si="1"/>
        <v>1.2684086110756547</v>
      </c>
      <c r="J32" s="74">
        <f t="shared" si="2"/>
        <v>1.2504709702858525</v>
      </c>
    </row>
    <row r="33" spans="1:10" ht="15.6" x14ac:dyDescent="0.25">
      <c r="A33" s="73">
        <v>43686</v>
      </c>
      <c r="B33" s="74">
        <f>[2]指数!$B33</f>
        <v>1.3084869348515837</v>
      </c>
      <c r="C33" s="74">
        <f>[2]指数!$C33</f>
        <v>1.4059649158522161</v>
      </c>
      <c r="D33" s="74">
        <f>[2]指数!$D33</f>
        <v>1.3234735968047051</v>
      </c>
      <c r="E33" s="74">
        <f>[2]指数!$E33</f>
        <v>1.3215399141408424</v>
      </c>
      <c r="F33" s="74">
        <f>[2]指数!$F33</f>
        <v>1.1913514808909178</v>
      </c>
      <c r="G33" s="74">
        <f>[2]指数!$G33</f>
        <v>1.2031233208717296</v>
      </c>
      <c r="H33" s="74">
        <f t="shared" si="0"/>
        <v>1.2696361306043893</v>
      </c>
      <c r="I33" s="74">
        <f t="shared" si="1"/>
        <v>1.2558306248376059</v>
      </c>
      <c r="J33" s="74">
        <f t="shared" si="2"/>
        <v>1.2414365270717818</v>
      </c>
    </row>
    <row r="34" spans="1:10" ht="15.6" x14ac:dyDescent="0.25">
      <c r="A34" s="73">
        <v>43693</v>
      </c>
      <c r="B34" s="74">
        <f>[2]指数!$B34</f>
        <v>1.3523346952230642</v>
      </c>
      <c r="C34" s="74">
        <f>[2]指数!$C34</f>
        <v>1.4520279235617963</v>
      </c>
      <c r="D34" s="74">
        <f>[2]指数!$D34</f>
        <v>1.3463635130011464</v>
      </c>
      <c r="E34" s="74">
        <f>[2]指数!$E34</f>
        <v>1.3622399976484889</v>
      </c>
      <c r="F34" s="74">
        <f>[2]指数!$F34</f>
        <v>1.1957401976081019</v>
      </c>
      <c r="G34" s="74">
        <f>[2]指数!$G34</f>
        <v>1.216885820333298</v>
      </c>
      <c r="H34" s="74">
        <f t="shared" si="0"/>
        <v>1.2955954694577423</v>
      </c>
      <c r="I34" s="74">
        <f t="shared" si="1"/>
        <v>1.2782088972205421</v>
      </c>
      <c r="J34" s="74">
        <f t="shared" si="2"/>
        <v>1.259765043847082</v>
      </c>
    </row>
    <row r="35" spans="1:10" ht="15.6" x14ac:dyDescent="0.25">
      <c r="A35" s="73">
        <v>43700</v>
      </c>
      <c r="B35" s="74">
        <f>[2]指数!$B35</f>
        <v>1.3912472715476785</v>
      </c>
      <c r="C35" s="74">
        <f>[2]指数!$C35</f>
        <v>1.5027803240818647</v>
      </c>
      <c r="D35" s="74">
        <f>[2]指数!$D35</f>
        <v>1.3806409528951962</v>
      </c>
      <c r="E35" s="74">
        <f>[2]指数!$E35</f>
        <v>1.409957986390707</v>
      </c>
      <c r="F35" s="74">
        <f>[2]指数!$F35</f>
        <v>1.2061988470388572</v>
      </c>
      <c r="G35" s="74">
        <f>[2]指数!$G35</f>
        <v>1.2086007825453429</v>
      </c>
      <c r="H35" s="74">
        <f t="shared" si="0"/>
        <v>1.3194226337531065</v>
      </c>
      <c r="I35" s="74">
        <f t="shared" si="1"/>
        <v>1.2989238338234788</v>
      </c>
      <c r="J35" s="74">
        <f t="shared" si="2"/>
        <v>1.2783049371185267</v>
      </c>
    </row>
    <row r="36" spans="1:10" ht="15.6" x14ac:dyDescent="0.25">
      <c r="A36" s="73">
        <v>43707</v>
      </c>
      <c r="B36" s="74">
        <f>[2]指数!$B36</f>
        <v>1.412155933657993</v>
      </c>
      <c r="C36" s="74">
        <f>[2]指数!$C36</f>
        <v>1.5042302648272847</v>
      </c>
      <c r="D36" s="74">
        <f>[2]指数!$D36</f>
        <v>1.3764244972187227</v>
      </c>
      <c r="E36" s="74">
        <f>[2]指数!$E36</f>
        <v>1.4114005882211926</v>
      </c>
      <c r="F36" s="74">
        <f>[2]指数!$F36</f>
        <v>1.2102237282144443</v>
      </c>
      <c r="G36" s="74">
        <f>[2]指数!$G36</f>
        <v>1.2034570878726247</v>
      </c>
      <c r="H36" s="74">
        <f t="shared" si="0"/>
        <v>1.3250286384919108</v>
      </c>
      <c r="I36" s="74">
        <f t="shared" si="1"/>
        <v>1.3039089587926689</v>
      </c>
      <c r="J36" s="74">
        <f t="shared" si="2"/>
        <v>1.2831276111105179</v>
      </c>
    </row>
    <row r="37" spans="1:10" ht="15.6" x14ac:dyDescent="0.25">
      <c r="A37" s="73">
        <v>43714</v>
      </c>
      <c r="B37" s="74">
        <f>[2]指数!$B37</f>
        <v>1.4474235205535575</v>
      </c>
      <c r="C37" s="74">
        <f>[2]指数!$C37</f>
        <v>1.5874317722487363</v>
      </c>
      <c r="D37" s="74">
        <f>[2]指数!$D37</f>
        <v>1.4215259398514635</v>
      </c>
      <c r="E37" s="74">
        <f>[2]指数!$E37</f>
        <v>1.4902186097990557</v>
      </c>
      <c r="F37" s="74">
        <f>[2]指数!$F37</f>
        <v>1.2190056572633494</v>
      </c>
      <c r="G37" s="74">
        <f>[2]指数!$G37</f>
        <v>1.2074900058648814</v>
      </c>
      <c r="H37" s="74">
        <f t="shared" si="0"/>
        <v>1.3567153798151406</v>
      </c>
      <c r="I37" s="74">
        <f t="shared" si="1"/>
        <v>1.3312584974821433</v>
      </c>
      <c r="J37" s="74">
        <f t="shared" si="2"/>
        <v>1.3063773977190696</v>
      </c>
    </row>
    <row r="38" spans="1:10" ht="15.6" x14ac:dyDescent="0.25">
      <c r="A38" s="73">
        <v>43720</v>
      </c>
      <c r="B38" s="74">
        <f>[2]指数!$B38</f>
        <v>1.4467650693783873</v>
      </c>
      <c r="C38" s="74">
        <f>[2]指数!$C38</f>
        <v>1.6174879206644182</v>
      </c>
      <c r="D38" s="74">
        <f>[2]指数!$D38</f>
        <v>1.4255615283624195</v>
      </c>
      <c r="E38" s="74">
        <f>[2]指数!$E38</f>
        <v>1.523466878446764</v>
      </c>
      <c r="F38" s="74">
        <f>[2]指数!$F38</f>
        <v>1.2196950643475482</v>
      </c>
      <c r="G38" s="74">
        <f>[2]指数!$G38</f>
        <v>1.2230894507985071</v>
      </c>
      <c r="H38" s="74">
        <f t="shared" si="0"/>
        <v>1.3659993803440584</v>
      </c>
      <c r="I38" s="74">
        <f t="shared" si="1"/>
        <v>1.3395220278520006</v>
      </c>
      <c r="J38" s="74">
        <f t="shared" si="2"/>
        <v>1.3128749560373947</v>
      </c>
    </row>
    <row r="39" spans="1:10" ht="15.6" x14ac:dyDescent="0.25">
      <c r="A39" s="73">
        <v>43728</v>
      </c>
      <c r="B39" s="74">
        <f>[2]指数!$B39</f>
        <v>1.4522166392716407</v>
      </c>
      <c r="C39" s="74">
        <f>[2]指数!$C39</f>
        <v>1.6172374566696228</v>
      </c>
      <c r="D39" s="74">
        <f>[2]指数!$D39</f>
        <v>1.4189872287356349</v>
      </c>
      <c r="E39" s="74">
        <f>[2]指数!$E39</f>
        <v>1.5234529518653037</v>
      </c>
      <c r="F39" s="74">
        <f>[2]指数!$F39</f>
        <v>1.2309911050157978</v>
      </c>
      <c r="G39" s="74">
        <f>[2]指数!$G39</f>
        <v>1.2420180678092185</v>
      </c>
      <c r="H39" s="74">
        <f t="shared" si="0"/>
        <v>1.3734814156986292</v>
      </c>
      <c r="I39" s="74">
        <f t="shared" si="1"/>
        <v>1.3479750669487842</v>
      </c>
      <c r="J39" s="74">
        <f t="shared" si="2"/>
        <v>1.3219173700592681</v>
      </c>
    </row>
    <row r="40" spans="1:10" ht="15.6" x14ac:dyDescent="0.25">
      <c r="A40" s="73">
        <v>43735</v>
      </c>
      <c r="B40" s="74">
        <f>[2]指数!$B40</f>
        <v>1.4267740049511159</v>
      </c>
      <c r="C40" s="74">
        <f>[2]指数!$C40</f>
        <v>1.5635273829102556</v>
      </c>
      <c r="D40" s="74">
        <f>[2]指数!$D40</f>
        <v>1.3991529007421917</v>
      </c>
      <c r="E40" s="74">
        <f>[2]指数!$E40</f>
        <v>1.4738732963430601</v>
      </c>
      <c r="F40" s="74">
        <f>[2]指数!$F40</f>
        <v>1.221493057868871</v>
      </c>
      <c r="G40" s="74">
        <f>[2]指数!$G40</f>
        <v>1.220458610100851</v>
      </c>
      <c r="H40" s="74">
        <f t="shared" si="0"/>
        <v>1.3485119160151997</v>
      </c>
      <c r="I40" s="74">
        <f t="shared" si="1"/>
        <v>1.3253799618879392</v>
      </c>
      <c r="J40" s="74">
        <f t="shared" si="2"/>
        <v>1.3022997301490795</v>
      </c>
    </row>
    <row r="41" spans="1:10" ht="15.6" x14ac:dyDescent="0.25">
      <c r="A41" s="73">
        <v>43738</v>
      </c>
      <c r="B41" s="74">
        <f>[2]指数!$B41</f>
        <v>1.4256698970861874</v>
      </c>
      <c r="C41" s="74">
        <f>[2]指数!$C41</f>
        <v>1.5483514774841869</v>
      </c>
      <c r="D41" s="74">
        <f>[2]指数!$D41</f>
        <v>1.3859245945859124</v>
      </c>
      <c r="E41" s="74">
        <f>[2]指数!$E41</f>
        <v>1.4586933588813413</v>
      </c>
      <c r="F41" s="74">
        <f>[2]指数!$F41</f>
        <v>1.2180697745383173</v>
      </c>
      <c r="G41" s="74">
        <f>[2]指数!$G41</f>
        <v>1.2162462069330791</v>
      </c>
      <c r="H41" s="74">
        <f t="shared" si="0"/>
        <v>1.3425147712237788</v>
      </c>
      <c r="I41" s="74">
        <f t="shared" si="1"/>
        <v>1.3198220966407772</v>
      </c>
      <c r="J41" s="74">
        <f t="shared" si="2"/>
        <v>1.2972206004380373</v>
      </c>
    </row>
    <row r="42" spans="1:10" ht="15.6" x14ac:dyDescent="0.25">
      <c r="A42" s="73">
        <v>43749</v>
      </c>
      <c r="B42" s="74">
        <f>[2]指数!$B42</f>
        <v>1.4543235986818397</v>
      </c>
      <c r="C42" s="74">
        <f>[2]指数!$C42</f>
        <v>1.5749924782008087</v>
      </c>
      <c r="D42" s="74">
        <f>[2]指数!$D42</f>
        <v>1.4227729175947892</v>
      </c>
      <c r="E42" s="74">
        <f>[2]指数!$E42</f>
        <v>1.4984229258578894</v>
      </c>
      <c r="F42" s="74">
        <f>[2]指数!$F42</f>
        <v>1.2291727780061257</v>
      </c>
      <c r="G42" s="74">
        <f>[2]指数!$G42</f>
        <v>1.2159506874122006</v>
      </c>
      <c r="H42" s="74">
        <f t="shared" si="0"/>
        <v>1.3625729177730472</v>
      </c>
      <c r="I42" s="74">
        <f t="shared" si="1"/>
        <v>1.3378375436120096</v>
      </c>
      <c r="J42" s="74">
        <f t="shared" si="2"/>
        <v>1.3137632739806684</v>
      </c>
    </row>
    <row r="43" spans="1:10" ht="15.6" x14ac:dyDescent="0.25">
      <c r="A43" s="73">
        <v>43756</v>
      </c>
      <c r="B43" s="74">
        <f>[2]指数!$B43</f>
        <v>1.4515612479640092</v>
      </c>
      <c r="C43" s="74">
        <f>[2]指数!$C43</f>
        <v>1.5518788123861165</v>
      </c>
      <c r="D43" s="74">
        <f>[2]指数!$D43</f>
        <v>1.4117276574551143</v>
      </c>
      <c r="E43" s="74">
        <f>[2]指数!$E43</f>
        <v>1.4806741882190275</v>
      </c>
      <c r="F43" s="74">
        <f>[2]指数!$F43</f>
        <v>1.2313480498440597</v>
      </c>
      <c r="G43" s="74">
        <f>[2]指数!$G43</f>
        <v>1.2060612399233523</v>
      </c>
      <c r="H43" s="74">
        <f t="shared" si="0"/>
        <v>1.3556209972913116</v>
      </c>
      <c r="I43" s="74">
        <f t="shared" si="1"/>
        <v>1.3321063955765127</v>
      </c>
      <c r="J43" s="74">
        <f t="shared" si="2"/>
        <v>1.3098561343577491</v>
      </c>
    </row>
    <row r="44" spans="1:10" ht="15.6" x14ac:dyDescent="0.25">
      <c r="A44" s="73">
        <v>43763</v>
      </c>
      <c r="B44" s="74">
        <f>[2]指数!$B44</f>
        <v>1.4627264715945811</v>
      </c>
      <c r="C44" s="74">
        <f>[2]指数!$C44</f>
        <v>1.563996724712635</v>
      </c>
      <c r="D44" s="74">
        <f>[2]指数!$D44</f>
        <v>1.4198241507366913</v>
      </c>
      <c r="E44" s="74">
        <f>[2]指数!$E44</f>
        <v>1.4938830689417288</v>
      </c>
      <c r="F44" s="74">
        <f>[2]指数!$F44</f>
        <v>1.232444394126887</v>
      </c>
      <c r="G44" s="74">
        <f>[2]指数!$G44</f>
        <v>1.2074700715892508</v>
      </c>
      <c r="H44" s="74">
        <f t="shared" si="0"/>
        <v>1.362311087440595</v>
      </c>
      <c r="I44" s="74">
        <f t="shared" si="1"/>
        <v>1.3377908042003703</v>
      </c>
      <c r="J44" s="74">
        <f t="shared" si="2"/>
        <v>1.3145192370870276</v>
      </c>
    </row>
    <row r="45" spans="1:10" ht="15.6" x14ac:dyDescent="0.25">
      <c r="A45" s="73">
        <v>43770</v>
      </c>
      <c r="B45" s="74">
        <f>[2]指数!$B45</f>
        <v>1.4883933436024657</v>
      </c>
      <c r="C45" s="74">
        <f>[2]指数!$C45</f>
        <v>1.5710619363189848</v>
      </c>
      <c r="D45" s="74">
        <f>[2]指数!$D45</f>
        <v>1.442348611644803</v>
      </c>
      <c r="E45" s="74">
        <f>[2]指数!$E45</f>
        <v>1.4944522171195047</v>
      </c>
      <c r="F45" s="74">
        <f>[2]指数!$F45</f>
        <v>1.2394332969414377</v>
      </c>
      <c r="G45" s="74">
        <f>[2]指数!$G45</f>
        <v>1.2135543859165641</v>
      </c>
      <c r="H45" s="74">
        <f t="shared" si="0"/>
        <v>1.3750981243753189</v>
      </c>
      <c r="I45" s="74">
        <f t="shared" si="1"/>
        <v>1.3494907408046177</v>
      </c>
      <c r="J45" s="74">
        <f t="shared" si="2"/>
        <v>1.3251773027851601</v>
      </c>
    </row>
    <row r="46" spans="1:10" ht="15.6" x14ac:dyDescent="0.25">
      <c r="A46" s="73">
        <v>43777</v>
      </c>
      <c r="B46" s="74">
        <f>[2]指数!$B46</f>
        <v>1.5085609461046945</v>
      </c>
      <c r="C46" s="74">
        <f>[2]指数!$C46</f>
        <v>1.5774817071273053</v>
      </c>
      <c r="D46" s="74">
        <f>[2]指数!$D46</f>
        <v>1.4556408101843878</v>
      </c>
      <c r="E46" s="74">
        <f>[2]指数!$E46</f>
        <v>1.5059858111454827</v>
      </c>
      <c r="F46" s="74">
        <f>[2]指数!$F46</f>
        <v>1.2424055943461334</v>
      </c>
      <c r="G46" s="74">
        <f>[2]指数!$G46</f>
        <v>1.213504609489362</v>
      </c>
      <c r="H46" s="74">
        <f t="shared" si="0"/>
        <v>1.3842415107717714</v>
      </c>
      <c r="I46" s="74">
        <f t="shared" si="1"/>
        <v>1.3574022174268636</v>
      </c>
      <c r="J46" s="74">
        <f t="shared" si="2"/>
        <v>1.3320079733247945</v>
      </c>
    </row>
    <row r="47" spans="1:10" ht="15.6" x14ac:dyDescent="0.25">
      <c r="A47" s="73">
        <v>43784</v>
      </c>
      <c r="B47" s="74">
        <f>[2]指数!$B47</f>
        <v>1.4937474300434541</v>
      </c>
      <c r="C47" s="74">
        <f>[2]指数!$C47</f>
        <v>1.5542504490763298</v>
      </c>
      <c r="D47" s="74">
        <f>[2]指数!$D47</f>
        <v>1.4339291031346455</v>
      </c>
      <c r="E47" s="74">
        <f>[2]指数!$E47</f>
        <v>1.4869501323565559</v>
      </c>
      <c r="F47" s="74">
        <f>[2]指数!$F47</f>
        <v>1.2422169303802293</v>
      </c>
      <c r="G47" s="74">
        <f>[2]指数!$G47</f>
        <v>1.219916799398115</v>
      </c>
      <c r="H47" s="74">
        <f t="shared" si="0"/>
        <v>1.3755383568219872</v>
      </c>
      <c r="I47" s="74">
        <f t="shared" si="1"/>
        <v>1.3504871836150452</v>
      </c>
      <c r="J47" s="74">
        <f t="shared" si="2"/>
        <v>1.326551016957209</v>
      </c>
    </row>
    <row r="48" spans="1:10" ht="15.6" x14ac:dyDescent="0.25">
      <c r="A48" s="73">
        <v>43791</v>
      </c>
      <c r="B48" s="74">
        <f>[2]指数!$B48</f>
        <v>1.4856001896918412</v>
      </c>
      <c r="C48" s="74">
        <f>[2]指数!$C48</f>
        <v>1.550096229961254</v>
      </c>
      <c r="D48" s="74">
        <f>[2]指数!$D48</f>
        <v>1.4183843276200012</v>
      </c>
      <c r="E48" s="74">
        <f>[2]指数!$E48</f>
        <v>1.489374136739303</v>
      </c>
      <c r="F48" s="74">
        <f>[2]指数!$F48</f>
        <v>1.2388272958444715</v>
      </c>
      <c r="G48" s="74">
        <f>[2]指数!$G48</f>
        <v>1.246756409489302</v>
      </c>
      <c r="H48" s="74">
        <f t="shared" si="0"/>
        <v>1.3762348383369527</v>
      </c>
      <c r="I48" s="74">
        <f t="shared" si="1"/>
        <v>1.3515399801981316</v>
      </c>
      <c r="J48" s="74">
        <f t="shared" si="2"/>
        <v>1.3264486663770692</v>
      </c>
    </row>
    <row r="49" spans="1:10" ht="15.6" x14ac:dyDescent="0.25">
      <c r="A49" s="73">
        <v>43798</v>
      </c>
      <c r="B49" s="74">
        <f>[2]指数!$B49</f>
        <v>1.4701133094941838</v>
      </c>
      <c r="C49" s="74">
        <f>[2]指数!$C49</f>
        <v>1.5462177296293516</v>
      </c>
      <c r="D49" s="74">
        <f>[2]指数!$D49</f>
        <v>1.3998725642891092</v>
      </c>
      <c r="E49" s="74">
        <f>[2]指数!$E49</f>
        <v>1.4769536525427822</v>
      </c>
      <c r="F49" s="74">
        <f>[2]指数!$F49</f>
        <v>1.227852532799903</v>
      </c>
      <c r="G49" s="74">
        <f>[2]指数!$G49</f>
        <v>1.257831905844172</v>
      </c>
      <c r="H49" s="74">
        <f t="shared" si="0"/>
        <v>1.3682563695719914</v>
      </c>
      <c r="I49" s="74">
        <f t="shared" si="1"/>
        <v>1.3438185582695852</v>
      </c>
      <c r="J49" s="74">
        <f t="shared" si="2"/>
        <v>1.3178817783149652</v>
      </c>
    </row>
    <row r="50" spans="1:10" ht="15.6" x14ac:dyDescent="0.25">
      <c r="A50" s="73">
        <v>43805</v>
      </c>
      <c r="B50" s="74">
        <f>[2]指数!$B50</f>
        <v>1.504017018573955</v>
      </c>
      <c r="C50" s="74">
        <f>[2]指数!$C50</f>
        <v>1.5850284201236557</v>
      </c>
      <c r="D50" s="74">
        <f>[2]指数!$D50</f>
        <v>1.4270501017382204</v>
      </c>
      <c r="E50" s="74">
        <f>[2]指数!$E50</f>
        <v>1.51468268157542</v>
      </c>
      <c r="F50" s="74">
        <f>[2]指数!$F50</f>
        <v>1.2374252650649655</v>
      </c>
      <c r="G50" s="74">
        <f>[2]指数!$G50</f>
        <v>1.265167350785267</v>
      </c>
      <c r="H50" s="74">
        <f t="shared" si="0"/>
        <v>1.3909475768462178</v>
      </c>
      <c r="I50" s="74">
        <f t="shared" si="1"/>
        <v>1.3640432323667284</v>
      </c>
      <c r="J50" s="74">
        <f t="shared" si="2"/>
        <v>1.3357517836012238</v>
      </c>
    </row>
    <row r="51" spans="1:10" ht="15.6" x14ac:dyDescent="0.25">
      <c r="A51" s="73">
        <v>43812</v>
      </c>
      <c r="B51" s="74">
        <f>[2]指数!$B51</f>
        <v>1.523530145822402</v>
      </c>
      <c r="C51" s="74">
        <f>[2]指数!$C51</f>
        <v>1.6122187891346926</v>
      </c>
      <c r="D51" s="74">
        <f>[2]指数!$D51</f>
        <v>1.4470778576371088</v>
      </c>
      <c r="E51" s="74">
        <f>[2]指数!$E51</f>
        <v>1.5370302958410011</v>
      </c>
      <c r="F51" s="74">
        <f>[2]指数!$F51</f>
        <v>1.2355580566590889</v>
      </c>
      <c r="G51" s="74">
        <f>[2]指数!$G51</f>
        <v>1.2609588600214985</v>
      </c>
      <c r="H51" s="74">
        <f t="shared" si="0"/>
        <v>1.4013820460097393</v>
      </c>
      <c r="I51" s="74">
        <f t="shared" si="1"/>
        <v>1.3721558953409814</v>
      </c>
      <c r="J51" s="74">
        <f t="shared" si="2"/>
        <v>1.341659704504103</v>
      </c>
    </row>
    <row r="52" spans="1:10" ht="15.6" x14ac:dyDescent="0.25">
      <c r="A52" s="73">
        <v>43819</v>
      </c>
      <c r="B52" s="74">
        <f>[2]指数!$B52</f>
        <v>1.5242533115529422</v>
      </c>
      <c r="C52" s="74">
        <f>[2]指数!$C52</f>
        <v>1.6408216299958047</v>
      </c>
      <c r="D52" s="74">
        <f>[2]指数!$D52</f>
        <v>1.4639741995261133</v>
      </c>
      <c r="E52" s="74">
        <f>[2]指数!$E52</f>
        <v>1.5745994184728984</v>
      </c>
      <c r="F52" s="74">
        <f>[2]指数!$F52</f>
        <v>1.2237801020062007</v>
      </c>
      <c r="G52" s="74">
        <f>[2]指数!$G52</f>
        <v>1.2784583961421305</v>
      </c>
      <c r="H52" s="74">
        <f t="shared" si="0"/>
        <v>1.4097509298065602</v>
      </c>
      <c r="I52" s="74">
        <f t="shared" si="1"/>
        <v>1.3779263536296196</v>
      </c>
      <c r="J52" s="74">
        <f t="shared" si="2"/>
        <v>1.3433678627458823</v>
      </c>
    </row>
    <row r="53" spans="1:10" ht="15.6" x14ac:dyDescent="0.25">
      <c r="A53" s="73">
        <v>43826</v>
      </c>
      <c r="B53" s="74">
        <f>[2]指数!$B53</f>
        <v>1.5362198418846524</v>
      </c>
      <c r="C53" s="74">
        <f>[2]指数!$C53</f>
        <v>1.6510211423356402</v>
      </c>
      <c r="D53" s="74">
        <f>[2]指数!$D53</f>
        <v>1.4670115882535866</v>
      </c>
      <c r="E53" s="74">
        <f>[2]指数!$E53</f>
        <v>1.5800672657897916</v>
      </c>
      <c r="F53" s="74">
        <f>[2]指数!$F53</f>
        <v>1.2366895244930773</v>
      </c>
      <c r="G53" s="74">
        <f>[2]指数!$G53</f>
        <v>1.2843282886643486</v>
      </c>
      <c r="H53" s="74">
        <f t="shared" si="0"/>
        <v>1.4191576617091619</v>
      </c>
      <c r="I53" s="74">
        <f t="shared" si="1"/>
        <v>1.3877139554579201</v>
      </c>
      <c r="J53" s="74">
        <f t="shared" si="2"/>
        <v>1.3538883109981144</v>
      </c>
    </row>
    <row r="54" spans="1:10" ht="15.6" x14ac:dyDescent="0.25">
      <c r="A54" s="73">
        <v>43833</v>
      </c>
      <c r="B54" s="74">
        <f>[2]指数!$B54</f>
        <v>1.5806896080340507</v>
      </c>
      <c r="C54" s="74">
        <f>[2]指数!$C54</f>
        <v>1.7078047471809421</v>
      </c>
      <c r="D54" s="74">
        <f>[2]指数!$D54</f>
        <v>1.5040996181398836</v>
      </c>
      <c r="E54" s="74">
        <f>[2]指数!$E54</f>
        <v>1.6353094288017789</v>
      </c>
      <c r="F54" s="74">
        <f>[2]指数!$F54</f>
        <v>1.2431897367741871</v>
      </c>
      <c r="G54" s="74">
        <f>[2]指数!$G54</f>
        <v>1.2853570424424305</v>
      </c>
      <c r="H54" s="74">
        <f t="shared" si="0"/>
        <v>1.4468864160193025</v>
      </c>
      <c r="I54" s="74">
        <f t="shared" si="1"/>
        <v>1.4113840127263084</v>
      </c>
      <c r="J54" s="74">
        <f t="shared" si="2"/>
        <v>1.3737732441499022</v>
      </c>
    </row>
    <row r="55" spans="1:10" ht="15.6" x14ac:dyDescent="0.25">
      <c r="A55" s="73">
        <v>43840</v>
      </c>
      <c r="B55" s="74">
        <f>[2]指数!$B55</f>
        <v>1.6224283235095018</v>
      </c>
      <c r="C55" s="74">
        <f>[2]指数!$C55</f>
        <v>1.7506627304472682</v>
      </c>
      <c r="D55" s="74">
        <f>[2]指数!$D55</f>
        <v>1.5206282972877234</v>
      </c>
      <c r="E55" s="74">
        <f>[2]指数!$E55</f>
        <v>1.6727366687677276</v>
      </c>
      <c r="F55" s="74">
        <f>[2]指数!$F55</f>
        <v>1.2576651396538086</v>
      </c>
      <c r="G55" s="74">
        <f>[2]指数!$G55</f>
        <v>1.3024678459566799</v>
      </c>
      <c r="H55" s="74">
        <f t="shared" si="0"/>
        <v>1.4742801819159839</v>
      </c>
      <c r="I55" s="74">
        <f t="shared" si="1"/>
        <v>1.4365248180975108</v>
      </c>
      <c r="J55" s="74">
        <f t="shared" si="2"/>
        <v>1.3965293189638943</v>
      </c>
    </row>
    <row r="56" spans="1:10" ht="15.6" x14ac:dyDescent="0.25">
      <c r="A56" s="73">
        <v>43847</v>
      </c>
      <c r="B56" s="74">
        <f>[2]指数!$B56</f>
        <v>1.6523910741074959</v>
      </c>
      <c r="C56" s="74">
        <f>[2]指数!$C56</f>
        <v>1.763563559389937</v>
      </c>
      <c r="D56" s="74">
        <f>[2]指数!$D56</f>
        <v>1.5303607121192533</v>
      </c>
      <c r="E56" s="74">
        <f>[2]指数!$E56</f>
        <v>1.680941276556374</v>
      </c>
      <c r="F56" s="74">
        <f>[2]指数!$F56</f>
        <v>1.2595948585598273</v>
      </c>
      <c r="G56" s="74">
        <f>[2]指数!$G56</f>
        <v>1.3183587445939906</v>
      </c>
      <c r="H56" s="74">
        <f t="shared" si="0"/>
        <v>1.4890073508443262</v>
      </c>
      <c r="I56" s="74">
        <f t="shared" si="1"/>
        <v>1.4494328571938415</v>
      </c>
      <c r="J56" s="74">
        <f t="shared" si="2"/>
        <v>1.4069201692416486</v>
      </c>
    </row>
    <row r="57" spans="1:10" ht="15.6" x14ac:dyDescent="0.25">
      <c r="A57" s="73">
        <v>43853</v>
      </c>
      <c r="B57" s="74">
        <f>[2]指数!$B57</f>
        <v>1.6056397898750558</v>
      </c>
      <c r="C57" s="74">
        <f>[2]指数!$C57</f>
        <v>1.7129858611726276</v>
      </c>
      <c r="D57" s="74">
        <f>[2]指数!$D57</f>
        <v>1.4762178752325337</v>
      </c>
      <c r="E57" s="74">
        <f>[2]指数!$E57</f>
        <v>1.6282846329457197</v>
      </c>
      <c r="F57" s="74">
        <f>[2]指数!$F57</f>
        <v>1.2580954448948927</v>
      </c>
      <c r="G57" s="74">
        <f>[2]指数!$G57</f>
        <v>1.3061561294873136</v>
      </c>
      <c r="H57" s="74">
        <f t="shared" si="0"/>
        <v>1.4589091298606571</v>
      </c>
      <c r="I57" s="74">
        <f t="shared" si="1"/>
        <v>1.4241452120338789</v>
      </c>
      <c r="J57" s="74">
        <f t="shared" si="2"/>
        <v>1.3869782599774794</v>
      </c>
    </row>
    <row r="58" spans="1:10" ht="15.6" x14ac:dyDescent="0.25">
      <c r="A58" s="73">
        <v>43868</v>
      </c>
      <c r="B58" s="74">
        <f>[2]指数!$B58</f>
        <v>1.6179881783210013</v>
      </c>
      <c r="C58" s="74">
        <f>[2]指数!$C58</f>
        <v>1.6978894590945568</v>
      </c>
      <c r="D58" s="74">
        <f>[2]指数!$D58</f>
        <v>1.451815848805339</v>
      </c>
      <c r="E58" s="74">
        <f>[2]指数!$E58</f>
        <v>1.6002885602092189</v>
      </c>
      <c r="F58" s="74">
        <f>[2]指数!$F58</f>
        <v>1.2722455189165005</v>
      </c>
      <c r="G58" s="74">
        <f>[2]指数!$G58</f>
        <v>1.3043809274924003</v>
      </c>
      <c r="H58" s="74">
        <f t="shared" si="0"/>
        <v>1.4593004188425496</v>
      </c>
      <c r="I58" s="74">
        <f t="shared" si="1"/>
        <v>1.4264589973496642</v>
      </c>
      <c r="J58" s="74">
        <f t="shared" si="2"/>
        <v>1.3920108054279838</v>
      </c>
    </row>
    <row r="59" spans="1:10" ht="15.6" x14ac:dyDescent="0.25">
      <c r="A59" s="73">
        <v>43875</v>
      </c>
      <c r="B59" s="74">
        <f>[2]指数!$B59</f>
        <v>1.6689716882063286</v>
      </c>
      <c r="C59" s="74">
        <f>[2]指数!$C59</f>
        <v>1.7454964875733474</v>
      </c>
      <c r="D59" s="74">
        <f>[2]指数!$D59</f>
        <v>1.4891515643056954</v>
      </c>
      <c r="E59" s="74">
        <f>[2]指数!$E59</f>
        <v>1.6447410567408567</v>
      </c>
      <c r="F59" s="74">
        <f>[2]指数!$F59</f>
        <v>1.2888968041817666</v>
      </c>
      <c r="G59" s="74">
        <f>[2]指数!$G59</f>
        <v>1.3298841572639886</v>
      </c>
      <c r="H59" s="74">
        <f t="shared" si="0"/>
        <v>1.4944455817118039</v>
      </c>
      <c r="I59" s="74">
        <f t="shared" si="1"/>
        <v>1.4585635259093324</v>
      </c>
      <c r="J59" s="74">
        <f t="shared" si="2"/>
        <v>1.4206321024527497</v>
      </c>
    </row>
    <row r="60" spans="1:10" ht="15.6" x14ac:dyDescent="0.25">
      <c r="A60" s="73">
        <v>43882</v>
      </c>
      <c r="B60" s="74">
        <f>[2]指数!$B60</f>
        <v>1.7448582242302235</v>
      </c>
      <c r="C60" s="74">
        <f>[2]指数!$C60</f>
        <v>1.899281050968298</v>
      </c>
      <c r="D60" s="74">
        <f>[2]指数!$D60</f>
        <v>1.567358772091668</v>
      </c>
      <c r="E60" s="74">
        <f>[2]指数!$E60</f>
        <v>1.7968531713438511</v>
      </c>
      <c r="F60" s="74">
        <f>[2]指数!$F60</f>
        <v>1.3286672032288933</v>
      </c>
      <c r="G60" s="74">
        <f>[2]指数!$G60</f>
        <v>1.335543564678614</v>
      </c>
      <c r="H60" s="74">
        <f t="shared" si="0"/>
        <v>1.5615983832266076</v>
      </c>
      <c r="I60" s="74">
        <f t="shared" si="1"/>
        <v>1.519497309097922</v>
      </c>
      <c r="J60" s="74">
        <f t="shared" si="2"/>
        <v>1.4770524168967505</v>
      </c>
    </row>
    <row r="61" spans="1:10" ht="15.6" x14ac:dyDescent="0.25">
      <c r="A61" s="73">
        <v>43889</v>
      </c>
      <c r="B61" s="74">
        <f>[2]指数!$B61</f>
        <v>1.6861984516976061</v>
      </c>
      <c r="C61" s="74">
        <f>[2]指数!$C61</f>
        <v>1.7943138296154615</v>
      </c>
      <c r="D61" s="74">
        <f>[2]指数!$D61</f>
        <v>1.4904240966146636</v>
      </c>
      <c r="E61" s="74">
        <f>[2]指数!$E61</f>
        <v>1.6946678110848812</v>
      </c>
      <c r="F61" s="74">
        <f>[2]指数!$F61</f>
        <v>1.3232829492743878</v>
      </c>
      <c r="G61" s="74">
        <f>[2]指数!$G61</f>
        <v>1.3408288949390561</v>
      </c>
      <c r="H61" s="74">
        <f t="shared" si="0"/>
        <v>1.5191366164437921</v>
      </c>
      <c r="I61" s="74">
        <f t="shared" si="1"/>
        <v>1.4841648931644338</v>
      </c>
      <c r="J61" s="74">
        <f t="shared" si="2"/>
        <v>1.4483158726018421</v>
      </c>
    </row>
    <row r="62" spans="1:10" ht="15.6" x14ac:dyDescent="0.25">
      <c r="A62" s="73">
        <v>43896</v>
      </c>
      <c r="B62" s="74">
        <f>[2]指数!$B62</f>
        <v>1.7613834630364982</v>
      </c>
      <c r="C62" s="74">
        <f>[2]指数!$C62</f>
        <v>1.9339081608040583</v>
      </c>
      <c r="D62" s="74">
        <f>[2]指数!$D62</f>
        <v>1.5843948790264035</v>
      </c>
      <c r="E62" s="74">
        <f>[2]指数!$E62</f>
        <v>1.8493483393504742</v>
      </c>
      <c r="F62" s="74">
        <f>[2]指数!$F62</f>
        <v>1.3697228320261057</v>
      </c>
      <c r="G62" s="74">
        <f>[2]指数!$G62</f>
        <v>1.3618108503068844</v>
      </c>
      <c r="H62" s="74">
        <f t="shared" si="0"/>
        <v>1.591208040161193</v>
      </c>
      <c r="I62" s="74">
        <f t="shared" si="1"/>
        <v>1.5506502938922961</v>
      </c>
      <c r="J62" s="74">
        <f t="shared" si="2"/>
        <v>1.5104881467093605</v>
      </c>
    </row>
    <row r="63" spans="1:10" ht="15.6" x14ac:dyDescent="0.25">
      <c r="A63" s="73">
        <v>43903</v>
      </c>
      <c r="B63" s="74">
        <f>[2]指数!$B63</f>
        <v>1.6500841280172145</v>
      </c>
      <c r="C63" s="74">
        <f>[2]指数!$C63</f>
        <v>1.8388458569851784</v>
      </c>
      <c r="D63" s="74">
        <f>[2]指数!$D63</f>
        <v>1.5015735944599033</v>
      </c>
      <c r="E63" s="74">
        <f>[2]指数!$E63</f>
        <v>1.7582637331666453</v>
      </c>
      <c r="F63" s="74">
        <f>[2]指数!$F63</f>
        <v>1.3587058887467611</v>
      </c>
      <c r="G63" s="74">
        <f>[2]指数!$G63</f>
        <v>1.3728254842673877</v>
      </c>
      <c r="H63" s="74">
        <f t="shared" si="0"/>
        <v>1.5353939961676435</v>
      </c>
      <c r="I63" s="74">
        <f t="shared" si="1"/>
        <v>1.5037823255645968</v>
      </c>
      <c r="J63" s="74">
        <f t="shared" si="2"/>
        <v>1.4714646751855185</v>
      </c>
    </row>
    <row r="64" spans="1:10" ht="15.6" x14ac:dyDescent="0.25">
      <c r="A64" s="73">
        <v>43910</v>
      </c>
      <c r="B64" s="74">
        <f>[2]指数!$B64</f>
        <v>1.5697502613324728</v>
      </c>
      <c r="C64" s="74">
        <f>[2]指数!$C64</f>
        <v>1.7605224226506029</v>
      </c>
      <c r="D64" s="74">
        <f>[2]指数!$D64</f>
        <v>1.4165059884243147</v>
      </c>
      <c r="E64" s="74">
        <f>[2]指数!$E64</f>
        <v>1.6920277176306178</v>
      </c>
      <c r="F64" s="74">
        <f>[2]指数!$F64</f>
        <v>1.351316894563614</v>
      </c>
      <c r="G64" s="74">
        <f>[2]指数!$G64</f>
        <v>1.4573374715288376</v>
      </c>
      <c r="H64" s="74">
        <f t="shared" si="0"/>
        <v>1.5073081849444419</v>
      </c>
      <c r="I64" s="74">
        <f t="shared" si="1"/>
        <v>1.482801425855754</v>
      </c>
      <c r="J64" s="74">
        <f t="shared" si="2"/>
        <v>1.4529936379188049</v>
      </c>
    </row>
    <row r="65" spans="1:10" ht="15.6" x14ac:dyDescent="0.25">
      <c r="A65" s="73">
        <v>43917</v>
      </c>
      <c r="B65" s="74">
        <f>[2]指数!$B65</f>
        <v>1.6076438557345163</v>
      </c>
      <c r="C65" s="74">
        <f>[2]指数!$C65</f>
        <v>1.7187671665257922</v>
      </c>
      <c r="D65" s="74">
        <f>[2]指数!$D65</f>
        <v>1.4213354790363935</v>
      </c>
      <c r="E65" s="74">
        <f>[2]指数!$E65</f>
        <v>1.6564923849205277</v>
      </c>
      <c r="F65" s="74">
        <f>[2]指数!$F65</f>
        <v>1.3403152495145039</v>
      </c>
      <c r="G65" s="74">
        <f>[2]指数!$G65</f>
        <v>1.5052961130295202</v>
      </c>
      <c r="H65" s="74">
        <f t="shared" si="0"/>
        <v>1.5179279731057709</v>
      </c>
      <c r="I65" s="74">
        <f t="shared" si="1"/>
        <v>1.4916340547624503</v>
      </c>
      <c r="J65" s="74">
        <f t="shared" si="2"/>
        <v>1.4570910932433785</v>
      </c>
    </row>
    <row r="66" spans="1:10" ht="15.6" x14ac:dyDescent="0.25">
      <c r="A66" s="73">
        <v>43924</v>
      </c>
      <c r="B66" s="74">
        <f>[2]指数!$B66</f>
        <v>1.6275054889292766</v>
      </c>
      <c r="C66" s="74">
        <f>[2]指数!$C66</f>
        <v>1.7300498171056973</v>
      </c>
      <c r="D66" s="74">
        <f>[2]指数!$D66</f>
        <v>1.436087158778582</v>
      </c>
      <c r="E66" s="74">
        <f>[2]指数!$E66</f>
        <v>1.6641407816653402</v>
      </c>
      <c r="F66" s="74">
        <f>[2]指数!$F66</f>
        <v>1.3507544362800017</v>
      </c>
      <c r="G66" s="74">
        <f>[2]指数!$G66</f>
        <v>1.5446375976568578</v>
      </c>
      <c r="H66" s="74">
        <f t="shared" si="0"/>
        <v>1.5369555991656383</v>
      </c>
      <c r="I66" s="74">
        <f t="shared" si="1"/>
        <v>1.5101511390546809</v>
      </c>
      <c r="J66" s="74">
        <f t="shared" si="2"/>
        <v>1.4736525208748805</v>
      </c>
    </row>
    <row r="67" spans="1:10" ht="15.6" x14ac:dyDescent="0.25">
      <c r="A67" s="73">
        <v>43931</v>
      </c>
      <c r="B67" s="74">
        <f>[2]指数!$B67</f>
        <v>1.6577499014128472</v>
      </c>
      <c r="C67" s="74">
        <f>[2]指数!$C67</f>
        <v>1.7699622912888358</v>
      </c>
      <c r="D67" s="74">
        <f>[2]指数!$D67</f>
        <v>1.4655929227751303</v>
      </c>
      <c r="E67" s="74">
        <f>[2]指数!$E67</f>
        <v>1.7056336315294964</v>
      </c>
      <c r="F67" s="74">
        <f>[2]指数!$F67</f>
        <v>1.3563382778288733</v>
      </c>
      <c r="G67" s="74">
        <f>[2]指数!$G67</f>
        <v>1.5533585547303981</v>
      </c>
      <c r="H67" s="74">
        <f t="shared" ref="H67:H81" si="3">$M$2*0.5*(B67+AVERAGE($C67:$E67))+$N$2*$F67+$O$2*$G67</f>
        <v>1.5585798141378986</v>
      </c>
      <c r="I67" s="74">
        <f t="shared" ref="I67:I81" si="4">$M$3*0.5*(B67+AVERAGE($C67:$E67))+$N$3*$F67+$O$3*$G67</f>
        <v>1.5289729994235857</v>
      </c>
      <c r="J67" s="74">
        <f t="shared" ref="J67:J80" si="5">$M$4*0.5*(B67+AVERAGE($C67:$E67))+$N$4*$F67+$O$4*$G67</f>
        <v>1.4895151708641967</v>
      </c>
    </row>
    <row r="68" spans="1:10" ht="15.6" x14ac:dyDescent="0.25">
      <c r="A68" s="73">
        <v>43938</v>
      </c>
      <c r="B68" s="74">
        <f>[2]指数!$B68</f>
        <v>1.690581650404781</v>
      </c>
      <c r="C68" s="74">
        <f>[2]指数!$C68</f>
        <v>1.8162993181607852</v>
      </c>
      <c r="D68" s="74">
        <f>[2]指数!$D68</f>
        <v>1.5044841382131884</v>
      </c>
      <c r="E68" s="74">
        <f>[2]指数!$E68</f>
        <v>1.74102699324497</v>
      </c>
      <c r="F68" s="74">
        <f>[2]指数!$F68</f>
        <v>1.3645180948886693</v>
      </c>
      <c r="G68" s="74">
        <f>[2]指数!$G68</f>
        <v>1.5438495100246241</v>
      </c>
      <c r="H68" s="74">
        <f t="shared" si="3"/>
        <v>1.5788086708034768</v>
      </c>
      <c r="I68" s="74">
        <f t="shared" si="4"/>
        <v>1.5463678902784557</v>
      </c>
      <c r="J68" s="74">
        <f t="shared" si="5"/>
        <v>1.5049605389966365</v>
      </c>
    </row>
    <row r="69" spans="1:10" ht="15.6" x14ac:dyDescent="0.25">
      <c r="A69" s="73">
        <v>43945</v>
      </c>
      <c r="B69" s="74">
        <f>[2]指数!$B69</f>
        <v>1.7119377840281362</v>
      </c>
      <c r="C69" s="74">
        <f>[2]指数!$C69</f>
        <v>1.8057459764345194</v>
      </c>
      <c r="D69" s="74">
        <f>[2]指数!$D69</f>
        <v>1.4961951013506549</v>
      </c>
      <c r="E69" s="74">
        <f>[2]指数!$E69</f>
        <v>1.7281934467131019</v>
      </c>
      <c r="F69" s="74">
        <f>[2]指数!$F69</f>
        <v>1.3708350499070365</v>
      </c>
      <c r="G69" s="74">
        <f>[2]指数!$G69</f>
        <v>1.5638171743169811</v>
      </c>
      <c r="H69" s="74">
        <f t="shared" si="3"/>
        <v>1.5873507526935684</v>
      </c>
      <c r="I69" s="74">
        <f t="shared" si="4"/>
        <v>1.5550017930745605</v>
      </c>
      <c r="J69" s="74">
        <f t="shared" si="5"/>
        <v>1.5130037272350554</v>
      </c>
    </row>
    <row r="70" spans="1:10" ht="15.6" x14ac:dyDescent="0.25">
      <c r="A70" s="73">
        <v>43951</v>
      </c>
      <c r="B70" s="74">
        <f>[2]指数!$B70</f>
        <v>1.7378153613035414</v>
      </c>
      <c r="C70" s="74">
        <f>[2]指数!$C70</f>
        <v>1.8458157608559727</v>
      </c>
      <c r="D70" s="74">
        <f>[2]指数!$D70</f>
        <v>1.5386750693419475</v>
      </c>
      <c r="E70" s="74">
        <f>[2]指数!$E70</f>
        <v>1.7437466042762237</v>
      </c>
      <c r="F70" s="74">
        <f>[2]指数!$F70</f>
        <v>1.370463043003914</v>
      </c>
      <c r="G70" s="74">
        <f>[2]指数!$G70</f>
        <v>1.5844905874743269</v>
      </c>
      <c r="H70" s="74">
        <f t="shared" si="3"/>
        <v>1.6075015340977812</v>
      </c>
      <c r="I70" s="74">
        <f t="shared" si="4"/>
        <v>1.5721864464250928</v>
      </c>
      <c r="J70" s="74">
        <f t="shared" si="5"/>
        <v>1.5261699815288843</v>
      </c>
    </row>
    <row r="71" spans="1:10" ht="15.6" x14ac:dyDescent="0.25">
      <c r="A71" s="73">
        <v>43959</v>
      </c>
      <c r="B71" s="74">
        <f>[2]指数!$B71</f>
        <v>1.7760481268006056</v>
      </c>
      <c r="C71" s="74">
        <f>[2]指数!$C71</f>
        <v>1.9143626503795832</v>
      </c>
      <c r="D71" s="74">
        <f>[2]指数!$D71</f>
        <v>1.5728367406717552</v>
      </c>
      <c r="E71" s="74">
        <f>[2]指数!$E71</f>
        <v>1.8049215450790903</v>
      </c>
      <c r="F71" s="74">
        <f>[2]指数!$F71</f>
        <v>1.3874063156124536</v>
      </c>
      <c r="G71" s="74">
        <f>[2]指数!$G71</f>
        <v>1.5772122568049913</v>
      </c>
      <c r="H71" s="74">
        <f t="shared" si="3"/>
        <v>1.6358183509462343</v>
      </c>
      <c r="I71" s="74">
        <f t="shared" si="4"/>
        <v>1.5975545605652757</v>
      </c>
      <c r="J71" s="74">
        <f t="shared" si="5"/>
        <v>1.5498004731246897</v>
      </c>
    </row>
    <row r="72" spans="1:10" ht="15.6" x14ac:dyDescent="0.25">
      <c r="A72" s="73">
        <v>43966</v>
      </c>
      <c r="B72" s="74">
        <f>[2]指数!$B72</f>
        <v>1.7910606225827737</v>
      </c>
      <c r="C72" s="74">
        <f>[2]指数!$C72</f>
        <v>1.922205839968411</v>
      </c>
      <c r="D72" s="74">
        <f>[2]指数!$D72</f>
        <v>1.5694682510378146</v>
      </c>
      <c r="E72" s="74">
        <f>[2]指数!$E72</f>
        <v>1.8141442821591744</v>
      </c>
      <c r="F72" s="74">
        <f>[2]指数!$F72</f>
        <v>1.3935694036171435</v>
      </c>
      <c r="G72" s="74">
        <f>[2]指数!$G72</f>
        <v>1.5905143173402476</v>
      </c>
      <c r="H72" s="74">
        <f t="shared" si="3"/>
        <v>1.6454035697894267</v>
      </c>
      <c r="I72" s="74">
        <f t="shared" si="4"/>
        <v>1.606777172802579</v>
      </c>
      <c r="J72" s="74">
        <f t="shared" si="5"/>
        <v>1.558303530129576</v>
      </c>
    </row>
    <row r="73" spans="1:10" ht="15.6" x14ac:dyDescent="0.25">
      <c r="A73" s="73">
        <v>43973</v>
      </c>
      <c r="B73" s="74">
        <f>[2]指数!$B73</f>
        <v>1.7557547083583485</v>
      </c>
      <c r="C73" s="74">
        <f>[2]指数!$C73</f>
        <v>1.8585854016306564</v>
      </c>
      <c r="D73" s="74">
        <f>[2]指数!$D73</f>
        <v>1.5312554458058696</v>
      </c>
      <c r="E73" s="74">
        <f>[2]指数!$E73</f>
        <v>1.7559965131338269</v>
      </c>
      <c r="F73" s="74">
        <f>[2]指数!$F73</f>
        <v>1.3833907981308022</v>
      </c>
      <c r="G73" s="74">
        <f>[2]指数!$G73</f>
        <v>1.5971968944689476</v>
      </c>
      <c r="H73" s="74">
        <f t="shared" si="3"/>
        <v>1.6198213812773181</v>
      </c>
      <c r="I73" s="74">
        <f t="shared" si="4"/>
        <v>1.5846087696629749</v>
      </c>
      <c r="J73" s="74">
        <f t="shared" si="5"/>
        <v>1.5387058532317246</v>
      </c>
    </row>
    <row r="74" spans="1:10" ht="15.6" x14ac:dyDescent="0.25">
      <c r="A74" s="73">
        <v>43980</v>
      </c>
      <c r="B74" s="74">
        <f>[2]指数!$B74</f>
        <v>1.8112681606621139</v>
      </c>
      <c r="C74" s="74">
        <f>[2]指数!$C74</f>
        <v>1.9001621139285634</v>
      </c>
      <c r="D74" s="74">
        <f>[2]指数!$D74</f>
        <v>1.562445292158225</v>
      </c>
      <c r="E74" s="74">
        <f>[2]指数!$E74</f>
        <v>1.8053340401934566</v>
      </c>
      <c r="F74" s="74">
        <f>[2]指数!$F74</f>
        <v>1.3988643876627107</v>
      </c>
      <c r="G74" s="74">
        <f>[2]指数!$G74</f>
        <v>1.6136140601890037</v>
      </c>
      <c r="H74" s="74">
        <f t="shared" si="3"/>
        <v>1.6534322857112489</v>
      </c>
      <c r="I74" s="74">
        <f t="shared" si="4"/>
        <v>1.6149562923397436</v>
      </c>
      <c r="J74" s="74">
        <f t="shared" si="5"/>
        <v>1.5657428153419235</v>
      </c>
    </row>
    <row r="75" spans="1:10" ht="15.6" x14ac:dyDescent="0.25">
      <c r="A75" s="73">
        <v>43987</v>
      </c>
      <c r="B75" s="74">
        <f>[2]指数!$B75</f>
        <v>1.850143974530883</v>
      </c>
      <c r="C75" s="74">
        <f>[2]指数!$C75</f>
        <v>1.9750097480712721</v>
      </c>
      <c r="D75" s="74">
        <f>[2]指数!$D75</f>
        <v>1.6205236444464475</v>
      </c>
      <c r="E75" s="74">
        <f>[2]指数!$E75</f>
        <v>1.8812386156921332</v>
      </c>
      <c r="F75" s="74">
        <f>[2]指数!$F75</f>
        <v>1.4136675840003523</v>
      </c>
      <c r="G75" s="74">
        <f>[2]指数!$G75</f>
        <v>1.6264718333933894</v>
      </c>
      <c r="H75" s="74">
        <f t="shared" si="3"/>
        <v>1.6895382897606619</v>
      </c>
      <c r="I75" s="74">
        <f t="shared" si="4"/>
        <v>1.6471183159639888</v>
      </c>
      <c r="J75" s="74">
        <f t="shared" si="5"/>
        <v>1.5940581296976637</v>
      </c>
    </row>
    <row r="76" spans="1:10" ht="15.6" x14ac:dyDescent="0.25">
      <c r="A76" s="73">
        <v>43994</v>
      </c>
      <c r="B76" s="74">
        <f>[2]指数!$B76</f>
        <v>1.8659175158739643</v>
      </c>
      <c r="C76" s="74">
        <f>[2]指数!$C76</f>
        <v>1.9978637683461606</v>
      </c>
      <c r="D76" s="74">
        <f>[2]指数!$D76</f>
        <v>1.6257954278777533</v>
      </c>
      <c r="E76" s="74">
        <f>[2]指数!$E76</f>
        <v>1.8975105884260004</v>
      </c>
      <c r="F76" s="74">
        <f>[2]指数!$F76</f>
        <v>1.421256872388502</v>
      </c>
      <c r="G76" s="74">
        <f>[2]指数!$G76</f>
        <v>1.6462101577157098</v>
      </c>
      <c r="H76" s="74">
        <f t="shared" si="3"/>
        <v>1.7037907967651831</v>
      </c>
      <c r="I76" s="74">
        <f t="shared" si="4"/>
        <v>1.6606011117995032</v>
      </c>
      <c r="J76" s="74">
        <f t="shared" si="5"/>
        <v>1.6061637625674627</v>
      </c>
    </row>
    <row r="77" spans="1:10" ht="15.6" x14ac:dyDescent="0.25">
      <c r="A77" s="73">
        <v>44001</v>
      </c>
      <c r="B77" s="74">
        <f>[2]指数!$B77</f>
        <v>1.9325090530028763</v>
      </c>
      <c r="C77" s="74">
        <f>[2]指数!$C77</f>
        <v>2.0697923455350433</v>
      </c>
      <c r="D77" s="74">
        <f>[2]指数!$D77</f>
        <v>1.6658594145610623</v>
      </c>
      <c r="E77" s="74">
        <f>[2]指数!$E77</f>
        <v>1.9585910350914582</v>
      </c>
      <c r="F77" s="74">
        <f>[2]指数!$F77</f>
        <v>1.4290963427764682</v>
      </c>
      <c r="G77" s="74">
        <f>[2]指数!$G77</f>
        <v>1.6541872617530027</v>
      </c>
      <c r="H77" s="74">
        <f t="shared" si="3"/>
        <v>1.7415237838460353</v>
      </c>
      <c r="I77" s="74">
        <f t="shared" si="4"/>
        <v>1.6929039188870789</v>
      </c>
      <c r="J77" s="74">
        <f t="shared" si="5"/>
        <v>1.6330295079792956</v>
      </c>
    </row>
    <row r="78" spans="1:10" ht="15.6" x14ac:dyDescent="0.25">
      <c r="A78" s="73">
        <v>44006</v>
      </c>
      <c r="B78" s="74">
        <f>[2]指数!$B78</f>
        <v>1.9401688067718874</v>
      </c>
      <c r="C78" s="74">
        <f>[2]指数!$C78</f>
        <v>2.0955431473051838</v>
      </c>
      <c r="D78" s="74">
        <f>[2]指数!$D78</f>
        <v>1.6845986494163161</v>
      </c>
      <c r="E78" s="74">
        <f>[2]指数!$E78</f>
        <v>1.9757523721833448</v>
      </c>
      <c r="F78" s="74">
        <f>[2]指数!$F78</f>
        <v>1.4418046266618456</v>
      </c>
      <c r="G78" s="74">
        <f>[2]指数!$G78</f>
        <v>1.6665845470215577</v>
      </c>
      <c r="H78" s="74">
        <f t="shared" si="3"/>
        <v>1.7549381200816527</v>
      </c>
      <c r="I78" s="74">
        <f t="shared" si="4"/>
        <v>1.7061785729274954</v>
      </c>
      <c r="J78" s="74">
        <f t="shared" si="5"/>
        <v>1.6461800297553526</v>
      </c>
    </row>
    <row r="79" spans="1:10" ht="15.6" x14ac:dyDescent="0.25">
      <c r="A79" s="73">
        <v>44015</v>
      </c>
      <c r="B79" s="74">
        <f>[2]指数!$B79</f>
        <v>2.0243587334121327</v>
      </c>
      <c r="C79" s="74">
        <f>[2]指数!$C79</f>
        <v>2.1837986316137226</v>
      </c>
      <c r="D79" s="74">
        <f>[2]指数!$D79</f>
        <v>1.790444663367263</v>
      </c>
      <c r="E79" s="74">
        <f>[2]指数!$E79</f>
        <v>2.0619412423907995</v>
      </c>
      <c r="F79" s="74">
        <f>[2]指数!$F79</f>
        <v>1.4459070633857922</v>
      </c>
      <c r="G79" s="74">
        <f>[2]指数!$G79</f>
        <v>1.6666412032325333</v>
      </c>
      <c r="H79" s="74">
        <f t="shared" si="3"/>
        <v>1.8048205741070382</v>
      </c>
      <c r="I79" s="74">
        <f t="shared" si="4"/>
        <v>1.7475902681521474</v>
      </c>
      <c r="J79" s="74">
        <f t="shared" si="5"/>
        <v>1.67932325520492</v>
      </c>
    </row>
    <row r="80" spans="1:10" ht="15.6" x14ac:dyDescent="0.25">
      <c r="A80" s="73">
        <v>44022</v>
      </c>
      <c r="B80" s="74">
        <f>[2]指数!$B80</f>
        <v>2.1530383044643679</v>
      </c>
      <c r="C80" s="74">
        <f>[2]指数!$C80</f>
        <v>2.4119860805780737</v>
      </c>
      <c r="D80" s="74">
        <f>[2]指数!$D80</f>
        <v>1.9528860566460158</v>
      </c>
      <c r="E80" s="74">
        <f>[2]指数!$E80</f>
        <v>2.2714869053602045</v>
      </c>
      <c r="F80" s="74">
        <f>[2]指数!$F80</f>
        <v>1.4769001289893158</v>
      </c>
      <c r="G80" s="74">
        <f>[2]指数!$G80</f>
        <v>1.6892870057966176</v>
      </c>
      <c r="H80" s="74">
        <f t="shared" si="3"/>
        <v>1.9075008793712476</v>
      </c>
      <c r="I80" s="74">
        <f t="shared" si="4"/>
        <v>1.8369329930038889</v>
      </c>
      <c r="J80" s="74">
        <f t="shared" si="5"/>
        <v>1.7557457627961655</v>
      </c>
    </row>
    <row r="81" spans="1:11" ht="15.6" x14ac:dyDescent="0.25">
      <c r="A81" s="73">
        <v>44029</v>
      </c>
      <c r="B81" s="74">
        <f>[2]指数!$B81</f>
        <v>2.0958387479010652</v>
      </c>
      <c r="C81" s="74">
        <f>[2]指数!$C81</f>
        <v>2.3124406669298763</v>
      </c>
      <c r="D81" s="74">
        <f>[2]指数!$D81</f>
        <v>1.8769044410416922</v>
      </c>
      <c r="E81" s="74">
        <f>[2]指数!$E81</f>
        <v>2.1969765733050051</v>
      </c>
      <c r="F81" s="74">
        <f>[2]指数!$F81</f>
        <v>1.4775468956347348</v>
      </c>
      <c r="G81" s="74">
        <f>[2]指数!$G81</f>
        <v>1.7498460534253719</v>
      </c>
      <c r="H81" s="74">
        <f t="shared" si="3"/>
        <v>1.881124411050237</v>
      </c>
      <c r="I81" s="74">
        <f t="shared" si="4"/>
        <v>1.8176484685307144</v>
      </c>
      <c r="J81" s="74">
        <f t="shared" ref="J81:J86" si="6">$M$4*0.5*(B81+AVERAGE($C81:$E81))+$N$4*$F81+$O$4*$G81</f>
        <v>1.7405575681216598</v>
      </c>
    </row>
    <row r="82" spans="1:11" ht="15.6" x14ac:dyDescent="0.25">
      <c r="A82" s="73">
        <v>44036</v>
      </c>
      <c r="B82" s="74">
        <f>[2]指数!$B82</f>
        <v>2.1031290475665143</v>
      </c>
      <c r="C82" s="74">
        <f>[2]指数!$C82</f>
        <v>2.3091186827257606</v>
      </c>
      <c r="D82" s="74">
        <f>[2]指数!$D82</f>
        <v>1.8684251268702972</v>
      </c>
      <c r="E82" s="74">
        <f>[2]指数!$E82</f>
        <v>2.2081056929328389</v>
      </c>
      <c r="F82" s="74">
        <f>[2]指数!$F82</f>
        <v>1.4890279622354936</v>
      </c>
      <c r="G82" s="74">
        <f>[2]指数!$G82</f>
        <v>1.7519601194304089</v>
      </c>
      <c r="H82" s="74">
        <f t="shared" ref="H82:H87" si="7">$M$2*0.5*(B82+AVERAGE($C82:$E82))+$N$2*$F82+$O$2*$G82</f>
        <v>1.8863607069242287</v>
      </c>
      <c r="I82" s="74">
        <f t="shared" ref="I82:I87" si="8">$M$3*0.5*(B82+AVERAGE($C82:$E82))+$N$3*$F82+$O$3*$G82</f>
        <v>1.8236795590606374</v>
      </c>
      <c r="J82" s="74">
        <f t="shared" si="6"/>
        <v>1.7478518033373003</v>
      </c>
    </row>
    <row r="83" spans="1:11" ht="15.6" x14ac:dyDescent="0.25">
      <c r="A83" s="73">
        <v>44043</v>
      </c>
      <c r="B83" s="74">
        <f>[2]指数!$B83</f>
        <v>2.2194510651645949</v>
      </c>
      <c r="C83" s="74">
        <f>[2]指数!$C83</f>
        <v>2.4464570619687915</v>
      </c>
      <c r="D83" s="74">
        <f>[2]指数!$D83</f>
        <v>1.9542617139877818</v>
      </c>
      <c r="E83" s="74">
        <f>[2]指数!$E83</f>
        <v>2.3346777004683017</v>
      </c>
      <c r="F83" s="74">
        <f>[2]指数!$F83</f>
        <v>1.512909972018007</v>
      </c>
      <c r="G83" s="74">
        <f>[2]指数!$G83</f>
        <v>1.7850562114747859</v>
      </c>
      <c r="H83" s="74">
        <f t="shared" si="7"/>
        <v>1.9629991218920027</v>
      </c>
      <c r="I83" s="74">
        <f t="shared" si="8"/>
        <v>1.8910609578951589</v>
      </c>
      <c r="J83" s="74">
        <f t="shared" si="6"/>
        <v>1.8055154819254764</v>
      </c>
    </row>
    <row r="84" spans="1:11" ht="15.6" x14ac:dyDescent="0.25">
      <c r="A84" s="73">
        <v>44050</v>
      </c>
      <c r="B84" s="74">
        <f>[2]指数!$B84</f>
        <v>2.24288181208169</v>
      </c>
      <c r="C84" s="74">
        <f>[2]指数!$C84</f>
        <v>2.497405870971618</v>
      </c>
      <c r="D84" s="74">
        <f>[2]指数!$D84</f>
        <v>1.9697400951659727</v>
      </c>
      <c r="E84" s="74">
        <f>[2]指数!$E84</f>
        <v>2.3905191390433922</v>
      </c>
      <c r="F84" s="74">
        <f>[2]指数!$F84</f>
        <v>1.523560092680414</v>
      </c>
      <c r="G84" s="74">
        <f>[2]指数!$G84</f>
        <v>1.804723107570563</v>
      </c>
      <c r="H84" s="74">
        <f t="shared" si="7"/>
        <v>1.9872464443149378</v>
      </c>
      <c r="I84" s="74">
        <f t="shared" si="8"/>
        <v>1.9131639445592112</v>
      </c>
      <c r="J84" s="74">
        <f t="shared" si="6"/>
        <v>1.8250232940589779</v>
      </c>
    </row>
    <row r="85" spans="1:11" ht="15.6" x14ac:dyDescent="0.25">
      <c r="A85" s="73">
        <v>44057</v>
      </c>
      <c r="B85" s="74">
        <f>[2]指数!$B85</f>
        <v>2.197233830804886</v>
      </c>
      <c r="C85" s="74">
        <f>[2]指数!$C85</f>
        <v>2.4687064783722024</v>
      </c>
      <c r="D85" s="74">
        <f>[2]指数!$D85</f>
        <v>1.9616200030771751</v>
      </c>
      <c r="E85" s="74">
        <f>[2]指数!$E85</f>
        <v>2.3812897079214594</v>
      </c>
      <c r="F85" s="74">
        <f>[2]指数!$F85</f>
        <v>1.5181628891206704</v>
      </c>
      <c r="G85" s="74">
        <f>[2]指数!$G85</f>
        <v>1.8755321889545766</v>
      </c>
      <c r="H85" s="74">
        <f t="shared" si="7"/>
        <v>1.9832846142347536</v>
      </c>
      <c r="I85" s="74">
        <f t="shared" si="8"/>
        <v>1.9117122751170621</v>
      </c>
      <c r="J85" s="74">
        <f t="shared" si="6"/>
        <v>1.8222714710076755</v>
      </c>
    </row>
    <row r="86" spans="1:11" ht="15.6" x14ac:dyDescent="0.25">
      <c r="A86" s="73">
        <v>44064</v>
      </c>
      <c r="B86" s="74">
        <f>[2]指数!$B86</f>
        <v>2.2250642345505143</v>
      </c>
      <c r="C86" s="74">
        <f>[2]指数!$C86</f>
        <v>2.4923967937500184</v>
      </c>
      <c r="D86" s="74">
        <f>[2]指数!$D86</f>
        <v>1.9728410471102826</v>
      </c>
      <c r="E86" s="74">
        <f>[2]指数!$E86</f>
        <v>2.4052187494440247</v>
      </c>
      <c r="F86" s="74">
        <f>[2]指数!$F86</f>
        <v>1.5258390148415766</v>
      </c>
      <c r="G86" s="74">
        <f>[2]指数!$G86</f>
        <v>1.8440972507475273</v>
      </c>
      <c r="H86" s="74">
        <f t="shared" si="7"/>
        <v>1.9919637224725208</v>
      </c>
      <c r="I86" s="74">
        <f t="shared" si="8"/>
        <v>1.9187868023907473</v>
      </c>
      <c r="J86" s="74">
        <f t="shared" si="6"/>
        <v>1.8296969705136763</v>
      </c>
    </row>
    <row r="87" spans="1:11" ht="15.6" x14ac:dyDescent="0.25">
      <c r="A87" s="73">
        <v>44071</v>
      </c>
      <c r="B87" s="74">
        <f>[2]指数!$B87</f>
        <v>2.2993189919831947</v>
      </c>
      <c r="C87" s="74">
        <f>[2]指数!$C87</f>
        <v>2.5501413384648113</v>
      </c>
      <c r="D87" s="74">
        <f>[2]指数!$D87</f>
        <v>2.0467693725346794</v>
      </c>
      <c r="E87" s="74">
        <f>[2]指数!$E87</f>
        <v>2.4533190066602519</v>
      </c>
      <c r="F87" s="74">
        <f>[2]指数!$F87</f>
        <v>1.5328301274645715</v>
      </c>
      <c r="G87" s="74">
        <f>[2]指数!$G87</f>
        <v>1.8313297891233891</v>
      </c>
      <c r="H87" s="74">
        <f t="shared" si="7"/>
        <v>2.0280572699383423</v>
      </c>
      <c r="I87" s="74">
        <f t="shared" si="8"/>
        <v>1.9488705044579773</v>
      </c>
      <c r="J87" s="74">
        <f>$M$4*0.5*(B87+AVERAGE($C87:$E87))+$N$4*$F87+$O$4*$G87</f>
        <v>1.8547587558946717</v>
      </c>
      <c r="K87" s="82"/>
    </row>
    <row r="88" spans="1:11" ht="15.6" x14ac:dyDescent="0.25">
      <c r="A88" s="73">
        <v>44078</v>
      </c>
      <c r="B88" s="74">
        <f>[2]指数!$B88</f>
        <v>2.2691225425938368</v>
      </c>
      <c r="C88" s="74">
        <f>[2]指数!$C88</f>
        <v>2.5285417256369667</v>
      </c>
      <c r="D88" s="74">
        <f>[2]指数!$D88</f>
        <v>2.0186032539204786</v>
      </c>
      <c r="E88" s="74">
        <f>[2]指数!$E88</f>
        <v>2.4607461203718763</v>
      </c>
      <c r="F88" s="74">
        <f>[2]指数!$F88</f>
        <v>1.5341151086890394</v>
      </c>
      <c r="G88" s="74">
        <f>[2]指数!$G88</f>
        <v>1.8271456649982389</v>
      </c>
      <c r="H88" s="74">
        <f>$M$2*0.5*(B88+AVERAGE($C88:$E88))+$N$2*$F88+$O$2*$G88</f>
        <v>2.015356626878734</v>
      </c>
      <c r="I88" s="74">
        <f>$M$3*0.5*(B88+AVERAGE($C88:$E88))+$N$3*$F88+$O$3*$G88</f>
        <v>1.9385138256191239</v>
      </c>
      <c r="J88" s="74">
        <f>$M$4*0.5*(B88+AVERAGE($C88:$E88))+$N$4*$F88+$O$4*$G88</f>
        <v>1.8470194965440541</v>
      </c>
    </row>
    <row r="89" spans="1:11" ht="15.6" x14ac:dyDescent="0.25">
      <c r="A89" s="73">
        <v>44085</v>
      </c>
      <c r="B89" s="74">
        <f>[2]指数!$B89</f>
        <v>2.1748648245782323</v>
      </c>
      <c r="C89" s="74">
        <f>[2]指数!$C89</f>
        <v>2.3964955539377644</v>
      </c>
      <c r="D89" s="74">
        <f>[2]指数!$D89</f>
        <v>1.9439648792586</v>
      </c>
      <c r="E89" s="74">
        <f>[2]指数!$E89</f>
        <v>2.3457398019072451</v>
      </c>
      <c r="F89" s="74">
        <f>[2]指数!$F89</f>
        <v>1.5148437550176248</v>
      </c>
      <c r="G89" s="74">
        <f>[2]指数!$G89</f>
        <v>1.8428651525197541</v>
      </c>
      <c r="H89" s="74">
        <f>$M$2*0.5*(B89+AVERAGE($C89:$E89))+$N$2*$F89+$O$2*$G89</f>
        <v>1.9582734842352019</v>
      </c>
      <c r="I89" s="74">
        <f>$M$3*0.5*(B89+AVERAGE($C89:$E89))+$N$3*$F89+$O$3*$G89</f>
        <v>1.8895779479229926</v>
      </c>
      <c r="J89" s="74">
        <f>$M$4*0.5*(B89+AVERAGE($C89:$E89))+$N$4*$F89+$O$4*$G89</f>
        <v>1.8044813417356766</v>
      </c>
    </row>
    <row r="90" spans="1:11" ht="15.6" x14ac:dyDescent="0.25">
      <c r="A90" s="73">
        <v>44092</v>
      </c>
      <c r="B90" s="74">
        <f>[2]指数!$B90</f>
        <v>2.2103146095828889</v>
      </c>
      <c r="C90" s="74">
        <f>[2]指数!$C90</f>
        <v>2.4667240040707279</v>
      </c>
      <c r="D90" s="74">
        <f>[2]指数!$D90</f>
        <v>1.9849572254682486</v>
      </c>
      <c r="E90" s="74">
        <f>[2]指数!$E90</f>
        <v>2.420132289751407</v>
      </c>
      <c r="F90" s="74">
        <f>[2]指数!$F90</f>
        <v>1.5203249059244448</v>
      </c>
      <c r="G90" s="74">
        <f>[2]指数!$G90</f>
        <v>1.8338140265822165</v>
      </c>
      <c r="H90" s="74">
        <f>$M$2*0.5*(B90+AVERAGE($C90:$E90))+$N$2*$F90+$O$2*$G90</f>
        <v>1.9845967887011344</v>
      </c>
      <c r="I90" s="74">
        <f>$M$3*0.5*(B90+AVERAGE($C90:$E90))+$N$3*$F90+$O$3*$G90</f>
        <v>1.9115833234929278</v>
      </c>
      <c r="J90" s="74">
        <f>$M$4*0.5*(B90+AVERAGE($C90:$E90))+$N$4*$F90+$O$4*$G90</f>
        <v>1.8228954022518329</v>
      </c>
    </row>
    <row r="91" spans="1:11" ht="15.6" x14ac:dyDescent="0.25">
      <c r="A91" s="73">
        <v>44099</v>
      </c>
    </row>
    <row r="92" spans="1:11" ht="15.6" x14ac:dyDescent="0.25">
      <c r="A92" s="73">
        <v>44106</v>
      </c>
    </row>
    <row r="93" spans="1:11" ht="15.6" x14ac:dyDescent="0.25">
      <c r="A93" s="73">
        <v>44113</v>
      </c>
    </row>
    <row r="94" spans="1:11" ht="15.6" x14ac:dyDescent="0.25">
      <c r="A94" s="73">
        <v>44120</v>
      </c>
    </row>
    <row r="95" spans="1:11" ht="15.6" x14ac:dyDescent="0.25">
      <c r="A95" s="73">
        <v>44127</v>
      </c>
    </row>
    <row r="96" spans="1:11" ht="15.6" x14ac:dyDescent="0.25">
      <c r="A96" s="73">
        <v>44134</v>
      </c>
    </row>
    <row r="97" spans="1:1" ht="15.6" x14ac:dyDescent="0.25">
      <c r="A97" s="73">
        <v>44141</v>
      </c>
    </row>
    <row r="98" spans="1:1" ht="15.6" x14ac:dyDescent="0.25">
      <c r="A98" s="73">
        <v>44148</v>
      </c>
    </row>
    <row r="99" spans="1:1" ht="15.6" x14ac:dyDescent="0.25">
      <c r="A99" s="73">
        <v>44155</v>
      </c>
    </row>
    <row r="100" spans="1:1" ht="15.6" x14ac:dyDescent="0.25">
      <c r="A100" s="73">
        <v>44162</v>
      </c>
    </row>
    <row r="101" spans="1:1" ht="15.6" x14ac:dyDescent="0.25">
      <c r="A101" s="73">
        <v>44169</v>
      </c>
    </row>
    <row r="102" spans="1:1" ht="15.6" x14ac:dyDescent="0.25">
      <c r="A102" s="73">
        <v>44176</v>
      </c>
    </row>
    <row r="103" spans="1:1" ht="15.6" x14ac:dyDescent="0.25">
      <c r="A103" s="73">
        <v>44183</v>
      </c>
    </row>
    <row r="104" spans="1:1" ht="15.6" x14ac:dyDescent="0.25">
      <c r="A104" s="73">
        <v>44190</v>
      </c>
    </row>
    <row r="105" spans="1:1" ht="15.6" x14ac:dyDescent="0.25">
      <c r="A105" s="73">
        <v>44197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E5B7-D6B7-4BE9-B957-66566C86FA61}">
  <sheetPr codeName="Sheet6"/>
  <dimension ref="A2:O145"/>
  <sheetViews>
    <sheetView topLeftCell="A69" workbookViewId="0">
      <selection activeCell="J21" sqref="J21"/>
    </sheetView>
  </sheetViews>
  <sheetFormatPr defaultColWidth="9.77734375" defaultRowHeight="15" customHeight="1" x14ac:dyDescent="0.25"/>
  <cols>
    <col min="1" max="1" width="9.77734375" style="1"/>
    <col min="2" max="2" width="15.88671875" style="1" customWidth="1"/>
    <col min="3" max="3" width="36.5546875" style="1" customWidth="1"/>
    <col min="4" max="4" width="13.44140625" style="1" customWidth="1"/>
    <col min="5" max="5" width="8" style="1" bestFit="1" customWidth="1"/>
    <col min="6" max="6" width="8.5546875" style="1" bestFit="1" customWidth="1"/>
    <col min="7" max="7" width="7.44140625" style="1" bestFit="1" customWidth="1"/>
    <col min="8" max="8" width="8.88671875" style="1" bestFit="1" customWidth="1"/>
    <col min="9" max="9" width="7.44140625" style="1" bestFit="1" customWidth="1"/>
    <col min="10" max="10" width="10.44140625" style="1" bestFit="1" customWidth="1"/>
    <col min="11" max="11" width="8.88671875" style="1" customWidth="1"/>
    <col min="12" max="12" width="7.5546875" style="1" customWidth="1"/>
    <col min="13" max="13" width="8.44140625" style="1" bestFit="1" customWidth="1"/>
    <col min="14" max="16384" width="9.77734375" style="1"/>
  </cols>
  <sheetData>
    <row r="2" spans="1:15" ht="15" customHeight="1" x14ac:dyDescent="0.25">
      <c r="B2" s="170" t="s">
        <v>320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1:15" ht="15" customHeight="1" x14ac:dyDescent="0.25"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</row>
    <row r="4" spans="1:15" ht="15" customHeight="1" x14ac:dyDescent="0.25"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</row>
    <row r="5" spans="1:15" ht="15" customHeight="1" x14ac:dyDescent="0.25"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</row>
    <row r="6" spans="1:15" ht="26.25" customHeight="1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304</v>
      </c>
      <c r="H6" s="2" t="s">
        <v>6</v>
      </c>
      <c r="I6" s="2" t="s">
        <v>7</v>
      </c>
      <c r="J6" s="2" t="s">
        <v>8</v>
      </c>
      <c r="K6" s="2" t="s">
        <v>99</v>
      </c>
      <c r="L6" s="2" t="s">
        <v>122</v>
      </c>
      <c r="M6" s="2" t="s">
        <v>151</v>
      </c>
    </row>
    <row r="7" spans="1:15" ht="13.5" hidden="1" customHeight="1" x14ac:dyDescent="0.25">
      <c r="B7" s="158" t="s">
        <v>119</v>
      </c>
      <c r="C7" s="173" t="s">
        <v>118</v>
      </c>
      <c r="D7" s="173"/>
      <c r="E7" s="173"/>
      <c r="F7" s="173"/>
      <c r="G7" s="173"/>
      <c r="H7" s="38"/>
      <c r="I7" s="38"/>
      <c r="J7" s="38"/>
      <c r="K7" s="38"/>
      <c r="L7" s="38"/>
      <c r="M7" s="171"/>
    </row>
    <row r="8" spans="1:15" ht="13.5" hidden="1" customHeight="1" x14ac:dyDescent="0.3">
      <c r="B8" s="161"/>
      <c r="C8" s="174"/>
      <c r="D8" s="174"/>
      <c r="E8" s="174"/>
      <c r="F8" s="174"/>
      <c r="G8" s="174"/>
      <c r="H8" s="46"/>
      <c r="I8" s="46"/>
      <c r="J8" s="46"/>
      <c r="K8" s="46"/>
      <c r="L8" s="46"/>
      <c r="M8" s="172"/>
      <c r="O8" s="42"/>
    </row>
    <row r="9" spans="1:15" ht="15" customHeight="1" x14ac:dyDescent="0.25">
      <c r="A9" s="1" t="s">
        <v>296</v>
      </c>
      <c r="B9" s="41" t="s">
        <v>298</v>
      </c>
      <c r="C9" s="41" t="s">
        <v>299</v>
      </c>
      <c r="D9" s="41" t="s">
        <v>89</v>
      </c>
      <c r="E9" s="64">
        <f>VLOOKUP(A9,[3]VBA结果1!$A:$G,3,0)</f>
        <v>48</v>
      </c>
      <c r="F9" s="51">
        <f>VLOOKUP(C9,[3]VBA结果1!$E:$AA,8,0)</f>
        <v>3.2899999999999999E-2</v>
      </c>
      <c r="G9" s="51">
        <f>VLOOKUP(C9,[3]VBA结果1!$E:$AA,9,0)</f>
        <v>1.2999999999999999E-3</v>
      </c>
      <c r="H9" s="51">
        <f>VLOOKUP(C9,[3]VBA结果1!$E:$AA,10,0)</f>
        <v>0.65439999999999998</v>
      </c>
      <c r="I9" s="51" t="s">
        <v>19</v>
      </c>
      <c r="J9" s="51" t="s">
        <v>19</v>
      </c>
      <c r="K9" s="51">
        <f>VLOOKUP(C9,[3]VBA结果1!$E:$AA,23,0)</f>
        <v>-7.9100000000000004E-2</v>
      </c>
      <c r="L9" s="84" t="s">
        <v>301</v>
      </c>
      <c r="M9" s="43"/>
    </row>
    <row r="10" spans="1:15" ht="15" customHeight="1" x14ac:dyDescent="0.35">
      <c r="A10" s="1" t="s">
        <v>226</v>
      </c>
      <c r="B10" s="5" t="s">
        <v>154</v>
      </c>
      <c r="C10" s="5" t="s">
        <v>13</v>
      </c>
      <c r="D10" s="5" t="s">
        <v>90</v>
      </c>
      <c r="E10" s="65">
        <f>VLOOKUP(A10,[3]VBA结果1!$A:$G,3,0)</f>
        <v>424</v>
      </c>
      <c r="F10" s="48">
        <f>VLOOKUP(C10,[3]VBA结果1!$E:$AA,8,0)</f>
        <v>2.8199999999999999E-2</v>
      </c>
      <c r="G10" s="48">
        <f>VLOOKUP(C10,[3]VBA结果1!$E:$AA,9,0)</f>
        <v>2.0799999999999999E-2</v>
      </c>
      <c r="H10" s="48">
        <f>VLOOKUP(C10,[3]VBA结果1!$E:$AA,10,0)</f>
        <v>0.5867</v>
      </c>
      <c r="I10" s="48">
        <f>VLOOKUP(C10,[3]VBA结果1!$E:$AA,12,0)</f>
        <v>0.72409999999999997</v>
      </c>
      <c r="J10" s="48">
        <f>VLOOKUP(C10,[3]VBA结果1!$E:$AA,11,0)</f>
        <v>1.7357</v>
      </c>
      <c r="K10" s="48">
        <f>VLOOKUP(C10,[3]VBA结果1!$E:$AA,23,0)</f>
        <v>-0.1154</v>
      </c>
      <c r="L10" s="15" t="s">
        <v>292</v>
      </c>
      <c r="M10" s="45" t="s">
        <v>119</v>
      </c>
    </row>
    <row r="11" spans="1:15" ht="15" customHeight="1" x14ac:dyDescent="0.35">
      <c r="A11" s="1" t="s">
        <v>225</v>
      </c>
      <c r="B11" s="5" t="s">
        <v>152</v>
      </c>
      <c r="C11" s="5" t="s">
        <v>9</v>
      </c>
      <c r="D11" s="5" t="s">
        <v>90</v>
      </c>
      <c r="E11" s="65">
        <f>VLOOKUP(A11,[3]VBA结果1!$A:$G,3,0)</f>
        <v>717</v>
      </c>
      <c r="F11" s="48">
        <f>VLOOKUP(C11,[3]VBA结果1!$E:$AA,8,0)</f>
        <v>4.24E-2</v>
      </c>
      <c r="G11" s="48">
        <f>VLOOKUP(C11,[3]VBA结果1!$E:$AA,9,0)</f>
        <v>-3.5000000000000001E-3</v>
      </c>
      <c r="H11" s="48">
        <f>VLOOKUP(C11,[3]VBA结果1!$E:$AA,10,0)</f>
        <v>0.58699999999999997</v>
      </c>
      <c r="I11" s="48" t="s">
        <v>10</v>
      </c>
      <c r="J11" s="48" t="s">
        <v>10</v>
      </c>
      <c r="K11" s="48">
        <f>VLOOKUP(C11,[3]VBA结果1!$E:$AA,23,0)</f>
        <v>-8.0500000000000002E-2</v>
      </c>
      <c r="L11" s="15" t="s">
        <v>293</v>
      </c>
      <c r="M11" s="45" t="s">
        <v>119</v>
      </c>
    </row>
    <row r="12" spans="1:15" ht="15" customHeight="1" x14ac:dyDescent="0.35">
      <c r="A12" s="1" t="s">
        <v>226</v>
      </c>
      <c r="B12" s="5" t="s">
        <v>154</v>
      </c>
      <c r="C12" s="5" t="s">
        <v>88</v>
      </c>
      <c r="D12" s="5" t="s">
        <v>91</v>
      </c>
      <c r="E12" s="65">
        <f>VLOOKUP(A12,[3]VBA结果1!$A:$G,3,0)</f>
        <v>424</v>
      </c>
      <c r="F12" s="53">
        <f>VLOOKUP(C12,[3]VBA结果1!$E:$AA,8,0)</f>
        <v>2.3099999999999999E-2</v>
      </c>
      <c r="G12" s="53">
        <f>VLOOKUP(C12,[3]VBA结果1!$E:$AA,9,0)</f>
        <v>3.4299999999999997E-2</v>
      </c>
      <c r="H12" s="53">
        <f>VLOOKUP(C12,[3]VBA结果1!$E:$AA,10,0)</f>
        <v>0.53559999999999997</v>
      </c>
      <c r="I12" s="53">
        <f>VLOOKUP(C12,[3]VBA结果1!$E:$AA,12,0)</f>
        <v>0.49309999999999998</v>
      </c>
      <c r="J12" s="53">
        <f>VLOOKUP(C12,[3]VBA结果1!$E:$AA,11,0)</f>
        <v>1.2927</v>
      </c>
      <c r="K12" s="53">
        <f>VLOOKUP(C12,[3]VBA结果1!$E:$AA,23,0)</f>
        <v>-0.1163</v>
      </c>
      <c r="L12" s="15" t="s">
        <v>293</v>
      </c>
      <c r="M12" s="45" t="s">
        <v>119</v>
      </c>
    </row>
    <row r="13" spans="1:15" ht="15" customHeight="1" x14ac:dyDescent="0.35">
      <c r="A13" s="1" t="s">
        <v>226</v>
      </c>
      <c r="B13" s="5" t="s">
        <v>154</v>
      </c>
      <c r="C13" s="5" t="s">
        <v>12</v>
      </c>
      <c r="D13" s="5" t="s">
        <v>89</v>
      </c>
      <c r="E13" s="65">
        <f>VLOOKUP(A13,[3]VBA结果1!$A:$G,3,0)</f>
        <v>424</v>
      </c>
      <c r="F13" s="48">
        <f>VLOOKUP(C13,[3]VBA结果1!$E:$AA,8,0)</f>
        <v>2.4199999999999999E-2</v>
      </c>
      <c r="G13" s="48">
        <f>VLOOKUP(C13,[3]VBA结果1!$E:$AA,9,0)</f>
        <v>1.29E-2</v>
      </c>
      <c r="H13" s="48">
        <f>VLOOKUP(C13,[3]VBA结果1!$E:$AA,10,0)</f>
        <v>0.53200000000000003</v>
      </c>
      <c r="I13" s="48">
        <f>VLOOKUP(C13,[3]VBA结果1!$E:$AA,12,0)</f>
        <v>0.59030000000000005</v>
      </c>
      <c r="J13" s="48">
        <f>VLOOKUP(C13,[3]VBA结果1!$E:$AA,11,0)</f>
        <v>1.4363999999999999</v>
      </c>
      <c r="K13" s="48">
        <f>VLOOKUP(C13,[3]VBA结果1!$E:$AA,23,0)</f>
        <v>-0.12709999999999999</v>
      </c>
      <c r="L13" s="15" t="s">
        <v>293</v>
      </c>
      <c r="M13" s="45" t="s">
        <v>119</v>
      </c>
    </row>
    <row r="14" spans="1:15" ht="15" customHeight="1" x14ac:dyDescent="0.35">
      <c r="A14" s="1" t="s">
        <v>225</v>
      </c>
      <c r="B14" s="5" t="s">
        <v>76</v>
      </c>
      <c r="C14" s="5" t="s">
        <v>11</v>
      </c>
      <c r="D14" s="5" t="s">
        <v>89</v>
      </c>
      <c r="E14" s="65">
        <f>VLOOKUP(A14,[3]VBA结果1!$A:$G,3,0)</f>
        <v>717</v>
      </c>
      <c r="F14" s="48">
        <f>VLOOKUP(C14,[3]VBA结果1!$E:$AA,8,0)</f>
        <v>3.4599999999999999E-2</v>
      </c>
      <c r="G14" s="48">
        <f>VLOOKUP(C14,[3]VBA结果1!$E:$AA,9,0)</f>
        <v>-6.1999999999999998E-3</v>
      </c>
      <c r="H14" s="48">
        <f>VLOOKUP(C14,[3]VBA结果1!$E:$AA,10,0)</f>
        <v>0.5141</v>
      </c>
      <c r="I14" s="48">
        <f>VLOOKUP(C14,[3]VBA结果1!$E:$AA,12,0)</f>
        <v>0.81469999999999998</v>
      </c>
      <c r="J14" s="48">
        <f>VLOOKUP(C14,[3]VBA结果1!$E:$AA,11,0)</f>
        <v>1.7477</v>
      </c>
      <c r="K14" s="48">
        <f>VLOOKUP(C14,[3]VBA结果1!$E:$AA,23,0)</f>
        <v>-9.4700000000000006E-2</v>
      </c>
      <c r="L14" s="15" t="s">
        <v>292</v>
      </c>
      <c r="M14" s="45" t="s">
        <v>119</v>
      </c>
    </row>
    <row r="15" spans="1:15" ht="15" customHeight="1" x14ac:dyDescent="0.35">
      <c r="A15" s="1" t="s">
        <v>283</v>
      </c>
      <c r="B15" s="5" t="s">
        <v>285</v>
      </c>
      <c r="C15" s="5" t="s">
        <v>294</v>
      </c>
      <c r="D15" s="5" t="s">
        <v>89</v>
      </c>
      <c r="E15" s="65">
        <f>VLOOKUP(A15,[3]VBA结果1!$A:$G,3,0)</f>
        <v>264</v>
      </c>
      <c r="F15" s="53">
        <f>VLOOKUP(C15,[3]VBA结果1!$E:$AA,8,0)</f>
        <v>2.7400000000000001E-2</v>
      </c>
      <c r="G15" s="53">
        <f>VLOOKUP(C15,[3]VBA结果1!$E:$AA,9,0)</f>
        <v>-1.9E-3</v>
      </c>
      <c r="H15" s="53">
        <f>VLOOKUP(C15,[3]VBA结果1!$E:$AA,10,0)</f>
        <v>0.50129999999999997</v>
      </c>
      <c r="I15" s="53">
        <f>VLOOKUP(C15,[3]VBA结果1!$E:$AA,12,0)</f>
        <v>0.45729999999999998</v>
      </c>
      <c r="J15" s="53">
        <f>VLOOKUP(C15,[3]VBA结果1!$E:$AA,11,0)</f>
        <v>1.1878</v>
      </c>
      <c r="K15" s="53">
        <f>VLOOKUP(C15,[3]VBA结果1!$E:$AA,23,0)</f>
        <v>-0.1135</v>
      </c>
      <c r="L15" s="15" t="s">
        <v>293</v>
      </c>
      <c r="M15" s="45"/>
    </row>
    <row r="16" spans="1:15" ht="15" customHeight="1" x14ac:dyDescent="0.35">
      <c r="A16" s="1" t="s">
        <v>247</v>
      </c>
      <c r="B16" s="5" t="s">
        <v>156</v>
      </c>
      <c r="C16" s="5" t="s">
        <v>282</v>
      </c>
      <c r="D16" s="5" t="s">
        <v>89</v>
      </c>
      <c r="E16" s="65">
        <f>VLOOKUP(A16,[3]VBA结果1!$A:$G,3,0)</f>
        <v>199</v>
      </c>
      <c r="F16" s="53">
        <f>VLOOKUP(C16,[3]VBA结果1!$E:$AA,8,0)</f>
        <v>3.15E-2</v>
      </c>
      <c r="G16" s="53">
        <f>VLOOKUP(C16,[3]VBA结果1!$E:$AA,9,0)</f>
        <v>1.06E-2</v>
      </c>
      <c r="H16" s="53">
        <f>VLOOKUP(C16,[3]VBA结果1!$E:$AA,10,0)</f>
        <v>0.49059999999999998</v>
      </c>
      <c r="I16" s="53">
        <f>VLOOKUP(C16,[3]VBA结果1!$E:$AA,12,0)</f>
        <v>0.54979999999999996</v>
      </c>
      <c r="J16" s="53">
        <f>VLOOKUP(C16,[3]VBA结果1!$E:$AA,11,0)</f>
        <v>1.3102</v>
      </c>
      <c r="K16" s="53">
        <f>VLOOKUP(C16,[3]VBA结果1!$E:$AA,23,0)</f>
        <v>-0.1033</v>
      </c>
      <c r="L16" s="15" t="s">
        <v>293</v>
      </c>
      <c r="M16" s="45"/>
    </row>
    <row r="17" spans="1:13" ht="15" customHeight="1" x14ac:dyDescent="0.35">
      <c r="A17" s="1" t="s">
        <v>255</v>
      </c>
      <c r="B17" s="6" t="s">
        <v>252</v>
      </c>
      <c r="C17" s="6" t="s">
        <v>259</v>
      </c>
      <c r="D17" s="6" t="s">
        <v>89</v>
      </c>
      <c r="E17" s="83">
        <f>VLOOKUP(A17,[3]VBA结果1!$A:$G,3,0)</f>
        <v>70</v>
      </c>
      <c r="F17" s="49">
        <f>VLOOKUP(C17,[3]VBA结果1!$E:$AA,8,0)</f>
        <v>2.9000000000000001E-2</v>
      </c>
      <c r="G17" s="49">
        <f>VLOOKUP(C17,[3]VBA结果1!$E:$AA,9,0)</f>
        <v>2.63E-2</v>
      </c>
      <c r="H17" s="49">
        <f>VLOOKUP(C17,[3]VBA结果1!$E:$AA,10,0)</f>
        <v>0.4597</v>
      </c>
      <c r="I17" s="49" t="s">
        <v>19</v>
      </c>
      <c r="J17" s="49" t="s">
        <v>19</v>
      </c>
      <c r="K17" s="49">
        <f>VLOOKUP(C17,[3]VBA结果1!$E:$AA,23,0)</f>
        <v>-7.3499999999999996E-2</v>
      </c>
      <c r="L17" s="55" t="s">
        <v>293</v>
      </c>
      <c r="M17" s="44"/>
    </row>
    <row r="18" spans="1:13" ht="15" customHeight="1" x14ac:dyDescent="0.35">
      <c r="B18" s="7" t="s">
        <v>55</v>
      </c>
      <c r="C18" s="7"/>
      <c r="D18" s="7"/>
      <c r="E18" s="7"/>
      <c r="F18" s="49">
        <f t="shared" ref="F18:K18" si="0">AVERAGE(F9:F17)</f>
        <v>3.036666666666667E-2</v>
      </c>
      <c r="G18" s="49">
        <f t="shared" si="0"/>
        <v>1.0511111111111112E-2</v>
      </c>
      <c r="H18" s="49">
        <f t="shared" si="0"/>
        <v>0.5401555555555555</v>
      </c>
      <c r="I18" s="49">
        <f t="shared" si="0"/>
        <v>0.60488333333333333</v>
      </c>
      <c r="J18" s="49">
        <f t="shared" si="0"/>
        <v>1.4517499999999999</v>
      </c>
      <c r="K18" s="49">
        <f t="shared" si="0"/>
        <v>-0.10037777777777779</v>
      </c>
      <c r="L18" s="56"/>
      <c r="M18" s="8"/>
    </row>
    <row r="19" spans="1:13" ht="15" customHeight="1" x14ac:dyDescent="0.35">
      <c r="B19" s="5" t="s">
        <v>100</v>
      </c>
      <c r="C19" s="9" t="s">
        <v>177</v>
      </c>
      <c r="D19" s="9"/>
      <c r="E19" s="9"/>
      <c r="F19" s="47">
        <f>VLOOKUP(C19,[3]VBA结果1!$E:$AA,8,0)</f>
        <v>2.5000000000000001E-2</v>
      </c>
      <c r="G19" s="47">
        <f>VLOOKUP(C19,[3]VBA结果1!$E:$AA,9,0)</f>
        <v>-2.3300000000000001E-2</v>
      </c>
      <c r="H19" s="47">
        <f>VLOOKUP(C19,[3]VBA结果1!$E:$AA,10,0)</f>
        <v>0.24909999999999999</v>
      </c>
      <c r="I19" s="47">
        <f>VLOOKUP(C19,[3]VBA结果1!$E:$AA,12,0)</f>
        <v>0.24260000000000001</v>
      </c>
      <c r="J19" s="47">
        <f>VLOOKUP(C19,[3]VBA结果1!$E:$AA,11,0)</f>
        <v>0.55220000000000002</v>
      </c>
      <c r="K19" s="47">
        <f>VLOOKUP(C19,[3]VBA结果1!$E:$AA,23,0)</f>
        <v>-0.11700000000000001</v>
      </c>
      <c r="L19" s="57"/>
      <c r="M19" s="9"/>
    </row>
    <row r="20" spans="1:13" ht="15" customHeight="1" x14ac:dyDescent="0.35">
      <c r="B20" s="5" t="s">
        <v>102</v>
      </c>
      <c r="C20" s="9" t="s">
        <v>178</v>
      </c>
      <c r="D20" s="9"/>
      <c r="E20" s="9"/>
      <c r="F20" s="48">
        <f>VLOOKUP(C20,[3]VBA结果1!$E:$AA,8,0)</f>
        <v>2.7799999999999998E-2</v>
      </c>
      <c r="G20" s="48">
        <f>VLOOKUP(C20,[3]VBA结果1!$E:$AA,9,0)</f>
        <v>-3.5400000000000001E-2</v>
      </c>
      <c r="H20" s="48">
        <f>VLOOKUP(C20,[3]VBA结果1!$E:$AA,10,0)</f>
        <v>0.26019999999999999</v>
      </c>
      <c r="I20" s="48">
        <f>VLOOKUP(C20,[3]VBA结果1!$E:$AA,12,0)</f>
        <v>0.24129999999999999</v>
      </c>
      <c r="J20" s="48">
        <f>VLOOKUP(C20,[3]VBA结果1!$E:$AA,11,0)</f>
        <v>0.56430000000000002</v>
      </c>
      <c r="K20" s="48">
        <f>VLOOKUP(C20,[3]VBA结果1!$E:$AA,23,0)</f>
        <v>-0.12540000000000001</v>
      </c>
      <c r="L20" s="57"/>
      <c r="M20" s="9"/>
    </row>
    <row r="21" spans="1:13" ht="15" customHeight="1" x14ac:dyDescent="0.35">
      <c r="B21" s="5" t="s">
        <v>101</v>
      </c>
      <c r="C21" s="10" t="s">
        <v>179</v>
      </c>
      <c r="D21" s="10"/>
      <c r="E21" s="10"/>
      <c r="F21" s="48">
        <f>VLOOKUP(C21,[3]VBA结果1!$E:$AA,8,0)</f>
        <v>2.3699999999999999E-2</v>
      </c>
      <c r="G21" s="48">
        <f>VLOOKUP(C21,[3]VBA结果1!$E:$AA,9,0)</f>
        <v>6.8999999999999999E-3</v>
      </c>
      <c r="H21" s="48">
        <f>VLOOKUP(C21,[3]VBA结果1!$E:$AA,10,0)</f>
        <v>0.17780000000000001</v>
      </c>
      <c r="I21" s="48">
        <f>VLOOKUP(C21,[3]VBA结果1!$E:$AA,12,0)</f>
        <v>0.33589999999999998</v>
      </c>
      <c r="J21" s="48">
        <f>VLOOKUP(C21,[3]VBA结果1!$E:$AA,11,0)</f>
        <v>0.57340000000000002</v>
      </c>
      <c r="K21" s="48">
        <f>VLOOKUP(C21,[3]VBA结果1!$E:$AA,23,0)</f>
        <v>-0.1225</v>
      </c>
      <c r="L21" s="58"/>
      <c r="M21" s="10"/>
    </row>
    <row r="22" spans="1:13" ht="15" customHeight="1" x14ac:dyDescent="0.25">
      <c r="B22" s="158" t="s">
        <v>145</v>
      </c>
      <c r="C22" s="158" t="s">
        <v>120</v>
      </c>
      <c r="D22" s="158"/>
      <c r="E22" s="158"/>
      <c r="F22" s="158"/>
      <c r="G22" s="158"/>
      <c r="H22" s="38"/>
      <c r="I22" s="38"/>
      <c r="J22" s="38"/>
      <c r="K22" s="38"/>
      <c r="L22" s="66"/>
      <c r="M22" s="38"/>
    </row>
    <row r="23" spans="1:13" ht="15" customHeight="1" x14ac:dyDescent="0.25">
      <c r="B23" s="161"/>
      <c r="C23" s="161"/>
      <c r="D23" s="161"/>
      <c r="E23" s="161"/>
      <c r="F23" s="161"/>
      <c r="G23" s="161"/>
      <c r="H23" s="39"/>
      <c r="I23" s="39"/>
      <c r="J23" s="39"/>
      <c r="K23" s="39"/>
      <c r="L23" s="67"/>
      <c r="M23" s="46"/>
    </row>
    <row r="24" spans="1:13" ht="15" customHeight="1" x14ac:dyDescent="0.35">
      <c r="A24" s="1" t="s">
        <v>257</v>
      </c>
      <c r="B24" s="11" t="s">
        <v>258</v>
      </c>
      <c r="C24" s="11" t="s">
        <v>256</v>
      </c>
      <c r="D24" s="11" t="s">
        <v>173</v>
      </c>
      <c r="E24" s="17">
        <f>VLOOKUP(A24,[3]VBA结果1!$A:$G,3,0)</f>
        <v>45</v>
      </c>
      <c r="F24" s="50">
        <f>VLOOKUP(C24,[3]VBA结果1!$E:$AA,8,0)</f>
        <v>-6.0000000000000001E-3</v>
      </c>
      <c r="G24" s="50">
        <f>VLOOKUP(C24,[3]VBA结果1!$E:$AA,9,0)</f>
        <v>-2.0999999999999999E-3</v>
      </c>
      <c r="H24" s="50">
        <f>VLOOKUP(C24,[3]VBA结果1!$E:$AA,10,0)</f>
        <v>1.1415</v>
      </c>
      <c r="I24" s="50">
        <f>VLOOKUP(C24,[3]VBA结果1!$E:$AA,12,0)</f>
        <v>0.81840000000000002</v>
      </c>
      <c r="J24" s="50">
        <f>VLOOKUP(C24,[3]VBA结果1!$E:$AA,11,0)</f>
        <v>2.8942000000000001</v>
      </c>
      <c r="K24" s="50">
        <f>VLOOKUP(C24,[3]VBA结果1!$E:$AA,23,0)</f>
        <v>-0.18709999999999999</v>
      </c>
      <c r="L24" s="54" t="s">
        <v>186</v>
      </c>
      <c r="M24" s="43"/>
    </row>
    <row r="25" spans="1:13" ht="15" customHeight="1" x14ac:dyDescent="0.35">
      <c r="A25" s="1" t="s">
        <v>227</v>
      </c>
      <c r="B25" s="11" t="s">
        <v>130</v>
      </c>
      <c r="C25" s="11" t="s">
        <v>15</v>
      </c>
      <c r="D25" s="11" t="s">
        <v>287</v>
      </c>
      <c r="E25" s="17">
        <f>VLOOKUP(A25,[3]VBA结果1!$A:$G,3,0)</f>
        <v>76</v>
      </c>
      <c r="F25" s="50">
        <f>VLOOKUP(C25,[3]VBA结果1!$E:$AA,8,0)</f>
        <v>2.7799999999999998E-2</v>
      </c>
      <c r="G25" s="50">
        <f>VLOOKUP(C25,[3]VBA结果1!$E:$AA,9,0)</f>
        <v>-3.6999999999999998E-2</v>
      </c>
      <c r="H25" s="50">
        <f>VLOOKUP(C25,[3]VBA结果1!$E:$AA,10,0)</f>
        <v>0.76149999999999995</v>
      </c>
      <c r="I25" s="50">
        <f>VLOOKUP(C25,[3]VBA结果1!$E:$AA,12,0)</f>
        <v>0.64529999999999998</v>
      </c>
      <c r="J25" s="50">
        <f>VLOOKUP(C25,[3]VBA结果1!$E:$AA,11,0)</f>
        <v>1.8983000000000001</v>
      </c>
      <c r="K25" s="50">
        <f>VLOOKUP(C25,[3]VBA结果1!$E:$AA,23,0)</f>
        <v>-0.1011</v>
      </c>
      <c r="L25" s="15" t="s">
        <v>124</v>
      </c>
      <c r="M25" s="45" t="s">
        <v>119</v>
      </c>
    </row>
    <row r="26" spans="1:13" ht="15" customHeight="1" x14ac:dyDescent="0.35">
      <c r="A26" s="1" t="s">
        <v>228</v>
      </c>
      <c r="B26" s="11" t="s">
        <v>131</v>
      </c>
      <c r="C26" s="11" t="s">
        <v>27</v>
      </c>
      <c r="D26" s="11" t="s">
        <v>92</v>
      </c>
      <c r="E26" s="17">
        <f>VLOOKUP(A26,[3]VBA结果1!$A:$G,3,0)</f>
        <v>127</v>
      </c>
      <c r="F26" s="50">
        <f>VLOOKUP(C26,[3]VBA结果1!$E:$AA,8,0)</f>
        <v>1.83E-2</v>
      </c>
      <c r="G26" s="50">
        <f>VLOOKUP(C26,[3]VBA结果1!$E:$AA,9,0)</f>
        <v>-1.5699999999999999E-2</v>
      </c>
      <c r="H26" s="50">
        <f>VLOOKUP(C26,[3]VBA结果1!$E:$AA,10,0)</f>
        <v>0.66879999999999995</v>
      </c>
      <c r="I26" s="50">
        <f>VLOOKUP(C26,[3]VBA结果1!$E:$AA,12,0)</f>
        <v>0.59540000000000004</v>
      </c>
      <c r="J26" s="50">
        <f>VLOOKUP(C26,[3]VBA结果1!$E:$AA,11,0)</f>
        <v>1.6623000000000001</v>
      </c>
      <c r="K26" s="50">
        <f>VLOOKUP(C26,[3]VBA结果1!$E:$AA,23,0)</f>
        <v>-0.1341</v>
      </c>
      <c r="L26" s="15" t="s">
        <v>124</v>
      </c>
      <c r="M26" s="45" t="s">
        <v>119</v>
      </c>
    </row>
    <row r="27" spans="1:13" ht="15" customHeight="1" x14ac:dyDescent="0.35">
      <c r="A27" s="1" t="s">
        <v>229</v>
      </c>
      <c r="B27" s="11" t="s">
        <v>132</v>
      </c>
      <c r="C27" s="11" t="s">
        <v>23</v>
      </c>
      <c r="D27" s="11" t="s">
        <v>93</v>
      </c>
      <c r="E27" s="17">
        <f>VLOOKUP(A27,[3]VBA结果1!$A:$G,3,0)</f>
        <v>352</v>
      </c>
      <c r="F27" s="50">
        <f>VLOOKUP(C27,[3]VBA结果1!$E:$AA,8,0)</f>
        <v>-2E-3</v>
      </c>
      <c r="G27" s="50">
        <f>VLOOKUP(C27,[3]VBA结果1!$E:$AA,9,0)</f>
        <v>1E-3</v>
      </c>
      <c r="H27" s="50">
        <f>VLOOKUP(C27,[3]VBA结果1!$E:$AA,10,0)</f>
        <v>0.52680000000000005</v>
      </c>
      <c r="I27" s="50">
        <f>VLOOKUP(C27,[3]VBA结果1!$E:$AA,12,0)</f>
        <v>0.67169999999999996</v>
      </c>
      <c r="J27" s="50">
        <f>VLOOKUP(C27,[3]VBA结果1!$E:$AA,11,0)</f>
        <v>1.5522</v>
      </c>
      <c r="K27" s="50">
        <f>VLOOKUP(C27,[3]VBA结果1!$E:$AA,23,0)</f>
        <v>-9.5600000000000004E-2</v>
      </c>
      <c r="L27" s="15" t="s">
        <v>123</v>
      </c>
      <c r="M27" s="45" t="s">
        <v>119</v>
      </c>
    </row>
    <row r="28" spans="1:13" ht="15" customHeight="1" x14ac:dyDescent="0.35">
      <c r="A28" s="1" t="s">
        <v>232</v>
      </c>
      <c r="B28" s="11" t="s">
        <v>174</v>
      </c>
      <c r="C28" s="11" t="s">
        <v>43</v>
      </c>
      <c r="D28" s="11" t="s">
        <v>173</v>
      </c>
      <c r="E28" s="17">
        <f>VLOOKUP(A28,[3]VBA结果1!$A:$G,3,0)</f>
        <v>178</v>
      </c>
      <c r="F28" s="50">
        <f>VLOOKUP(C28,[3]VBA结果1!$E:$AA,8,0)</f>
        <v>3.6499999999999998E-2</v>
      </c>
      <c r="G28" s="50">
        <f>VLOOKUP(C28,[3]VBA结果1!$E:$AA,9,0)</f>
        <v>8.2000000000000003E-2</v>
      </c>
      <c r="H28" s="50">
        <f>VLOOKUP(C28,[3]VBA结果1!$E:$AA,10,0)</f>
        <v>0.58460000000000001</v>
      </c>
      <c r="I28" s="50">
        <f>VLOOKUP(C28,[3]VBA结果1!$E:$AA,12,0)</f>
        <v>0.37169999999999997</v>
      </c>
      <c r="J28" s="50">
        <f>VLOOKUP(C28,[3]VBA结果1!$E:$AA,11,0)</f>
        <v>1.1736</v>
      </c>
      <c r="K28" s="50">
        <f>VLOOKUP(C28,[3]VBA结果1!$E:$AA,23,0)</f>
        <v>-0.1232</v>
      </c>
      <c r="L28" s="15" t="s">
        <v>125</v>
      </c>
      <c r="M28" s="45" t="s">
        <v>144</v>
      </c>
    </row>
    <row r="29" spans="1:13" ht="15" customHeight="1" x14ac:dyDescent="0.35">
      <c r="A29" s="1" t="s">
        <v>230</v>
      </c>
      <c r="B29" s="11" t="s">
        <v>133</v>
      </c>
      <c r="C29" s="11" t="s">
        <v>17</v>
      </c>
      <c r="D29" s="11" t="s">
        <v>18</v>
      </c>
      <c r="E29" s="17">
        <f>VLOOKUP(A29,[3]VBA结果1!$A:$G,3,0)</f>
        <v>38</v>
      </c>
      <c r="F29" s="50">
        <f>VLOOKUP(C29,[3]VBA结果1!$E:$AA,8,0)</f>
        <v>1.21E-2</v>
      </c>
      <c r="G29" s="50">
        <f>VLOOKUP(C29,[3]VBA结果1!$E:$AA,9,0)</f>
        <v>7.4999999999999997E-3</v>
      </c>
      <c r="H29" s="50">
        <f>VLOOKUP(C29,[3]VBA结果1!$E:$AA,10,0)</f>
        <v>0.47789999999999999</v>
      </c>
      <c r="I29" s="50">
        <f>VLOOKUP(C29,[3]VBA结果1!$E:$AA,12,0)</f>
        <v>0.36</v>
      </c>
      <c r="J29" s="50">
        <f>VLOOKUP(C29,[3]VBA结果1!$E:$AA,11,0)</f>
        <v>1.01</v>
      </c>
      <c r="K29" s="50">
        <f>VLOOKUP(C29,[3]VBA结果1!$E:$AA,23,0)</f>
        <v>-8.6699999999999999E-2</v>
      </c>
      <c r="L29" s="15" t="s">
        <v>125</v>
      </c>
      <c r="M29" s="45" t="s">
        <v>142</v>
      </c>
    </row>
    <row r="30" spans="1:13" ht="15" customHeight="1" x14ac:dyDescent="0.35">
      <c r="A30" s="1" t="s">
        <v>231</v>
      </c>
      <c r="B30" s="11" t="s">
        <v>20</v>
      </c>
      <c r="C30" s="11" t="s">
        <v>21</v>
      </c>
      <c r="D30" s="11" t="s">
        <v>134</v>
      </c>
      <c r="E30" s="17">
        <f>VLOOKUP(A30,[3]VBA结果1!$A:$G,3,0)</f>
        <v>41</v>
      </c>
      <c r="F30" s="50">
        <f>VLOOKUP(C30,[3]VBA结果1!$E:$AA,8,0)</f>
        <v>9.4000000000000004E-3</v>
      </c>
      <c r="G30" s="50">
        <f>VLOOKUP(C30,[3]VBA结果1!$E:$AA,9,0)</f>
        <v>1.5E-3</v>
      </c>
      <c r="H30" s="50">
        <f>VLOOKUP(C30,[3]VBA结果1!$E:$AA,10,0)</f>
        <v>0.46579999999999999</v>
      </c>
      <c r="I30" s="50">
        <f>VLOOKUP(C30,[3]VBA结果1!$E:$AA,12,0)</f>
        <v>0.18440000000000001</v>
      </c>
      <c r="J30" s="50">
        <f>VLOOKUP(C30,[3]VBA结果1!$E:$AA,11,0)</f>
        <v>0.73599999999999999</v>
      </c>
      <c r="K30" s="50">
        <f>VLOOKUP(C30,[3]VBA结果1!$E:$AA,23,0)</f>
        <v>-0.13930000000000001</v>
      </c>
      <c r="L30" s="15" t="s">
        <v>124</v>
      </c>
      <c r="M30" s="45" t="s">
        <v>142</v>
      </c>
    </row>
    <row r="31" spans="1:13" ht="15" customHeight="1" x14ac:dyDescent="0.35">
      <c r="A31" s="1" t="s">
        <v>235</v>
      </c>
      <c r="B31" s="11" t="s">
        <v>139</v>
      </c>
      <c r="C31" s="85" t="s">
        <v>176</v>
      </c>
      <c r="D31" s="11" t="s">
        <v>127</v>
      </c>
      <c r="E31" s="17">
        <f>VLOOKUP(A31,[3]VBA结果1!$A:$G,3,0)</f>
        <v>2075</v>
      </c>
      <c r="F31" s="50">
        <f>VLOOKUP(C31,[3]VBA结果1!$E:$AA,8,0)</f>
        <v>2.9399999999999999E-2</v>
      </c>
      <c r="G31" s="50">
        <f>VLOOKUP(C31,[3]VBA结果1!$E:$AA,9,0)</f>
        <v>7.3499999999999996E-2</v>
      </c>
      <c r="H31" s="50">
        <f>VLOOKUP(C31,[3]VBA结果1!$E:$AA,10,0)</f>
        <v>0.4264</v>
      </c>
      <c r="I31" s="50">
        <f>VLOOKUP(C31,[3]VBA结果1!$E:$AA,12,0)</f>
        <v>0.35560000000000003</v>
      </c>
      <c r="J31" s="50">
        <f>VLOOKUP(C31,[3]VBA结果1!$E:$AA,11,0)</f>
        <v>0.93369999999999997</v>
      </c>
      <c r="K31" s="50">
        <f>VLOOKUP(C31,[3]VBA结果1!$E:$AA,23,0)</f>
        <v>-0.17019999999999999</v>
      </c>
      <c r="L31" s="15" t="s">
        <v>123</v>
      </c>
      <c r="M31" s="45" t="s">
        <v>147</v>
      </c>
    </row>
    <row r="32" spans="1:13" ht="15" customHeight="1" x14ac:dyDescent="0.35">
      <c r="A32" s="1" t="s">
        <v>238</v>
      </c>
      <c r="B32" s="11" t="s">
        <v>28</v>
      </c>
      <c r="C32" s="11" t="s">
        <v>29</v>
      </c>
      <c r="D32" s="11" t="s">
        <v>92</v>
      </c>
      <c r="E32" s="17">
        <f>VLOOKUP(A32,[3]VBA结果1!$A:$G,3,0)</f>
        <v>806</v>
      </c>
      <c r="F32" s="50">
        <f>VLOOKUP(C32,[3]VBA结果1!$E:$AA,8,0)</f>
        <v>-9.7000000000000003E-3</v>
      </c>
      <c r="G32" s="50">
        <f>VLOOKUP(C32,[3]VBA结果1!$E:$AA,9,0)</f>
        <v>2.86E-2</v>
      </c>
      <c r="H32" s="50">
        <f>VLOOKUP(C32,[3]VBA结果1!$E:$AA,10,0)</f>
        <v>0.37409999999999999</v>
      </c>
      <c r="I32" s="50">
        <f>VLOOKUP(C32,[3]VBA结果1!$E:$AA,12,0)</f>
        <v>0.63019999999999998</v>
      </c>
      <c r="J32" s="50">
        <f>VLOOKUP(C32,[3]VBA结果1!$E:$AA,11,0)</f>
        <v>1.24</v>
      </c>
      <c r="K32" s="50">
        <f>VLOOKUP(C32,[3]VBA结果1!$E:$AA,23,0)</f>
        <v>-0.1573</v>
      </c>
      <c r="L32" s="15" t="s">
        <v>123</v>
      </c>
      <c r="M32" s="45" t="s">
        <v>119</v>
      </c>
    </row>
    <row r="33" spans="1:13" ht="15" customHeight="1" x14ac:dyDescent="0.35">
      <c r="A33" s="1" t="s">
        <v>233</v>
      </c>
      <c r="B33" s="11" t="s">
        <v>135</v>
      </c>
      <c r="C33" s="11" t="s">
        <v>31</v>
      </c>
      <c r="D33" s="11" t="s">
        <v>136</v>
      </c>
      <c r="E33" s="17">
        <f>VLOOKUP(A33,[3]VBA结果1!$A:$G,3,0)</f>
        <v>53</v>
      </c>
      <c r="F33" s="50">
        <f>VLOOKUP(C33,[3]VBA结果1!$E:$AA,8,0)</f>
        <v>3.4500000000000003E-2</v>
      </c>
      <c r="G33" s="50">
        <f>VLOOKUP(C33,[3]VBA结果1!$E:$AA,9,0)</f>
        <v>2.4400000000000002E-2</v>
      </c>
      <c r="H33" s="50">
        <f>VLOOKUP(C33,[3]VBA结果1!$E:$AA,10,0)</f>
        <v>0.41959999999999997</v>
      </c>
      <c r="I33" s="50">
        <f>VLOOKUP(C33,[3]VBA结果1!$E:$AA,12,0)</f>
        <v>0.51</v>
      </c>
      <c r="J33" s="50">
        <f>VLOOKUP(C33,[3]VBA结果1!$E:$AA,11,0)</f>
        <v>1.1435999999999999</v>
      </c>
      <c r="K33" s="50">
        <f>VLOOKUP(C33,[3]VBA结果1!$E:$AA,23,0)</f>
        <v>-0.124</v>
      </c>
      <c r="L33" s="15" t="s">
        <v>123</v>
      </c>
      <c r="M33" s="45" t="s">
        <v>119</v>
      </c>
    </row>
    <row r="34" spans="1:13" ht="15" customHeight="1" x14ac:dyDescent="0.35">
      <c r="A34" s="1" t="s">
        <v>243</v>
      </c>
      <c r="B34" s="11" t="s">
        <v>40</v>
      </c>
      <c r="C34" s="11" t="s">
        <v>41</v>
      </c>
      <c r="D34" s="11" t="s">
        <v>46</v>
      </c>
      <c r="E34" s="17">
        <f>VLOOKUP(A34,[3]VBA结果1!$A:$G,3,0)</f>
        <v>94</v>
      </c>
      <c r="F34" s="50">
        <f>VLOOKUP(C34,[3]VBA结果1!$E:$AA,8,0)</f>
        <v>3.0599999999999999E-2</v>
      </c>
      <c r="G34" s="50">
        <f>VLOOKUP(C34,[3]VBA结果1!$E:$AA,9,0)</f>
        <v>0.05</v>
      </c>
      <c r="H34" s="50">
        <f>VLOOKUP(C34,[3]VBA结果1!$E:$AA,10,0)</f>
        <v>0.41149999999999998</v>
      </c>
      <c r="I34" s="50">
        <f>VLOOKUP(C34,[3]VBA结果1!$E:$AA,12,0)</f>
        <v>0.441</v>
      </c>
      <c r="J34" s="50">
        <f>VLOOKUP(C34,[3]VBA结果1!$E:$AA,11,0)</f>
        <v>1.0339</v>
      </c>
      <c r="K34" s="50">
        <f>VLOOKUP(C34,[3]VBA结果1!$E:$AA,23,0)</f>
        <v>-0.1457</v>
      </c>
      <c r="L34" s="15" t="s">
        <v>123</v>
      </c>
      <c r="M34" s="45" t="s">
        <v>147</v>
      </c>
    </row>
    <row r="35" spans="1:13" ht="15" customHeight="1" x14ac:dyDescent="0.35">
      <c r="A35" s="1" t="s">
        <v>237</v>
      </c>
      <c r="B35" s="11" t="s">
        <v>32</v>
      </c>
      <c r="C35" s="11" t="s">
        <v>33</v>
      </c>
      <c r="D35" s="11" t="s">
        <v>128</v>
      </c>
      <c r="E35" s="17">
        <f>VLOOKUP(A35,[3]VBA结果1!$A:$G,3,0)</f>
        <v>47</v>
      </c>
      <c r="F35" s="50">
        <f>VLOOKUP(C35,[3]VBA结果1!$E:$AA,8,0)</f>
        <v>2.3699999999999999E-2</v>
      </c>
      <c r="G35" s="50">
        <f>VLOOKUP(C35,[3]VBA结果1!$E:$AA,9,0)</f>
        <v>2.3E-2</v>
      </c>
      <c r="H35" s="50">
        <f>VLOOKUP(C35,[3]VBA结果1!$E:$AA,10,0)</f>
        <v>0.39500000000000002</v>
      </c>
      <c r="I35" s="50">
        <f>VLOOKUP(C35,[3]VBA结果1!$E:$AA,12,0)</f>
        <v>0.41770000000000002</v>
      </c>
      <c r="J35" s="50">
        <f>VLOOKUP(C35,[3]VBA结果1!$E:$AA,11,0)</f>
        <v>0.97770000000000001</v>
      </c>
      <c r="K35" s="50">
        <f>VLOOKUP(C35,[3]VBA结果1!$E:$AA,23,0)</f>
        <v>-0.14019999999999999</v>
      </c>
      <c r="L35" s="15" t="s">
        <v>123</v>
      </c>
      <c r="M35" s="45" t="s">
        <v>149</v>
      </c>
    </row>
    <row r="36" spans="1:13" ht="15" customHeight="1" x14ac:dyDescent="0.35">
      <c r="A36" s="1" t="s">
        <v>236</v>
      </c>
      <c r="B36" s="11" t="s">
        <v>36</v>
      </c>
      <c r="C36" s="11" t="s">
        <v>37</v>
      </c>
      <c r="D36" s="11" t="s">
        <v>95</v>
      </c>
      <c r="E36" s="17">
        <f>VLOOKUP(A36,[3]VBA结果1!$A:$G,3,0)</f>
        <v>42</v>
      </c>
      <c r="F36" s="50">
        <f>VLOOKUP(C36,[3]VBA结果1!$E:$AA,8,0)</f>
        <v>3.8E-3</v>
      </c>
      <c r="G36" s="50">
        <f>VLOOKUP(C36,[3]VBA结果1!$E:$AA,9,0)</f>
        <v>1.14E-2</v>
      </c>
      <c r="H36" s="50">
        <f>VLOOKUP(C36,[3]VBA结果1!$E:$AA,10,0)</f>
        <v>0.36409999999999998</v>
      </c>
      <c r="I36" s="50">
        <f>VLOOKUP(C36,[3]VBA结果1!$E:$AA,12,0)</f>
        <v>0.47589999999999999</v>
      </c>
      <c r="J36" s="50">
        <f>VLOOKUP(C36,[3]VBA结果1!$E:$AA,11,0)</f>
        <v>1.0132000000000001</v>
      </c>
      <c r="K36" s="50">
        <f>VLOOKUP(C36,[3]VBA结果1!$E:$AA,23,0)</f>
        <v>-0.12740000000000001</v>
      </c>
      <c r="L36" s="15" t="s">
        <v>124</v>
      </c>
      <c r="M36" s="45" t="s">
        <v>149</v>
      </c>
    </row>
    <row r="37" spans="1:13" ht="15" customHeight="1" x14ac:dyDescent="0.35">
      <c r="A37" s="1" t="s">
        <v>234</v>
      </c>
      <c r="B37" s="11" t="s">
        <v>137</v>
      </c>
      <c r="C37" s="11" t="s">
        <v>39</v>
      </c>
      <c r="D37" s="11" t="s">
        <v>92</v>
      </c>
      <c r="E37" s="17">
        <f>VLOOKUP(A37,[3]VBA结果1!$A:$G,3,0)</f>
        <v>86</v>
      </c>
      <c r="F37" s="50">
        <f>VLOOKUP(C37,[3]VBA结果1!$E:$AA,8,0)</f>
        <v>1.17E-2</v>
      </c>
      <c r="G37" s="50">
        <f>VLOOKUP(C37,[3]VBA结果1!$E:$AA,9,0)</f>
        <v>-1.7999999999999999E-2</v>
      </c>
      <c r="H37" s="50">
        <f>VLOOKUP(C37,[3]VBA结果1!$E:$AA,10,0)</f>
        <v>0.36209999999999998</v>
      </c>
      <c r="I37" s="50">
        <f>VLOOKUP(C37,[3]VBA结果1!$E:$AA,12,0)</f>
        <v>0.57220000000000004</v>
      </c>
      <c r="J37" s="50">
        <f>VLOOKUP(C37,[3]VBA结果1!$E:$AA,11,0)</f>
        <v>1.1414</v>
      </c>
      <c r="K37" s="50">
        <f>VLOOKUP(C37,[3]VBA结果1!$E:$AA,23,0)</f>
        <v>-0.10589999999999999</v>
      </c>
      <c r="L37" s="15" t="s">
        <v>123</v>
      </c>
      <c r="M37" s="45" t="s">
        <v>119</v>
      </c>
    </row>
    <row r="38" spans="1:13" ht="15" customHeight="1" x14ac:dyDescent="0.35">
      <c r="A38" s="1" t="s">
        <v>240</v>
      </c>
      <c r="B38" s="11" t="s">
        <v>164</v>
      </c>
      <c r="C38" s="85" t="s">
        <v>291</v>
      </c>
      <c r="D38" s="11" t="s">
        <v>92</v>
      </c>
      <c r="E38" s="17">
        <f>VLOOKUP(A38,[3]VBA结果1!$A:$G,3,0)</f>
        <v>162</v>
      </c>
      <c r="F38" s="50">
        <f>VLOOKUP(C38,[3]VBA结果1!$E:$AA,8,0)</f>
        <v>-1.7600000000000001E-2</v>
      </c>
      <c r="G38" s="50">
        <f>VLOOKUP(C38,[3]VBA结果1!$E:$AA,9,0)</f>
        <v>-1.46E-2</v>
      </c>
      <c r="H38" s="50">
        <f>VLOOKUP(C38,[3]VBA结果1!$E:$AA,10,0)</f>
        <v>0.33710000000000001</v>
      </c>
      <c r="I38" s="50">
        <f>VLOOKUP(C38,[3]VBA结果1!$E:$AA,12,0)</f>
        <v>0.36699999999999999</v>
      </c>
      <c r="J38" s="50">
        <f>VLOOKUP(C38,[3]VBA结果1!$E:$AA,11,0)</f>
        <v>0.82779999999999998</v>
      </c>
      <c r="K38" s="50">
        <f>VLOOKUP(C38,[3]VBA结果1!$E:$AA,23,0)</f>
        <v>-5.4699999999999999E-2</v>
      </c>
      <c r="L38" s="15" t="s">
        <v>123</v>
      </c>
      <c r="M38" s="45" t="s">
        <v>147</v>
      </c>
    </row>
    <row r="39" spans="1:13" ht="15" customHeight="1" x14ac:dyDescent="0.35">
      <c r="A39" s="1" t="s">
        <v>239</v>
      </c>
      <c r="B39" s="11" t="s">
        <v>24</v>
      </c>
      <c r="C39" s="11" t="s">
        <v>25</v>
      </c>
      <c r="D39" s="11" t="s">
        <v>94</v>
      </c>
      <c r="E39" s="17">
        <f>VLOOKUP(A39,[3]VBA结果1!$A:$G,3,0)</f>
        <v>40</v>
      </c>
      <c r="F39" s="50">
        <f>VLOOKUP(C39,[3]VBA结果1!$E:$AA,8,0)</f>
        <v>3.4000000000000002E-2</v>
      </c>
      <c r="G39" s="50">
        <f>VLOOKUP(C39,[3]VBA结果1!$E:$AA,9,0)</f>
        <v>-1.7299999999999999E-2</v>
      </c>
      <c r="H39" s="50">
        <f>VLOOKUP(C39,[3]VBA结果1!$E:$AA,10,0)</f>
        <v>0.35239999999999999</v>
      </c>
      <c r="I39" s="50">
        <f>VLOOKUP(C39,[3]VBA结果1!$E:$AA,12,0)</f>
        <v>0.38650000000000001</v>
      </c>
      <c r="J39" s="50">
        <f>VLOOKUP(C39,[3]VBA结果1!$E:$AA,11,0)</f>
        <v>0.87509999999999999</v>
      </c>
      <c r="K39" s="50">
        <f>VLOOKUP(C39,[3]VBA结果1!$E:$AA,23,0)</f>
        <v>-0.1424</v>
      </c>
      <c r="L39" s="15" t="s">
        <v>124</v>
      </c>
      <c r="M39" s="45" t="s">
        <v>143</v>
      </c>
    </row>
    <row r="40" spans="1:13" ht="15" customHeight="1" x14ac:dyDescent="0.35">
      <c r="A40" s="1" t="s">
        <v>241</v>
      </c>
      <c r="B40" s="11" t="s">
        <v>34</v>
      </c>
      <c r="C40" s="11" t="s">
        <v>35</v>
      </c>
      <c r="D40" s="11" t="s">
        <v>92</v>
      </c>
      <c r="E40" s="17">
        <f>VLOOKUP(A40,[3]VBA结果1!$A:$G,3,0)</f>
        <v>112</v>
      </c>
      <c r="F40" s="50">
        <f>VLOOKUP(C40,[3]VBA结果1!$E:$AA,8,0)</f>
        <v>3.3099999999999997E-2</v>
      </c>
      <c r="G40" s="50">
        <f>VLOOKUP(C40,[3]VBA结果1!$E:$AA,9,0)</f>
        <v>-2.2800000000000001E-2</v>
      </c>
      <c r="H40" s="50">
        <f>VLOOKUP(C40,[3]VBA结果1!$E:$AA,10,0)</f>
        <v>0.33760000000000001</v>
      </c>
      <c r="I40" s="50">
        <f>VLOOKUP(C40,[3]VBA结果1!$E:$AA,12,0)</f>
        <v>0.54300000000000004</v>
      </c>
      <c r="J40" s="50">
        <f>VLOOKUP(C40,[3]VBA结果1!$E:$AA,11,0)</f>
        <v>1.0640000000000001</v>
      </c>
      <c r="K40" s="50">
        <f>VLOOKUP(C40,[3]VBA结果1!$E:$AA,23,0)</f>
        <v>-0.15429999999999999</v>
      </c>
      <c r="L40" s="15" t="s">
        <v>124</v>
      </c>
      <c r="M40" s="45" t="s">
        <v>143</v>
      </c>
    </row>
    <row r="41" spans="1:13" ht="15" customHeight="1" x14ac:dyDescent="0.35">
      <c r="A41" s="1" t="s">
        <v>244</v>
      </c>
      <c r="B41" s="11" t="s">
        <v>138</v>
      </c>
      <c r="C41" s="11" t="s">
        <v>48</v>
      </c>
      <c r="D41" s="11" t="s">
        <v>172</v>
      </c>
      <c r="E41" s="17">
        <f>VLOOKUP(A41,[3]VBA结果1!$A:$G,3,0)</f>
        <v>529</v>
      </c>
      <c r="F41" s="50">
        <f>VLOOKUP(C41,[3]VBA结果1!$E:$AA,8,0)</f>
        <v>4.1399999999999999E-2</v>
      </c>
      <c r="G41" s="50">
        <f>VLOOKUP(C41,[3]VBA结果1!$E:$AA,9,0)</f>
        <v>0.01</v>
      </c>
      <c r="H41" s="50">
        <f>VLOOKUP(C41,[3]VBA结果1!$E:$AA,10,0)</f>
        <v>0.30980000000000002</v>
      </c>
      <c r="I41" s="50">
        <f>VLOOKUP(C41,[3]VBA结果1!$E:$AA,12,0)</f>
        <v>0.46870000000000001</v>
      </c>
      <c r="J41" s="50">
        <f>VLOOKUP(C41,[3]VBA结果1!$E:$AA,11,0)</f>
        <v>0.92369999999999997</v>
      </c>
      <c r="K41" s="50">
        <f>VLOOKUP(C41,[3]VBA结果1!$E:$AA,23,0)</f>
        <v>-0.13619999999999999</v>
      </c>
      <c r="L41" s="15" t="s">
        <v>123</v>
      </c>
      <c r="M41" s="45" t="s">
        <v>148</v>
      </c>
    </row>
    <row r="42" spans="1:13" ht="15" customHeight="1" x14ac:dyDescent="0.35">
      <c r="A42" s="1" t="s">
        <v>242</v>
      </c>
      <c r="B42" s="11" t="s">
        <v>44</v>
      </c>
      <c r="C42" s="11" t="s">
        <v>45</v>
      </c>
      <c r="D42" s="11" t="s">
        <v>96</v>
      </c>
      <c r="E42" s="17">
        <f>VLOOKUP(A42,[3]VBA结果1!$A:$G,3,0)</f>
        <v>48</v>
      </c>
      <c r="F42" s="50">
        <f>VLOOKUP(C42,[3]VBA结果1!$E:$AA,8,0)</f>
        <v>7.9000000000000008E-3</v>
      </c>
      <c r="G42" s="50">
        <f>VLOOKUP(C42,[3]VBA结果1!$E:$AA,9,0)</f>
        <v>-0.05</v>
      </c>
      <c r="H42" s="50">
        <f>VLOOKUP(C42,[3]VBA结果1!$E:$AA,10,0)</f>
        <v>0.25319999999999998</v>
      </c>
      <c r="I42" s="50">
        <f>VLOOKUP(C42,[3]VBA结果1!$E:$AA,12,0)</f>
        <v>0.26960000000000001</v>
      </c>
      <c r="J42" s="50">
        <f>VLOOKUP(C42,[3]VBA结果1!$E:$AA,11,0)</f>
        <v>0.59109999999999996</v>
      </c>
      <c r="K42" s="50">
        <f>VLOOKUP(C42,[3]VBA结果1!$E:$AA,23,0)</f>
        <v>-0.153</v>
      </c>
      <c r="L42" s="15" t="s">
        <v>123</v>
      </c>
      <c r="M42" s="45" t="s">
        <v>150</v>
      </c>
    </row>
    <row r="43" spans="1:13" ht="15" customHeight="1" x14ac:dyDescent="0.35">
      <c r="A43" s="1" t="s">
        <v>245</v>
      </c>
      <c r="B43" s="11" t="s">
        <v>50</v>
      </c>
      <c r="C43" s="11" t="s">
        <v>51</v>
      </c>
      <c r="D43" s="11" t="s">
        <v>140</v>
      </c>
      <c r="E43" s="17">
        <f>VLOOKUP(A43,[3]VBA结果1!$A:$G,3,0)</f>
        <v>145</v>
      </c>
      <c r="F43" s="50">
        <f>VLOOKUP(C43,[3]VBA结果1!$E:$AA,8,0)</f>
        <v>2.2599999999999999E-2</v>
      </c>
      <c r="G43" s="50">
        <f>VLOOKUP(C43,[3]VBA结果1!$E:$AA,9,0)</f>
        <v>1.4E-2</v>
      </c>
      <c r="H43" s="50">
        <f>VLOOKUP(C43,[3]VBA结果1!$E:$AA,10,0)</f>
        <v>0.1033</v>
      </c>
      <c r="I43" s="50">
        <f>VLOOKUP(C43,[3]VBA结果1!$E:$AA,12,0)</f>
        <v>0.38600000000000001</v>
      </c>
      <c r="J43" s="50">
        <f>VLOOKUP(C43,[3]VBA结果1!$E:$AA,11,0)</f>
        <v>0.52929999999999999</v>
      </c>
      <c r="K43" s="50">
        <f>VLOOKUP(C43,[3]VBA结果1!$E:$AA,23,0)</f>
        <v>-0.19950000000000001</v>
      </c>
      <c r="L43" s="15" t="s">
        <v>124</v>
      </c>
      <c r="M43" s="45" t="s">
        <v>147</v>
      </c>
    </row>
    <row r="44" spans="1:13" ht="15" customHeight="1" x14ac:dyDescent="0.35">
      <c r="A44" s="1" t="s">
        <v>246</v>
      </c>
      <c r="B44" s="11" t="s">
        <v>52</v>
      </c>
      <c r="C44" s="11" t="s">
        <v>53</v>
      </c>
      <c r="D44" s="11" t="s">
        <v>97</v>
      </c>
      <c r="E44" s="17">
        <f>VLOOKUP(A44,[3]VBA结果1!$A:$G,3,0)</f>
        <v>145</v>
      </c>
      <c r="F44" s="50">
        <f>VLOOKUP(C44,[3]VBA结果1!$E:$AA,8,0)</f>
        <v>-1.11E-2</v>
      </c>
      <c r="G44" s="50">
        <f>VLOOKUP(C44,[3]VBA结果1!$E:$AA,9,0)</f>
        <v>-4.1799999999999997E-2</v>
      </c>
      <c r="H44" s="50">
        <f>VLOOKUP(C44,[3]VBA结果1!$E:$AA,10,0)</f>
        <v>2.7799999999999998E-2</v>
      </c>
      <c r="I44" s="50" t="s">
        <v>19</v>
      </c>
      <c r="J44" s="50" t="s">
        <v>19</v>
      </c>
      <c r="K44" s="50">
        <f>VLOOKUP(C44,[3]VBA结果1!$E:$AA,23,0)</f>
        <v>-0.17860000000000001</v>
      </c>
      <c r="L44" s="55" t="s">
        <v>125</v>
      </c>
      <c r="M44" s="44" t="s">
        <v>147</v>
      </c>
    </row>
    <row r="45" spans="1:13" ht="15" customHeight="1" x14ac:dyDescent="0.35">
      <c r="B45" s="69" t="s">
        <v>167</v>
      </c>
      <c r="C45" s="3"/>
      <c r="D45" s="3"/>
      <c r="E45" s="3"/>
      <c r="F45" s="51">
        <f t="shared" ref="F45:K45" si="1">AVERAGE(F24:F44)</f>
        <v>1.5733333333333332E-2</v>
      </c>
      <c r="G45" s="51">
        <f t="shared" si="1"/>
        <v>5.1238095238095253E-3</v>
      </c>
      <c r="H45" s="51">
        <f t="shared" si="1"/>
        <v>0.43337619047619047</v>
      </c>
      <c r="I45" s="51">
        <f t="shared" si="1"/>
        <v>0.47351500000000002</v>
      </c>
      <c r="J45" s="51">
        <f t="shared" si="1"/>
        <v>1.1610550000000002</v>
      </c>
      <c r="K45" s="51">
        <f t="shared" si="1"/>
        <v>-0.13602380952380949</v>
      </c>
      <c r="L45" s="16"/>
    </row>
    <row r="46" spans="1:13" ht="15" customHeight="1" x14ac:dyDescent="0.35">
      <c r="B46" s="6" t="s">
        <v>169</v>
      </c>
      <c r="C46" s="10" t="s">
        <v>180</v>
      </c>
      <c r="D46" s="10"/>
      <c r="E46" s="10"/>
      <c r="F46" s="52">
        <f>VLOOKUP(C46,[3]VBA结果1!$E:$AA,8,0)</f>
        <v>1.34E-2</v>
      </c>
      <c r="G46" s="52">
        <f>VLOOKUP(C46,[3]VBA结果1!$E:$AA,9,0)</f>
        <v>-1.1000000000000001E-3</v>
      </c>
      <c r="H46" s="52">
        <f>VLOOKUP(C46,[3]VBA结果1!$E:$AA,10,0)</f>
        <v>0.13750000000000001</v>
      </c>
      <c r="I46" s="52">
        <f>VLOOKUP(C46,[3]VBA结果1!$E:$AA,12,0)</f>
        <v>0.1477</v>
      </c>
      <c r="J46" s="52">
        <f>VLOOKUP(C46,[3]VBA结果1!$E:$AA,11,0)</f>
        <v>0.30549999999999999</v>
      </c>
      <c r="K46" s="52">
        <f>VLOOKUP(C46,[3]VBA结果1!$E:$AA,23,0)</f>
        <v>-5.4199999999999998E-2</v>
      </c>
      <c r="L46" s="58"/>
      <c r="M46" s="10"/>
    </row>
    <row r="47" spans="1:13" ht="15" customHeight="1" x14ac:dyDescent="0.25">
      <c r="B47" s="167" t="s">
        <v>147</v>
      </c>
      <c r="C47" s="167" t="s">
        <v>117</v>
      </c>
      <c r="D47" s="167"/>
      <c r="E47" s="167"/>
      <c r="F47" s="46"/>
      <c r="G47" s="46"/>
      <c r="H47" s="46"/>
      <c r="I47" s="46"/>
      <c r="J47" s="46"/>
      <c r="K47" s="46"/>
      <c r="L47" s="67"/>
    </row>
    <row r="48" spans="1:13" ht="15" customHeight="1" x14ac:dyDescent="0.25">
      <c r="B48" s="161"/>
      <c r="C48" s="161"/>
      <c r="D48" s="161"/>
      <c r="E48" s="161"/>
      <c r="F48" s="39"/>
      <c r="G48" s="39"/>
      <c r="H48" s="39"/>
      <c r="I48" s="39"/>
      <c r="J48" s="39"/>
      <c r="K48" s="39"/>
      <c r="L48" s="67"/>
      <c r="M48" s="8"/>
    </row>
    <row r="49" spans="1:13" ht="15" customHeight="1" x14ac:dyDescent="0.35">
      <c r="A49" s="1" t="s">
        <v>247</v>
      </c>
      <c r="B49" s="12" t="s">
        <v>156</v>
      </c>
      <c r="C49" s="12" t="s">
        <v>56</v>
      </c>
      <c r="D49" s="12" t="s">
        <v>57</v>
      </c>
      <c r="E49" s="64">
        <f>VLOOKUP(A49,[3]VBA结果1!$A:$G,3,0)</f>
        <v>199</v>
      </c>
      <c r="F49" s="47">
        <f>VLOOKUP(C49,[3]VBA结果1!$E:$AA,8,0)</f>
        <v>5.7999999999999996E-3</v>
      </c>
      <c r="G49" s="47">
        <f>VLOOKUP(C49,[3]VBA结果1!$E:$AA,9,0)</f>
        <v>2E-3</v>
      </c>
      <c r="H49" s="47">
        <f>VLOOKUP(C49,[3]VBA结果1!$E:$AA,10,0)</f>
        <v>0.40970000000000001</v>
      </c>
      <c r="I49" s="47">
        <f>VLOOKUP(C49,[3]VBA结果1!$E:$AA,12,0)</f>
        <v>0.224</v>
      </c>
      <c r="J49" s="47">
        <f>VLOOKUP(C49,[3]VBA结果1!$E:$AA,11,0)</f>
        <v>0.72540000000000004</v>
      </c>
      <c r="K49" s="47">
        <f>VLOOKUP(C49,[3]VBA结果1!$E:$AA,23,0)</f>
        <v>-2.98E-2</v>
      </c>
      <c r="L49" s="54" t="s">
        <v>125</v>
      </c>
      <c r="M49" s="45" t="s">
        <v>119</v>
      </c>
    </row>
    <row r="50" spans="1:13" ht="15" customHeight="1" x14ac:dyDescent="0.35">
      <c r="A50" s="1" t="s">
        <v>225</v>
      </c>
      <c r="B50" s="11" t="s">
        <v>152</v>
      </c>
      <c r="C50" s="11" t="s">
        <v>58</v>
      </c>
      <c r="D50" s="11" t="s">
        <v>59</v>
      </c>
      <c r="E50" s="65">
        <f>VLOOKUP(A50,[3]VBA结果1!$A:$G,3,0)</f>
        <v>717</v>
      </c>
      <c r="F50" s="48">
        <f>VLOOKUP(C50,[3]VBA结果1!$E:$AA,8,0)</f>
        <v>1.4200000000000001E-2</v>
      </c>
      <c r="G50" s="48">
        <f>VLOOKUP(C50,[3]VBA结果1!$E:$AA,9,0)</f>
        <v>5.9999999999999995E-4</v>
      </c>
      <c r="H50" s="48">
        <f>VLOOKUP(C50,[3]VBA结果1!$E:$AA,10,0)</f>
        <v>0.21310000000000001</v>
      </c>
      <c r="I50" s="48">
        <f>VLOOKUP(C50,[3]VBA结果1!$E:$AA,12,0)</f>
        <v>0.30969999999999998</v>
      </c>
      <c r="J50" s="48">
        <f>VLOOKUP(C50,[3]VBA结果1!$E:$AA,11,0)</f>
        <v>0.58879999999999999</v>
      </c>
      <c r="K50" s="48">
        <f>VLOOKUP(C50,[3]VBA结果1!$E:$AA,23,0)</f>
        <v>-2.86E-2</v>
      </c>
      <c r="L50" s="15" t="s">
        <v>123</v>
      </c>
      <c r="M50" s="45" t="s">
        <v>119</v>
      </c>
    </row>
    <row r="51" spans="1:13" ht="15" customHeight="1" x14ac:dyDescent="0.35">
      <c r="A51" s="1" t="s">
        <v>248</v>
      </c>
      <c r="B51" s="11" t="s">
        <v>158</v>
      </c>
      <c r="C51" s="11" t="s">
        <v>64</v>
      </c>
      <c r="D51" s="11" t="s">
        <v>65</v>
      </c>
      <c r="E51" s="65">
        <f>VLOOKUP(A51,[3]VBA结果1!$A:$G,3,0)</f>
        <v>123</v>
      </c>
      <c r="F51" s="48">
        <f>VLOOKUP(C51,[3]VBA结果1!$E:$AA,8,0)</f>
        <v>4.4000000000000003E-3</v>
      </c>
      <c r="G51" s="48">
        <f>VLOOKUP(C51,[3]VBA结果1!$E:$AA,9,0)</f>
        <v>8.0000000000000002E-3</v>
      </c>
      <c r="H51" s="48">
        <f>VLOOKUP(C51,[3]VBA结果1!$E:$AA,10,0)</f>
        <v>0.19270000000000001</v>
      </c>
      <c r="I51" s="48">
        <f>VLOOKUP(C51,[3]VBA结果1!$E:$AA,12,0)</f>
        <v>0.17299999999999999</v>
      </c>
      <c r="J51" s="48">
        <f>VLOOKUP(C51,[3]VBA结果1!$E:$AA,11,0)</f>
        <v>0.39900000000000002</v>
      </c>
      <c r="K51" s="48">
        <f>VLOOKUP(C51,[3]VBA结果1!$E:$AA,23,0)</f>
        <v>-3.8999999999999998E-3</v>
      </c>
      <c r="L51" s="15" t="s">
        <v>123</v>
      </c>
      <c r="M51" s="45" t="s">
        <v>144</v>
      </c>
    </row>
    <row r="52" spans="1:13" ht="15" customHeight="1" x14ac:dyDescent="0.35">
      <c r="A52" s="1" t="s">
        <v>249</v>
      </c>
      <c r="B52" s="11" t="s">
        <v>154</v>
      </c>
      <c r="C52" s="11" t="s">
        <v>66</v>
      </c>
      <c r="D52" s="11" t="s">
        <v>61</v>
      </c>
      <c r="E52" s="65">
        <f>VLOOKUP(A52,[3]VBA结果1!$A:$G,3,0)</f>
        <v>424</v>
      </c>
      <c r="F52" s="48">
        <f>VLOOKUP(C52,[3]VBA结果1!$E:$AA,8,0)</f>
        <v>-5.0000000000000001E-4</v>
      </c>
      <c r="G52" s="48">
        <f>VLOOKUP(C52,[3]VBA结果1!$E:$AA,9,0)</f>
        <v>2.2700000000000001E-2</v>
      </c>
      <c r="H52" s="48">
        <f>VLOOKUP(C52,[3]VBA结果1!$E:$AA,10,0)</f>
        <v>0.1842</v>
      </c>
      <c r="I52" s="48">
        <f>VLOOKUP(C52,[3]VBA结果1!$E:$AA,12,0)</f>
        <v>0.24010000000000001</v>
      </c>
      <c r="J52" s="48">
        <f>VLOOKUP(C52,[3]VBA结果1!$E:$AA,11,0)</f>
        <v>0.46850000000000003</v>
      </c>
      <c r="K52" s="48">
        <f>VLOOKUP(C52,[3]VBA结果1!$E:$AA,23,0)</f>
        <v>-3.1199999999999999E-2</v>
      </c>
      <c r="L52" s="15" t="s">
        <v>124</v>
      </c>
      <c r="M52" s="45" t="s">
        <v>119</v>
      </c>
    </row>
    <row r="53" spans="1:13" ht="15" customHeight="1" x14ac:dyDescent="0.35">
      <c r="A53" s="1" t="s">
        <v>225</v>
      </c>
      <c r="B53" s="11" t="s">
        <v>152</v>
      </c>
      <c r="C53" s="11" t="s">
        <v>60</v>
      </c>
      <c r="D53" s="11" t="s">
        <v>61</v>
      </c>
      <c r="E53" s="65">
        <f>VLOOKUP(A53,[3]VBA结果1!$A:$G,3,0)</f>
        <v>717</v>
      </c>
      <c r="F53" s="48">
        <f>VLOOKUP(C53,[3]VBA结果1!$E:$AA,8,0)</f>
        <v>3.0000000000000001E-3</v>
      </c>
      <c r="G53" s="48">
        <f>VLOOKUP(C53,[3]VBA结果1!$E:$AA,9,0)</f>
        <v>1.9E-3</v>
      </c>
      <c r="H53" s="48">
        <f>VLOOKUP(C53,[3]VBA结果1!$E:$AA,10,0)</f>
        <v>0.183</v>
      </c>
      <c r="I53" s="48">
        <f>VLOOKUP(C53,[3]VBA结果1!$E:$AA,12,0)</f>
        <v>0.27689999999999998</v>
      </c>
      <c r="J53" s="48">
        <f>VLOOKUP(C53,[3]VBA结果1!$E:$AA,11,0)</f>
        <v>0.51049999999999995</v>
      </c>
      <c r="K53" s="48">
        <f>VLOOKUP(C53,[3]VBA结果1!$E:$AA,23,0)</f>
        <v>-1.54E-2</v>
      </c>
      <c r="L53" s="15" t="s">
        <v>124</v>
      </c>
      <c r="M53" s="45" t="s">
        <v>119</v>
      </c>
    </row>
    <row r="54" spans="1:13" ht="15" customHeight="1" x14ac:dyDescent="0.35">
      <c r="A54" s="1" t="s">
        <v>255</v>
      </c>
      <c r="B54" s="11" t="s">
        <v>252</v>
      </c>
      <c r="C54" s="11" t="s">
        <v>253</v>
      </c>
      <c r="D54" s="11" t="s">
        <v>61</v>
      </c>
      <c r="E54" s="65">
        <f>VLOOKUP(A54,[3]VBA结果1!$A:$G,3,0)</f>
        <v>70</v>
      </c>
      <c r="F54" s="48">
        <f>VLOOKUP(C54,[3]VBA结果1!$E:$AA,8,0)</f>
        <v>3.3999999999999998E-3</v>
      </c>
      <c r="G54" s="48">
        <f>VLOOKUP(C54,[3]VBA结果1!$E:$AA,9,0)</f>
        <v>3.1600000000000003E-2</v>
      </c>
      <c r="H54" s="48">
        <f>VLOOKUP(C54,[3]VBA结果1!$E:$AA,10,0)</f>
        <v>0.1595</v>
      </c>
      <c r="I54" s="48" t="s">
        <v>19</v>
      </c>
      <c r="J54" s="48" t="s">
        <v>19</v>
      </c>
      <c r="K54" s="48">
        <f>VLOOKUP(C54,[3]VBA结果1!$E:$AA,23,0)</f>
        <v>-4.0000000000000001E-3</v>
      </c>
      <c r="L54" s="57" t="s">
        <v>186</v>
      </c>
      <c r="M54" s="45"/>
    </row>
    <row r="55" spans="1:13" ht="15" customHeight="1" x14ac:dyDescent="0.35">
      <c r="A55" s="1" t="s">
        <v>250</v>
      </c>
      <c r="B55" s="11" t="s">
        <v>160</v>
      </c>
      <c r="C55" s="11" t="s">
        <v>62</v>
      </c>
      <c r="D55" s="11" t="s">
        <v>63</v>
      </c>
      <c r="E55" s="65">
        <f>VLOOKUP(A55,[3]VBA结果1!$A:$G,3,0)</f>
        <v>231</v>
      </c>
      <c r="F55" s="48">
        <f>VLOOKUP(C55,[3]VBA结果1!$E:$AA,8,0)</f>
        <v>-1.4E-3</v>
      </c>
      <c r="G55" s="48">
        <f>VLOOKUP(C55,[3]VBA结果1!$E:$AA,9,0)</f>
        <v>-1.1900000000000001E-2</v>
      </c>
      <c r="H55" s="48">
        <f>VLOOKUP(C55,[3]VBA结果1!$E:$AA,10,0)</f>
        <v>0.1449</v>
      </c>
      <c r="I55" s="48">
        <f>VLOOKUP(C55,[3]VBA结果1!$E:$AA,12,0)</f>
        <v>0.1421</v>
      </c>
      <c r="J55" s="48">
        <f>VLOOKUP(C55,[3]VBA结果1!$E:$AA,11,0)</f>
        <v>0.30759999999999998</v>
      </c>
      <c r="K55" s="48">
        <f>VLOOKUP(C55,[3]VBA结果1!$E:$AA,23,0)</f>
        <v>-3.8899999999999997E-2</v>
      </c>
      <c r="L55" s="15" t="s">
        <v>123</v>
      </c>
      <c r="M55" s="45" t="s">
        <v>145</v>
      </c>
    </row>
    <row r="56" spans="1:13" ht="15" customHeight="1" x14ac:dyDescent="0.35">
      <c r="A56" s="1" t="s">
        <v>251</v>
      </c>
      <c r="B56" s="11" t="s">
        <v>162</v>
      </c>
      <c r="C56" s="11" t="s">
        <v>67</v>
      </c>
      <c r="D56" s="11" t="s">
        <v>98</v>
      </c>
      <c r="E56" s="65">
        <f>VLOOKUP(A56,[3]VBA结果1!$A:$G,3,0)</f>
        <v>96</v>
      </c>
      <c r="F56" s="48">
        <f>VLOOKUP(C56,[3]VBA结果1!$E:$AA,8,0)</f>
        <v>-1E-3</v>
      </c>
      <c r="G56" s="48">
        <f>VLOOKUP(C56,[3]VBA结果1!$E:$AA,9,0)</f>
        <v>-1.9199999999999998E-2</v>
      </c>
      <c r="H56" s="48">
        <f>VLOOKUP(C56,[3]VBA结果1!$E:$AA,10,0)</f>
        <v>0.1192</v>
      </c>
      <c r="I56" s="48">
        <f>VLOOKUP(C56,[3]VBA结果1!$E:$AA,12,0)</f>
        <v>0.1331</v>
      </c>
      <c r="J56" s="48">
        <f>VLOOKUP(C56,[3]VBA结果1!$E:$AA,11,0)</f>
        <v>0.2681</v>
      </c>
      <c r="K56" s="48">
        <f>VLOOKUP(C56,[3]VBA结果1!$E:$AA,23,0)</f>
        <v>-3.2199999999999999E-2</v>
      </c>
      <c r="L56" s="55" t="s">
        <v>124</v>
      </c>
      <c r="M56" s="45" t="s">
        <v>146</v>
      </c>
    </row>
    <row r="57" spans="1:13" ht="15" customHeight="1" x14ac:dyDescent="0.35">
      <c r="B57" s="69" t="s">
        <v>167</v>
      </c>
      <c r="C57" s="12"/>
      <c r="D57" s="12"/>
      <c r="E57" s="12"/>
      <c r="F57" s="47">
        <f t="shared" ref="F57:K57" si="2">AVERAGE(F49:F56)</f>
        <v>3.4875000000000001E-3</v>
      </c>
      <c r="G57" s="47">
        <f t="shared" si="2"/>
        <v>4.4624999999999995E-3</v>
      </c>
      <c r="H57" s="47">
        <f t="shared" si="2"/>
        <v>0.20078750000000001</v>
      </c>
      <c r="I57" s="47">
        <f t="shared" si="2"/>
        <v>0.21412857142857139</v>
      </c>
      <c r="J57" s="47">
        <f t="shared" si="2"/>
        <v>0.46684285714285717</v>
      </c>
      <c r="K57" s="47">
        <f t="shared" si="2"/>
        <v>-2.3E-2</v>
      </c>
      <c r="L57" s="15"/>
      <c r="M57" s="43"/>
    </row>
    <row r="58" spans="1:13" ht="15" customHeight="1" x14ac:dyDescent="0.35">
      <c r="B58" s="6" t="s">
        <v>171</v>
      </c>
      <c r="C58" s="10" t="s">
        <v>181</v>
      </c>
      <c r="D58" s="10"/>
      <c r="E58" s="10"/>
      <c r="F58" s="52">
        <f>VLOOKUP(C58,[3]VBA结果1!$E:$AA,8,0)</f>
        <v>3.0999999999999999E-3</v>
      </c>
      <c r="G58" s="52">
        <f>VLOOKUP(C58,[3]VBA结果1!$E:$AA,9,0)</f>
        <v>5.7999999999999996E-3</v>
      </c>
      <c r="H58" s="52">
        <f>VLOOKUP(C58,[3]VBA结果1!$E:$AA,10,0)</f>
        <v>9.1899999999999996E-2</v>
      </c>
      <c r="I58" s="52">
        <f>VLOOKUP(C58,[3]VBA结果1!$E:$AA,12,0)</f>
        <v>4.41E-2</v>
      </c>
      <c r="J58" s="52">
        <f>VLOOKUP(C58,[3]VBA结果1!$E:$AA,11,0)</f>
        <v>0.14000000000000001</v>
      </c>
      <c r="K58" s="52">
        <f>VLOOKUP(C58,[3]VBA结果1!$E:$AA,23,0)</f>
        <v>-5.8999999999999999E-3</v>
      </c>
      <c r="L58" s="58"/>
      <c r="M58" s="10"/>
    </row>
    <row r="59" spans="1:13" ht="15" customHeight="1" x14ac:dyDescent="0.25">
      <c r="B59" s="167" t="s">
        <v>147</v>
      </c>
      <c r="C59" s="167" t="s">
        <v>121</v>
      </c>
      <c r="D59" s="167"/>
      <c r="E59" s="167"/>
      <c r="F59" s="167"/>
      <c r="G59" s="167"/>
      <c r="H59" s="63"/>
      <c r="I59" s="63"/>
      <c r="J59" s="63"/>
      <c r="K59" s="63"/>
      <c r="L59" s="70"/>
      <c r="M59" s="168"/>
    </row>
    <row r="60" spans="1:13" ht="15" customHeight="1" x14ac:dyDescent="0.25">
      <c r="B60" s="161"/>
      <c r="C60" s="161"/>
      <c r="D60" s="161"/>
      <c r="E60" s="161"/>
      <c r="F60" s="161"/>
      <c r="G60" s="161"/>
      <c r="H60" s="40"/>
      <c r="I60" s="40"/>
      <c r="J60" s="40"/>
      <c r="K60" s="40"/>
      <c r="L60" s="68"/>
      <c r="M60" s="169"/>
    </row>
    <row r="61" spans="1:13" ht="15" customHeight="1" x14ac:dyDescent="0.35">
      <c r="A61" s="12" t="s">
        <v>308</v>
      </c>
      <c r="B61" s="12" t="s">
        <v>305</v>
      </c>
      <c r="C61" s="12" t="s">
        <v>306</v>
      </c>
      <c r="D61" s="12" t="s">
        <v>206</v>
      </c>
      <c r="E61" s="18">
        <f>VLOOKUP(A61,[3]VBA结果1!$A:$G,3,0)</f>
        <v>15</v>
      </c>
      <c r="F61" s="51">
        <f>VLOOKUP(C61,[3]VBA结果1!$E:$AA,8,0)</f>
        <v>1.55E-2</v>
      </c>
      <c r="G61" s="51">
        <f>VLOOKUP(C61,[3]VBA结果1!$E:$AA,9,0)</f>
        <v>3.5700000000000003E-2</v>
      </c>
      <c r="H61" s="51">
        <f>VLOOKUP(C61,[3]VBA结果1!$E:$AA,10,0)</f>
        <v>0.82709999999999995</v>
      </c>
      <c r="I61" s="51">
        <f>VLOOKUP(C61,[3]VBA结果1!$E:$AA,12,0)</f>
        <v>0.26750000000000002</v>
      </c>
      <c r="J61" s="51">
        <f>VLOOKUP(C61,[3]VBA结果1!$E:$AA,11,0)</f>
        <v>1.3158000000000001</v>
      </c>
      <c r="K61" s="51">
        <f>VLOOKUP(C61,[3]VBA结果1!$E:$AA,23,0)</f>
        <v>-3.7100000000000001E-2</v>
      </c>
      <c r="L61" s="15" t="s">
        <v>182</v>
      </c>
      <c r="M61" s="45" t="s">
        <v>183</v>
      </c>
    </row>
    <row r="62" spans="1:13" ht="15" customHeight="1" x14ac:dyDescent="0.35">
      <c r="A62" s="11" t="s">
        <v>309</v>
      </c>
      <c r="B62" s="11" t="s">
        <v>152</v>
      </c>
      <c r="C62" s="11" t="s">
        <v>77</v>
      </c>
      <c r="D62" s="11" t="s">
        <v>111</v>
      </c>
      <c r="E62" s="17">
        <f>VLOOKUP(A62,[3]VBA结果1!$A:$G,3,0)</f>
        <v>717</v>
      </c>
      <c r="F62" s="53">
        <f>VLOOKUP(C62,[3]VBA结果1!$E:$AA,8,0)</f>
        <v>4.6800000000000001E-2</v>
      </c>
      <c r="G62" s="53">
        <f>VLOOKUP(C62,[3]VBA结果1!$E:$AA,9,0)</f>
        <v>4.4000000000000003E-3</v>
      </c>
      <c r="H62" s="53">
        <f>VLOOKUP(C62,[3]VBA结果1!$E:$AA,10,0)</f>
        <v>0.46529999999999999</v>
      </c>
      <c r="I62" s="53" t="s">
        <v>19</v>
      </c>
      <c r="J62" s="53" t="s">
        <v>19</v>
      </c>
      <c r="K62" s="53">
        <f>VLOOKUP(C62,[3]VBA结果1!$E:$AA,23,0)</f>
        <v>-0.1186</v>
      </c>
      <c r="L62" s="15" t="s">
        <v>182</v>
      </c>
      <c r="M62" s="45" t="s">
        <v>183</v>
      </c>
    </row>
    <row r="63" spans="1:13" ht="15" customHeight="1" x14ac:dyDescent="0.35">
      <c r="A63" s="11" t="s">
        <v>310</v>
      </c>
      <c r="B63" s="11" t="s">
        <v>70</v>
      </c>
      <c r="C63" s="11" t="s">
        <v>71</v>
      </c>
      <c r="D63" s="11" t="s">
        <v>207</v>
      </c>
      <c r="E63" s="17">
        <f>VLOOKUP(A63,[3]VBA结果1!$A:$G,3,0)</f>
        <v>5</v>
      </c>
      <c r="F63" s="53">
        <f>VLOOKUP(C63,[3]VBA结果1!$E:$AA,8,0)</f>
        <v>2.3599999999999999E-2</v>
      </c>
      <c r="G63" s="53">
        <f>VLOOKUP(C63,[3]VBA结果1!$E:$AA,9,0)</f>
        <v>-2.4500000000000001E-2</v>
      </c>
      <c r="H63" s="53">
        <f>VLOOKUP(C63,[3]VBA结果1!$E:$AA,10,0)</f>
        <v>0.4909</v>
      </c>
      <c r="I63" s="53">
        <f>VLOOKUP(C63,[3]VBA结果1!$E:$AA,12,0)</f>
        <v>0.65910000000000002</v>
      </c>
      <c r="J63" s="53">
        <f>VLOOKUP(C63,[3]VBA结果1!$E:$AA,11,0)</f>
        <v>1.4735</v>
      </c>
      <c r="K63" s="53">
        <f>VLOOKUP(C63,[3]VBA结果1!$E:$AA,23,0)</f>
        <v>-8.0399999999999999E-2</v>
      </c>
      <c r="L63" s="15" t="s">
        <v>186</v>
      </c>
      <c r="M63" s="45" t="s">
        <v>183</v>
      </c>
    </row>
    <row r="64" spans="1:13" ht="15" customHeight="1" x14ac:dyDescent="0.35">
      <c r="A64" s="11" t="s">
        <v>311</v>
      </c>
      <c r="B64" s="11" t="s">
        <v>74</v>
      </c>
      <c r="C64" s="11" t="s">
        <v>75</v>
      </c>
      <c r="D64" s="11" t="s">
        <v>208</v>
      </c>
      <c r="E64" s="17">
        <f>VLOOKUP(A64,[3]VBA结果1!$A:$G,3,0)</f>
        <v>11</v>
      </c>
      <c r="F64" s="53">
        <f>VLOOKUP(C64,[3]VBA结果1!$E:$AA,8,0)</f>
        <v>2.2499999999999999E-2</v>
      </c>
      <c r="G64" s="53">
        <f>VLOOKUP(C64,[3]VBA结果1!$E:$AA,9,0)</f>
        <v>4.48E-2</v>
      </c>
      <c r="H64" s="53">
        <f>VLOOKUP(C64,[3]VBA结果1!$E:$AA,10,0)</f>
        <v>0.96350000000000002</v>
      </c>
      <c r="I64" s="53">
        <f>VLOOKUP(C64,[3]VBA结果1!$E:$AA,12,0)</f>
        <v>0.4143</v>
      </c>
      <c r="J64" s="53">
        <f>VLOOKUP(C64,[3]VBA结果1!$E:$AA,11,0)</f>
        <v>1.7770999999999999</v>
      </c>
      <c r="K64" s="53">
        <f>VLOOKUP(C64,[3]VBA结果1!$E:$AA,23,0)</f>
        <v>-9.6100000000000005E-2</v>
      </c>
      <c r="L64" s="15" t="s">
        <v>182</v>
      </c>
      <c r="M64" s="45" t="s">
        <v>183</v>
      </c>
    </row>
    <row r="65" spans="1:15" ht="15" customHeight="1" x14ac:dyDescent="0.35">
      <c r="A65" s="11" t="s">
        <v>312</v>
      </c>
      <c r="B65" s="11" t="s">
        <v>72</v>
      </c>
      <c r="C65" s="11" t="s">
        <v>73</v>
      </c>
      <c r="D65" s="11" t="s">
        <v>207</v>
      </c>
      <c r="E65" s="17">
        <f>VLOOKUP(A65,[3]VBA结果1!$A:$G,3,0)</f>
        <v>20</v>
      </c>
      <c r="F65" s="53">
        <f>VLOOKUP(C65,[3]VBA结果1!$E:$AA,8,0)</f>
        <v>3.5000000000000001E-3</v>
      </c>
      <c r="G65" s="53">
        <f>VLOOKUP(C65,[3]VBA结果1!$E:$AA,9,0)</f>
        <v>1.18E-2</v>
      </c>
      <c r="H65" s="53">
        <f>VLOOKUP(C65,[3]VBA结果1!$E:$AA,10,0)</f>
        <v>0.44619999999999999</v>
      </c>
      <c r="I65" s="53">
        <f>VLOOKUP(C65,[3]VBA结果1!$E:$AA,12,0)</f>
        <v>7.9899999999999999E-2</v>
      </c>
      <c r="J65" s="53">
        <f>VLOOKUP(C65,[3]VBA结果1!$E:$AA,11,0)</f>
        <v>0.56169999999999998</v>
      </c>
      <c r="K65" s="53">
        <f>VLOOKUP(C65,[3]VBA结果1!$E:$AA,23,0)</f>
        <v>-2.1399999999999999E-2</v>
      </c>
      <c r="L65" s="15" t="s">
        <v>182</v>
      </c>
      <c r="M65" s="45" t="s">
        <v>188</v>
      </c>
    </row>
    <row r="66" spans="1:15" ht="15" customHeight="1" x14ac:dyDescent="0.35">
      <c r="A66" s="11" t="s">
        <v>313</v>
      </c>
      <c r="B66" s="11" t="s">
        <v>78</v>
      </c>
      <c r="C66" s="11" t="s">
        <v>307</v>
      </c>
      <c r="D66" s="11" t="s">
        <v>209</v>
      </c>
      <c r="E66" s="17">
        <f>VLOOKUP(A66,[3]VBA结果1!$A:$G,3,0)</f>
        <v>25</v>
      </c>
      <c r="F66" s="53">
        <f>VLOOKUP(C66,[3]VBA结果1!$E:$AA,8,0)</f>
        <v>5.5999999999999999E-3</v>
      </c>
      <c r="G66" s="53">
        <f>VLOOKUP(C66,[3]VBA结果1!$E:$AA,9,0)</f>
        <v>2.35E-2</v>
      </c>
      <c r="H66" s="53">
        <f>VLOOKUP(C66,[3]VBA结果1!$E:$AA,10,0)</f>
        <v>0.40400000000000003</v>
      </c>
      <c r="I66" s="53" t="s">
        <v>19</v>
      </c>
      <c r="J66" s="53" t="s">
        <v>19</v>
      </c>
      <c r="K66" s="53">
        <f>VLOOKUP(C66,[3]VBA结果1!$E:$AA,23,0)</f>
        <v>-4.7500000000000001E-2</v>
      </c>
      <c r="L66" s="15" t="s">
        <v>182</v>
      </c>
      <c r="M66" s="45" t="s">
        <v>183</v>
      </c>
    </row>
    <row r="67" spans="1:15" ht="15" customHeight="1" x14ac:dyDescent="0.35">
      <c r="A67" s="11" t="s">
        <v>314</v>
      </c>
      <c r="B67" s="11" t="s">
        <v>80</v>
      </c>
      <c r="C67" s="11" t="s">
        <v>81</v>
      </c>
      <c r="D67" s="11" t="s">
        <v>210</v>
      </c>
      <c r="E67" s="17">
        <f>VLOOKUP(A67,[3]VBA结果1!$A:$G,3,0)</f>
        <v>15</v>
      </c>
      <c r="F67" s="53">
        <f>VLOOKUP(C67,[3]VBA结果1!$E:$AA,8,0)</f>
        <v>-9.5999999999999992E-3</v>
      </c>
      <c r="G67" s="53">
        <f>VLOOKUP(C67,[3]VBA结果1!$E:$AA,9,0)</f>
        <v>1.5E-3</v>
      </c>
      <c r="H67" s="53">
        <f>VLOOKUP(C67,[3]VBA结果1!$E:$AA,10,0)</f>
        <v>0.26700000000000002</v>
      </c>
      <c r="I67" s="53">
        <f>VLOOKUP(C67,[3]VBA结果1!$E:$AA,12,0)</f>
        <v>0.2054</v>
      </c>
      <c r="J67" s="53">
        <f>VLOOKUP(C67,[3]VBA结果1!$E:$AA,11,0)</f>
        <v>0.52729999999999999</v>
      </c>
      <c r="K67" s="53">
        <f>VLOOKUP(C67,[3]VBA结果1!$E:$AA,23,0)</f>
        <v>-1.67E-2</v>
      </c>
      <c r="L67" s="16" t="s">
        <v>186</v>
      </c>
      <c r="M67" s="45" t="s">
        <v>191</v>
      </c>
    </row>
    <row r="68" spans="1:15" ht="15" customHeight="1" x14ac:dyDescent="0.35">
      <c r="A68" s="11" t="s">
        <v>315</v>
      </c>
      <c r="B68" s="11" t="s">
        <v>82</v>
      </c>
      <c r="C68" s="11" t="s">
        <v>83</v>
      </c>
      <c r="D68" s="11" t="s">
        <v>211</v>
      </c>
      <c r="E68" s="17">
        <f>VLOOKUP(A68,[3]VBA结果1!$A:$G,3,0)</f>
        <v>14</v>
      </c>
      <c r="F68" s="53">
        <f>VLOOKUP(C68,[3]VBA结果1!$E:$AA,8,0)</f>
        <v>-1.8599999999999998E-2</v>
      </c>
      <c r="G68" s="53">
        <f>VLOOKUP(C68,[3]VBA结果1!$E:$AA,9,0)</f>
        <v>-5.1299999999999998E-2</v>
      </c>
      <c r="H68" s="53">
        <f>VLOOKUP(C68,[3]VBA结果1!$E:$AA,10,0)</f>
        <v>0.21329999999999999</v>
      </c>
      <c r="I68" s="53">
        <f>VLOOKUP(C68,[3]VBA结果1!$E:$AA,12,0)</f>
        <v>0.50119999999999998</v>
      </c>
      <c r="J68" s="53">
        <f>VLOOKUP(C68,[3]VBA结果1!$E:$AA,11,0)</f>
        <v>0.82150000000000001</v>
      </c>
      <c r="K68" s="53">
        <f>VLOOKUP(C68,[3]VBA结果1!$E:$AA,23,0)</f>
        <v>-5.2999999999999999E-2</v>
      </c>
      <c r="L68" s="15" t="s">
        <v>182</v>
      </c>
      <c r="M68" s="45" t="s">
        <v>183</v>
      </c>
    </row>
    <row r="69" spans="1:15" ht="15" customHeight="1" x14ac:dyDescent="0.35">
      <c r="A69" s="11" t="s">
        <v>316</v>
      </c>
      <c r="B69" s="11" t="s">
        <v>84</v>
      </c>
      <c r="C69" s="11" t="s">
        <v>85</v>
      </c>
      <c r="D69" s="11" t="s">
        <v>212</v>
      </c>
      <c r="E69" s="17">
        <f>VLOOKUP(A69,[3]VBA结果1!$A:$G,3,0)</f>
        <v>34</v>
      </c>
      <c r="F69" s="53">
        <f>VLOOKUP(C69,[3]VBA结果1!$E:$AA,8,0)</f>
        <v>-2.9999999999999997E-4</v>
      </c>
      <c r="G69" s="53">
        <f>VLOOKUP(C69,[3]VBA结果1!$E:$AA,9,0)</f>
        <v>-8.6999999999999994E-3</v>
      </c>
      <c r="H69" s="53">
        <f>VLOOKUP(C69,[3]VBA结果1!$E:$AA,10,0)</f>
        <v>0.20119999999999999</v>
      </c>
      <c r="I69" s="53">
        <f>VLOOKUP(C69,[3]VBA结果1!$E:$AA,12,0)</f>
        <v>4.3900000000000002E-2</v>
      </c>
      <c r="J69" s="53">
        <f>VLOOKUP(C69,[3]VBA结果1!$E:$AA,11,0)</f>
        <v>0.25390000000000001</v>
      </c>
      <c r="K69" s="53">
        <f>VLOOKUP(C69,[3]VBA结果1!$E:$AA,23,0)</f>
        <v>-4.02E-2</v>
      </c>
      <c r="L69" s="15" t="s">
        <v>182</v>
      </c>
      <c r="M69" s="45" t="s">
        <v>191</v>
      </c>
    </row>
    <row r="70" spans="1:15" ht="15" customHeight="1" x14ac:dyDescent="0.35">
      <c r="A70" s="13" t="s">
        <v>317</v>
      </c>
      <c r="B70" s="13" t="s">
        <v>86</v>
      </c>
      <c r="C70" s="13" t="s">
        <v>87</v>
      </c>
      <c r="D70" s="13" t="s">
        <v>213</v>
      </c>
      <c r="E70" s="19">
        <f>VLOOKUP(A70,[3]VBA结果1!$A:$G,3,0)</f>
        <v>17</v>
      </c>
      <c r="F70" s="49">
        <f>VLOOKUP(C70,[3]VBA结果1!$E:$AA,8,0)</f>
        <v>8.3000000000000001E-3</v>
      </c>
      <c r="G70" s="49">
        <f>VLOOKUP(C70,[3]VBA结果1!$E:$AA,9,0)</f>
        <v>1.6000000000000001E-3</v>
      </c>
      <c r="H70" s="49">
        <f>VLOOKUP(C70,[3]VBA结果1!$E:$AA,10,0)</f>
        <v>0.16830000000000001</v>
      </c>
      <c r="I70" s="49">
        <f>VLOOKUP(C70,[3]VBA结果1!$E:$AA,12,0)</f>
        <v>0.1537</v>
      </c>
      <c r="J70" s="49">
        <f>VLOOKUP(C70,[3]VBA结果1!$E:$AA,11,0)</f>
        <v>0.34789999999999999</v>
      </c>
      <c r="K70" s="49">
        <f>VLOOKUP(C70,[3]VBA结果1!$E:$AA,23,0)</f>
        <v>-2.4199999999999999E-2</v>
      </c>
      <c r="L70" s="55" t="s">
        <v>182</v>
      </c>
      <c r="M70" s="45" t="s">
        <v>224</v>
      </c>
    </row>
    <row r="71" spans="1:15" ht="15" customHeight="1" x14ac:dyDescent="0.35">
      <c r="B71" s="69" t="s">
        <v>55</v>
      </c>
      <c r="C71" s="3"/>
      <c r="D71" s="3"/>
      <c r="E71" s="54"/>
      <c r="F71" s="51">
        <f t="shared" ref="F71:K71" si="3">AVERAGE(F61:F70)</f>
        <v>9.7299999999999991E-3</v>
      </c>
      <c r="G71" s="51">
        <f t="shared" si="3"/>
        <v>3.8800000000000006E-3</v>
      </c>
      <c r="H71" s="51">
        <f t="shared" si="3"/>
        <v>0.44468000000000008</v>
      </c>
      <c r="I71" s="51">
        <f t="shared" si="3"/>
        <v>0.29062500000000002</v>
      </c>
      <c r="J71" s="51">
        <f t="shared" si="3"/>
        <v>0.88483750000000005</v>
      </c>
      <c r="K71" s="51">
        <f t="shared" si="3"/>
        <v>-5.3519999999999991E-2</v>
      </c>
      <c r="L71" s="71"/>
      <c r="M71" s="4"/>
    </row>
    <row r="72" spans="1:15" ht="15" customHeight="1" x14ac:dyDescent="0.35">
      <c r="B72" s="6" t="s">
        <v>223</v>
      </c>
      <c r="C72" s="10" t="s">
        <v>318</v>
      </c>
      <c r="D72" s="10"/>
      <c r="E72" s="10"/>
      <c r="F72" s="52">
        <f>VLOOKUP(C72,[3]VBA结果1!$E:$AA,8,0)</f>
        <v>1.01E-2</v>
      </c>
      <c r="G72" s="52">
        <f>VLOOKUP(C72,[3]VBA结果1!$E:$AA,9,0)</f>
        <v>9.4000000000000004E-3</v>
      </c>
      <c r="H72" s="52">
        <f>VLOOKUP(C72,[3]VBA结果1!$E:$AA,10,0)</f>
        <v>0.14699999999999999</v>
      </c>
      <c r="I72" s="52">
        <f>VLOOKUP(C72,[3]VBA结果1!$E:$AA,12,0)</f>
        <v>7.8399999999999997E-2</v>
      </c>
      <c r="J72" s="52">
        <f>VLOOKUP(C72,[3]VBA结果1!$E:$AA,11,0)</f>
        <v>0.2369</v>
      </c>
      <c r="K72" s="52">
        <f>VLOOKUP(C72,[3]VBA结果1!$E:$AA,23,0)</f>
        <v>-9.2999999999999992E-3</v>
      </c>
      <c r="L72" s="58"/>
      <c r="M72" s="10"/>
    </row>
    <row r="73" spans="1:15" ht="15" customHeight="1" x14ac:dyDescent="0.25">
      <c r="B73" s="167" t="s">
        <v>126</v>
      </c>
      <c r="C73" s="167" t="s">
        <v>141</v>
      </c>
      <c r="D73" s="167"/>
      <c r="E73" s="167"/>
      <c r="F73" s="167"/>
      <c r="G73" s="167"/>
      <c r="H73" s="63"/>
      <c r="I73" s="63"/>
      <c r="J73" s="63"/>
      <c r="K73" s="63"/>
      <c r="L73" s="63"/>
      <c r="M73" s="168"/>
    </row>
    <row r="74" spans="1:15" ht="15" customHeight="1" x14ac:dyDescent="0.25">
      <c r="B74" s="167"/>
      <c r="C74" s="161"/>
      <c r="D74" s="161"/>
      <c r="E74" s="161"/>
      <c r="F74" s="161"/>
      <c r="G74" s="161"/>
      <c r="H74" s="63"/>
      <c r="I74" s="63"/>
      <c r="J74" s="63"/>
      <c r="K74" s="63"/>
      <c r="L74" s="63"/>
      <c r="M74" s="168"/>
    </row>
    <row r="75" spans="1:15" ht="15" customHeight="1" x14ac:dyDescent="0.35">
      <c r="B75" s="164" t="s">
        <v>221</v>
      </c>
      <c r="C75" s="12" t="s">
        <v>114</v>
      </c>
      <c r="D75" s="59" t="s">
        <v>215</v>
      </c>
      <c r="E75" s="18"/>
      <c r="F75" s="51">
        <f>VLOOKUP(C75,[3]VBA结果1!$E:$AA,8,0)</f>
        <v>1.34E-2</v>
      </c>
      <c r="G75" s="51">
        <f>VLOOKUP(C75,[3]VBA结果1!$E:$AA,9,0)</f>
        <v>6.9999999999999999E-4</v>
      </c>
      <c r="H75" s="51">
        <f>VLOOKUP(C75,[3]VBA结果1!$E:$AA,10,0)</f>
        <v>0.39839999999999998</v>
      </c>
      <c r="I75" s="51">
        <f>VLOOKUP(C75,[3]VBA结果1!$E:$AA,12,0)</f>
        <v>0.41920000000000002</v>
      </c>
      <c r="J75" s="51">
        <f>VLOOKUP(C75,[3]VBA结果1!$E:$AA,11,0)</f>
        <v>0.98460000000000003</v>
      </c>
      <c r="K75" s="51">
        <f>VLOOKUP(C75,[3]VBA结果1!$E:$AA,23,0)</f>
        <v>-5.2699999999999997E-2</v>
      </c>
      <c r="L75" s="20"/>
      <c r="M75" s="43"/>
      <c r="N75" s="62"/>
      <c r="O75" s="62"/>
    </row>
    <row r="76" spans="1:15" ht="15" customHeight="1" x14ac:dyDescent="0.35">
      <c r="B76" s="165"/>
      <c r="C76" s="11" t="s">
        <v>204</v>
      </c>
      <c r="D76" s="60" t="s">
        <v>216</v>
      </c>
      <c r="E76" s="17"/>
      <c r="F76" s="53">
        <f>VLOOKUP(C76,[3]VBA结果1!$E:$AA,8,0)</f>
        <v>1.1599999999999999E-2</v>
      </c>
      <c r="G76" s="53">
        <f>VLOOKUP(C76,[3]VBA结果1!$E:$AA,9,0)</f>
        <v>-1E-4</v>
      </c>
      <c r="H76" s="53">
        <f>VLOOKUP(C76,[3]VBA结果1!$E:$AA,10,0)</f>
        <v>0.3775</v>
      </c>
      <c r="I76" s="53">
        <f>VLOOKUP(C76,[3]VBA结果1!$E:$AA,12,0)</f>
        <v>0.38769999999999999</v>
      </c>
      <c r="J76" s="53">
        <f>VLOOKUP(C76,[3]VBA结果1!$E:$AA,11,0)</f>
        <v>0.91159999999999997</v>
      </c>
      <c r="K76" s="53">
        <f>VLOOKUP(C76,[3]VBA结果1!$E:$AA,23,0)</f>
        <v>-4.3799999999999999E-2</v>
      </c>
      <c r="L76" s="21"/>
      <c r="M76" s="45"/>
    </row>
    <row r="77" spans="1:15" ht="15" customHeight="1" x14ac:dyDescent="0.35">
      <c r="B77" s="166"/>
      <c r="C77" s="13" t="s">
        <v>205</v>
      </c>
      <c r="D77" s="61" t="s">
        <v>217</v>
      </c>
      <c r="E77" s="19"/>
      <c r="F77" s="49">
        <f>VLOOKUP(C77,[3]VBA结果1!$E:$AA,8,0)</f>
        <v>1.0200000000000001E-2</v>
      </c>
      <c r="G77" s="49">
        <f>VLOOKUP(C77,[3]VBA结果1!$E:$AA,9,0)</f>
        <v>2.9999999999999997E-4</v>
      </c>
      <c r="H77" s="49">
        <f>VLOOKUP(C77,[3]VBA结果1!$E:$AA,10,0)</f>
        <v>0.34639999999999999</v>
      </c>
      <c r="I77" s="49">
        <f>VLOOKUP(C77,[3]VBA结果1!$E:$AA,12,0)</f>
        <v>0.35389999999999999</v>
      </c>
      <c r="J77" s="49">
        <f>VLOOKUP(C77,[3]VBA结果1!$E:$AA,11,0)</f>
        <v>0.82289999999999996</v>
      </c>
      <c r="K77" s="49">
        <f>VLOOKUP(C77,[3]VBA结果1!$E:$AA,23,0)</f>
        <v>-3.8100000000000002E-2</v>
      </c>
      <c r="L77" s="22"/>
      <c r="M77" s="44"/>
    </row>
    <row r="78" spans="1:15" ht="15" customHeight="1" x14ac:dyDescent="0.35">
      <c r="B78" s="175" t="s">
        <v>319</v>
      </c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</row>
    <row r="79" spans="1:15" ht="15" customHeight="1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5" ht="15" customHeight="1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2:12" ht="15" customHeight="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2:12" ht="15" customHeight="1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2:12" ht="15" customHeight="1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2:12" ht="15" customHeight="1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2:12" ht="15" customHeight="1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2:12" ht="15" customHeight="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2:12" ht="15" customHeight="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2:12" ht="15" customHeight="1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15" customHeight="1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2:12" ht="15" customHeight="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2:12" ht="15" customHeight="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2:12" ht="15" customHeight="1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2:12" ht="15" customHeight="1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2:12" ht="15" customHeight="1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2:12" ht="15" customHeight="1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2:12" ht="15" customHeight="1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2:12" ht="15" customHeight="1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2:12" ht="15" customHeight="1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2:12" ht="15" customHeight="1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2:12" ht="15" customHeight="1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2:12" ht="15" customHeight="1" x14ac:dyDescent="0.2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2:12" ht="15" customHeight="1" x14ac:dyDescent="0.2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2:12" ht="15" customHeight="1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2:12" ht="15" customHeight="1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2:12" ht="15" customHeight="1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2:12" ht="15" customHeight="1" x14ac:dyDescent="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2:12" ht="15" customHeight="1" x14ac:dyDescent="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2:12" ht="15" customHeight="1" x14ac:dyDescent="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2:12" ht="15" customHeight="1" x14ac:dyDescent="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2:12" ht="15" customHeight="1" x14ac:dyDescent="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2:12" ht="15" customHeight="1" x14ac:dyDescent="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2:12" ht="15" customHeight="1" x14ac:dyDescent="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2:12" ht="15" customHeight="1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2:12" ht="15" customHeight="1" x14ac:dyDescent="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2:12" ht="15" customHeight="1" x14ac:dyDescent="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2:12" ht="15" customHeight="1" x14ac:dyDescent="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2:12" ht="15" customHeight="1" x14ac:dyDescent="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15" customHeight="1" x14ac:dyDescent="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2:12" ht="15" customHeight="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2:12" ht="15" customHeight="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2:12" ht="15" customHeight="1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2:12" ht="15" customHeight="1" x14ac:dyDescent="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2:12" ht="15" customHeight="1" x14ac:dyDescent="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2:12" ht="15" customHeight="1" x14ac:dyDescent="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2:12" ht="15" customHeight="1" x14ac:dyDescent="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2:12" ht="15" customHeight="1" x14ac:dyDescent="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2:12" ht="15" customHeight="1" x14ac:dyDescent="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2:12" ht="15" customHeight="1" x14ac:dyDescent="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2:12" ht="15" customHeight="1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2:12" ht="15" customHeight="1" x14ac:dyDescent="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2:12" ht="15" customHeight="1" x14ac:dyDescent="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2:12" ht="15" customHeight="1" x14ac:dyDescent="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2:12" ht="15" customHeight="1" x14ac:dyDescent="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2:12" ht="15" customHeight="1" x14ac:dyDescent="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2:12" ht="15" customHeight="1" x14ac:dyDescent="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2:12" ht="15" customHeight="1" x14ac:dyDescent="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2:12" ht="15" customHeight="1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2:12" ht="15" customHeight="1" x14ac:dyDescent="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2:12" ht="15" customHeight="1" x14ac:dyDescent="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2:12" ht="15" customHeight="1" x14ac:dyDescent="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15" customHeight="1" x14ac:dyDescent="0.2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2:12" ht="15" customHeight="1" x14ac:dyDescent="0.2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2:12" ht="15" customHeight="1" x14ac:dyDescent="0.2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2:12" ht="15" customHeight="1" x14ac:dyDescent="0.2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2:12" ht="15" customHeight="1" x14ac:dyDescent="0.2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</sheetData>
  <sortState xmlns:xlrd2="http://schemas.microsoft.com/office/spreadsheetml/2017/richdata2" ref="A9:M17">
    <sortCondition descending="1" ref="H9:H17"/>
  </sortState>
  <mergeCells count="17">
    <mergeCell ref="M59:M60"/>
    <mergeCell ref="B2:M5"/>
    <mergeCell ref="B7:B8"/>
    <mergeCell ref="C7:G8"/>
    <mergeCell ref="M7:M8"/>
    <mergeCell ref="B22:B23"/>
    <mergeCell ref="C22:G23"/>
    <mergeCell ref="B47:B48"/>
    <mergeCell ref="C47:E48"/>
    <mergeCell ref="B59:B60"/>
    <mergeCell ref="C59:E60"/>
    <mergeCell ref="F59:G60"/>
    <mergeCell ref="B73:B74"/>
    <mergeCell ref="C73:G74"/>
    <mergeCell ref="M73:M74"/>
    <mergeCell ref="B75:B77"/>
    <mergeCell ref="B78:M78"/>
  </mergeCells>
  <phoneticPr fontId="5" type="noConversion"/>
  <conditionalFormatting sqref="F9:F15 F17">
    <cfRule type="iconSet" priority="5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9:F17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6">
    <cfRule type="iconSet" priority="1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24:F44">
    <cfRule type="iconSet" priority="9">
      <iconSet iconSet="4RedToBlack">
        <cfvo type="percent" val="0"/>
        <cfvo type="percent" val="25"/>
        <cfvo type="percent" val="50"/>
        <cfvo type="percent" val="75"/>
      </iconSet>
    </cfRule>
    <cfRule type="iconSet" priority="2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9:F56">
    <cfRule type="iconSet" priority="6">
      <iconSet iconSet="4RedToBlack">
        <cfvo type="percent" val="0"/>
        <cfvo type="percent" val="25"/>
        <cfvo type="percent" val="50"/>
        <cfvo type="percent" val="75"/>
      </iconSet>
    </cfRule>
    <cfRule type="iconSet" priority="3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1:F70">
    <cfRule type="iconSet" priority="3">
      <iconSet iconSet="4RedToBlack">
        <cfvo type="percent" val="0"/>
        <cfvo type="percent" val="25"/>
        <cfvo type="percent" val="50"/>
        <cfvo type="percent" val="75"/>
      </iconSet>
    </cfRule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75:F77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15 H17">
    <cfRule type="iconSet" priority="4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17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6">
    <cfRule type="iconSet" priority="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4:H44">
    <cfRule type="iconSet" priority="8">
      <iconSet iconSet="4RedToBlack">
        <cfvo type="percent" val="0"/>
        <cfvo type="percent" val="25"/>
        <cfvo type="percent" val="50"/>
        <cfvo type="percent" val="75"/>
      </iconSet>
    </cfRule>
    <cfRule type="iconSet" priority="2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9:H56">
    <cfRule type="iconSet" priority="5">
      <iconSet iconSet="4RedToBlack">
        <cfvo type="percent" val="0"/>
        <cfvo type="percent" val="25"/>
        <cfvo type="percent" val="50"/>
        <cfvo type="percent" val="75"/>
      </iconSet>
    </cfRule>
    <cfRule type="iconSet" priority="2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1:H70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75:H77">
    <cfRule type="iconSet" priority="4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9:J15 J17">
    <cfRule type="iconSet" priority="9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9:J17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6">
    <cfRule type="iconSet" priority="1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4:J43">
    <cfRule type="iconSet" priority="10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4:J44"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5">
    <cfRule type="iconSet" priority="10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6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61:J70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iconSet" priority="1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75:J77">
    <cfRule type="iconSet" priority="10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C823-5655-4724-907C-2AEF4C9C6D74}">
  <sheetPr codeName="Sheet7"/>
  <dimension ref="A1:BA39"/>
  <sheetViews>
    <sheetView topLeftCell="A29" workbookViewId="0">
      <selection activeCell="E43" sqref="E43"/>
    </sheetView>
  </sheetViews>
  <sheetFormatPr defaultRowHeight="14.4" x14ac:dyDescent="0.25"/>
  <cols>
    <col min="1" max="1" width="15.109375" style="78" customWidth="1"/>
    <col min="2" max="2" width="20.44140625" style="77" customWidth="1"/>
    <col min="3" max="3" width="11.5546875" style="77" bestFit="1" customWidth="1"/>
    <col min="4" max="4" width="9" style="77"/>
    <col min="5" max="6" width="14.109375" style="77" customWidth="1"/>
    <col min="7" max="10" width="9" style="77"/>
    <col min="11" max="11" width="10.109375" style="77" customWidth="1"/>
    <col min="12" max="12" width="10.5546875" style="77" customWidth="1"/>
    <col min="13" max="13" width="11.88671875" style="77" bestFit="1" customWidth="1"/>
    <col min="15" max="15" width="15.109375" style="78" customWidth="1"/>
    <col min="16" max="16" width="20.44140625" style="77" customWidth="1"/>
    <col min="17" max="17" width="11.5546875" style="77" bestFit="1" customWidth="1"/>
    <col min="18" max="18" width="9.109375" style="77"/>
    <col min="19" max="20" width="14.109375" style="77" customWidth="1"/>
    <col min="21" max="24" width="9.109375" style="77"/>
    <col min="25" max="25" width="10.109375" style="77" customWidth="1"/>
    <col min="26" max="26" width="10.5546875" style="77" customWidth="1"/>
    <col min="27" max="27" width="11.88671875" style="77" bestFit="1" customWidth="1"/>
    <col min="29" max="29" width="11.88671875" customWidth="1"/>
    <col min="42" max="42" width="11.88671875" customWidth="1"/>
  </cols>
  <sheetData>
    <row r="1" spans="1:53" x14ac:dyDescent="0.25">
      <c r="A1" s="78" t="s">
        <v>260</v>
      </c>
      <c r="B1" s="77" t="s">
        <v>225</v>
      </c>
      <c r="C1" s="77" t="s">
        <v>225</v>
      </c>
      <c r="D1" s="77" t="s">
        <v>226</v>
      </c>
      <c r="E1" s="77" t="s">
        <v>254</v>
      </c>
      <c r="F1" s="77" t="s">
        <v>288</v>
      </c>
      <c r="G1" s="77" t="s">
        <v>223</v>
      </c>
      <c r="H1" s="77" t="s">
        <v>225</v>
      </c>
      <c r="I1" s="77" t="s">
        <v>225</v>
      </c>
      <c r="J1" s="77" t="s">
        <v>226</v>
      </c>
      <c r="K1" s="77" t="s">
        <v>226</v>
      </c>
      <c r="L1" s="77" t="s">
        <v>254</v>
      </c>
      <c r="M1" s="77" t="s">
        <v>223</v>
      </c>
      <c r="O1" s="78" t="s">
        <v>260</v>
      </c>
      <c r="P1" s="77" t="s">
        <v>225</v>
      </c>
      <c r="Q1" s="77" t="s">
        <v>225</v>
      </c>
      <c r="R1" s="77" t="s">
        <v>226</v>
      </c>
      <c r="S1" s="77" t="s">
        <v>254</v>
      </c>
      <c r="T1" s="77" t="s">
        <v>288</v>
      </c>
      <c r="U1" s="77" t="s">
        <v>223</v>
      </c>
      <c r="V1" s="77" t="s">
        <v>225</v>
      </c>
      <c r="W1" s="77" t="s">
        <v>225</v>
      </c>
      <c r="X1" s="77" t="s">
        <v>226</v>
      </c>
      <c r="Y1" s="77" t="s">
        <v>226</v>
      </c>
      <c r="Z1" s="77" t="s">
        <v>254</v>
      </c>
      <c r="AA1" s="77" t="s">
        <v>223</v>
      </c>
      <c r="AC1" s="78" t="s">
        <v>260</v>
      </c>
      <c r="AD1" s="77" t="s">
        <v>225</v>
      </c>
      <c r="AE1" s="77" t="s">
        <v>225</v>
      </c>
      <c r="AF1" s="77" t="s">
        <v>226</v>
      </c>
      <c r="AG1" s="77" t="s">
        <v>254</v>
      </c>
      <c r="AH1" s="77" t="s">
        <v>223</v>
      </c>
      <c r="AI1" s="77" t="s">
        <v>225</v>
      </c>
      <c r="AJ1" s="77" t="s">
        <v>225</v>
      </c>
      <c r="AK1" s="77" t="s">
        <v>226</v>
      </c>
      <c r="AL1" s="77" t="s">
        <v>226</v>
      </c>
      <c r="AM1" s="77" t="s">
        <v>254</v>
      </c>
      <c r="AN1" s="77" t="s">
        <v>223</v>
      </c>
      <c r="AP1" s="78" t="s">
        <v>260</v>
      </c>
      <c r="AQ1" s="77" t="s">
        <v>225</v>
      </c>
      <c r="AR1" s="77" t="s">
        <v>225</v>
      </c>
      <c r="AS1" s="77" t="s">
        <v>226</v>
      </c>
      <c r="AT1" s="77" t="s">
        <v>254</v>
      </c>
      <c r="AU1" s="77" t="s">
        <v>223</v>
      </c>
      <c r="AV1" s="77" t="s">
        <v>225</v>
      </c>
      <c r="AW1" s="77" t="s">
        <v>225</v>
      </c>
      <c r="AX1" s="77" t="s">
        <v>226</v>
      </c>
      <c r="AY1" s="77" t="s">
        <v>226</v>
      </c>
      <c r="AZ1" s="77" t="s">
        <v>254</v>
      </c>
      <c r="BA1" s="77" t="s">
        <v>223</v>
      </c>
    </row>
    <row r="2" spans="1:53" x14ac:dyDescent="0.25">
      <c r="A2" s="78" t="s">
        <v>261</v>
      </c>
      <c r="B2" s="77" t="s">
        <v>262</v>
      </c>
      <c r="C2" s="77" t="s">
        <v>262</v>
      </c>
      <c r="D2" s="77" t="s">
        <v>267</v>
      </c>
      <c r="E2" s="77" t="s">
        <v>269</v>
      </c>
      <c r="F2" s="77" t="s">
        <v>289</v>
      </c>
      <c r="H2" s="77" t="s">
        <v>262</v>
      </c>
      <c r="I2" s="77" t="s">
        <v>262</v>
      </c>
      <c r="J2" s="77" t="s">
        <v>267</v>
      </c>
      <c r="K2" s="77" t="s">
        <v>267</v>
      </c>
      <c r="L2" s="77" t="s">
        <v>269</v>
      </c>
      <c r="O2" s="78" t="s">
        <v>261</v>
      </c>
      <c r="P2" s="77" t="s">
        <v>262</v>
      </c>
      <c r="Q2" s="77" t="s">
        <v>262</v>
      </c>
      <c r="R2" s="77" t="s">
        <v>267</v>
      </c>
      <c r="S2" s="77" t="s">
        <v>269</v>
      </c>
      <c r="T2" s="77" t="s">
        <v>289</v>
      </c>
      <c r="V2" s="77" t="s">
        <v>262</v>
      </c>
      <c r="W2" s="77" t="s">
        <v>262</v>
      </c>
      <c r="X2" s="77" t="s">
        <v>267</v>
      </c>
      <c r="Y2" s="77" t="s">
        <v>267</v>
      </c>
      <c r="Z2" s="77" t="s">
        <v>269</v>
      </c>
      <c r="AC2" s="78" t="s">
        <v>261</v>
      </c>
      <c r="AD2" s="77" t="s">
        <v>262</v>
      </c>
      <c r="AE2" s="77" t="s">
        <v>262</v>
      </c>
      <c r="AF2" s="77" t="s">
        <v>267</v>
      </c>
      <c r="AG2" s="77" t="s">
        <v>269</v>
      </c>
      <c r="AH2" s="77"/>
      <c r="AI2" s="77" t="s">
        <v>262</v>
      </c>
      <c r="AJ2" s="77" t="s">
        <v>262</v>
      </c>
      <c r="AK2" s="77" t="s">
        <v>267</v>
      </c>
      <c r="AL2" s="77" t="s">
        <v>267</v>
      </c>
      <c r="AM2" s="77" t="s">
        <v>269</v>
      </c>
      <c r="AN2" s="77"/>
      <c r="AP2" s="78" t="s">
        <v>261</v>
      </c>
      <c r="AQ2" s="77" t="s">
        <v>262</v>
      </c>
      <c r="AR2" s="77" t="s">
        <v>262</v>
      </c>
      <c r="AS2" s="77" t="s">
        <v>267</v>
      </c>
      <c r="AT2" s="77" t="s">
        <v>269</v>
      </c>
      <c r="AU2" s="77"/>
      <c r="AV2" s="77" t="s">
        <v>262</v>
      </c>
      <c r="AW2" s="77" t="s">
        <v>262</v>
      </c>
      <c r="AX2" s="77" t="s">
        <v>267</v>
      </c>
      <c r="AY2" s="77" t="s">
        <v>267</v>
      </c>
      <c r="AZ2" s="77" t="s">
        <v>269</v>
      </c>
      <c r="BA2" s="77"/>
    </row>
    <row r="3" spans="1:53" x14ac:dyDescent="0.25">
      <c r="A3" s="79" t="s">
        <v>3</v>
      </c>
      <c r="B3" s="79">
        <v>717</v>
      </c>
      <c r="C3" s="79">
        <v>717</v>
      </c>
      <c r="D3" s="79">
        <v>424</v>
      </c>
      <c r="E3" s="79">
        <v>25</v>
      </c>
      <c r="F3" s="79">
        <v>60</v>
      </c>
      <c r="G3" s="79"/>
      <c r="H3" s="79">
        <v>717</v>
      </c>
      <c r="I3" s="79">
        <v>717</v>
      </c>
      <c r="J3" s="79">
        <v>424</v>
      </c>
      <c r="K3" s="79">
        <v>424</v>
      </c>
      <c r="L3" s="79">
        <v>25</v>
      </c>
      <c r="M3" s="79"/>
      <c r="O3" s="79" t="s">
        <v>3</v>
      </c>
      <c r="P3" s="79">
        <v>717</v>
      </c>
      <c r="Q3" s="79">
        <v>717</v>
      </c>
      <c r="R3" s="79">
        <v>424</v>
      </c>
      <c r="S3" s="79">
        <v>25</v>
      </c>
      <c r="T3" s="79">
        <v>60</v>
      </c>
      <c r="U3" s="79"/>
      <c r="V3" s="79">
        <v>717</v>
      </c>
      <c r="W3" s="79">
        <v>717</v>
      </c>
      <c r="X3" s="79">
        <v>424</v>
      </c>
      <c r="Y3" s="79">
        <v>424</v>
      </c>
      <c r="Z3" s="79">
        <v>25</v>
      </c>
      <c r="AA3" s="79"/>
      <c r="AC3" s="79" t="s">
        <v>3</v>
      </c>
      <c r="AD3" s="79">
        <v>717</v>
      </c>
      <c r="AE3" s="79">
        <v>717</v>
      </c>
      <c r="AF3" s="79">
        <v>424</v>
      </c>
      <c r="AG3" s="79">
        <v>25</v>
      </c>
      <c r="AH3" s="79"/>
      <c r="AI3" s="79">
        <v>717</v>
      </c>
      <c r="AJ3" s="79">
        <v>717</v>
      </c>
      <c r="AK3" s="79">
        <v>424</v>
      </c>
      <c r="AL3" s="79">
        <v>424</v>
      </c>
      <c r="AM3" s="79">
        <v>25</v>
      </c>
      <c r="AN3" s="79"/>
      <c r="AP3" s="79" t="s">
        <v>3</v>
      </c>
      <c r="AQ3" s="79">
        <v>717</v>
      </c>
      <c r="AR3" s="79">
        <v>717</v>
      </c>
      <c r="AS3" s="79">
        <v>424</v>
      </c>
      <c r="AT3" s="79">
        <v>25</v>
      </c>
      <c r="AU3" s="79"/>
      <c r="AV3" s="79">
        <v>717</v>
      </c>
      <c r="AW3" s="79">
        <v>717</v>
      </c>
      <c r="AX3" s="79">
        <v>424</v>
      </c>
      <c r="AY3" s="79">
        <v>424</v>
      </c>
      <c r="AZ3" s="79">
        <v>25</v>
      </c>
      <c r="BA3" s="79"/>
    </row>
    <row r="4" spans="1:53" x14ac:dyDescent="0.25">
      <c r="A4" s="78" t="s">
        <v>263</v>
      </c>
      <c r="B4" s="77" t="s">
        <v>264</v>
      </c>
      <c r="C4" s="77" t="s">
        <v>265</v>
      </c>
      <c r="D4" s="77" t="s">
        <v>268</v>
      </c>
      <c r="E4" s="77" t="s">
        <v>270</v>
      </c>
      <c r="H4" s="77" t="s">
        <v>271</v>
      </c>
      <c r="I4" s="77" t="s">
        <v>273</v>
      </c>
      <c r="J4" s="77" t="s">
        <v>275</v>
      </c>
      <c r="K4" s="77" t="s">
        <v>277</v>
      </c>
      <c r="L4" s="77" t="s">
        <v>278</v>
      </c>
      <c r="O4" s="78" t="s">
        <v>263</v>
      </c>
      <c r="P4" s="77" t="s">
        <v>264</v>
      </c>
      <c r="Q4" s="77" t="s">
        <v>265</v>
      </c>
      <c r="R4" s="77" t="s">
        <v>268</v>
      </c>
      <c r="S4" s="77" t="s">
        <v>270</v>
      </c>
      <c r="V4" s="77" t="s">
        <v>271</v>
      </c>
      <c r="W4" s="77" t="s">
        <v>273</v>
      </c>
      <c r="X4" s="77" t="s">
        <v>275</v>
      </c>
      <c r="Y4" s="77" t="s">
        <v>277</v>
      </c>
      <c r="Z4" s="77" t="s">
        <v>278</v>
      </c>
      <c r="AC4" s="78" t="s">
        <v>263</v>
      </c>
      <c r="AD4" s="77" t="s">
        <v>264</v>
      </c>
      <c r="AE4" s="77" t="s">
        <v>265</v>
      </c>
      <c r="AF4" s="77" t="s">
        <v>268</v>
      </c>
      <c r="AG4" s="77" t="s">
        <v>270</v>
      </c>
      <c r="AH4" s="77"/>
      <c r="AI4" s="77" t="s">
        <v>271</v>
      </c>
      <c r="AJ4" s="77" t="s">
        <v>273</v>
      </c>
      <c r="AK4" s="77" t="s">
        <v>275</v>
      </c>
      <c r="AL4" s="77" t="s">
        <v>277</v>
      </c>
      <c r="AM4" s="77" t="s">
        <v>278</v>
      </c>
      <c r="AN4" s="77"/>
      <c r="AP4" s="78" t="s">
        <v>263</v>
      </c>
      <c r="AQ4" s="77" t="s">
        <v>264</v>
      </c>
      <c r="AR4" s="77" t="s">
        <v>265</v>
      </c>
      <c r="AS4" s="77" t="s">
        <v>268</v>
      </c>
      <c r="AT4" s="77" t="s">
        <v>270</v>
      </c>
      <c r="AU4" s="77"/>
      <c r="AV4" s="77" t="s">
        <v>271</v>
      </c>
      <c r="AW4" s="77" t="s">
        <v>273</v>
      </c>
      <c r="AX4" s="77" t="s">
        <v>275</v>
      </c>
      <c r="AY4" s="77" t="s">
        <v>277</v>
      </c>
      <c r="AZ4" s="77" t="s">
        <v>278</v>
      </c>
      <c r="BA4" s="77"/>
    </row>
    <row r="5" spans="1:53" x14ac:dyDescent="0.25">
      <c r="A5" s="78" t="s">
        <v>1</v>
      </c>
      <c r="B5" s="77" t="s">
        <v>58</v>
      </c>
      <c r="C5" s="77" t="s">
        <v>60</v>
      </c>
      <c r="D5" s="77" t="s">
        <v>66</v>
      </c>
      <c r="E5" s="77" t="s">
        <v>253</v>
      </c>
      <c r="F5" s="77" t="s">
        <v>290</v>
      </c>
      <c r="G5" s="77" t="s">
        <v>110</v>
      </c>
      <c r="H5" s="77" t="s">
        <v>11</v>
      </c>
      <c r="I5" s="77" t="s">
        <v>274</v>
      </c>
      <c r="J5" s="77" t="s">
        <v>276</v>
      </c>
      <c r="K5" s="77" t="s">
        <v>12</v>
      </c>
      <c r="L5" s="77" t="s">
        <v>259</v>
      </c>
      <c r="M5" s="77" t="s">
        <v>177</v>
      </c>
      <c r="O5" s="78" t="s">
        <v>1</v>
      </c>
      <c r="P5" s="77" t="s">
        <v>58</v>
      </c>
      <c r="Q5" s="77" t="s">
        <v>60</v>
      </c>
      <c r="R5" s="77" t="s">
        <v>66</v>
      </c>
      <c r="S5" s="77" t="s">
        <v>253</v>
      </c>
      <c r="T5" s="77" t="s">
        <v>290</v>
      </c>
      <c r="U5" s="77" t="s">
        <v>110</v>
      </c>
      <c r="V5" s="77" t="s">
        <v>11</v>
      </c>
      <c r="W5" s="77" t="s">
        <v>274</v>
      </c>
      <c r="X5" s="77" t="s">
        <v>276</v>
      </c>
      <c r="Y5" s="77" t="s">
        <v>12</v>
      </c>
      <c r="Z5" s="77" t="s">
        <v>259</v>
      </c>
      <c r="AA5" s="77" t="s">
        <v>177</v>
      </c>
      <c r="AC5" s="78" t="s">
        <v>1</v>
      </c>
      <c r="AD5" s="77" t="s">
        <v>58</v>
      </c>
      <c r="AE5" s="77" t="s">
        <v>60</v>
      </c>
      <c r="AF5" s="77" t="s">
        <v>66</v>
      </c>
      <c r="AG5" s="77" t="s">
        <v>253</v>
      </c>
      <c r="AH5" s="77" t="s">
        <v>110</v>
      </c>
      <c r="AI5" s="77" t="s">
        <v>11</v>
      </c>
      <c r="AJ5" s="77" t="s">
        <v>274</v>
      </c>
      <c r="AK5" s="77" t="s">
        <v>276</v>
      </c>
      <c r="AL5" s="77" t="s">
        <v>12</v>
      </c>
      <c r="AM5" s="77" t="s">
        <v>259</v>
      </c>
      <c r="AN5" s="77" t="s">
        <v>177</v>
      </c>
      <c r="AP5" s="78" t="s">
        <v>1</v>
      </c>
      <c r="AQ5" s="77" t="s">
        <v>58</v>
      </c>
      <c r="AR5" s="77" t="s">
        <v>60</v>
      </c>
      <c r="AS5" s="77" t="s">
        <v>66</v>
      </c>
      <c r="AT5" s="77" t="s">
        <v>253</v>
      </c>
      <c r="AU5" s="77" t="s">
        <v>110</v>
      </c>
      <c r="AV5" s="77" t="s">
        <v>11</v>
      </c>
      <c r="AW5" s="77" t="s">
        <v>274</v>
      </c>
      <c r="AX5" s="77" t="s">
        <v>276</v>
      </c>
      <c r="AY5" s="77" t="s">
        <v>12</v>
      </c>
      <c r="AZ5" s="77" t="s">
        <v>259</v>
      </c>
      <c r="BA5" s="77" t="s">
        <v>177</v>
      </c>
    </row>
    <row r="6" spans="1:53" x14ac:dyDescent="0.25">
      <c r="A6" s="78" t="s">
        <v>103</v>
      </c>
      <c r="B6" s="77" t="s">
        <v>110</v>
      </c>
      <c r="C6" s="77" t="s">
        <v>110</v>
      </c>
      <c r="D6" s="77" t="s">
        <v>110</v>
      </c>
      <c r="E6" s="77" t="s">
        <v>110</v>
      </c>
      <c r="F6" s="77" t="s">
        <v>110</v>
      </c>
      <c r="G6" s="77" t="s">
        <v>110</v>
      </c>
      <c r="H6" s="77" t="s">
        <v>272</v>
      </c>
      <c r="I6" s="77" t="s">
        <v>272</v>
      </c>
      <c r="J6" s="77" t="s">
        <v>272</v>
      </c>
      <c r="K6" s="77" t="s">
        <v>272</v>
      </c>
      <c r="L6" s="77" t="s">
        <v>272</v>
      </c>
      <c r="M6" s="77" t="s">
        <v>279</v>
      </c>
      <c r="O6" s="78" t="s">
        <v>103</v>
      </c>
      <c r="P6" s="77" t="s">
        <v>110</v>
      </c>
      <c r="Q6" s="77" t="s">
        <v>110</v>
      </c>
      <c r="R6" s="77" t="s">
        <v>110</v>
      </c>
      <c r="S6" s="77" t="s">
        <v>110</v>
      </c>
      <c r="T6" s="77" t="s">
        <v>110</v>
      </c>
      <c r="U6" s="77" t="s">
        <v>110</v>
      </c>
      <c r="V6" s="77" t="s">
        <v>272</v>
      </c>
      <c r="W6" s="77" t="s">
        <v>272</v>
      </c>
      <c r="X6" s="77" t="s">
        <v>272</v>
      </c>
      <c r="Y6" s="77" t="s">
        <v>272</v>
      </c>
      <c r="Z6" s="77" t="s">
        <v>272</v>
      </c>
      <c r="AA6" s="77" t="s">
        <v>279</v>
      </c>
      <c r="AC6" s="78" t="s">
        <v>103</v>
      </c>
      <c r="AD6" s="77" t="s">
        <v>110</v>
      </c>
      <c r="AE6" s="77" t="s">
        <v>110</v>
      </c>
      <c r="AF6" s="77" t="s">
        <v>110</v>
      </c>
      <c r="AG6" s="77" t="s">
        <v>110</v>
      </c>
      <c r="AH6" s="77" t="s">
        <v>110</v>
      </c>
      <c r="AI6" s="77" t="s">
        <v>272</v>
      </c>
      <c r="AJ6" s="77" t="s">
        <v>272</v>
      </c>
      <c r="AK6" s="77" t="s">
        <v>272</v>
      </c>
      <c r="AL6" s="77" t="s">
        <v>272</v>
      </c>
      <c r="AM6" s="77" t="s">
        <v>272</v>
      </c>
      <c r="AN6" s="77" t="s">
        <v>279</v>
      </c>
      <c r="AP6" s="78" t="s">
        <v>103</v>
      </c>
      <c r="AQ6" s="77" t="s">
        <v>110</v>
      </c>
      <c r="AR6" s="77" t="s">
        <v>110</v>
      </c>
      <c r="AS6" s="77" t="s">
        <v>110</v>
      </c>
      <c r="AT6" s="77" t="s">
        <v>110</v>
      </c>
      <c r="AU6" s="77" t="s">
        <v>110</v>
      </c>
      <c r="AV6" s="77" t="s">
        <v>272</v>
      </c>
      <c r="AW6" s="77" t="s">
        <v>272</v>
      </c>
      <c r="AX6" s="77" t="s">
        <v>272</v>
      </c>
      <c r="AY6" s="77" t="s">
        <v>272</v>
      </c>
      <c r="AZ6" s="77" t="s">
        <v>272</v>
      </c>
      <c r="BA6" s="77" t="s">
        <v>279</v>
      </c>
    </row>
    <row r="7" spans="1:53" x14ac:dyDescent="0.25">
      <c r="A7" s="78" t="s">
        <v>104</v>
      </c>
      <c r="B7" t="s">
        <v>59</v>
      </c>
      <c r="C7" t="s">
        <v>61</v>
      </c>
      <c r="D7" t="s">
        <v>61</v>
      </c>
      <c r="E7" t="s">
        <v>61</v>
      </c>
      <c r="F7" s="77" t="s">
        <v>61</v>
      </c>
      <c r="G7"/>
      <c r="H7" t="s">
        <v>61</v>
      </c>
      <c r="I7" t="s">
        <v>61</v>
      </c>
      <c r="J7" t="s">
        <v>61</v>
      </c>
      <c r="K7" t="s">
        <v>61</v>
      </c>
      <c r="L7" t="s">
        <v>61</v>
      </c>
      <c r="M7"/>
      <c r="O7" s="78" t="s">
        <v>104</v>
      </c>
      <c r="P7" t="s">
        <v>59</v>
      </c>
      <c r="Q7" t="s">
        <v>61</v>
      </c>
      <c r="R7" t="s">
        <v>61</v>
      </c>
      <c r="S7" t="s">
        <v>61</v>
      </c>
      <c r="T7" s="77" t="s">
        <v>61</v>
      </c>
      <c r="U7"/>
      <c r="V7" t="s">
        <v>61</v>
      </c>
      <c r="W7" t="s">
        <v>61</v>
      </c>
      <c r="X7" t="s">
        <v>61</v>
      </c>
      <c r="Y7" t="s">
        <v>61</v>
      </c>
      <c r="Z7" t="s">
        <v>61</v>
      </c>
      <c r="AA7"/>
      <c r="AC7" s="78" t="s">
        <v>104</v>
      </c>
      <c r="AD7" t="s">
        <v>59</v>
      </c>
      <c r="AE7" t="s">
        <v>61</v>
      </c>
      <c r="AF7" t="s">
        <v>61</v>
      </c>
      <c r="AG7" t="s">
        <v>61</v>
      </c>
      <c r="AI7" t="s">
        <v>61</v>
      </c>
      <c r="AJ7" t="s">
        <v>61</v>
      </c>
      <c r="AK7" t="s">
        <v>61</v>
      </c>
      <c r="AL7" t="s">
        <v>61</v>
      </c>
      <c r="AM7" t="s">
        <v>61</v>
      </c>
      <c r="AP7" s="78" t="s">
        <v>104</v>
      </c>
      <c r="AQ7" t="s">
        <v>59</v>
      </c>
      <c r="AR7" t="s">
        <v>61</v>
      </c>
      <c r="AS7" t="s">
        <v>61</v>
      </c>
      <c r="AT7" t="s">
        <v>61</v>
      </c>
      <c r="AV7" t="s">
        <v>61</v>
      </c>
      <c r="AW7" t="s">
        <v>61</v>
      </c>
      <c r="AX7" t="s">
        <v>61</v>
      </c>
      <c r="AY7" t="s">
        <v>61</v>
      </c>
      <c r="AZ7" t="s">
        <v>61</v>
      </c>
    </row>
    <row r="8" spans="1:53" x14ac:dyDescent="0.25">
      <c r="A8" s="78" t="s">
        <v>266</v>
      </c>
      <c r="B8" s="78">
        <v>42142</v>
      </c>
      <c r="C8" s="78">
        <v>43101</v>
      </c>
      <c r="D8" s="78">
        <v>43101</v>
      </c>
      <c r="E8" s="78">
        <v>43822</v>
      </c>
      <c r="F8" s="78">
        <v>42310</v>
      </c>
      <c r="G8" s="78">
        <v>43101</v>
      </c>
      <c r="H8" s="78">
        <v>43101</v>
      </c>
      <c r="I8" s="78">
        <v>43101</v>
      </c>
      <c r="J8" s="78">
        <v>43101</v>
      </c>
      <c r="K8" s="78">
        <v>43285</v>
      </c>
      <c r="L8" s="78">
        <v>43825</v>
      </c>
      <c r="M8" s="78">
        <v>43101</v>
      </c>
      <c r="O8" s="78" t="s">
        <v>266</v>
      </c>
      <c r="P8" s="78">
        <v>42142</v>
      </c>
      <c r="Q8" s="78">
        <v>43101</v>
      </c>
      <c r="R8" s="78">
        <v>43101</v>
      </c>
      <c r="S8" s="78">
        <v>43822</v>
      </c>
      <c r="T8" s="78">
        <v>42310</v>
      </c>
      <c r="U8" s="78">
        <v>43101</v>
      </c>
      <c r="V8" s="78">
        <v>43101</v>
      </c>
      <c r="W8" s="78">
        <v>43101</v>
      </c>
      <c r="X8" s="78">
        <v>43101</v>
      </c>
      <c r="Y8" s="78">
        <v>43285</v>
      </c>
      <c r="Z8" s="78">
        <v>43825</v>
      </c>
      <c r="AA8" s="78">
        <v>43101</v>
      </c>
      <c r="AC8" s="78" t="s">
        <v>266</v>
      </c>
      <c r="AD8" s="78">
        <v>42142</v>
      </c>
      <c r="AE8" s="78">
        <v>43101</v>
      </c>
      <c r="AF8" s="78">
        <v>43101</v>
      </c>
      <c r="AG8" s="78">
        <v>43822</v>
      </c>
      <c r="AH8" s="78">
        <v>43101</v>
      </c>
      <c r="AI8" s="78">
        <v>43101</v>
      </c>
      <c r="AJ8" s="78">
        <v>43101</v>
      </c>
      <c r="AK8" s="78">
        <v>43101</v>
      </c>
      <c r="AL8" s="78">
        <v>43285</v>
      </c>
      <c r="AM8" s="78">
        <v>43825</v>
      </c>
      <c r="AN8" s="78">
        <v>43101</v>
      </c>
      <c r="AP8" s="78" t="s">
        <v>266</v>
      </c>
      <c r="AQ8" s="78">
        <v>42142</v>
      </c>
      <c r="AR8" s="78">
        <v>43101</v>
      </c>
      <c r="AS8" s="78">
        <v>43101</v>
      </c>
      <c r="AT8" s="78">
        <v>43822</v>
      </c>
      <c r="AU8" s="78">
        <v>43101</v>
      </c>
      <c r="AV8" s="78">
        <v>43101</v>
      </c>
      <c r="AW8" s="78">
        <v>43101</v>
      </c>
      <c r="AX8" s="78">
        <v>43101</v>
      </c>
      <c r="AY8" s="78">
        <v>43285</v>
      </c>
      <c r="AZ8" s="78">
        <v>43825</v>
      </c>
      <c r="BA8" s="78">
        <v>43101</v>
      </c>
    </row>
    <row r="9" spans="1:53" x14ac:dyDescent="0.25">
      <c r="A9" s="78">
        <v>43826</v>
      </c>
      <c r="B9" s="80">
        <v>2.4323999999999999</v>
      </c>
      <c r="C9" s="80">
        <v>1.5164</v>
      </c>
      <c r="D9" s="80">
        <v>1.6527000000000001</v>
      </c>
      <c r="E9" s="80">
        <v>1</v>
      </c>
      <c r="F9" s="80">
        <v>2.1629287445612704</v>
      </c>
      <c r="G9" s="80">
        <v>2.9278</v>
      </c>
      <c r="H9" s="80">
        <v>1.6012999999999999</v>
      </c>
      <c r="I9" s="80">
        <v>1.2296</v>
      </c>
      <c r="J9" s="80">
        <v>1.7736000000000001</v>
      </c>
      <c r="K9" s="80">
        <v>1.607</v>
      </c>
      <c r="L9" s="80">
        <v>1</v>
      </c>
      <c r="M9" s="80">
        <v>5179.1899999999996</v>
      </c>
      <c r="O9" s="78">
        <v>43826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C9" s="78">
        <v>43853</v>
      </c>
      <c r="AD9" s="80">
        <v>0</v>
      </c>
      <c r="AE9" s="80">
        <v>0</v>
      </c>
      <c r="AF9" s="80">
        <v>0</v>
      </c>
      <c r="AG9" s="80">
        <v>0</v>
      </c>
      <c r="AH9" s="80">
        <v>0</v>
      </c>
      <c r="AI9" s="80">
        <v>0</v>
      </c>
      <c r="AJ9" s="80">
        <v>0</v>
      </c>
      <c r="AK9" s="80">
        <v>0</v>
      </c>
      <c r="AL9" s="80">
        <v>0</v>
      </c>
      <c r="AM9" s="80">
        <v>0</v>
      </c>
      <c r="AN9" s="80">
        <v>0</v>
      </c>
      <c r="AP9" s="78">
        <v>43889</v>
      </c>
      <c r="AQ9" s="80">
        <v>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  <c r="AX9" s="80">
        <v>0</v>
      </c>
      <c r="AY9" s="80">
        <v>0</v>
      </c>
      <c r="AZ9" s="80">
        <v>0</v>
      </c>
      <c r="BA9" s="80">
        <v>0</v>
      </c>
    </row>
    <row r="10" spans="1:53" x14ac:dyDescent="0.25">
      <c r="A10" s="78">
        <v>43833</v>
      </c>
      <c r="B10" s="80">
        <v>2.4367999999999999</v>
      </c>
      <c r="C10" s="80">
        <v>1.5153000000000001</v>
      </c>
      <c r="D10" s="80">
        <v>1.6505000000000001</v>
      </c>
      <c r="E10" s="80">
        <v>1.0001</v>
      </c>
      <c r="F10" s="80">
        <v>2.1646436316345392</v>
      </c>
      <c r="G10" s="80">
        <v>2.9363999999999999</v>
      </c>
      <c r="H10" s="80">
        <v>1.6635</v>
      </c>
      <c r="I10" s="80">
        <v>1.2612000000000001</v>
      </c>
      <c r="J10" s="80">
        <v>1.821</v>
      </c>
      <c r="K10" s="80">
        <v>1.6569</v>
      </c>
      <c r="L10" s="80">
        <v>1.0001</v>
      </c>
      <c r="M10" s="80">
        <v>5380.64</v>
      </c>
      <c r="O10" s="78">
        <v>43833</v>
      </c>
      <c r="P10" s="80">
        <f>B10/B$9-1</f>
        <v>1.8089130077290072E-3</v>
      </c>
      <c r="Q10" s="80">
        <f>C10/C$9-1</f>
        <v>-7.2540226853068379E-4</v>
      </c>
      <c r="R10" s="80">
        <f>D10/D$9-1</f>
        <v>-1.3311550795667149E-3</v>
      </c>
      <c r="S10" s="80">
        <f>E10/E$9-1</f>
        <v>9.9999999999988987E-5</v>
      </c>
      <c r="T10" s="80">
        <f>F10/F$9-1</f>
        <v>7.9285416941310416E-4</v>
      </c>
      <c r="U10" s="80">
        <f t="shared" ref="U10:AA10" si="0">G10/G$9-1</f>
        <v>2.9373591092287654E-3</v>
      </c>
      <c r="V10" s="80">
        <f t="shared" si="0"/>
        <v>3.8843439705239513E-2</v>
      </c>
      <c r="W10" s="80">
        <f t="shared" si="0"/>
        <v>2.5699414443721702E-2</v>
      </c>
      <c r="X10" s="80">
        <f t="shared" si="0"/>
        <v>2.6725304465493815E-2</v>
      </c>
      <c r="Y10" s="80">
        <f t="shared" si="0"/>
        <v>3.1051649035469753E-2</v>
      </c>
      <c r="Z10" s="80">
        <f t="shared" si="0"/>
        <v>9.9999999999988987E-5</v>
      </c>
      <c r="AA10" s="80">
        <f t="shared" si="0"/>
        <v>3.8896043589827789E-2</v>
      </c>
      <c r="AC10" s="78">
        <v>43868</v>
      </c>
      <c r="AD10" s="80">
        <f>B14/B$13-1</f>
        <v>4.7809741745667989E-3</v>
      </c>
      <c r="AE10" s="80">
        <f>C14/C$13-1</f>
        <v>1.2913588178605773E-2</v>
      </c>
      <c r="AF10" s="80">
        <f>D14/D$13-1</f>
        <v>1.0421084519842472E-2</v>
      </c>
      <c r="AG10" s="80">
        <f>E14/E$13-1</f>
        <v>9.0009000900082015E-4</v>
      </c>
      <c r="AH10" s="80">
        <f t="shared" ref="AH10:AN10" si="1">G14/G$13-1</f>
        <v>2.4386113463166215E-3</v>
      </c>
      <c r="AI10" s="80">
        <f t="shared" si="1"/>
        <v>-9.0037074089331925E-3</v>
      </c>
      <c r="AJ10" s="80">
        <f t="shared" si="1"/>
        <v>-8.8667651862799346E-3</v>
      </c>
      <c r="AK10" s="80">
        <f t="shared" si="1"/>
        <v>6.6349662722542391E-4</v>
      </c>
      <c r="AL10" s="80">
        <f t="shared" si="1"/>
        <v>2.8578377721026893E-3</v>
      </c>
      <c r="AM10" s="80">
        <f t="shared" si="1"/>
        <v>9.0081072965664255E-4</v>
      </c>
      <c r="AN10" s="80">
        <f t="shared" si="1"/>
        <v>-9.4277521784243978E-3</v>
      </c>
      <c r="AP10" s="78">
        <v>43896</v>
      </c>
      <c r="AQ10" s="80">
        <f>B18/B$17-1</f>
        <v>4.5438507076488666E-2</v>
      </c>
      <c r="AR10" s="80">
        <f>C18/C$17-1</f>
        <v>2.1570057115080976E-2</v>
      </c>
      <c r="AS10" s="80">
        <f>D18/D$17-1</f>
        <v>3.4972421077338334E-2</v>
      </c>
      <c r="AT10" s="80">
        <f>E18/E$17-1</f>
        <v>1.5782205563227514E-2</v>
      </c>
      <c r="AU10" s="80">
        <f t="shared" ref="AU10:BA10" si="2">G18/G$17-1</f>
        <v>1.2915067578841866E-2</v>
      </c>
      <c r="AV10" s="80">
        <f t="shared" si="2"/>
        <v>7.2358579422682645E-2</v>
      </c>
      <c r="AW10" s="80">
        <f t="shared" si="2"/>
        <v>7.3784977908689209E-2</v>
      </c>
      <c r="AX10" s="80">
        <f t="shared" si="2"/>
        <v>8.6894736842105358E-2</v>
      </c>
      <c r="AY10" s="80">
        <f t="shared" si="2"/>
        <v>9.0731483077630459E-2</v>
      </c>
      <c r="AZ10" s="80">
        <f t="shared" si="2"/>
        <v>6.8730588117423164E-2</v>
      </c>
      <c r="BA10" s="80">
        <f t="shared" si="2"/>
        <v>5.7338816537304993E-2</v>
      </c>
    </row>
    <row r="11" spans="1:53" x14ac:dyDescent="0.25">
      <c r="A11" s="78">
        <v>43840</v>
      </c>
      <c r="B11" s="80">
        <v>2.4615999999999998</v>
      </c>
      <c r="C11" s="80">
        <v>1.54</v>
      </c>
      <c r="D11" s="80">
        <v>1.6580999999999999</v>
      </c>
      <c r="E11" s="80">
        <v>1.0001</v>
      </c>
      <c r="F11" s="80">
        <v>2.1705281117510817</v>
      </c>
      <c r="G11" s="80">
        <v>2.9525999999999999</v>
      </c>
      <c r="H11" s="80">
        <v>1.7222999999999999</v>
      </c>
      <c r="I11" s="80">
        <v>1.3056000000000001</v>
      </c>
      <c r="J11" s="80">
        <v>1.8584000000000001</v>
      </c>
      <c r="K11" s="80">
        <v>1.6910000000000001</v>
      </c>
      <c r="L11" s="80">
        <v>0.99970000000000003</v>
      </c>
      <c r="M11" s="80">
        <v>5480.23</v>
      </c>
      <c r="O11" s="78">
        <v>43840</v>
      </c>
      <c r="P11" s="80">
        <f t="shared" ref="P11:P39" si="3">B11/B$9-1</f>
        <v>1.2004604505837735E-2</v>
      </c>
      <c r="Q11" s="80">
        <f t="shared" ref="Q11:Q39" si="4">C11/C$9-1</f>
        <v>1.5563175943023033E-2</v>
      </c>
      <c r="R11" s="80">
        <f t="shared" ref="R11:R39" si="5">D11/D$9-1</f>
        <v>3.2673806498455527E-3</v>
      </c>
      <c r="S11" s="80">
        <f t="shared" ref="S11:S39" si="6">E11/E$9-1</f>
        <v>9.9999999999988987E-5</v>
      </c>
      <c r="T11" s="80">
        <f t="shared" ref="T11:T39" si="7">F11/F$9-1</f>
        <v>3.51346164727806E-3</v>
      </c>
      <c r="U11" s="80">
        <f t="shared" ref="U11:U39" si="8">G11/G$9-1</f>
        <v>8.4705239428921608E-3</v>
      </c>
      <c r="V11" s="80">
        <f t="shared" ref="V11:V39" si="9">H11/H$9-1</f>
        <v>7.5563604571285747E-2</v>
      </c>
      <c r="W11" s="80">
        <f t="shared" ref="W11:W39" si="10">I11/I$9-1</f>
        <v>6.1808718282368336E-2</v>
      </c>
      <c r="X11" s="80">
        <f t="shared" ref="X11:X39" si="11">J11/J$9-1</f>
        <v>4.7812359043752917E-2</v>
      </c>
      <c r="Y11" s="80">
        <f t="shared" ref="Y11:Y39" si="12">K11/K$9-1</f>
        <v>5.2271313005600506E-2</v>
      </c>
      <c r="Z11" s="80">
        <f t="shared" ref="Z11:Z39" si="13">L11/L$9-1</f>
        <v>-2.9999999999996696E-4</v>
      </c>
      <c r="AA11" s="80">
        <f t="shared" ref="AA11:AA39" si="14">M11/M$9-1</f>
        <v>5.8124919147588772E-2</v>
      </c>
      <c r="AC11" s="78">
        <v>43875</v>
      </c>
      <c r="AD11" s="80">
        <f t="shared" ref="AD11:AD35" si="15">B15/B$13-1</f>
        <v>2.0186335403726607E-2</v>
      </c>
      <c r="AE11" s="80">
        <f t="shared" ref="AE11:AE35" si="16">C15/C$13-1</f>
        <v>2.4670735624799267E-2</v>
      </c>
      <c r="AF11" s="80">
        <f t="shared" ref="AF11:AF35" si="17">D15/D$13-1</f>
        <v>1.611632838533783E-2</v>
      </c>
      <c r="AG11" s="80">
        <f t="shared" ref="AG11:AG35" si="18">E15/E$13-1</f>
        <v>1.2001200120013156E-3</v>
      </c>
      <c r="AH11" s="80">
        <f t="shared" ref="AH11:AH35" si="19">G15/G$13-1</f>
        <v>6.7739204064352077E-3</v>
      </c>
      <c r="AI11" s="80">
        <f t="shared" ref="AI11:AI35" si="20">H15/H$13-1</f>
        <v>2.3951038662978874E-2</v>
      </c>
      <c r="AJ11" s="80">
        <f t="shared" ref="AJ11:AJ35" si="21">I15/I$13-1</f>
        <v>2.4189157657307225E-2</v>
      </c>
      <c r="AK11" s="80">
        <f t="shared" ref="AK11:AK35" si="22">J15/J$13-1</f>
        <v>2.2945925024881131E-2</v>
      </c>
      <c r="AL11" s="80">
        <f t="shared" ref="AL11:AL35" si="23">K15/K$13-1</f>
        <v>2.7970327131217276E-2</v>
      </c>
      <c r="AM11" s="80">
        <f t="shared" ref="AM11:AM35" si="24">L15/L$13-1</f>
        <v>1.3011710539485577E-3</v>
      </c>
      <c r="AN11" s="80">
        <f t="shared" ref="AN11:AN35" si="25">M15/M$13-1</f>
        <v>8.0070810414785143E-3</v>
      </c>
      <c r="AP11" s="78">
        <v>43903</v>
      </c>
      <c r="AQ11" s="80">
        <f t="shared" ref="AQ11:AQ31" si="26">B19/B$17-1</f>
        <v>3.0658250676284915E-2</v>
      </c>
      <c r="AR11" s="80">
        <f t="shared" ref="AR11:AR31" si="27">C19/C$17-1</f>
        <v>1.3731923684530356E-2</v>
      </c>
      <c r="AS11" s="80">
        <f t="shared" ref="AS11:AS31" si="28">D19/D$17-1</f>
        <v>2.6287994366858358E-2</v>
      </c>
      <c r="AT11" s="80">
        <f t="shared" ref="AT11:AT31" si="29">E19/E$17-1</f>
        <v>1.4697178930755506E-2</v>
      </c>
      <c r="AU11" s="80">
        <f t="shared" ref="AU11:AU31" si="30">G19/G$17-1</f>
        <v>9.3108626731186472E-3</v>
      </c>
      <c r="AV11" s="80">
        <f t="shared" ref="AV11:AV31" si="31">H19/H$17-1</f>
        <v>1.8283561416144956E-2</v>
      </c>
      <c r="AW11" s="80">
        <f t="shared" ref="AW11:AW31" si="32">I19/I$17-1</f>
        <v>1.9661266568482993E-2</v>
      </c>
      <c r="AX11" s="80">
        <f t="shared" ref="AX11:AX31" si="33">J19/J$17-1</f>
        <v>3.552631578947385E-2</v>
      </c>
      <c r="AY11" s="80">
        <f t="shared" ref="AY11:AY31" si="34">K19/K$17-1</f>
        <v>3.5108889271964649E-2</v>
      </c>
      <c r="AZ11" s="80">
        <f t="shared" ref="AZ11:AZ31" si="35">L19/L$17-1</f>
        <v>2.0038072337441148E-2</v>
      </c>
      <c r="BA11" s="80">
        <f t="shared" ref="BA11:BA31" si="36">M19/M$17-1</f>
        <v>1.0843122133097349E-3</v>
      </c>
    </row>
    <row r="12" spans="1:53" x14ac:dyDescent="0.25">
      <c r="A12" s="78">
        <v>43847</v>
      </c>
      <c r="B12" s="80">
        <v>2.4487000000000001</v>
      </c>
      <c r="C12" s="80">
        <v>1.5565</v>
      </c>
      <c r="D12" s="80">
        <v>1.6554</v>
      </c>
      <c r="E12" s="80">
        <v>1.0001</v>
      </c>
      <c r="F12" s="80">
        <v>2.1704216452302316</v>
      </c>
      <c r="G12" s="80">
        <v>2.9514999999999998</v>
      </c>
      <c r="H12" s="80">
        <v>1.7438</v>
      </c>
      <c r="I12" s="80">
        <v>1.3214999999999999</v>
      </c>
      <c r="J12" s="80">
        <v>1.8654999999999999</v>
      </c>
      <c r="K12" s="80">
        <v>1.6978</v>
      </c>
      <c r="L12" s="80">
        <v>0.99970000000000003</v>
      </c>
      <c r="M12" s="80">
        <v>5510.05</v>
      </c>
      <c r="O12" s="78">
        <v>43847</v>
      </c>
      <c r="P12" s="80">
        <f t="shared" si="3"/>
        <v>6.7012004604507514E-3</v>
      </c>
      <c r="Q12" s="80">
        <f t="shared" si="4"/>
        <v>2.6444209970983845E-2</v>
      </c>
      <c r="R12" s="80">
        <f t="shared" si="5"/>
        <v>1.6336903249227763E-3</v>
      </c>
      <c r="S12" s="80">
        <f t="shared" si="6"/>
        <v>9.9999999999988987E-5</v>
      </c>
      <c r="T12" s="80">
        <f t="shared" si="7"/>
        <v>3.4642383332332827E-3</v>
      </c>
      <c r="U12" s="80">
        <f t="shared" si="8"/>
        <v>8.0948152196187451E-3</v>
      </c>
      <c r="V12" s="80">
        <f t="shared" si="9"/>
        <v>8.8990195466183808E-2</v>
      </c>
      <c r="W12" s="80">
        <f t="shared" si="10"/>
        <v>7.4739752765126788E-2</v>
      </c>
      <c r="X12" s="80">
        <f t="shared" si="11"/>
        <v>5.1815516463689537E-2</v>
      </c>
      <c r="Y12" s="80">
        <f t="shared" si="12"/>
        <v>5.6502800248910967E-2</v>
      </c>
      <c r="Z12" s="80">
        <f t="shared" si="13"/>
        <v>-2.9999999999996696E-4</v>
      </c>
      <c r="AA12" s="80">
        <f t="shared" si="14"/>
        <v>6.3882576232963117E-2</v>
      </c>
      <c r="AC12" s="78">
        <v>43882</v>
      </c>
      <c r="AD12" s="80">
        <f t="shared" si="15"/>
        <v>5.7902909447531847E-2</v>
      </c>
      <c r="AE12" s="80">
        <f t="shared" si="16"/>
        <v>5.0819145518792075E-2</v>
      </c>
      <c r="AF12" s="80">
        <f t="shared" si="17"/>
        <v>4.0957285671008758E-2</v>
      </c>
      <c r="AG12" s="80">
        <f t="shared" si="18"/>
        <v>4.6004600460045619E-3</v>
      </c>
      <c r="AH12" s="80">
        <f t="shared" si="19"/>
        <v>1.7307366638442012E-2</v>
      </c>
      <c r="AI12" s="80">
        <f t="shared" si="20"/>
        <v>0.12275642911787199</v>
      </c>
      <c r="AJ12" s="80">
        <f t="shared" si="21"/>
        <v>0.12149023878043086</v>
      </c>
      <c r="AK12" s="80">
        <f t="shared" si="22"/>
        <v>0.11384496295477153</v>
      </c>
      <c r="AL12" s="80">
        <f t="shared" si="23"/>
        <v>0.12203575337468076</v>
      </c>
      <c r="AM12" s="80">
        <f t="shared" si="24"/>
        <v>3.0327294565108742E-2</v>
      </c>
      <c r="AN12" s="80">
        <f t="shared" si="25"/>
        <v>7.55503241138471E-2</v>
      </c>
      <c r="AP12" s="78">
        <v>43910</v>
      </c>
      <c r="AQ12" s="80">
        <f t="shared" si="26"/>
        <v>1.948484729682054E-2</v>
      </c>
      <c r="AR12" s="80">
        <f t="shared" si="27"/>
        <v>1.7316806416332486E-2</v>
      </c>
      <c r="AS12" s="80">
        <f t="shared" si="28"/>
        <v>2.3119352188710307E-2</v>
      </c>
      <c r="AT12" s="80">
        <f t="shared" si="29"/>
        <v>1.8544091536792262E-2</v>
      </c>
      <c r="AU12" s="80">
        <f t="shared" si="30"/>
        <v>7.3085266143835259E-3</v>
      </c>
      <c r="AV12" s="80">
        <f t="shared" si="31"/>
        <v>-1.9280846584298295E-2</v>
      </c>
      <c r="AW12" s="80">
        <f t="shared" si="32"/>
        <v>-1.9293078055964696E-2</v>
      </c>
      <c r="AX12" s="80">
        <f t="shared" si="33"/>
        <v>-9.6842105263157396E-3</v>
      </c>
      <c r="AY12" s="80">
        <f t="shared" si="34"/>
        <v>-1.1434810090214298E-2</v>
      </c>
      <c r="AZ12" s="80">
        <f t="shared" si="35"/>
        <v>-9.8186554453462138E-3</v>
      </c>
      <c r="BA12" s="80">
        <f t="shared" si="36"/>
        <v>-4.256035044330897E-2</v>
      </c>
    </row>
    <row r="13" spans="1:53" x14ac:dyDescent="0.25">
      <c r="A13" s="78">
        <v>43853</v>
      </c>
      <c r="B13" s="80">
        <v>2.4472</v>
      </c>
      <c r="C13" s="80">
        <v>1.5565</v>
      </c>
      <c r="D13" s="80">
        <v>1.6505000000000001</v>
      </c>
      <c r="E13" s="80">
        <v>0.99990000000000001</v>
      </c>
      <c r="F13" s="80">
        <v>2.1359243004678179</v>
      </c>
      <c r="G13" s="80">
        <v>2.9525000000000001</v>
      </c>
      <c r="H13" s="80">
        <v>1.6993</v>
      </c>
      <c r="I13" s="80">
        <v>1.2857000000000001</v>
      </c>
      <c r="J13" s="80">
        <v>1.8086</v>
      </c>
      <c r="K13" s="80">
        <v>1.6446000000000001</v>
      </c>
      <c r="L13" s="80">
        <v>0.99909999999999999</v>
      </c>
      <c r="M13" s="80">
        <v>5377.74</v>
      </c>
      <c r="O13" s="78">
        <v>43853</v>
      </c>
      <c r="P13" s="80">
        <f t="shared" si="3"/>
        <v>6.0845255714521151E-3</v>
      </c>
      <c r="Q13" s="80">
        <f t="shared" si="4"/>
        <v>2.6444209970983845E-2</v>
      </c>
      <c r="R13" s="80">
        <f t="shared" si="5"/>
        <v>-1.3311550795667149E-3</v>
      </c>
      <c r="S13" s="80">
        <f t="shared" si="6"/>
        <v>-9.9999999999988987E-5</v>
      </c>
      <c r="T13" s="80">
        <f t="shared" si="7"/>
        <v>-1.2485128861205341E-2</v>
      </c>
      <c r="U13" s="80">
        <f t="shared" si="8"/>
        <v>8.4363686044128805E-3</v>
      </c>
      <c r="V13" s="80">
        <f t="shared" si="9"/>
        <v>6.1200274776743946E-2</v>
      </c>
      <c r="W13" s="80">
        <f t="shared" si="10"/>
        <v>4.562459336369562E-2</v>
      </c>
      <c r="X13" s="80">
        <f t="shared" si="11"/>
        <v>1.9733874605322388E-2</v>
      </c>
      <c r="Y13" s="80">
        <f t="shared" si="12"/>
        <v>2.3397635345363987E-2</v>
      </c>
      <c r="Z13" s="80">
        <f t="shared" si="13"/>
        <v>-9.000000000000119E-4</v>
      </c>
      <c r="AA13" s="80">
        <f t="shared" si="14"/>
        <v>3.8336110472873219E-2</v>
      </c>
      <c r="AC13" s="78">
        <v>43889</v>
      </c>
      <c r="AD13" s="80">
        <f t="shared" si="15"/>
        <v>4.2293233082706827E-2</v>
      </c>
      <c r="AE13" s="80">
        <f t="shared" si="16"/>
        <v>5.7372309669129429E-2</v>
      </c>
      <c r="AF13" s="80">
        <f t="shared" si="17"/>
        <v>3.2535595274159279E-2</v>
      </c>
      <c r="AG13" s="80">
        <f t="shared" si="18"/>
        <v>1.3901390139013925E-2</v>
      </c>
      <c r="AH13" s="80">
        <f t="shared" si="19"/>
        <v>1.4902624894157501E-2</v>
      </c>
      <c r="AI13" s="80">
        <f t="shared" si="20"/>
        <v>6.2143235449890977E-2</v>
      </c>
      <c r="AJ13" s="80">
        <f t="shared" si="21"/>
        <v>5.623395815509058E-2</v>
      </c>
      <c r="AK13" s="80">
        <f t="shared" si="22"/>
        <v>5.0536326440340451E-2</v>
      </c>
      <c r="AL13" s="80">
        <f t="shared" si="23"/>
        <v>5.8190441444728069E-2</v>
      </c>
      <c r="AM13" s="80">
        <f t="shared" si="24"/>
        <v>-1.0009008107296768E-3</v>
      </c>
      <c r="AN13" s="80">
        <f t="shared" si="25"/>
        <v>1.3676693183382049E-2</v>
      </c>
      <c r="AP13" s="78">
        <v>43917</v>
      </c>
      <c r="AQ13" s="80">
        <f t="shared" si="26"/>
        <v>1.5525149958834916E-2</v>
      </c>
      <c r="AR13" s="80">
        <f t="shared" si="27"/>
        <v>1.4218009478673022E-2</v>
      </c>
      <c r="AS13" s="80">
        <f t="shared" si="28"/>
        <v>2.6405351484568573E-3</v>
      </c>
      <c r="AT13" s="80">
        <f t="shared" si="29"/>
        <v>2.5942000394555187E-2</v>
      </c>
      <c r="AU13" s="80">
        <f t="shared" si="30"/>
        <v>7.041548473218695E-3</v>
      </c>
      <c r="AV13" s="80">
        <f t="shared" si="31"/>
        <v>-2.914288880270377E-2</v>
      </c>
      <c r="AW13" s="80">
        <f t="shared" si="32"/>
        <v>-3.262150220913107E-2</v>
      </c>
      <c r="AX13" s="80">
        <f t="shared" si="33"/>
        <v>-4.4315789473684086E-2</v>
      </c>
      <c r="AY13" s="80">
        <f t="shared" si="34"/>
        <v>-4.7865310578635856E-2</v>
      </c>
      <c r="AZ13" s="80">
        <f t="shared" si="35"/>
        <v>-3.0057108506161834E-3</v>
      </c>
      <c r="BA13" s="80">
        <f t="shared" si="36"/>
        <v>-5.759235287018416E-2</v>
      </c>
    </row>
    <row r="14" spans="1:53" x14ac:dyDescent="0.25">
      <c r="A14" s="78">
        <v>43868</v>
      </c>
      <c r="B14" s="80">
        <v>2.4588999999999999</v>
      </c>
      <c r="C14" s="80">
        <v>1.5766</v>
      </c>
      <c r="D14" s="80">
        <v>1.6677</v>
      </c>
      <c r="E14" s="80">
        <v>1.0007999999999999</v>
      </c>
      <c r="F14" s="80">
        <v>2.1303422868924931</v>
      </c>
      <c r="G14" s="80">
        <v>2.9597000000000002</v>
      </c>
      <c r="H14" s="80">
        <v>1.6839999999999999</v>
      </c>
      <c r="I14" s="80">
        <v>1.2743</v>
      </c>
      <c r="J14" s="80">
        <v>1.8098000000000001</v>
      </c>
      <c r="K14" s="80">
        <v>1.6493</v>
      </c>
      <c r="L14" s="80">
        <v>1</v>
      </c>
      <c r="M14" s="80">
        <v>5327.04</v>
      </c>
      <c r="O14" s="78">
        <v>43868</v>
      </c>
      <c r="P14" s="80">
        <f t="shared" si="3"/>
        <v>1.0894589705640501E-2</v>
      </c>
      <c r="Q14" s="80">
        <f t="shared" si="4"/>
        <v>3.9699287786863602E-2</v>
      </c>
      <c r="R14" s="80">
        <f t="shared" si="5"/>
        <v>9.0760573606825101E-3</v>
      </c>
      <c r="S14" s="80">
        <f t="shared" si="6"/>
        <v>7.9999999999991189E-4</v>
      </c>
      <c r="T14" s="80">
        <f t="shared" si="7"/>
        <v>-1.5065895143664187E-2</v>
      </c>
      <c r="U14" s="80">
        <f t="shared" si="8"/>
        <v>1.0895552974930167E-2</v>
      </c>
      <c r="V14" s="80">
        <f t="shared" si="9"/>
        <v>5.1645538000374636E-2</v>
      </c>
      <c r="W14" s="80">
        <f t="shared" si="10"/>
        <v>3.6353285621340214E-2</v>
      </c>
      <c r="X14" s="80">
        <f t="shared" si="11"/>
        <v>2.0410464591790634E-2</v>
      </c>
      <c r="Y14" s="80">
        <f t="shared" si="12"/>
        <v>2.6322339763534597E-2</v>
      </c>
      <c r="Z14" s="80">
        <f t="shared" si="13"/>
        <v>0</v>
      </c>
      <c r="AA14" s="80">
        <f t="shared" si="14"/>
        <v>2.8546934945425928E-2</v>
      </c>
      <c r="AC14" s="78">
        <v>43896</v>
      </c>
      <c r="AD14" s="80">
        <f t="shared" si="15"/>
        <v>8.9653481529911705E-2</v>
      </c>
      <c r="AE14" s="80">
        <f t="shared" si="16"/>
        <v>8.0179890780597507E-2</v>
      </c>
      <c r="AF14" s="80">
        <f t="shared" si="17"/>
        <v>6.8645864889427477E-2</v>
      </c>
      <c r="AG14" s="80">
        <f t="shared" si="18"/>
        <v>2.9902990299029986E-2</v>
      </c>
      <c r="AH14" s="80">
        <f t="shared" si="19"/>
        <v>2.8010160880609591E-2</v>
      </c>
      <c r="AI14" s="80">
        <f t="shared" si="20"/>
        <v>0.13899841111045719</v>
      </c>
      <c r="AJ14" s="80">
        <f t="shared" si="21"/>
        <v>0.13416815742397126</v>
      </c>
      <c r="AK14" s="80">
        <f t="shared" si="22"/>
        <v>0.14182240406944602</v>
      </c>
      <c r="AL14" s="80">
        <f t="shared" si="23"/>
        <v>0.15420162957558081</v>
      </c>
      <c r="AM14" s="80">
        <f t="shared" si="24"/>
        <v>6.7660894805324778E-2</v>
      </c>
      <c r="AN14" s="80">
        <f t="shared" si="25"/>
        <v>7.1799715121965813E-2</v>
      </c>
      <c r="AP14" s="78">
        <v>43924</v>
      </c>
      <c r="AQ14" s="80">
        <f t="shared" si="26"/>
        <v>1.623083859332719E-2</v>
      </c>
      <c r="AR14" s="80">
        <f t="shared" si="27"/>
        <v>2.1570057115080976E-2</v>
      </c>
      <c r="AS14" s="80">
        <f t="shared" si="28"/>
        <v>2.5407815984039406E-2</v>
      </c>
      <c r="AT14" s="80">
        <f t="shared" si="29"/>
        <v>3.5115407378181196E-2</v>
      </c>
      <c r="AU14" s="80">
        <f t="shared" si="30"/>
        <v>8.1428333055231228E-3</v>
      </c>
      <c r="AV14" s="80">
        <f t="shared" si="31"/>
        <v>-2.5818604908859233E-2</v>
      </c>
      <c r="AW14" s="80">
        <f t="shared" si="32"/>
        <v>-2.9307805596465397E-2</v>
      </c>
      <c r="AX14" s="80">
        <f t="shared" si="33"/>
        <v>-2.3842105263157887E-2</v>
      </c>
      <c r="AY14" s="80">
        <f t="shared" si="34"/>
        <v>-2.7351606044934695E-2</v>
      </c>
      <c r="AZ14" s="80">
        <f t="shared" si="35"/>
        <v>9.0171325518486611E-3</v>
      </c>
      <c r="BA14" s="80">
        <f t="shared" si="36"/>
        <v>-6.3150266990947057E-2</v>
      </c>
    </row>
    <row r="15" spans="1:53" x14ac:dyDescent="0.25">
      <c r="A15" s="78">
        <v>43875</v>
      </c>
      <c r="B15" s="80">
        <v>2.4965999999999999</v>
      </c>
      <c r="C15" s="80">
        <v>1.5949</v>
      </c>
      <c r="D15" s="80">
        <v>1.6771</v>
      </c>
      <c r="E15" s="80">
        <v>1.0011000000000001</v>
      </c>
      <c r="F15" s="80">
        <v>2.1976647265631</v>
      </c>
      <c r="G15" s="80">
        <v>2.9725000000000001</v>
      </c>
      <c r="H15" s="80">
        <v>1.74</v>
      </c>
      <c r="I15" s="80">
        <v>1.3168</v>
      </c>
      <c r="J15" s="80">
        <v>1.8501000000000001</v>
      </c>
      <c r="K15" s="80">
        <v>1.6906000000000001</v>
      </c>
      <c r="L15" s="80">
        <v>1.0004</v>
      </c>
      <c r="M15" s="80">
        <v>5420.8</v>
      </c>
      <c r="O15" s="78">
        <v>43875</v>
      </c>
      <c r="P15" s="80">
        <f t="shared" si="3"/>
        <v>2.6393685249136656E-2</v>
      </c>
      <c r="Q15" s="80">
        <f t="shared" si="4"/>
        <v>5.1767343708783997E-2</v>
      </c>
      <c r="R15" s="80">
        <f t="shared" si="5"/>
        <v>1.4763719973376777E-2</v>
      </c>
      <c r="S15" s="80">
        <f t="shared" si="6"/>
        <v>1.1000000000001009E-3</v>
      </c>
      <c r="T15" s="80">
        <f t="shared" si="7"/>
        <v>1.6059697800574257E-2</v>
      </c>
      <c r="U15" s="80">
        <f t="shared" si="8"/>
        <v>1.5267436300293813E-2</v>
      </c>
      <c r="V15" s="80">
        <f t="shared" si="9"/>
        <v>8.661712358708562E-2</v>
      </c>
      <c r="W15" s="80">
        <f t="shared" si="10"/>
        <v>7.0917371502927651E-2</v>
      </c>
      <c r="X15" s="80">
        <f t="shared" si="11"/>
        <v>4.3132611637347829E-2</v>
      </c>
      <c r="Y15" s="80">
        <f t="shared" si="12"/>
        <v>5.202240199128827E-2</v>
      </c>
      <c r="Z15" s="80">
        <f t="shared" si="13"/>
        <v>3.9999999999995595E-4</v>
      </c>
      <c r="AA15" s="80">
        <f t="shared" si="14"/>
        <v>4.6650151857723143E-2</v>
      </c>
      <c r="AC15" s="78">
        <v>43903</v>
      </c>
      <c r="AD15" s="80">
        <f t="shared" si="15"/>
        <v>7.4248120300751674E-2</v>
      </c>
      <c r="AE15" s="80">
        <f t="shared" si="16"/>
        <v>7.1892065531641514E-2</v>
      </c>
      <c r="AF15" s="80">
        <f t="shared" si="17"/>
        <v>5.9678885186307262E-2</v>
      </c>
      <c r="AG15" s="80">
        <f t="shared" si="18"/>
        <v>2.8802880288028687E-2</v>
      </c>
      <c r="AH15" s="80">
        <f t="shared" si="19"/>
        <v>2.4352243861134548E-2</v>
      </c>
      <c r="AI15" s="80">
        <f t="shared" si="20"/>
        <v>8.1562996527982046E-2</v>
      </c>
      <c r="AJ15" s="80">
        <f t="shared" si="21"/>
        <v>7.7000855565061865E-2</v>
      </c>
      <c r="AK15" s="80">
        <f t="shared" si="22"/>
        <v>8.7858011721773766E-2</v>
      </c>
      <c r="AL15" s="80">
        <f t="shared" si="23"/>
        <v>9.5342332482062364E-2</v>
      </c>
      <c r="AM15" s="80">
        <f t="shared" si="24"/>
        <v>1.9017115403863416E-2</v>
      </c>
      <c r="AN15" s="80">
        <f t="shared" si="25"/>
        <v>1.4775835202148091E-2</v>
      </c>
      <c r="AP15" s="78">
        <v>43931</v>
      </c>
      <c r="AQ15" s="80">
        <f t="shared" si="26"/>
        <v>2.8031520759007389E-2</v>
      </c>
      <c r="AR15" s="80">
        <f t="shared" si="27"/>
        <v>2.193462146068792E-2</v>
      </c>
      <c r="AS15" s="80">
        <f t="shared" si="28"/>
        <v>2.9984743574697825E-2</v>
      </c>
      <c r="AT15" s="80">
        <f t="shared" si="29"/>
        <v>3.531268494772144E-2</v>
      </c>
      <c r="AU15" s="80">
        <f t="shared" si="30"/>
        <v>9.9398793541964903E-3</v>
      </c>
      <c r="AV15" s="80">
        <f t="shared" si="31"/>
        <v>-3.989140672613356E-3</v>
      </c>
      <c r="AW15" s="80">
        <f t="shared" si="32"/>
        <v>-1.0751104565537628E-2</v>
      </c>
      <c r="AX15" s="80">
        <f t="shared" si="33"/>
        <v>-4.2105263157887762E-4</v>
      </c>
      <c r="AY15" s="80">
        <f t="shared" si="34"/>
        <v>-5.7461357237258426E-3</v>
      </c>
      <c r="AZ15" s="80">
        <f t="shared" si="35"/>
        <v>2.7652539825668843E-2</v>
      </c>
      <c r="BA15" s="80">
        <f t="shared" si="36"/>
        <v>-4.4536158113189339E-2</v>
      </c>
    </row>
    <row r="16" spans="1:53" x14ac:dyDescent="0.25">
      <c r="A16" s="78">
        <v>43882</v>
      </c>
      <c r="B16" s="80">
        <v>2.5889000000000002</v>
      </c>
      <c r="C16" s="80">
        <v>1.6355999999999999</v>
      </c>
      <c r="D16" s="80">
        <v>1.7181</v>
      </c>
      <c r="E16" s="80">
        <v>1.0044999999999999</v>
      </c>
      <c r="F16" s="80">
        <v>2.1949657288470643</v>
      </c>
      <c r="G16" s="80">
        <v>3.0036</v>
      </c>
      <c r="H16" s="80">
        <v>1.9078999999999999</v>
      </c>
      <c r="I16" s="80">
        <v>1.4419</v>
      </c>
      <c r="J16" s="80">
        <v>2.0145</v>
      </c>
      <c r="K16" s="80">
        <v>1.8452999999999999</v>
      </c>
      <c r="L16" s="80">
        <v>1.0294000000000001</v>
      </c>
      <c r="M16" s="80">
        <v>5784.03</v>
      </c>
      <c r="O16" s="78">
        <v>43882</v>
      </c>
      <c r="P16" s="80">
        <f t="shared" si="3"/>
        <v>6.4339746752179128E-2</v>
      </c>
      <c r="Q16" s="80">
        <f t="shared" si="4"/>
        <v>7.8607227644420963E-2</v>
      </c>
      <c r="R16" s="80">
        <f t="shared" si="5"/>
        <v>3.9571610092575815E-2</v>
      </c>
      <c r="S16" s="80">
        <f t="shared" si="6"/>
        <v>4.4999999999999485E-3</v>
      </c>
      <c r="T16" s="80">
        <f t="shared" si="7"/>
        <v>1.4811853772969563E-2</v>
      </c>
      <c r="U16" s="80">
        <f t="shared" si="8"/>
        <v>2.5889746567388405E-2</v>
      </c>
      <c r="V16" s="80">
        <f t="shared" si="9"/>
        <v>0.19146943108724157</v>
      </c>
      <c r="W16" s="80">
        <f t="shared" si="10"/>
        <v>0.17265777488614176</v>
      </c>
      <c r="X16" s="80">
        <f t="shared" si="11"/>
        <v>0.13582543978349104</v>
      </c>
      <c r="Y16" s="80">
        <f t="shared" si="12"/>
        <v>0.14828873677660237</v>
      </c>
      <c r="Z16" s="80">
        <f t="shared" si="13"/>
        <v>2.9400000000000093E-2</v>
      </c>
      <c r="AA16" s="80">
        <f t="shared" si="14"/>
        <v>0.11678274015821</v>
      </c>
      <c r="AC16" s="78">
        <v>43910</v>
      </c>
      <c r="AD16" s="80">
        <f t="shared" si="15"/>
        <v>6.2602157567832606E-2</v>
      </c>
      <c r="AE16" s="80">
        <f t="shared" si="16"/>
        <v>7.5682621265660055E-2</v>
      </c>
      <c r="AF16" s="80">
        <f t="shared" si="17"/>
        <v>5.6407149348682184E-2</v>
      </c>
      <c r="AG16" s="80">
        <f t="shared" si="18"/>
        <v>3.2703270327032685E-2</v>
      </c>
      <c r="AH16" s="80">
        <f t="shared" si="19"/>
        <v>2.2320067739204141E-2</v>
      </c>
      <c r="AI16" s="80">
        <f t="shared" si="20"/>
        <v>4.1664214676631506E-2</v>
      </c>
      <c r="AJ16" s="80">
        <f t="shared" si="21"/>
        <v>3.585595395504404E-2</v>
      </c>
      <c r="AK16" s="80">
        <f t="shared" si="22"/>
        <v>4.0362711489549952E-2</v>
      </c>
      <c r="AL16" s="80">
        <f t="shared" si="23"/>
        <v>4.60902347075276E-2</v>
      </c>
      <c r="AM16" s="80">
        <f t="shared" si="24"/>
        <v>-1.0809728755880377E-2</v>
      </c>
      <c r="AN16" s="80">
        <f t="shared" si="25"/>
        <v>-2.9465742114717308E-2</v>
      </c>
      <c r="AP16" s="78">
        <v>43938</v>
      </c>
      <c r="AQ16" s="80">
        <f t="shared" si="26"/>
        <v>4.0694711255733873E-2</v>
      </c>
      <c r="AR16" s="80">
        <f t="shared" si="27"/>
        <v>2.6005589986632716E-2</v>
      </c>
      <c r="AS16" s="80">
        <f t="shared" si="28"/>
        <v>3.3505457105973635E-2</v>
      </c>
      <c r="AT16" s="80">
        <f t="shared" si="29"/>
        <v>3.3931741960939066E-2</v>
      </c>
      <c r="AU16" s="80">
        <f t="shared" si="30"/>
        <v>1.2036433077647235E-2</v>
      </c>
      <c r="AV16" s="80">
        <f t="shared" si="31"/>
        <v>1.7951133026760546E-2</v>
      </c>
      <c r="AW16" s="80">
        <f t="shared" si="32"/>
        <v>1.1929307805596423E-2</v>
      </c>
      <c r="AX16" s="80">
        <f t="shared" si="33"/>
        <v>2.1789473684210581E-2</v>
      </c>
      <c r="AY16" s="80">
        <f t="shared" si="34"/>
        <v>1.792794345802462E-2</v>
      </c>
      <c r="AZ16" s="80">
        <f t="shared" si="35"/>
        <v>4.6187756737801955E-2</v>
      </c>
      <c r="BA16" s="80">
        <f t="shared" si="36"/>
        <v>-2.4367628086249038E-2</v>
      </c>
    </row>
    <row r="17" spans="1:53" x14ac:dyDescent="0.25">
      <c r="A17" s="78">
        <v>43889</v>
      </c>
      <c r="B17" s="80">
        <v>2.5507</v>
      </c>
      <c r="C17" s="80">
        <v>1.6457999999999999</v>
      </c>
      <c r="D17" s="80">
        <v>1.7041999999999999</v>
      </c>
      <c r="E17" s="80">
        <v>1.0138</v>
      </c>
      <c r="F17" s="80">
        <v>2.1687576239675046</v>
      </c>
      <c r="G17" s="80">
        <v>2.9965000000000002</v>
      </c>
      <c r="H17" s="80">
        <v>1.8048999999999999</v>
      </c>
      <c r="I17" s="80">
        <v>1.3580000000000001</v>
      </c>
      <c r="J17" s="80">
        <v>1.9</v>
      </c>
      <c r="K17" s="80">
        <v>1.7403</v>
      </c>
      <c r="L17" s="80">
        <v>0.99809999999999999</v>
      </c>
      <c r="M17" s="77">
        <v>5451.2897000000003</v>
      </c>
      <c r="O17" s="78">
        <v>43889</v>
      </c>
      <c r="P17" s="80">
        <f t="shared" si="3"/>
        <v>4.863509291235002E-2</v>
      </c>
      <c r="Q17" s="80">
        <f t="shared" si="4"/>
        <v>8.533368504352401E-2</v>
      </c>
      <c r="R17" s="80">
        <f t="shared" si="5"/>
        <v>3.1161130271676551E-2</v>
      </c>
      <c r="S17" s="80">
        <f t="shared" si="6"/>
        <v>1.3800000000000034E-2</v>
      </c>
      <c r="T17" s="80">
        <f t="shared" si="7"/>
        <v>2.6949012633408209E-3</v>
      </c>
      <c r="U17" s="80">
        <f t="shared" si="8"/>
        <v>2.3464717535350843E-2</v>
      </c>
      <c r="V17" s="80">
        <f t="shared" si="9"/>
        <v>0.12714669331168427</v>
      </c>
      <c r="W17" s="80">
        <f t="shared" si="10"/>
        <v>0.10442420299284327</v>
      </c>
      <c r="X17" s="80">
        <f t="shared" si="11"/>
        <v>7.1267478574650323E-2</v>
      </c>
      <c r="Y17" s="80">
        <f t="shared" si="12"/>
        <v>8.2949595519601793E-2</v>
      </c>
      <c r="Z17" s="80">
        <f t="shared" si="13"/>
        <v>-1.9000000000000128E-3</v>
      </c>
      <c r="AA17" s="80">
        <f t="shared" si="14"/>
        <v>5.2537114877036828E-2</v>
      </c>
      <c r="AC17" s="78">
        <v>43917</v>
      </c>
      <c r="AD17" s="80">
        <f t="shared" si="15"/>
        <v>5.8474991827394573E-2</v>
      </c>
      <c r="AE17" s="80">
        <f t="shared" si="16"/>
        <v>7.2406039190491489E-2</v>
      </c>
      <c r="AF17" s="80">
        <f t="shared" si="17"/>
        <v>3.52620418055134E-2</v>
      </c>
      <c r="AG17" s="80">
        <f t="shared" si="18"/>
        <v>4.0204020402040186E-2</v>
      </c>
      <c r="AH17" s="80">
        <f t="shared" si="19"/>
        <v>2.2049110922946591E-2</v>
      </c>
      <c r="AI17" s="80">
        <f t="shared" si="20"/>
        <v>3.118931324663099E-2</v>
      </c>
      <c r="AJ17" s="80">
        <f t="shared" si="21"/>
        <v>2.1778019755775091E-2</v>
      </c>
      <c r="AK17" s="80">
        <f t="shared" si="22"/>
        <v>3.9809797633529875E-3</v>
      </c>
      <c r="AL17" s="80">
        <f t="shared" si="23"/>
        <v>7.5398273136324523E-3</v>
      </c>
      <c r="AM17" s="80">
        <f t="shared" si="24"/>
        <v>-4.0036032429185964E-3</v>
      </c>
      <c r="AN17" s="80">
        <f t="shared" si="25"/>
        <v>-4.4703332626716774E-2</v>
      </c>
      <c r="AP17" s="78">
        <v>43945</v>
      </c>
      <c r="AQ17" s="80">
        <f t="shared" si="26"/>
        <v>5.0691966911044162E-2</v>
      </c>
      <c r="AR17" s="80">
        <f t="shared" si="27"/>
        <v>3.6638716733503385E-2</v>
      </c>
      <c r="AS17" s="80">
        <f t="shared" si="28"/>
        <v>3.7495599108085864E-2</v>
      </c>
      <c r="AT17" s="80">
        <f t="shared" si="29"/>
        <v>3.7581376997435356E-2</v>
      </c>
      <c r="AU17" s="80">
        <f t="shared" si="30"/>
        <v>1.3733643234727255E-2</v>
      </c>
      <c r="AV17" s="80">
        <f t="shared" si="31"/>
        <v>1.9890298631503045E-2</v>
      </c>
      <c r="AW17" s="80">
        <f t="shared" si="32"/>
        <v>1.3475699558173737E-2</v>
      </c>
      <c r="AX17" s="80">
        <f t="shared" si="33"/>
        <v>1.6631578947368553E-2</v>
      </c>
      <c r="AY17" s="80">
        <f t="shared" si="34"/>
        <v>1.183703959087512E-2</v>
      </c>
      <c r="AZ17" s="80">
        <f t="shared" si="35"/>
        <v>4.3182045887185661E-2</v>
      </c>
      <c r="BA17" s="80">
        <f t="shared" si="36"/>
        <v>-3.2605550205853095E-2</v>
      </c>
    </row>
    <row r="18" spans="1:53" x14ac:dyDescent="0.25">
      <c r="A18" s="78">
        <v>43896</v>
      </c>
      <c r="B18" s="77">
        <v>2.6665999999999999</v>
      </c>
      <c r="C18" s="77">
        <v>1.6813</v>
      </c>
      <c r="D18" s="77">
        <v>1.7638</v>
      </c>
      <c r="E18" s="80">
        <v>1.0298</v>
      </c>
      <c r="F18" s="80">
        <v>2.2067421259395381</v>
      </c>
      <c r="G18" s="77">
        <v>3.0352000000000001</v>
      </c>
      <c r="H18" s="77">
        <v>1.9355</v>
      </c>
      <c r="I18" s="77">
        <v>1.4581999999999999</v>
      </c>
      <c r="J18" s="77">
        <v>2.0651000000000002</v>
      </c>
      <c r="K18" s="80">
        <v>1.8982000000000001</v>
      </c>
      <c r="L18" s="80">
        <v>1.0667</v>
      </c>
      <c r="M18" s="77">
        <v>5763.8602000000001</v>
      </c>
      <c r="O18" s="78">
        <v>43896</v>
      </c>
      <c r="P18" s="80">
        <f t="shared" si="3"/>
        <v>9.6283506002302177E-2</v>
      </c>
      <c r="Q18" s="80">
        <f t="shared" si="4"/>
        <v>0.10874439461883401</v>
      </c>
      <c r="R18" s="80">
        <f t="shared" si="5"/>
        <v>6.7223331518121876E-2</v>
      </c>
      <c r="S18" s="80">
        <f t="shared" si="6"/>
        <v>2.9800000000000049E-2</v>
      </c>
      <c r="T18" s="80">
        <f t="shared" si="7"/>
        <v>2.0256507057126782E-2</v>
      </c>
      <c r="U18" s="80">
        <f t="shared" si="8"/>
        <v>3.6682833526880287E-2</v>
      </c>
      <c r="V18" s="80">
        <f t="shared" si="9"/>
        <v>0.20870542684069204</v>
      </c>
      <c r="W18" s="80">
        <f t="shared" si="10"/>
        <v>0.18591411841249172</v>
      </c>
      <c r="X18" s="80">
        <f t="shared" si="11"/>
        <v>0.1643549842129004</v>
      </c>
      <c r="Y18" s="80">
        <f t="shared" si="12"/>
        <v>0.18120721841941512</v>
      </c>
      <c r="Z18" s="80">
        <f t="shared" si="13"/>
        <v>6.6699999999999982E-2</v>
      </c>
      <c r="AA18" s="80">
        <f t="shared" si="14"/>
        <v>0.11288834740567544</v>
      </c>
      <c r="AC18" s="78">
        <v>43924</v>
      </c>
      <c r="AD18" s="80">
        <f t="shared" si="15"/>
        <v>5.921052631578938E-2</v>
      </c>
      <c r="AE18" s="80">
        <f t="shared" si="16"/>
        <v>8.0179890780597507E-2</v>
      </c>
      <c r="AF18" s="80">
        <f t="shared" si="17"/>
        <v>5.8770069675855741E-2</v>
      </c>
      <c r="AG18" s="80">
        <f t="shared" si="18"/>
        <v>4.9504950495049549E-2</v>
      </c>
      <c r="AH18" s="80">
        <f t="shared" si="19"/>
        <v>2.3166807790008459E-2</v>
      </c>
      <c r="AI18" s="80">
        <f t="shared" si="20"/>
        <v>3.4720178897192921E-2</v>
      </c>
      <c r="AJ18" s="80">
        <f t="shared" si="21"/>
        <v>2.5278058645096024E-2</v>
      </c>
      <c r="AK18" s="80">
        <f t="shared" si="22"/>
        <v>2.5489328762578811E-2</v>
      </c>
      <c r="AL18" s="80">
        <f t="shared" si="23"/>
        <v>2.9247233369816383E-2</v>
      </c>
      <c r="AM18" s="80">
        <f t="shared" si="24"/>
        <v>8.0072064858374148E-3</v>
      </c>
      <c r="AN18" s="80">
        <f t="shared" si="25"/>
        <v>-5.0337260633648961E-2</v>
      </c>
      <c r="AP18" s="78">
        <v>43951</v>
      </c>
      <c r="AQ18" s="80">
        <f t="shared" si="26"/>
        <v>4.6771474497196763E-2</v>
      </c>
      <c r="AR18" s="80">
        <f t="shared" si="27"/>
        <v>3.2506987483290839E-2</v>
      </c>
      <c r="AS18" s="80">
        <f t="shared" si="28"/>
        <v>4.0488205609670258E-2</v>
      </c>
      <c r="AT18" s="80">
        <f t="shared" si="29"/>
        <v>3.935687512329844E-2</v>
      </c>
      <c r="AU18" s="80">
        <f t="shared" si="30"/>
        <v>1.3800200495791781E-2</v>
      </c>
      <c r="AV18" s="80">
        <f t="shared" si="31"/>
        <v>3.2190149038727967E-2</v>
      </c>
      <c r="AW18" s="80">
        <f t="shared" si="32"/>
        <v>2.6656848306332748E-2</v>
      </c>
      <c r="AX18" s="80">
        <f t="shared" si="33"/>
        <v>4.278947368421071E-2</v>
      </c>
      <c r="AY18" s="80">
        <f t="shared" si="34"/>
        <v>4.0682640923978663E-2</v>
      </c>
      <c r="AZ18" s="80">
        <f t="shared" si="35"/>
        <v>6.7027351968740545E-2</v>
      </c>
      <c r="BA18" s="80">
        <f t="shared" si="36"/>
        <v>-1.787287144178018E-2</v>
      </c>
    </row>
    <row r="19" spans="1:53" x14ac:dyDescent="0.25">
      <c r="A19" s="78">
        <v>43903</v>
      </c>
      <c r="B19" s="77">
        <v>2.6288999999999998</v>
      </c>
      <c r="C19" s="77">
        <v>1.6684000000000001</v>
      </c>
      <c r="D19" s="77">
        <v>1.7490000000000001</v>
      </c>
      <c r="E19" s="80">
        <v>1.0286999999999999</v>
      </c>
      <c r="F19" s="80">
        <v>2.1946846578148751</v>
      </c>
      <c r="G19" s="77">
        <v>3.0244</v>
      </c>
      <c r="H19" s="77">
        <v>1.8379000000000001</v>
      </c>
      <c r="I19" s="77">
        <v>1.3847</v>
      </c>
      <c r="J19" s="77">
        <v>1.9675</v>
      </c>
      <c r="K19" s="80">
        <v>1.8013999999999999</v>
      </c>
      <c r="L19" s="80">
        <v>1.0181</v>
      </c>
      <c r="M19" s="77">
        <v>5457.2006000000001</v>
      </c>
      <c r="O19" s="78">
        <v>43903</v>
      </c>
      <c r="P19" s="80">
        <f t="shared" si="3"/>
        <v>8.0784410458806022E-2</v>
      </c>
      <c r="Q19" s="80">
        <f t="shared" si="4"/>
        <v>0.10023740437879192</v>
      </c>
      <c r="R19" s="80">
        <f t="shared" si="5"/>
        <v>5.8268288255581835E-2</v>
      </c>
      <c r="S19" s="80">
        <f t="shared" si="6"/>
        <v>2.8699999999999948E-2</v>
      </c>
      <c r="T19" s="80">
        <f t="shared" si="7"/>
        <v>1.4681904493366149E-2</v>
      </c>
      <c r="U19" s="80">
        <f t="shared" si="8"/>
        <v>3.299405697110469E-2</v>
      </c>
      <c r="V19" s="80">
        <f t="shared" si="9"/>
        <v>0.14775494910385323</v>
      </c>
      <c r="W19" s="80">
        <f t="shared" si="10"/>
        <v>0.12613858165256997</v>
      </c>
      <c r="X19" s="80">
        <f t="shared" si="11"/>
        <v>0.10932566531348664</v>
      </c>
      <c r="Y19" s="80">
        <f t="shared" si="12"/>
        <v>0.12097075295581816</v>
      </c>
      <c r="Z19" s="80">
        <f t="shared" si="13"/>
        <v>1.8100000000000005E-2</v>
      </c>
      <c r="AA19" s="80">
        <f t="shared" si="14"/>
        <v>5.3678393725659967E-2</v>
      </c>
      <c r="AC19" s="78">
        <v>43931</v>
      </c>
      <c r="AD19" s="80">
        <f t="shared" si="15"/>
        <v>7.1510297482837437E-2</v>
      </c>
      <c r="AE19" s="80">
        <f t="shared" si="16"/>
        <v>8.0565371024734933E-2</v>
      </c>
      <c r="AF19" s="80">
        <f t="shared" si="17"/>
        <v>6.3495910330203076E-2</v>
      </c>
      <c r="AG19" s="80">
        <f t="shared" si="18"/>
        <v>4.9704970497049805E-2</v>
      </c>
      <c r="AH19" s="80">
        <f t="shared" si="19"/>
        <v>2.4990634541862677E-2</v>
      </c>
      <c r="AI19" s="80">
        <f t="shared" si="20"/>
        <v>5.7906196669216703E-2</v>
      </c>
      <c r="AJ19" s="80">
        <f t="shared" si="21"/>
        <v>4.4878276425293517E-2</v>
      </c>
      <c r="AK19" s="80">
        <f t="shared" si="22"/>
        <v>5.0093995355523724E-2</v>
      </c>
      <c r="AL19" s="80">
        <f t="shared" si="23"/>
        <v>5.2109935546637454E-2</v>
      </c>
      <c r="AM19" s="80">
        <f t="shared" si="24"/>
        <v>2.6623961565408916E-2</v>
      </c>
      <c r="AN19" s="80">
        <f t="shared" si="25"/>
        <v>-3.1468572299888087E-2</v>
      </c>
      <c r="AP19" s="78">
        <v>43959</v>
      </c>
      <c r="AQ19" s="80">
        <f t="shared" si="26"/>
        <v>6.1002861959462251E-2</v>
      </c>
      <c r="AR19" s="80">
        <f t="shared" si="27"/>
        <v>4.1742617572001484E-2</v>
      </c>
      <c r="AS19" s="80">
        <f t="shared" si="28"/>
        <v>5.8385166060321625E-2</v>
      </c>
      <c r="AT19" s="80">
        <f t="shared" si="29"/>
        <v>4.5176563424738747E-2</v>
      </c>
      <c r="AU19" s="80">
        <f t="shared" si="30"/>
        <v>1.9623960838711874E-2</v>
      </c>
      <c r="AV19" s="80">
        <f t="shared" si="31"/>
        <v>6.6319463682198432E-2</v>
      </c>
      <c r="AW19" s="80">
        <f t="shared" si="32"/>
        <v>6.1045655375552288E-2</v>
      </c>
      <c r="AX19" s="80">
        <f t="shared" si="33"/>
        <v>8.8157894736841991E-2</v>
      </c>
      <c r="AY19" s="80">
        <f t="shared" si="34"/>
        <v>8.6192035855886973E-2</v>
      </c>
      <c r="AZ19" s="80">
        <f t="shared" si="35"/>
        <v>0.10129245566576484</v>
      </c>
      <c r="BA19" s="80">
        <f t="shared" si="36"/>
        <v>1.0347422922689198E-2</v>
      </c>
    </row>
    <row r="20" spans="1:53" x14ac:dyDescent="0.25">
      <c r="A20" s="78">
        <v>43910</v>
      </c>
      <c r="B20" s="77">
        <v>2.6004</v>
      </c>
      <c r="C20" s="77">
        <v>1.6742999999999999</v>
      </c>
      <c r="D20" s="77">
        <v>1.7436</v>
      </c>
      <c r="E20" s="80">
        <v>1.0326</v>
      </c>
      <c r="F20" s="80">
        <v>2.1940702588624768</v>
      </c>
      <c r="G20" s="77">
        <v>3.0184000000000002</v>
      </c>
      <c r="H20" s="77">
        <v>1.7701</v>
      </c>
      <c r="I20" s="77">
        <v>1.3318000000000001</v>
      </c>
      <c r="J20" s="77">
        <v>1.8815999999999999</v>
      </c>
      <c r="K20" s="80">
        <v>1.7203999999999999</v>
      </c>
      <c r="L20" s="80">
        <v>0.98829999999999996</v>
      </c>
      <c r="M20" s="77">
        <v>5219.2808999999997</v>
      </c>
      <c r="O20" s="78">
        <v>43910</v>
      </c>
      <c r="P20" s="80">
        <f t="shared" si="3"/>
        <v>6.9067587567834376E-2</v>
      </c>
      <c r="Q20" s="80">
        <f t="shared" si="4"/>
        <v>0.10412819836454767</v>
      </c>
      <c r="R20" s="80">
        <f t="shared" si="5"/>
        <v>5.500090760573606E-2</v>
      </c>
      <c r="S20" s="80">
        <f t="shared" si="6"/>
        <v>3.2599999999999962E-2</v>
      </c>
      <c r="T20" s="80">
        <f t="shared" si="7"/>
        <v>1.4397845689328559E-2</v>
      </c>
      <c r="U20" s="80">
        <f t="shared" si="8"/>
        <v>3.0944736662340322E-2</v>
      </c>
      <c r="V20" s="80">
        <f t="shared" si="9"/>
        <v>0.10541435083994255</v>
      </c>
      <c r="W20" s="80">
        <f t="shared" si="10"/>
        <v>8.3116460637605805E-2</v>
      </c>
      <c r="X20" s="80">
        <f t="shared" si="11"/>
        <v>6.0893098782137889E-2</v>
      </c>
      <c r="Y20" s="80">
        <f t="shared" si="12"/>
        <v>7.056627255756065E-2</v>
      </c>
      <c r="Z20" s="80">
        <f t="shared" si="13"/>
        <v>-1.1700000000000044E-2</v>
      </c>
      <c r="AA20" s="80">
        <f t="shared" si="14"/>
        <v>7.7407664132809195E-3</v>
      </c>
      <c r="AC20" s="78">
        <v>43938</v>
      </c>
      <c r="AD20" s="80">
        <f t="shared" si="15"/>
        <v>8.4709055246812603E-2</v>
      </c>
      <c r="AE20" s="80">
        <f t="shared" si="16"/>
        <v>8.4869900417603672E-2</v>
      </c>
      <c r="AF20" s="80">
        <f t="shared" si="17"/>
        <v>6.7131172372008496E-2</v>
      </c>
      <c r="AG20" s="80">
        <f t="shared" si="18"/>
        <v>4.8304830483048233E-2</v>
      </c>
      <c r="AH20" s="80">
        <f t="shared" si="19"/>
        <v>2.7118432419024563E-2</v>
      </c>
      <c r="AI20" s="80">
        <f t="shared" si="20"/>
        <v>8.1209909962925764E-2</v>
      </c>
      <c r="AJ20" s="80">
        <f t="shared" si="21"/>
        <v>6.8834098156646206E-2</v>
      </c>
      <c r="AK20" s="80">
        <f t="shared" si="22"/>
        <v>7.3426960079619574E-2</v>
      </c>
      <c r="AL20" s="80">
        <f t="shared" si="23"/>
        <v>7.7161619846771279E-2</v>
      </c>
      <c r="AM20" s="80">
        <f t="shared" si="24"/>
        <v>4.5140626563907604E-2</v>
      </c>
      <c r="AN20" s="80">
        <f t="shared" si="25"/>
        <v>-1.1024203475809458E-2</v>
      </c>
      <c r="AP20" s="78">
        <v>43966</v>
      </c>
      <c r="AQ20" s="80">
        <f t="shared" si="26"/>
        <v>7.4489355863096351E-2</v>
      </c>
      <c r="AR20" s="80">
        <f t="shared" si="27"/>
        <v>4.7454125653177748E-2</v>
      </c>
      <c r="AS20" s="80">
        <f t="shared" si="28"/>
        <v>5.9910808590541098E-2</v>
      </c>
      <c r="AT20" s="80">
        <f t="shared" si="29"/>
        <v>4.3105148944565075E-2</v>
      </c>
      <c r="AU20" s="80">
        <f t="shared" si="30"/>
        <v>1.9723796730305221E-2</v>
      </c>
      <c r="AV20" s="80">
        <f t="shared" si="31"/>
        <v>7.5295030195578816E-2</v>
      </c>
      <c r="AW20" s="80">
        <f t="shared" si="32"/>
        <v>6.9808541973490401E-2</v>
      </c>
      <c r="AX20" s="80">
        <f t="shared" si="33"/>
        <v>9.0315789473684349E-2</v>
      </c>
      <c r="AY20" s="80">
        <f t="shared" si="34"/>
        <v>8.8318106073665525E-2</v>
      </c>
      <c r="AZ20" s="80">
        <f t="shared" si="35"/>
        <v>0.10419797615469406</v>
      </c>
      <c r="BA20" s="80">
        <f t="shared" si="36"/>
        <v>1.0390917217259599E-2</v>
      </c>
    </row>
    <row r="21" spans="1:53" x14ac:dyDescent="0.25">
      <c r="A21" s="78">
        <v>43917</v>
      </c>
      <c r="B21" s="77">
        <v>2.5903</v>
      </c>
      <c r="C21" s="77">
        <v>1.6692</v>
      </c>
      <c r="D21" s="77">
        <v>1.7087000000000001</v>
      </c>
      <c r="E21" s="80">
        <v>1.0401</v>
      </c>
      <c r="F21" s="80">
        <v>2.2370166832139757</v>
      </c>
      <c r="G21" s="77">
        <v>3.0175999999999998</v>
      </c>
      <c r="H21" s="77">
        <v>1.7523</v>
      </c>
      <c r="I21" s="77">
        <v>1.3137000000000001</v>
      </c>
      <c r="J21" s="77">
        <v>1.8158000000000001</v>
      </c>
      <c r="K21" s="80">
        <v>1.657</v>
      </c>
      <c r="L21" s="80">
        <v>0.99509999999999998</v>
      </c>
      <c r="M21" s="77">
        <v>5137.3370999999997</v>
      </c>
      <c r="O21" s="78">
        <v>43917</v>
      </c>
      <c r="P21" s="80">
        <f t="shared" si="3"/>
        <v>6.4915309981910863E-2</v>
      </c>
      <c r="Q21" s="80">
        <f t="shared" si="4"/>
        <v>0.10076496966499615</v>
      </c>
      <c r="R21" s="80">
        <f t="shared" si="5"/>
        <v>3.3883947479881327E-2</v>
      </c>
      <c r="S21" s="80">
        <f t="shared" si="6"/>
        <v>4.0100000000000025E-2</v>
      </c>
      <c r="T21" s="80">
        <f t="shared" si="7"/>
        <v>3.4253527232000147E-2</v>
      </c>
      <c r="U21" s="80">
        <f t="shared" si="8"/>
        <v>3.0671493954504969E-2</v>
      </c>
      <c r="V21" s="80">
        <f t="shared" si="9"/>
        <v>9.4298382564166561E-2</v>
      </c>
      <c r="W21" s="80">
        <f t="shared" si="10"/>
        <v>6.8396226415094352E-2</v>
      </c>
      <c r="X21" s="80">
        <f t="shared" si="11"/>
        <v>2.379341452413164E-2</v>
      </c>
      <c r="Y21" s="80">
        <f t="shared" si="12"/>
        <v>3.1113876789047978E-2</v>
      </c>
      <c r="Z21" s="80">
        <f t="shared" si="13"/>
        <v>-4.9000000000000155E-3</v>
      </c>
      <c r="AA21" s="80">
        <f t="shared" si="14"/>
        <v>-8.0809740519269813E-3</v>
      </c>
      <c r="AC21" s="78">
        <v>43945</v>
      </c>
      <c r="AD21" s="80">
        <f t="shared" si="15"/>
        <v>9.5129127165740401E-2</v>
      </c>
      <c r="AE21" s="80">
        <f t="shared" si="16"/>
        <v>9.6113074204946969E-2</v>
      </c>
      <c r="AF21" s="80">
        <f t="shared" si="17"/>
        <v>7.1251136019387928E-2</v>
      </c>
      <c r="AG21" s="80">
        <f t="shared" si="18"/>
        <v>5.2005200520051975E-2</v>
      </c>
      <c r="AH21" s="80">
        <f t="shared" si="19"/>
        <v>2.884093546244193E-2</v>
      </c>
      <c r="AI21" s="80">
        <f t="shared" si="20"/>
        <v>8.3269581592420483E-2</v>
      </c>
      <c r="AJ21" s="80">
        <f t="shared" si="21"/>
        <v>7.0467449638329294E-2</v>
      </c>
      <c r="AK21" s="80">
        <f t="shared" si="22"/>
        <v>6.8008404290611502E-2</v>
      </c>
      <c r="AL21" s="80">
        <f t="shared" si="23"/>
        <v>7.0716283594794982E-2</v>
      </c>
      <c r="AM21" s="80">
        <f t="shared" si="24"/>
        <v>4.2137924131718352E-2</v>
      </c>
      <c r="AN21" s="80">
        <f t="shared" si="25"/>
        <v>-1.9374793128711931E-2</v>
      </c>
      <c r="AP21" s="78">
        <v>43973</v>
      </c>
      <c r="AQ21" s="80">
        <f t="shared" si="26"/>
        <v>6.2179009683616115E-2</v>
      </c>
      <c r="AR21" s="80">
        <f t="shared" si="27"/>
        <v>4.0527403086644709E-2</v>
      </c>
      <c r="AS21" s="80">
        <f t="shared" si="28"/>
        <v>4.8820560967022697E-2</v>
      </c>
      <c r="AT21" s="80">
        <f t="shared" si="29"/>
        <v>4.1033734464391181E-2</v>
      </c>
      <c r="AU21" s="80">
        <f t="shared" si="30"/>
        <v>1.6828555874109696E-2</v>
      </c>
      <c r="AV21" s="80">
        <f t="shared" si="31"/>
        <v>4.0833287162723719E-2</v>
      </c>
      <c r="AW21" s="80">
        <f t="shared" si="32"/>
        <v>3.4830633284241408E-2</v>
      </c>
      <c r="AX21" s="80">
        <f t="shared" si="33"/>
        <v>5.6210526315789489E-2</v>
      </c>
      <c r="AY21" s="80">
        <f t="shared" si="34"/>
        <v>5.0968223869447771E-2</v>
      </c>
      <c r="AZ21" s="80">
        <f t="shared" si="35"/>
        <v>7.02334435427312E-2</v>
      </c>
      <c r="BA21" s="80">
        <f t="shared" si="36"/>
        <v>-2.2575006424626398E-2</v>
      </c>
    </row>
    <row r="22" spans="1:53" x14ac:dyDescent="0.25">
      <c r="A22" s="78">
        <v>43924</v>
      </c>
      <c r="B22" s="77">
        <v>2.5920999999999998</v>
      </c>
      <c r="C22" s="77">
        <v>1.6813</v>
      </c>
      <c r="D22" s="77">
        <v>1.7475000000000001</v>
      </c>
      <c r="E22" s="80">
        <v>1.0494000000000001</v>
      </c>
      <c r="F22" s="80">
        <v>2.251327463325981</v>
      </c>
      <c r="G22" s="77">
        <v>3.0209000000000001</v>
      </c>
      <c r="H22" s="77">
        <v>1.7583</v>
      </c>
      <c r="I22" s="77">
        <v>1.3182</v>
      </c>
      <c r="J22" s="77">
        <v>1.8547</v>
      </c>
      <c r="K22" s="80">
        <v>1.6927000000000001</v>
      </c>
      <c r="L22" s="80">
        <v>1.0071000000000001</v>
      </c>
      <c r="M22" s="77">
        <v>5107.0393000000004</v>
      </c>
      <c r="O22" s="78">
        <v>43924</v>
      </c>
      <c r="P22" s="80">
        <f t="shared" si="3"/>
        <v>6.5655319848709093E-2</v>
      </c>
      <c r="Q22" s="80">
        <f t="shared" si="4"/>
        <v>0.10874439461883401</v>
      </c>
      <c r="R22" s="80">
        <f t="shared" si="5"/>
        <v>5.7360682519513428E-2</v>
      </c>
      <c r="S22" s="80">
        <f t="shared" si="6"/>
        <v>4.940000000000011E-2</v>
      </c>
      <c r="T22" s="80">
        <f t="shared" si="7"/>
        <v>4.0869917230047959E-2</v>
      </c>
      <c r="U22" s="80">
        <f t="shared" si="8"/>
        <v>3.1798620124325438E-2</v>
      </c>
      <c r="V22" s="80">
        <f t="shared" si="9"/>
        <v>9.8045338162742857E-2</v>
      </c>
      <c r="W22" s="80">
        <f t="shared" si="10"/>
        <v>7.2055953155497621E-2</v>
      </c>
      <c r="X22" s="80">
        <f t="shared" si="11"/>
        <v>4.572620658547577E-2</v>
      </c>
      <c r="Y22" s="80">
        <f t="shared" si="12"/>
        <v>5.3329184816428121E-2</v>
      </c>
      <c r="Z22" s="80">
        <f t="shared" si="13"/>
        <v>7.1000000000001062E-3</v>
      </c>
      <c r="AA22" s="80">
        <f t="shared" si="14"/>
        <v>-1.3930884945329125E-2</v>
      </c>
      <c r="AC22" s="78">
        <v>43951</v>
      </c>
      <c r="AD22" s="80">
        <f t="shared" si="15"/>
        <v>9.1042824452435278E-2</v>
      </c>
      <c r="AE22" s="80">
        <f t="shared" si="16"/>
        <v>9.1744298104722066E-2</v>
      </c>
      <c r="AF22" s="80">
        <f t="shared" si="17"/>
        <v>7.4341108754922836E-2</v>
      </c>
      <c r="AG22" s="80">
        <f t="shared" si="18"/>
        <v>5.3805380538053837E-2</v>
      </c>
      <c r="AH22" s="80">
        <f t="shared" si="19"/>
        <v>2.8908484601402051E-2</v>
      </c>
      <c r="AI22" s="80">
        <f t="shared" si="20"/>
        <v>9.6333784499499808E-2</v>
      </c>
      <c r="AJ22" s="80">
        <f t="shared" si="21"/>
        <v>8.4389826553628478E-2</v>
      </c>
      <c r="AK22" s="80">
        <f t="shared" si="22"/>
        <v>9.5488222934866807E-2</v>
      </c>
      <c r="AL22" s="80">
        <f t="shared" si="23"/>
        <v>0.10124042320321047</v>
      </c>
      <c r="AM22" s="80">
        <f t="shared" si="24"/>
        <v>6.5959363427084305E-2</v>
      </c>
      <c r="AN22" s="80">
        <f t="shared" si="25"/>
        <v>-4.440620037413523E-3</v>
      </c>
      <c r="AP22" s="78">
        <v>43980</v>
      </c>
      <c r="AQ22" s="80">
        <f t="shared" si="26"/>
        <v>8.2330340690790704E-2</v>
      </c>
      <c r="AR22" s="80">
        <f t="shared" si="27"/>
        <v>5.5535301980799812E-2</v>
      </c>
      <c r="AS22" s="80">
        <f t="shared" si="28"/>
        <v>6.0849665532214603E-2</v>
      </c>
      <c r="AT22" s="80">
        <f t="shared" si="29"/>
        <v>4.5768396133359701E-2</v>
      </c>
      <c r="AU22" s="80">
        <f t="shared" si="30"/>
        <v>2.2585758955971924E-2</v>
      </c>
      <c r="AV22" s="80">
        <f t="shared" si="31"/>
        <v>6.9145104991966244E-2</v>
      </c>
      <c r="AW22" s="80">
        <f t="shared" si="32"/>
        <v>6.384388807069219E-2</v>
      </c>
      <c r="AX22" s="80">
        <f t="shared" si="33"/>
        <v>8.4578947368421309E-2</v>
      </c>
      <c r="AY22" s="80">
        <f t="shared" si="34"/>
        <v>7.3607998620927484E-2</v>
      </c>
      <c r="AZ22" s="80">
        <f t="shared" si="35"/>
        <v>9.1774371305480384E-2</v>
      </c>
      <c r="BA22" s="80">
        <f t="shared" si="36"/>
        <v>-8.2456450626721134E-3</v>
      </c>
    </row>
    <row r="23" spans="1:53" x14ac:dyDescent="0.25">
      <c r="A23" s="78">
        <v>43931</v>
      </c>
      <c r="B23" s="77">
        <v>2.6221999999999999</v>
      </c>
      <c r="C23" s="77">
        <v>1.6819</v>
      </c>
      <c r="D23" s="77">
        <v>1.7553000000000001</v>
      </c>
      <c r="E23" s="80">
        <v>1.0496000000000001</v>
      </c>
      <c r="F23" s="80">
        <v>2.2648426563161212</v>
      </c>
      <c r="G23" s="80">
        <v>3.0262848484848499</v>
      </c>
      <c r="H23" s="77">
        <v>1.7977000000000001</v>
      </c>
      <c r="I23" s="77">
        <v>1.3433999999999999</v>
      </c>
      <c r="J23" s="77">
        <v>1.8992</v>
      </c>
      <c r="K23" s="80">
        <v>1.7302999999999999</v>
      </c>
      <c r="L23" s="80">
        <v>1.0257000000000001</v>
      </c>
      <c r="M23" s="77">
        <v>5208.5101999999997</v>
      </c>
      <c r="O23" s="78">
        <v>43931</v>
      </c>
      <c r="P23" s="80">
        <f t="shared" si="3"/>
        <v>7.8029929287946054E-2</v>
      </c>
      <c r="Q23" s="80">
        <f t="shared" si="4"/>
        <v>0.10914006858348713</v>
      </c>
      <c r="R23" s="80">
        <f t="shared" si="5"/>
        <v>6.2080232347068387E-2</v>
      </c>
      <c r="S23" s="80">
        <f t="shared" si="6"/>
        <v>4.9600000000000088E-2</v>
      </c>
      <c r="T23" s="80">
        <f t="shared" si="7"/>
        <v>4.7118478595800095E-2</v>
      </c>
      <c r="U23" s="80">
        <f t="shared" si="8"/>
        <v>3.3637833350929069E-2</v>
      </c>
      <c r="V23" s="80">
        <f t="shared" si="9"/>
        <v>0.12265034659339302</v>
      </c>
      <c r="W23" s="80">
        <f t="shared" si="10"/>
        <v>9.2550422901756635E-2</v>
      </c>
      <c r="X23" s="80">
        <f t="shared" si="11"/>
        <v>7.0816418583671492E-2</v>
      </c>
      <c r="Y23" s="80">
        <f t="shared" si="12"/>
        <v>7.6726820161792109E-2</v>
      </c>
      <c r="Z23" s="80">
        <f t="shared" si="13"/>
        <v>2.5700000000000056E-2</v>
      </c>
      <c r="AA23" s="80">
        <f t="shared" si="14"/>
        <v>5.6611555088730281E-3</v>
      </c>
      <c r="AC23" s="78">
        <v>43959</v>
      </c>
      <c r="AD23" s="80">
        <f t="shared" si="15"/>
        <v>0.10587610330173258</v>
      </c>
      <c r="AE23" s="80">
        <f t="shared" si="16"/>
        <v>0.10150979762287182</v>
      </c>
      <c r="AF23" s="80">
        <f t="shared" si="17"/>
        <v>9.2820357467434E-2</v>
      </c>
      <c r="AG23" s="80">
        <f t="shared" si="18"/>
        <v>5.9705970597059732E-2</v>
      </c>
      <c r="AH23" s="80">
        <f t="shared" si="19"/>
        <v>3.4819034260186177E-2</v>
      </c>
      <c r="AI23" s="80">
        <f t="shared" si="20"/>
        <v>0.13258400517860292</v>
      </c>
      <c r="AJ23" s="80">
        <f t="shared" si="21"/>
        <v>0.12071245236058181</v>
      </c>
      <c r="AK23" s="80">
        <f t="shared" si="22"/>
        <v>0.14314939732389687</v>
      </c>
      <c r="AL23" s="80">
        <f t="shared" si="23"/>
        <v>0.14939802991608908</v>
      </c>
      <c r="AM23" s="80">
        <f t="shared" si="24"/>
        <v>0.1001901711540385</v>
      </c>
      <c r="AN23" s="80">
        <f t="shared" si="25"/>
        <v>2.4165634634623512E-2</v>
      </c>
      <c r="AP23" s="78">
        <v>43987</v>
      </c>
      <c r="AQ23" s="80">
        <f t="shared" si="26"/>
        <v>0.10550045085662751</v>
      </c>
      <c r="AR23" s="80">
        <f t="shared" si="27"/>
        <v>6.3251913962814488E-2</v>
      </c>
      <c r="AS23" s="80">
        <f t="shared" si="28"/>
        <v>6.8595235301021074E-2</v>
      </c>
      <c r="AT23" s="80">
        <f t="shared" si="29"/>
        <v>4.8037088183073617E-2</v>
      </c>
      <c r="AU23" s="80">
        <f t="shared" si="30"/>
        <v>2.7577553535618193E-2</v>
      </c>
      <c r="AV23" s="80">
        <f t="shared" si="31"/>
        <v>0.110643248933459</v>
      </c>
      <c r="AW23" s="80">
        <f t="shared" si="32"/>
        <v>0.10736377025036803</v>
      </c>
      <c r="AX23" s="80">
        <f t="shared" si="33"/>
        <v>0.12642105263157899</v>
      </c>
      <c r="AY23" s="80">
        <f t="shared" si="34"/>
        <v>0.11653163247715925</v>
      </c>
      <c r="AZ23" s="80">
        <f t="shared" si="35"/>
        <v>0.13134956417192667</v>
      </c>
      <c r="BA23" s="80">
        <f t="shared" si="36"/>
        <v>2.4605810254406446E-2</v>
      </c>
    </row>
    <row r="24" spans="1:53" x14ac:dyDescent="0.25">
      <c r="A24" s="78">
        <v>43938</v>
      </c>
      <c r="B24" s="77">
        <v>2.6545000000000001</v>
      </c>
      <c r="C24" s="77">
        <v>1.6886000000000001</v>
      </c>
      <c r="D24" s="77">
        <v>1.7613000000000001</v>
      </c>
      <c r="E24" s="80">
        <v>1.0482</v>
      </c>
      <c r="F24" s="80">
        <v>2.2665636198888599</v>
      </c>
      <c r="G24" s="80">
        <v>3.0325671717171701</v>
      </c>
      <c r="H24" s="77">
        <v>1.8372999999999999</v>
      </c>
      <c r="I24" s="77">
        <v>1.3742000000000001</v>
      </c>
      <c r="J24" s="77">
        <v>1.9414</v>
      </c>
      <c r="K24" s="80">
        <v>1.7715000000000001</v>
      </c>
      <c r="L24" s="80">
        <v>1.0442</v>
      </c>
      <c r="M24" s="77">
        <v>5318.4547000000002</v>
      </c>
      <c r="O24" s="78">
        <v>43938</v>
      </c>
      <c r="P24" s="80">
        <f t="shared" si="3"/>
        <v>9.1308995231047518E-2</v>
      </c>
      <c r="Q24" s="80">
        <f t="shared" si="4"/>
        <v>0.11355842785544712</v>
      </c>
      <c r="R24" s="80">
        <f t="shared" si="5"/>
        <v>6.5710655291341347E-2</v>
      </c>
      <c r="S24" s="80">
        <f t="shared" si="6"/>
        <v>4.8200000000000021E-2</v>
      </c>
      <c r="T24" s="80">
        <f t="shared" si="7"/>
        <v>4.7914142150166317E-2</v>
      </c>
      <c r="U24" s="80">
        <f t="shared" si="8"/>
        <v>3.5783582115298307E-2</v>
      </c>
      <c r="V24" s="80">
        <f t="shared" si="9"/>
        <v>0.14738025354399542</v>
      </c>
      <c r="W24" s="80">
        <f t="shared" si="10"/>
        <v>0.11759921925829553</v>
      </c>
      <c r="X24" s="80">
        <f t="shared" si="11"/>
        <v>9.4609833107803354E-2</v>
      </c>
      <c r="Y24" s="80">
        <f t="shared" si="12"/>
        <v>0.10236465463596778</v>
      </c>
      <c r="Z24" s="80">
        <f t="shared" si="13"/>
        <v>4.4200000000000017E-2</v>
      </c>
      <c r="AA24" s="80">
        <f t="shared" si="14"/>
        <v>2.6889281914739716E-2</v>
      </c>
      <c r="AC24" s="78">
        <v>43966</v>
      </c>
      <c r="AD24" s="80">
        <f t="shared" si="15"/>
        <v>0.11993298463550173</v>
      </c>
      <c r="AE24" s="80">
        <f t="shared" si="16"/>
        <v>0.1075489881143592</v>
      </c>
      <c r="AF24" s="80">
        <f t="shared" si="17"/>
        <v>9.4395637685549705E-2</v>
      </c>
      <c r="AG24" s="80">
        <f t="shared" si="18"/>
        <v>5.7605760576057596E-2</v>
      </c>
      <c r="AH24" s="80">
        <f t="shared" si="19"/>
        <v>3.492035796862325E-2</v>
      </c>
      <c r="AI24" s="80">
        <f t="shared" si="20"/>
        <v>0.14211734243512031</v>
      </c>
      <c r="AJ24" s="80">
        <f t="shared" si="21"/>
        <v>0.12996811075678627</v>
      </c>
      <c r="AK24" s="80">
        <f t="shared" si="22"/>
        <v>0.14541634413358406</v>
      </c>
      <c r="AL24" s="80">
        <f t="shared" si="23"/>
        <v>0.15164781709838238</v>
      </c>
      <c r="AM24" s="80">
        <f t="shared" si="24"/>
        <v>0.10309278350515472</v>
      </c>
      <c r="AN24" s="80">
        <f t="shared" si="25"/>
        <v>2.4209723787316006E-2</v>
      </c>
      <c r="AP24" s="78">
        <v>43994</v>
      </c>
      <c r="AQ24" s="80">
        <f t="shared" si="26"/>
        <v>0.10981299251185939</v>
      </c>
      <c r="AR24" s="80">
        <f t="shared" si="27"/>
        <v>6.9267225665329946E-2</v>
      </c>
      <c r="AS24" s="80">
        <f t="shared" si="28"/>
        <v>7.3758948480225461E-2</v>
      </c>
      <c r="AT24" s="80">
        <f t="shared" si="29"/>
        <v>4.8431643322154105E-2</v>
      </c>
      <c r="AU24" s="80">
        <f t="shared" si="30"/>
        <v>2.947443547588513E-2</v>
      </c>
      <c r="AV24" s="80">
        <f t="shared" si="31"/>
        <v>0.12394038450883715</v>
      </c>
      <c r="AW24" s="80">
        <f t="shared" si="32"/>
        <v>0.12002945508100127</v>
      </c>
      <c r="AX24" s="80">
        <f t="shared" si="33"/>
        <v>0.14110526315789484</v>
      </c>
      <c r="AY24" s="80">
        <f t="shared" si="34"/>
        <v>0.12986266735620289</v>
      </c>
      <c r="AZ24" s="80">
        <f t="shared" si="35"/>
        <v>0.14327221721270411</v>
      </c>
      <c r="BA24" s="80">
        <f t="shared" si="36"/>
        <v>2.5718207564716211E-2</v>
      </c>
    </row>
    <row r="25" spans="1:53" x14ac:dyDescent="0.25">
      <c r="A25" s="78">
        <v>43945</v>
      </c>
      <c r="B25" s="77">
        <v>2.68</v>
      </c>
      <c r="C25" s="77">
        <v>1.7060999999999999</v>
      </c>
      <c r="D25" s="77">
        <v>1.7681</v>
      </c>
      <c r="E25" s="80">
        <v>1.0519000000000001</v>
      </c>
      <c r="F25" s="80">
        <v>2.3077483971185098</v>
      </c>
      <c r="G25" s="80">
        <v>3.0376528619528602</v>
      </c>
      <c r="H25" s="77">
        <v>1.8408</v>
      </c>
      <c r="I25" s="77">
        <v>1.3763000000000001</v>
      </c>
      <c r="J25" s="77">
        <v>1.9316</v>
      </c>
      <c r="K25" s="80">
        <v>1.7608999999999999</v>
      </c>
      <c r="L25" s="80">
        <v>1.0411999999999999</v>
      </c>
      <c r="M25" s="77">
        <v>5273.5474000000004</v>
      </c>
      <c r="O25" s="78">
        <v>43945</v>
      </c>
      <c r="P25" s="80">
        <f t="shared" si="3"/>
        <v>0.10179246834402256</v>
      </c>
      <c r="Q25" s="80">
        <f t="shared" si="4"/>
        <v>0.12509891849116328</v>
      </c>
      <c r="R25" s="80">
        <f t="shared" si="5"/>
        <v>6.9825134628184182E-2</v>
      </c>
      <c r="S25" s="80">
        <f t="shared" si="6"/>
        <v>5.1900000000000057E-2</v>
      </c>
      <c r="T25" s="80">
        <f t="shared" si="7"/>
        <v>6.6955350665800495E-2</v>
      </c>
      <c r="U25" s="80">
        <f t="shared" si="8"/>
        <v>3.7520616829312292E-2</v>
      </c>
      <c r="V25" s="80">
        <f t="shared" si="9"/>
        <v>0.14956597764316504</v>
      </c>
      <c r="W25" s="80">
        <f t="shared" si="10"/>
        <v>0.11930709173715037</v>
      </c>
      <c r="X25" s="80">
        <f t="shared" si="11"/>
        <v>8.9084348218313014E-2</v>
      </c>
      <c r="Y25" s="80">
        <f t="shared" si="12"/>
        <v>9.5768512756689406E-2</v>
      </c>
      <c r="Z25" s="80">
        <f t="shared" si="13"/>
        <v>4.1199999999999903E-2</v>
      </c>
      <c r="AA25" s="80">
        <f t="shared" si="14"/>
        <v>1.8218563134389854E-2</v>
      </c>
      <c r="AC25" s="78">
        <v>43973</v>
      </c>
      <c r="AD25" s="80">
        <f t="shared" si="15"/>
        <v>0.10710199411572408</v>
      </c>
      <c r="AE25" s="80">
        <f t="shared" si="16"/>
        <v>0.10022486347574677</v>
      </c>
      <c r="AF25" s="80">
        <f t="shared" si="17"/>
        <v>8.2944562253862486E-2</v>
      </c>
      <c r="AG25" s="80">
        <f t="shared" si="18"/>
        <v>5.5505550555055461E-2</v>
      </c>
      <c r="AH25" s="80">
        <f t="shared" si="19"/>
        <v>3.1981970423969441E-2</v>
      </c>
      <c r="AI25" s="80">
        <f t="shared" si="20"/>
        <v>0.10551403519096092</v>
      </c>
      <c r="AJ25" s="80">
        <f t="shared" si="21"/>
        <v>9.3023255813953432E-2</v>
      </c>
      <c r="AK25" s="80">
        <f t="shared" si="22"/>
        <v>0.10958752626340829</v>
      </c>
      <c r="AL25" s="80">
        <f t="shared" si="23"/>
        <v>0.11212452876079282</v>
      </c>
      <c r="AM25" s="80">
        <f t="shared" si="24"/>
        <v>6.9162246021419405E-2</v>
      </c>
      <c r="AN25" s="80">
        <f t="shared" si="25"/>
        <v>-9.2070646777269172E-3</v>
      </c>
      <c r="AP25" s="78">
        <v>44001</v>
      </c>
      <c r="AQ25" s="80">
        <f t="shared" si="26"/>
        <v>0.12086878111890864</v>
      </c>
      <c r="AR25" s="80">
        <f t="shared" si="27"/>
        <v>7.0786243772025692E-2</v>
      </c>
      <c r="AS25" s="80">
        <f t="shared" si="28"/>
        <v>7.6927590658373513E-2</v>
      </c>
      <c r="AT25" s="80">
        <f t="shared" si="29"/>
        <v>4.5176563424738747E-2</v>
      </c>
      <c r="AU25" s="80">
        <f t="shared" si="30"/>
        <v>2.9674107259068938E-2</v>
      </c>
      <c r="AV25" s="80">
        <f t="shared" si="31"/>
        <v>0.1645520527453046</v>
      </c>
      <c r="AW25" s="80">
        <f t="shared" si="32"/>
        <v>0.16251840942562579</v>
      </c>
      <c r="AX25" s="80">
        <f t="shared" si="33"/>
        <v>0.18426315789473691</v>
      </c>
      <c r="AY25" s="80">
        <f t="shared" si="34"/>
        <v>0.1733609147848072</v>
      </c>
      <c r="AZ25" s="80">
        <f t="shared" si="35"/>
        <v>0.17473199078248691</v>
      </c>
      <c r="BA25" s="80">
        <f t="shared" si="36"/>
        <v>6.1610833120830044E-2</v>
      </c>
    </row>
    <row r="26" spans="1:53" x14ac:dyDescent="0.25">
      <c r="A26" s="78">
        <v>43951</v>
      </c>
      <c r="B26" s="77">
        <v>2.67</v>
      </c>
      <c r="C26" s="77">
        <v>1.6993</v>
      </c>
      <c r="D26" s="77">
        <v>1.7732000000000001</v>
      </c>
      <c r="E26" s="80">
        <v>1.0537000000000001</v>
      </c>
      <c r="F26" s="80">
        <v>2.322854233643374</v>
      </c>
      <c r="G26" s="80">
        <v>3.0378523007856399</v>
      </c>
      <c r="H26" s="77">
        <v>1.863</v>
      </c>
      <c r="I26" s="77">
        <v>1.3942000000000001</v>
      </c>
      <c r="J26" s="77">
        <v>1.9813000000000001</v>
      </c>
      <c r="K26" s="80">
        <v>1.8110999999999999</v>
      </c>
      <c r="L26" s="80">
        <v>1.0649999999999999</v>
      </c>
      <c r="M26" s="77">
        <v>5353.8594999999996</v>
      </c>
      <c r="O26" s="78">
        <v>43951</v>
      </c>
      <c r="P26" s="80">
        <f t="shared" si="3"/>
        <v>9.7681302417365501E-2</v>
      </c>
      <c r="Q26" s="80">
        <f t="shared" si="4"/>
        <v>0.12061461355842784</v>
      </c>
      <c r="R26" s="80">
        <f t="shared" si="5"/>
        <v>7.2910994130816364E-2</v>
      </c>
      <c r="S26" s="80">
        <f t="shared" si="6"/>
        <v>5.3700000000000081E-2</v>
      </c>
      <c r="T26" s="80">
        <f t="shared" si="7"/>
        <v>7.3939323930221734E-2</v>
      </c>
      <c r="U26" s="80">
        <f t="shared" si="8"/>
        <v>3.7588735837707388E-2</v>
      </c>
      <c r="V26" s="80">
        <f t="shared" si="9"/>
        <v>0.1634297133578968</v>
      </c>
      <c r="W26" s="80">
        <f t="shared" si="10"/>
        <v>0.13386467143786596</v>
      </c>
      <c r="X26" s="80">
        <f t="shared" si="11"/>
        <v>0.11710645015787091</v>
      </c>
      <c r="Y26" s="80">
        <f t="shared" si="12"/>
        <v>0.12700684505289361</v>
      </c>
      <c r="Z26" s="80">
        <f t="shared" si="13"/>
        <v>6.4999999999999947E-2</v>
      </c>
      <c r="AA26" s="80">
        <f t="shared" si="14"/>
        <v>3.37252543351374E-2</v>
      </c>
      <c r="AC26" s="78">
        <v>43980</v>
      </c>
      <c r="AD26" s="80">
        <f t="shared" si="15"/>
        <v>0.12810559006211175</v>
      </c>
      <c r="AE26" s="80">
        <f t="shared" si="16"/>
        <v>0.11609380019274007</v>
      </c>
      <c r="AF26" s="80">
        <f t="shared" si="17"/>
        <v>9.536504089669795E-2</v>
      </c>
      <c r="AG26" s="80">
        <f t="shared" si="18"/>
        <v>6.0306030603060279E-2</v>
      </c>
      <c r="AH26" s="80">
        <f t="shared" si="19"/>
        <v>3.7824970943800107E-2</v>
      </c>
      <c r="AI26" s="80">
        <f t="shared" si="20"/>
        <v>0.13558524098158053</v>
      </c>
      <c r="AJ26" s="80">
        <f t="shared" si="21"/>
        <v>0.12366804075600846</v>
      </c>
      <c r="AK26" s="80">
        <f t="shared" si="22"/>
        <v>0.13938958310295257</v>
      </c>
      <c r="AL26" s="80">
        <f t="shared" si="23"/>
        <v>0.13608172199927027</v>
      </c>
      <c r="AM26" s="80">
        <f t="shared" si="24"/>
        <v>9.0681613452106902E-2</v>
      </c>
      <c r="AN26" s="80">
        <f t="shared" si="25"/>
        <v>5.3182749630886761E-3</v>
      </c>
      <c r="AP26" s="78">
        <v>44006</v>
      </c>
      <c r="AQ26" s="80">
        <f t="shared" si="26"/>
        <v>0.12839612655349519</v>
      </c>
      <c r="AR26" s="80">
        <f t="shared" si="27"/>
        <v>8.0386438206343502E-2</v>
      </c>
      <c r="AS26" s="80">
        <f t="shared" si="28"/>
        <v>9.2360051637131679E-2</v>
      </c>
      <c r="AT26" s="80">
        <f t="shared" si="29"/>
        <v>5.0305780232787534E-2</v>
      </c>
      <c r="AU26" s="80">
        <f t="shared" si="30"/>
        <v>3.2329788753065136E-2</v>
      </c>
      <c r="AV26" s="80">
        <f t="shared" si="31"/>
        <v>0.17712892681034975</v>
      </c>
      <c r="AW26" s="80">
        <f t="shared" si="32"/>
        <v>0.17606774668630321</v>
      </c>
      <c r="AX26" s="80">
        <f t="shared" si="33"/>
        <v>0.20805263157894749</v>
      </c>
      <c r="AY26" s="80">
        <f t="shared" si="34"/>
        <v>0.19772453025340453</v>
      </c>
      <c r="AZ26" s="80">
        <f t="shared" si="35"/>
        <v>0.18495140767458174</v>
      </c>
      <c r="BA26" s="80">
        <f t="shared" si="36"/>
        <v>6.1966913994682571E-2</v>
      </c>
    </row>
    <row r="27" spans="1:53" x14ac:dyDescent="0.25">
      <c r="A27" s="78">
        <v>43959</v>
      </c>
      <c r="B27" s="77">
        <v>2.7063000000000001</v>
      </c>
      <c r="C27" s="77">
        <v>1.7144999999999999</v>
      </c>
      <c r="D27" s="77">
        <v>1.8037000000000001</v>
      </c>
      <c r="E27" s="77">
        <v>1.0596000000000001</v>
      </c>
      <c r="F27" s="80">
        <v>2.3336742384631743</v>
      </c>
      <c r="G27" s="80">
        <v>3.0553031986532</v>
      </c>
      <c r="H27" s="77">
        <v>1.9246000000000001</v>
      </c>
      <c r="I27" s="77">
        <v>1.4409000000000001</v>
      </c>
      <c r="J27" s="77">
        <v>2.0674999999999999</v>
      </c>
      <c r="K27" s="80">
        <v>1.8903000000000001</v>
      </c>
      <c r="L27" s="80">
        <v>1.0992</v>
      </c>
      <c r="M27" s="77">
        <v>5507.6965</v>
      </c>
      <c r="O27" s="78">
        <v>43959</v>
      </c>
      <c r="P27" s="80">
        <f t="shared" si="3"/>
        <v>0.11260483473112992</v>
      </c>
      <c r="Q27" s="80">
        <f t="shared" si="4"/>
        <v>0.13063835399630697</v>
      </c>
      <c r="R27" s="80">
        <f t="shared" si="5"/>
        <v>9.1365644097537446E-2</v>
      </c>
      <c r="S27" s="80">
        <f t="shared" si="6"/>
        <v>5.9600000000000097E-2</v>
      </c>
      <c r="T27" s="80">
        <f t="shared" si="7"/>
        <v>7.8941802558797791E-2</v>
      </c>
      <c r="U27" s="80">
        <f t="shared" si="8"/>
        <v>4.3549149072067861E-2</v>
      </c>
      <c r="V27" s="80">
        <f t="shared" si="9"/>
        <v>0.20189845750327873</v>
      </c>
      <c r="W27" s="80">
        <f t="shared" si="10"/>
        <v>0.1718445022771633</v>
      </c>
      <c r="X27" s="80">
        <f t="shared" si="11"/>
        <v>0.16570816418583667</v>
      </c>
      <c r="Y27" s="80">
        <f t="shared" si="12"/>
        <v>0.17629122588674551</v>
      </c>
      <c r="Z27" s="80">
        <f t="shared" si="13"/>
        <v>9.9199999999999955E-2</v>
      </c>
      <c r="AA27" s="80">
        <f t="shared" si="14"/>
        <v>6.3428161546496664E-2</v>
      </c>
      <c r="AC27" s="78">
        <v>43987</v>
      </c>
      <c r="AD27" s="80">
        <f t="shared" si="15"/>
        <v>0.15225563909774431</v>
      </c>
      <c r="AE27" s="80">
        <f t="shared" si="16"/>
        <v>0.12425313202698374</v>
      </c>
      <c r="AF27" s="80">
        <f t="shared" si="17"/>
        <v>0.10336261738866992</v>
      </c>
      <c r="AG27" s="80">
        <f t="shared" si="18"/>
        <v>6.2606260626062671E-2</v>
      </c>
      <c r="AH27" s="80">
        <f t="shared" si="19"/>
        <v>4.2891156365615579E-2</v>
      </c>
      <c r="AI27" s="80">
        <f t="shared" si="20"/>
        <v>0.17966221385276282</v>
      </c>
      <c r="AJ27" s="80">
        <f t="shared" si="21"/>
        <v>0.16963521816909077</v>
      </c>
      <c r="AK27" s="80">
        <f t="shared" si="22"/>
        <v>0.18334623465664057</v>
      </c>
      <c r="AL27" s="80">
        <f t="shared" si="23"/>
        <v>0.18150310105800793</v>
      </c>
      <c r="AM27" s="80">
        <f t="shared" si="24"/>
        <v>0.13021719547592836</v>
      </c>
      <c r="AN27" s="80">
        <f t="shared" si="25"/>
        <v>3.8619029555166273E-2</v>
      </c>
      <c r="AP27" s="78">
        <v>44015</v>
      </c>
      <c r="AQ27" s="80">
        <f t="shared" si="26"/>
        <v>0.1342376602501274</v>
      </c>
      <c r="AR27" s="80">
        <f t="shared" si="27"/>
        <v>6.7505164661562755E-2</v>
      </c>
      <c r="AS27" s="80">
        <f t="shared" si="28"/>
        <v>8.7665766928764155E-2</v>
      </c>
      <c r="AT27" s="80">
        <f t="shared" si="29"/>
        <v>5.0897612941408488E-2</v>
      </c>
      <c r="AU27" s="80">
        <f t="shared" si="30"/>
        <v>3.4852686172361036E-2</v>
      </c>
      <c r="AV27" s="80">
        <f t="shared" si="31"/>
        <v>0.22040002216189269</v>
      </c>
      <c r="AW27" s="80">
        <f t="shared" si="32"/>
        <v>0.22223858615611181</v>
      </c>
      <c r="AX27" s="80">
        <f t="shared" si="33"/>
        <v>0.2579473684210527</v>
      </c>
      <c r="AY27" s="80">
        <f t="shared" si="34"/>
        <v>0.24852037005114069</v>
      </c>
      <c r="AZ27" s="80">
        <f t="shared" si="35"/>
        <v>0.24175934275122746</v>
      </c>
      <c r="BA27" s="80">
        <f t="shared" si="36"/>
        <v>0.11010609104117131</v>
      </c>
    </row>
    <row r="28" spans="1:53" x14ac:dyDescent="0.25">
      <c r="A28" s="78">
        <v>43966</v>
      </c>
      <c r="B28" s="77">
        <v>2.7406999999999999</v>
      </c>
      <c r="C28" s="77">
        <v>1.7239</v>
      </c>
      <c r="D28" s="77">
        <v>1.8063</v>
      </c>
      <c r="E28" s="77">
        <v>1.0575000000000001</v>
      </c>
      <c r="F28" s="80">
        <v>2.3300871219854153</v>
      </c>
      <c r="G28" s="80">
        <v>3.05560235690236</v>
      </c>
      <c r="H28" s="77">
        <v>1.9408000000000001</v>
      </c>
      <c r="I28" s="77">
        <v>1.4528000000000001</v>
      </c>
      <c r="J28" s="77">
        <v>2.0716000000000001</v>
      </c>
      <c r="K28" s="80">
        <v>1.8939999999999999</v>
      </c>
      <c r="L28" s="80">
        <v>1.1021000000000001</v>
      </c>
      <c r="M28" s="77">
        <v>5507.9336000000003</v>
      </c>
      <c r="O28" s="78">
        <v>43966</v>
      </c>
      <c r="P28" s="80">
        <f t="shared" si="3"/>
        <v>0.12674724551882921</v>
      </c>
      <c r="Q28" s="80">
        <f t="shared" si="4"/>
        <v>0.136837246109206</v>
      </c>
      <c r="R28" s="80">
        <f t="shared" si="5"/>
        <v>9.2938827373388877E-2</v>
      </c>
      <c r="S28" s="80">
        <f t="shared" si="6"/>
        <v>5.7500000000000107E-2</v>
      </c>
      <c r="T28" s="80">
        <f t="shared" si="7"/>
        <v>7.7283349183124184E-2</v>
      </c>
      <c r="U28" s="80">
        <f t="shared" si="8"/>
        <v>4.3651327584657507E-2</v>
      </c>
      <c r="V28" s="80">
        <f t="shared" si="9"/>
        <v>0.21201523761943419</v>
      </c>
      <c r="W28" s="80">
        <f t="shared" si="10"/>
        <v>0.18152244632400794</v>
      </c>
      <c r="X28" s="80">
        <f t="shared" si="11"/>
        <v>0.16801984663960301</v>
      </c>
      <c r="Y28" s="80">
        <f t="shared" si="12"/>
        <v>0.17859365276913497</v>
      </c>
      <c r="Z28" s="80">
        <f t="shared" si="13"/>
        <v>0.10210000000000008</v>
      </c>
      <c r="AA28" s="80">
        <f t="shared" si="14"/>
        <v>6.3473940905817372E-2</v>
      </c>
      <c r="AC28" s="78">
        <v>43994</v>
      </c>
      <c r="AD28" s="80">
        <f t="shared" si="15"/>
        <v>0.15675057208237986</v>
      </c>
      <c r="AE28" s="80">
        <f t="shared" si="16"/>
        <v>0.13061355605525216</v>
      </c>
      <c r="AF28" s="80">
        <f t="shared" si="17"/>
        <v>0.10869433504998494</v>
      </c>
      <c r="AG28" s="80">
        <f t="shared" si="18"/>
        <v>6.3006300630062961E-2</v>
      </c>
      <c r="AH28" s="80">
        <f t="shared" si="19"/>
        <v>4.4816306825906871E-2</v>
      </c>
      <c r="AI28" s="80">
        <f t="shared" si="20"/>
        <v>0.19378567645501077</v>
      </c>
      <c r="AJ28" s="80">
        <f t="shared" si="21"/>
        <v>0.18301314459049522</v>
      </c>
      <c r="AK28" s="80">
        <f t="shared" si="22"/>
        <v>0.1987725312396329</v>
      </c>
      <c r="AL28" s="80">
        <f t="shared" si="23"/>
        <v>0.19560987474157843</v>
      </c>
      <c r="AM28" s="80">
        <f t="shared" si="24"/>
        <v>0.14212791512361123</v>
      </c>
      <c r="AN28" s="80">
        <f t="shared" si="25"/>
        <v>3.974664078218737E-2</v>
      </c>
      <c r="AP28" s="78">
        <v>44022</v>
      </c>
      <c r="AQ28" s="80">
        <f t="shared" si="26"/>
        <v>0.13070921707766492</v>
      </c>
      <c r="AR28" s="80">
        <f t="shared" si="27"/>
        <v>6.9692550735204861E-2</v>
      </c>
      <c r="AS28" s="80">
        <f t="shared" si="28"/>
        <v>8.7489731252200498E-2</v>
      </c>
      <c r="AT28" s="80">
        <f t="shared" si="29"/>
        <v>5.2771749852041694E-2</v>
      </c>
      <c r="AU28" s="80">
        <f t="shared" si="30"/>
        <v>4.6969232988710141E-2</v>
      </c>
      <c r="AV28" s="80">
        <f t="shared" si="31"/>
        <v>0.34738766690675393</v>
      </c>
      <c r="AW28" s="80">
        <f t="shared" si="32"/>
        <v>0.35110456553755509</v>
      </c>
      <c r="AX28" s="80">
        <f t="shared" si="33"/>
        <v>0.39352631578947372</v>
      </c>
      <c r="AY28" s="80">
        <f t="shared" si="34"/>
        <v>0.37757857840602216</v>
      </c>
      <c r="AZ28" s="80">
        <f t="shared" si="35"/>
        <v>0.35858130447850933</v>
      </c>
      <c r="BA28" s="80">
        <f t="shared" si="36"/>
        <v>0.2247445407276738</v>
      </c>
    </row>
    <row r="29" spans="1:53" x14ac:dyDescent="0.25">
      <c r="A29" s="78">
        <v>43973</v>
      </c>
      <c r="B29" s="77">
        <v>2.7092999999999998</v>
      </c>
      <c r="C29" s="77">
        <v>1.7124999999999999</v>
      </c>
      <c r="D29" s="77">
        <v>1.7874000000000001</v>
      </c>
      <c r="E29" s="77">
        <v>1.0553999999999999</v>
      </c>
      <c r="F29" s="80">
        <v>2.324687625773644</v>
      </c>
      <c r="G29" s="80">
        <v>3.0469267676767702</v>
      </c>
      <c r="H29" s="77">
        <v>1.8786</v>
      </c>
      <c r="I29" s="77">
        <v>1.4053</v>
      </c>
      <c r="J29" s="77">
        <v>2.0068000000000001</v>
      </c>
      <c r="K29" s="80">
        <v>1.829</v>
      </c>
      <c r="L29" s="80">
        <v>1.0682</v>
      </c>
      <c r="M29" s="77">
        <v>5328.2268000000004</v>
      </c>
      <c r="O29" s="78">
        <v>43973</v>
      </c>
      <c r="P29" s="80">
        <f t="shared" si="3"/>
        <v>0.11383818450912675</v>
      </c>
      <c r="Q29" s="80">
        <f t="shared" si="4"/>
        <v>0.12931944078079649</v>
      </c>
      <c r="R29" s="80">
        <f t="shared" si="5"/>
        <v>8.1502995098928999E-2</v>
      </c>
      <c r="S29" s="80">
        <f t="shared" si="6"/>
        <v>5.5399999999999894E-2</v>
      </c>
      <c r="T29" s="80">
        <f t="shared" si="7"/>
        <v>7.4786967263309023E-2</v>
      </c>
      <c r="U29" s="80">
        <f t="shared" si="8"/>
        <v>4.0688150719574434E-2</v>
      </c>
      <c r="V29" s="80">
        <f t="shared" si="9"/>
        <v>0.17317179791419468</v>
      </c>
      <c r="W29" s="80">
        <f t="shared" si="10"/>
        <v>0.14289199739752756</v>
      </c>
      <c r="X29" s="80">
        <f t="shared" si="11"/>
        <v>0.13148398737032019</v>
      </c>
      <c r="Y29" s="80">
        <f t="shared" si="12"/>
        <v>0.13814561294337269</v>
      </c>
      <c r="Z29" s="80">
        <f t="shared" si="13"/>
        <v>6.8200000000000038E-2</v>
      </c>
      <c r="AA29" s="80">
        <f t="shared" si="14"/>
        <v>2.8776082746529985E-2</v>
      </c>
      <c r="AC29" s="78">
        <v>44001</v>
      </c>
      <c r="AD29" s="80">
        <f t="shared" si="15"/>
        <v>0.16827394573389998</v>
      </c>
      <c r="AE29" s="80">
        <f t="shared" si="16"/>
        <v>0.13221972373915847</v>
      </c>
      <c r="AF29" s="80">
        <f t="shared" si="17"/>
        <v>0.11196607088760979</v>
      </c>
      <c r="AG29" s="80">
        <f t="shared" si="18"/>
        <v>5.9705970597059732E-2</v>
      </c>
      <c r="AH29" s="80">
        <f t="shared" si="19"/>
        <v>4.5018954242777243E-2</v>
      </c>
      <c r="AI29" s="80">
        <f t="shared" si="20"/>
        <v>0.23692108515270993</v>
      </c>
      <c r="AJ29" s="80">
        <f t="shared" si="21"/>
        <v>0.22789142101578896</v>
      </c>
      <c r="AK29" s="80">
        <f t="shared" si="22"/>
        <v>0.24411146743337397</v>
      </c>
      <c r="AL29" s="80">
        <f t="shared" si="23"/>
        <v>0.24163930439012504</v>
      </c>
      <c r="AM29" s="80">
        <f t="shared" si="24"/>
        <v>0.17355620058052268</v>
      </c>
      <c r="AN29" s="80">
        <f t="shared" si="25"/>
        <v>7.6130158765578049E-2</v>
      </c>
      <c r="AP29" s="78">
        <v>44029</v>
      </c>
      <c r="AQ29" s="80">
        <f t="shared" si="26"/>
        <v>0.11592896067746117</v>
      </c>
      <c r="AR29" s="80">
        <f t="shared" si="27"/>
        <v>6.9145704216794446E-2</v>
      </c>
      <c r="AS29" s="80">
        <f t="shared" si="28"/>
        <v>9.4648515432461E-2</v>
      </c>
      <c r="AT29" s="80">
        <f t="shared" si="29"/>
        <v>6.6383902150325413E-2</v>
      </c>
      <c r="AU29" s="80">
        <f t="shared" si="30"/>
        <v>4.799830956763218E-2</v>
      </c>
      <c r="AV29" s="80">
        <f t="shared" si="31"/>
        <v>0.27813175245165955</v>
      </c>
      <c r="AW29" s="80">
        <f t="shared" si="32"/>
        <v>0.28254786450662728</v>
      </c>
      <c r="AX29" s="80">
        <f t="shared" si="33"/>
        <v>0.32968421052631602</v>
      </c>
      <c r="AY29" s="80">
        <f t="shared" si="34"/>
        <v>0.31712923059242648</v>
      </c>
      <c r="AZ29" s="80">
        <f t="shared" si="35"/>
        <v>0.31770363691012915</v>
      </c>
      <c r="BA29" s="80">
        <f t="shared" si="36"/>
        <v>0.16386975361078315</v>
      </c>
    </row>
    <row r="30" spans="1:53" x14ac:dyDescent="0.25">
      <c r="A30" s="78">
        <v>43980</v>
      </c>
      <c r="B30" s="77">
        <v>2.7606999999999999</v>
      </c>
      <c r="C30" s="77">
        <v>1.7372000000000001</v>
      </c>
      <c r="D30" s="77">
        <v>1.8079000000000001</v>
      </c>
      <c r="E30" s="77">
        <v>1.0602</v>
      </c>
      <c r="F30" s="80">
        <v>2.3882678845654657</v>
      </c>
      <c r="G30" s="80">
        <v>3.06417822671157</v>
      </c>
      <c r="H30" s="77">
        <v>1.9297</v>
      </c>
      <c r="I30" s="77">
        <v>1.4447000000000001</v>
      </c>
      <c r="J30" s="77">
        <v>2.0607000000000002</v>
      </c>
      <c r="K30" s="80">
        <v>1.8684000000000001</v>
      </c>
      <c r="L30" s="80">
        <v>1.0896999999999999</v>
      </c>
      <c r="M30" s="77">
        <v>5406.3402999999998</v>
      </c>
      <c r="O30" s="78">
        <v>43980</v>
      </c>
      <c r="P30" s="80">
        <f t="shared" si="3"/>
        <v>0.13496957737214266</v>
      </c>
      <c r="Q30" s="80">
        <f t="shared" si="4"/>
        <v>0.14560801899235032</v>
      </c>
      <c r="R30" s="80">
        <f t="shared" si="5"/>
        <v>9.3906940158528407E-2</v>
      </c>
      <c r="S30" s="80">
        <f t="shared" si="6"/>
        <v>6.0200000000000031E-2</v>
      </c>
      <c r="T30" s="80">
        <f t="shared" si="7"/>
        <v>0.10418241496434644</v>
      </c>
      <c r="U30" s="80">
        <f t="shared" si="8"/>
        <v>4.6580444945546251E-2</v>
      </c>
      <c r="V30" s="80">
        <f t="shared" si="9"/>
        <v>0.20508336976206842</v>
      </c>
      <c r="W30" s="80">
        <f t="shared" si="10"/>
        <v>0.1749349381912817</v>
      </c>
      <c r="X30" s="80">
        <f t="shared" si="11"/>
        <v>0.16187415426251706</v>
      </c>
      <c r="Y30" s="80">
        <f t="shared" si="12"/>
        <v>0.16266334785314251</v>
      </c>
      <c r="Z30" s="80">
        <f t="shared" si="13"/>
        <v>8.9699999999999891E-2</v>
      </c>
      <c r="AA30" s="80">
        <f t="shared" si="14"/>
        <v>4.3858267412471896E-2</v>
      </c>
      <c r="AC30" s="78">
        <v>44006</v>
      </c>
      <c r="AD30" s="80">
        <f t="shared" si="15"/>
        <v>0.17611964694344562</v>
      </c>
      <c r="AE30" s="80">
        <f t="shared" si="16"/>
        <v>0.14237070350144565</v>
      </c>
      <c r="AF30" s="80">
        <f t="shared" si="17"/>
        <v>0.12790063617085723</v>
      </c>
      <c r="AG30" s="80">
        <f t="shared" si="18"/>
        <v>6.4906490649064841E-2</v>
      </c>
      <c r="AH30" s="80">
        <f t="shared" si="19"/>
        <v>4.7714212361916974E-2</v>
      </c>
      <c r="AI30" s="80">
        <f t="shared" si="20"/>
        <v>0.25027952686400279</v>
      </c>
      <c r="AJ30" s="80">
        <f t="shared" si="21"/>
        <v>0.24220269114101267</v>
      </c>
      <c r="AK30" s="80">
        <f t="shared" si="22"/>
        <v>0.26910317372553361</v>
      </c>
      <c r="AL30" s="80">
        <f t="shared" si="23"/>
        <v>0.26742064939802979</v>
      </c>
      <c r="AM30" s="80">
        <f t="shared" si="24"/>
        <v>0.18376538884996507</v>
      </c>
      <c r="AN30" s="80">
        <f t="shared" si="25"/>
        <v>7.6491109648290978E-2</v>
      </c>
      <c r="AP30" s="78">
        <v>44036</v>
      </c>
      <c r="AQ30" s="80">
        <f t="shared" si="26"/>
        <v>0.1184772807464618</v>
      </c>
      <c r="AR30" s="80">
        <f t="shared" si="27"/>
        <v>7.6983837647344844E-2</v>
      </c>
      <c r="AS30" s="80">
        <f t="shared" si="28"/>
        <v>0.10861401243985447</v>
      </c>
      <c r="AT30" s="80">
        <f t="shared" si="29"/>
        <v>8.1376997435391507E-2</v>
      </c>
      <c r="AU30" s="80">
        <f t="shared" si="30"/>
        <v>5.2015027827299054E-2</v>
      </c>
      <c r="AV30" s="80">
        <f t="shared" si="31"/>
        <v>0.27092913734832957</v>
      </c>
      <c r="AW30" s="80">
        <f t="shared" si="32"/>
        <v>0.27687776141384379</v>
      </c>
      <c r="AX30" s="80">
        <f t="shared" si="33"/>
        <v>0.3331578947368421</v>
      </c>
      <c r="AY30" s="80">
        <f t="shared" si="34"/>
        <v>0.31534792851807159</v>
      </c>
      <c r="AZ30" s="80">
        <f t="shared" si="35"/>
        <v>0.32211201282436641</v>
      </c>
      <c r="BA30" s="80">
        <f t="shared" si="36"/>
        <v>0.15275163233390443</v>
      </c>
    </row>
    <row r="31" spans="1:53" x14ac:dyDescent="0.25">
      <c r="A31" s="78">
        <v>43987</v>
      </c>
      <c r="B31" s="77">
        <v>2.8197999999999999</v>
      </c>
      <c r="C31" s="77">
        <v>1.7499</v>
      </c>
      <c r="D31" s="77">
        <v>1.8210999999999999</v>
      </c>
      <c r="E31" s="77">
        <v>1.0625</v>
      </c>
      <c r="F31" s="80">
        <v>2.382076634539978</v>
      </c>
      <c r="G31" s="80">
        <v>3.07913613916948</v>
      </c>
      <c r="H31" s="77">
        <v>2.0045999999999999</v>
      </c>
      <c r="I31" s="77">
        <v>1.5038</v>
      </c>
      <c r="J31" s="77">
        <v>2.1402000000000001</v>
      </c>
      <c r="K31" s="80">
        <v>1.9431</v>
      </c>
      <c r="L31" s="80">
        <v>1.1292</v>
      </c>
      <c r="M31" s="77">
        <v>5585.4231</v>
      </c>
      <c r="O31" s="78">
        <v>43987</v>
      </c>
      <c r="P31" s="80">
        <f t="shared" si="3"/>
        <v>0.15926656799868444</v>
      </c>
      <c r="Q31" s="80">
        <f t="shared" si="4"/>
        <v>0.15398311791084152</v>
      </c>
      <c r="R31" s="80">
        <f t="shared" si="5"/>
        <v>0.10189387063592892</v>
      </c>
      <c r="S31" s="80">
        <f t="shared" si="6"/>
        <v>6.25E-2</v>
      </c>
      <c r="T31" s="80">
        <f t="shared" si="7"/>
        <v>0.10131997668890369</v>
      </c>
      <c r="U31" s="80">
        <f t="shared" si="8"/>
        <v>5.1689370574998339E-2</v>
      </c>
      <c r="V31" s="80">
        <f t="shared" si="9"/>
        <v>0.25185786548429401</v>
      </c>
      <c r="W31" s="80">
        <f t="shared" si="10"/>
        <v>0.2229993493819129</v>
      </c>
      <c r="X31" s="80">
        <f t="shared" si="11"/>
        <v>0.20669824086603517</v>
      </c>
      <c r="Y31" s="80">
        <f t="shared" si="12"/>
        <v>0.20914747977598003</v>
      </c>
      <c r="Z31" s="80">
        <f t="shared" si="13"/>
        <v>0.12919999999999998</v>
      </c>
      <c r="AA31" s="80">
        <f t="shared" si="14"/>
        <v>7.8435643411421507E-2</v>
      </c>
      <c r="AC31" s="78">
        <v>44015</v>
      </c>
      <c r="AD31" s="80">
        <f t="shared" si="15"/>
        <v>0.18220823798626995</v>
      </c>
      <c r="AE31" s="80">
        <f t="shared" si="16"/>
        <v>0.12875040154192097</v>
      </c>
      <c r="AF31" s="80">
        <f t="shared" si="17"/>
        <v>0.12305362011511645</v>
      </c>
      <c r="AG31" s="80">
        <f t="shared" si="18"/>
        <v>6.5506550655065388E-2</v>
      </c>
      <c r="AH31" s="80">
        <f t="shared" si="19"/>
        <v>5.0274707575098887E-2</v>
      </c>
      <c r="AI31" s="80">
        <f t="shared" si="20"/>
        <v>0.29623962808215154</v>
      </c>
      <c r="AJ31" s="80">
        <f t="shared" si="21"/>
        <v>0.29096989966555165</v>
      </c>
      <c r="AK31" s="80">
        <f t="shared" si="22"/>
        <v>0.32151940727634631</v>
      </c>
      <c r="AL31" s="80">
        <f t="shared" si="23"/>
        <v>0.32117232153715181</v>
      </c>
      <c r="AM31" s="80">
        <f t="shared" si="24"/>
        <v>0.24051646481833666</v>
      </c>
      <c r="AN31" s="80">
        <f t="shared" si="25"/>
        <v>0.12528867144934486</v>
      </c>
      <c r="AP31" s="78">
        <v>44043</v>
      </c>
      <c r="AQ31" s="80">
        <f t="shared" si="26"/>
        <v>0.14494060453993018</v>
      </c>
      <c r="AR31" s="80">
        <f t="shared" si="27"/>
        <v>9.1505650747357059E-2</v>
      </c>
      <c r="AS31" s="80">
        <f t="shared" si="28"/>
        <v>0.12985565074521777</v>
      </c>
      <c r="AT31" s="80">
        <f t="shared" si="29"/>
        <v>0.10023709001796299</v>
      </c>
      <c r="AU31" s="80">
        <f t="shared" si="30"/>
        <v>6.044681657073192E-2</v>
      </c>
      <c r="AV31" s="80">
        <f t="shared" si="31"/>
        <v>0.34145936062939763</v>
      </c>
      <c r="AW31" s="80">
        <f t="shared" si="32"/>
        <v>0.34933726067746673</v>
      </c>
      <c r="AX31" s="80">
        <f t="shared" si="33"/>
        <v>0.41515789473684217</v>
      </c>
      <c r="AY31" s="80">
        <f t="shared" si="34"/>
        <v>0.39786243751077399</v>
      </c>
      <c r="AZ31" s="80">
        <f t="shared" si="35"/>
        <v>0.39945897204688907</v>
      </c>
      <c r="BA31" s="80">
        <f t="shared" si="36"/>
        <v>0.206993200159588</v>
      </c>
    </row>
    <row r="32" spans="1:53" x14ac:dyDescent="0.25">
      <c r="A32" s="78">
        <v>43994</v>
      </c>
      <c r="B32" s="77">
        <v>2.8308</v>
      </c>
      <c r="C32" s="77">
        <v>1.7598</v>
      </c>
      <c r="D32" s="77">
        <v>1.8299000000000001</v>
      </c>
      <c r="E32" s="77">
        <v>1.0629</v>
      </c>
      <c r="F32" s="80">
        <v>2.4221696185145656</v>
      </c>
      <c r="G32" s="80">
        <v>3.0848201459034899</v>
      </c>
      <c r="H32" s="77">
        <v>2.0286</v>
      </c>
      <c r="I32" s="77">
        <v>1.5209999999999999</v>
      </c>
      <c r="J32" s="77">
        <v>2.1680999999999999</v>
      </c>
      <c r="K32" s="80">
        <v>1.9662999999999999</v>
      </c>
      <c r="L32" s="80">
        <v>1.1411</v>
      </c>
      <c r="M32" s="77">
        <v>5591.4871000000003</v>
      </c>
      <c r="O32" s="78">
        <v>43994</v>
      </c>
      <c r="P32" s="80">
        <f t="shared" si="3"/>
        <v>0.16378885051800696</v>
      </c>
      <c r="Q32" s="80">
        <f t="shared" si="4"/>
        <v>0.160511738327618</v>
      </c>
      <c r="R32" s="80">
        <f t="shared" si="5"/>
        <v>0.10721849095419622</v>
      </c>
      <c r="S32" s="80">
        <f t="shared" si="6"/>
        <v>6.2899999999999956E-2</v>
      </c>
      <c r="T32" s="80">
        <f t="shared" si="7"/>
        <v>0.11985640978934775</v>
      </c>
      <c r="U32" s="80">
        <f t="shared" si="8"/>
        <v>5.3630762314191616E-2</v>
      </c>
      <c r="V32" s="80">
        <f t="shared" si="9"/>
        <v>0.26684568787859875</v>
      </c>
      <c r="W32" s="80">
        <f t="shared" si="10"/>
        <v>0.23698763825634339</v>
      </c>
      <c r="X32" s="80">
        <f t="shared" si="11"/>
        <v>0.22242895805142071</v>
      </c>
      <c r="Y32" s="80">
        <f t="shared" si="12"/>
        <v>0.2235843186060984</v>
      </c>
      <c r="Z32" s="80">
        <f t="shared" si="13"/>
        <v>0.1411</v>
      </c>
      <c r="AA32" s="80">
        <f t="shared" si="14"/>
        <v>7.9606482867012218E-2</v>
      </c>
      <c r="AC32" s="78">
        <v>44022</v>
      </c>
      <c r="AD32" s="80">
        <f t="shared" si="15"/>
        <v>0.17853056554429547</v>
      </c>
      <c r="AE32" s="80">
        <f t="shared" si="16"/>
        <v>0.13106328300674597</v>
      </c>
      <c r="AF32" s="80">
        <f t="shared" si="17"/>
        <v>0.12287185701302628</v>
      </c>
      <c r="AG32" s="80">
        <f t="shared" si="18"/>
        <v>6.7406740674067267E-2</v>
      </c>
      <c r="AH32" s="80">
        <f t="shared" si="19"/>
        <v>6.2571822743664685E-2</v>
      </c>
      <c r="AI32" s="80">
        <f t="shared" si="20"/>
        <v>0.43111869593361973</v>
      </c>
      <c r="AJ32" s="80">
        <f t="shared" si="21"/>
        <v>0.42708252313914596</v>
      </c>
      <c r="AK32" s="80">
        <f t="shared" si="22"/>
        <v>0.46395001658741575</v>
      </c>
      <c r="AL32" s="80">
        <f t="shared" si="23"/>
        <v>0.4577404840082695</v>
      </c>
      <c r="AM32" s="80">
        <f t="shared" si="24"/>
        <v>0.3572214993494145</v>
      </c>
      <c r="AN32" s="80">
        <f t="shared" si="25"/>
        <v>0.2414949960392283</v>
      </c>
    </row>
    <row r="33" spans="1:40" x14ac:dyDescent="0.25">
      <c r="A33" s="78">
        <v>44001</v>
      </c>
      <c r="B33" s="77">
        <v>2.859</v>
      </c>
      <c r="C33" s="77">
        <v>1.7623</v>
      </c>
      <c r="D33" s="77">
        <v>1.8352999999999999</v>
      </c>
      <c r="E33" s="77">
        <v>1.0596000000000001</v>
      </c>
      <c r="F33" s="80">
        <v>2.4415190629019872</v>
      </c>
      <c r="G33" s="80">
        <v>3.0854184624018002</v>
      </c>
      <c r="H33" s="77">
        <v>2.1019000000000001</v>
      </c>
      <c r="I33" s="77">
        <v>1.5787</v>
      </c>
      <c r="J33" s="77">
        <v>2.2501000000000002</v>
      </c>
      <c r="K33" s="80">
        <v>2.0419999999999998</v>
      </c>
      <c r="L33" s="80">
        <v>1.1725000000000001</v>
      </c>
      <c r="M33" s="77">
        <v>5787.1481999999996</v>
      </c>
      <c r="O33" s="78">
        <v>44001</v>
      </c>
      <c r="P33" s="80">
        <f t="shared" si="3"/>
        <v>0.17538233843117923</v>
      </c>
      <c r="Q33" s="80">
        <f t="shared" si="4"/>
        <v>0.16216037984700615</v>
      </c>
      <c r="R33" s="80">
        <f t="shared" si="5"/>
        <v>0.11048587160404177</v>
      </c>
      <c r="S33" s="80">
        <f t="shared" si="6"/>
        <v>5.9600000000000097E-2</v>
      </c>
      <c r="T33" s="80">
        <f t="shared" si="7"/>
        <v>0.12880235608373036</v>
      </c>
      <c r="U33" s="80">
        <f t="shared" si="8"/>
        <v>5.3835119339367576E-2</v>
      </c>
      <c r="V33" s="80">
        <f t="shared" si="9"/>
        <v>0.31262099544120403</v>
      </c>
      <c r="W33" s="80">
        <f t="shared" si="10"/>
        <v>0.28391346779440463</v>
      </c>
      <c r="X33" s="80">
        <f t="shared" si="11"/>
        <v>0.26866260712674794</v>
      </c>
      <c r="Y33" s="80">
        <f t="shared" si="12"/>
        <v>0.27069072806471683</v>
      </c>
      <c r="Z33" s="80">
        <f t="shared" si="13"/>
        <v>0.1725000000000001</v>
      </c>
      <c r="AA33" s="80">
        <f t="shared" si="14"/>
        <v>0.11738480341520585</v>
      </c>
      <c r="AC33" s="78">
        <v>44029</v>
      </c>
      <c r="AD33" s="80">
        <f t="shared" si="15"/>
        <v>0.16312520431513566</v>
      </c>
      <c r="AE33" s="80">
        <f t="shared" si="16"/>
        <v>0.13048506264053961</v>
      </c>
      <c r="AF33" s="80">
        <f t="shared" si="17"/>
        <v>0.13026355649803079</v>
      </c>
      <c r="AG33" s="80">
        <f t="shared" si="18"/>
        <v>8.1208120812081175E-2</v>
      </c>
      <c r="AH33" s="80">
        <f t="shared" si="19"/>
        <v>6.3616235264829735E-2</v>
      </c>
      <c r="AI33" s="80">
        <f t="shared" si="20"/>
        <v>0.3575589948802449</v>
      </c>
      <c r="AJ33" s="80">
        <f t="shared" si="21"/>
        <v>0.35467060745119383</v>
      </c>
      <c r="AK33" s="80">
        <f t="shared" si="22"/>
        <v>0.39688156585204037</v>
      </c>
      <c r="AL33" s="80">
        <f t="shared" si="23"/>
        <v>0.39377356196035485</v>
      </c>
      <c r="AM33" s="80">
        <f t="shared" si="24"/>
        <v>0.31638474627164448</v>
      </c>
      <c r="AN33" s="80">
        <f t="shared" si="25"/>
        <v>0.17978764313633611</v>
      </c>
    </row>
    <row r="34" spans="1:40" x14ac:dyDescent="0.25">
      <c r="A34" s="78">
        <v>44006</v>
      </c>
      <c r="B34" s="77">
        <v>2.8782000000000001</v>
      </c>
      <c r="C34" s="77">
        <v>1.7781</v>
      </c>
      <c r="D34" s="77">
        <v>1.8615999999999999</v>
      </c>
      <c r="E34" s="77">
        <v>1.0648</v>
      </c>
      <c r="F34" s="80">
        <v>2.4703869540976862</v>
      </c>
      <c r="G34" s="80">
        <v>3.0933762119985602</v>
      </c>
      <c r="H34" s="77">
        <v>2.1246</v>
      </c>
      <c r="I34" s="77">
        <v>1.5971</v>
      </c>
      <c r="J34" s="77">
        <v>2.2953000000000001</v>
      </c>
      <c r="K34" s="80">
        <v>2.0844</v>
      </c>
      <c r="L34" s="80">
        <v>1.1827000000000001</v>
      </c>
      <c r="M34" s="77">
        <v>5789.0892999999996</v>
      </c>
      <c r="O34" s="78">
        <v>44006</v>
      </c>
      <c r="P34" s="80">
        <f t="shared" si="3"/>
        <v>0.18327577701036013</v>
      </c>
      <c r="Q34" s="80">
        <f t="shared" si="4"/>
        <v>0.1725797942495384</v>
      </c>
      <c r="R34" s="80">
        <f t="shared" si="5"/>
        <v>0.1263992255097719</v>
      </c>
      <c r="S34" s="80">
        <f t="shared" si="6"/>
        <v>6.4799999999999969E-2</v>
      </c>
      <c r="T34" s="80">
        <f t="shared" si="7"/>
        <v>0.1421490237759917</v>
      </c>
      <c r="U34" s="80">
        <f t="shared" si="8"/>
        <v>5.6553115649484287E-2</v>
      </c>
      <c r="V34" s="80">
        <f t="shared" si="9"/>
        <v>0.32679697745581726</v>
      </c>
      <c r="W34" s="80">
        <f t="shared" si="10"/>
        <v>0.29887768379960966</v>
      </c>
      <c r="X34" s="80">
        <f t="shared" si="11"/>
        <v>0.29414749661705009</v>
      </c>
      <c r="Y34" s="80">
        <f t="shared" si="12"/>
        <v>0.29707529558182943</v>
      </c>
      <c r="Z34" s="80">
        <f t="shared" si="13"/>
        <v>0.18270000000000008</v>
      </c>
      <c r="AA34" s="80">
        <f t="shared" si="14"/>
        <v>0.11775959175083361</v>
      </c>
      <c r="AC34" s="78">
        <v>44036</v>
      </c>
      <c r="AD34" s="80">
        <f t="shared" si="15"/>
        <v>0.16578130107878386</v>
      </c>
      <c r="AE34" s="80">
        <f t="shared" si="16"/>
        <v>0.1387728878894956</v>
      </c>
      <c r="AF34" s="80">
        <f t="shared" si="17"/>
        <v>0.14468342926385946</v>
      </c>
      <c r="AG34" s="80">
        <f t="shared" si="18"/>
        <v>9.6409640964096432E-2</v>
      </c>
      <c r="AH34" s="80">
        <f t="shared" si="19"/>
        <v>6.7692813170026067E-2</v>
      </c>
      <c r="AI34" s="80">
        <f t="shared" si="20"/>
        <v>0.34990878597069375</v>
      </c>
      <c r="AJ34" s="80">
        <f t="shared" si="21"/>
        <v>0.34868165201835577</v>
      </c>
      <c r="AK34" s="80">
        <f t="shared" si="22"/>
        <v>0.40053079730178043</v>
      </c>
      <c r="AL34" s="80">
        <f t="shared" si="23"/>
        <v>0.39188860513194679</v>
      </c>
      <c r="AM34" s="80">
        <f t="shared" si="24"/>
        <v>0.3207887098388551</v>
      </c>
      <c r="AN34" s="80">
        <f t="shared" si="25"/>
        <v>0.16851746272597801</v>
      </c>
    </row>
    <row r="35" spans="1:40" x14ac:dyDescent="0.25">
      <c r="A35" s="78">
        <v>44015</v>
      </c>
      <c r="B35" s="77">
        <v>2.8931</v>
      </c>
      <c r="C35" s="77">
        <v>1.7568999999999999</v>
      </c>
      <c r="D35" s="77">
        <v>1.8535999999999999</v>
      </c>
      <c r="E35" s="77">
        <v>1.0653999999999999</v>
      </c>
      <c r="F35" s="80">
        <v>2.4732554753129228</v>
      </c>
      <c r="G35" s="80">
        <v>3.1009360741154799</v>
      </c>
      <c r="H35" s="77">
        <v>2.2027000000000001</v>
      </c>
      <c r="I35" s="77">
        <v>1.6597999999999999</v>
      </c>
      <c r="J35" s="77">
        <v>2.3900999999999999</v>
      </c>
      <c r="K35" s="80">
        <v>2.1728000000000001</v>
      </c>
      <c r="L35" s="80">
        <v>1.2394000000000001</v>
      </c>
      <c r="M35" s="77">
        <v>6051.5099</v>
      </c>
      <c r="O35" s="78">
        <v>44015</v>
      </c>
      <c r="P35" s="80">
        <f t="shared" si="3"/>
        <v>0.18940141424107892</v>
      </c>
      <c r="Q35" s="80">
        <f t="shared" si="4"/>
        <v>0.15859931416512785</v>
      </c>
      <c r="R35" s="80">
        <f t="shared" si="5"/>
        <v>0.12155866158407447</v>
      </c>
      <c r="S35" s="80">
        <f t="shared" si="6"/>
        <v>6.5399999999999903E-2</v>
      </c>
      <c r="T35" s="80">
        <f t="shared" si="7"/>
        <v>0.14347524463391381</v>
      </c>
      <c r="U35" s="80">
        <f t="shared" si="8"/>
        <v>5.9135212144094451E-2</v>
      </c>
      <c r="V35" s="80">
        <f t="shared" si="9"/>
        <v>0.37556984949728367</v>
      </c>
      <c r="W35" s="80">
        <f t="shared" si="10"/>
        <v>0.34986987638256339</v>
      </c>
      <c r="X35" s="80">
        <f t="shared" si="11"/>
        <v>0.34759810554803772</v>
      </c>
      <c r="Y35" s="80">
        <f t="shared" si="12"/>
        <v>0.35208462974486632</v>
      </c>
      <c r="Z35" s="80">
        <f t="shared" si="13"/>
        <v>0.23940000000000006</v>
      </c>
      <c r="AA35" s="80">
        <f t="shared" si="14"/>
        <v>0.16842786227189976</v>
      </c>
      <c r="AC35" s="78">
        <v>44043</v>
      </c>
      <c r="AD35" s="80">
        <f t="shared" si="15"/>
        <v>0.19336384439359255</v>
      </c>
      <c r="AE35" s="80">
        <f t="shared" si="16"/>
        <v>0.15412785094763892</v>
      </c>
      <c r="AF35" s="80">
        <f t="shared" si="17"/>
        <v>0.16661617691608588</v>
      </c>
      <c r="AG35" s="80">
        <f t="shared" si="18"/>
        <v>0.11553191505171623</v>
      </c>
      <c r="AH35" s="80">
        <f t="shared" si="19"/>
        <v>7.6250257698289081E-2</v>
      </c>
      <c r="AI35" s="80">
        <f t="shared" si="20"/>
        <v>0.42482198552345074</v>
      </c>
      <c r="AJ35" s="80">
        <f t="shared" si="21"/>
        <v>0.42521583573150812</v>
      </c>
      <c r="AK35" s="80">
        <f t="shared" si="22"/>
        <v>0.4866747760698884</v>
      </c>
      <c r="AL35" s="80">
        <f t="shared" si="23"/>
        <v>0.47920466982852972</v>
      </c>
      <c r="AM35" s="80">
        <f t="shared" si="24"/>
        <v>0.39805825242718451</v>
      </c>
      <c r="AN35" s="80">
        <f t="shared" si="25"/>
        <v>0.22350087583259892</v>
      </c>
    </row>
    <row r="36" spans="1:40" x14ac:dyDescent="0.25">
      <c r="A36" s="78">
        <v>44022</v>
      </c>
      <c r="B36" s="77">
        <v>2.8841000000000001</v>
      </c>
      <c r="C36" s="77">
        <v>1.7605</v>
      </c>
      <c r="D36" s="77">
        <v>1.8532999999999999</v>
      </c>
      <c r="E36" s="77">
        <v>1.0672999999999999</v>
      </c>
      <c r="F36" s="80">
        <v>2.4997859801805191</v>
      </c>
      <c r="G36" s="80">
        <v>3.13724330665067</v>
      </c>
      <c r="H36" s="77">
        <v>2.4319000000000002</v>
      </c>
      <c r="I36" s="77">
        <v>1.8348</v>
      </c>
      <c r="J36" s="77">
        <v>2.6476999999999999</v>
      </c>
      <c r="K36" s="80">
        <v>2.3974000000000002</v>
      </c>
      <c r="L36" s="80">
        <v>1.3560000000000001</v>
      </c>
      <c r="M36" s="77">
        <v>6676.4372999999996</v>
      </c>
      <c r="O36" s="78">
        <v>44022</v>
      </c>
      <c r="P36" s="80">
        <f t="shared" si="3"/>
        <v>0.18570136490708777</v>
      </c>
      <c r="Q36" s="80">
        <f t="shared" si="4"/>
        <v>0.16097335795304679</v>
      </c>
      <c r="R36" s="80">
        <f t="shared" si="5"/>
        <v>0.12137714043686088</v>
      </c>
      <c r="S36" s="80">
        <f t="shared" si="6"/>
        <v>6.7299999999999915E-2</v>
      </c>
      <c r="T36" s="80">
        <f t="shared" si="7"/>
        <v>0.15574125429063868</v>
      </c>
      <c r="U36" s="80">
        <f t="shared" si="8"/>
        <v>7.1536070308993116E-2</v>
      </c>
      <c r="V36" s="80">
        <f t="shared" si="9"/>
        <v>0.51870355336289276</v>
      </c>
      <c r="W36" s="80">
        <f t="shared" si="10"/>
        <v>0.49219258295380608</v>
      </c>
      <c r="X36" s="80">
        <f t="shared" si="11"/>
        <v>0.49283942264321157</v>
      </c>
      <c r="Y36" s="80">
        <f t="shared" si="12"/>
        <v>0.49184816428126954</v>
      </c>
      <c r="Z36" s="80">
        <f t="shared" si="13"/>
        <v>0.35600000000000009</v>
      </c>
      <c r="AA36" s="80">
        <f t="shared" si="14"/>
        <v>0.28908908535890743</v>
      </c>
    </row>
    <row r="37" spans="1:40" x14ac:dyDescent="0.25">
      <c r="A37" s="78">
        <v>44029</v>
      </c>
      <c r="B37" s="77">
        <v>2.8464</v>
      </c>
      <c r="C37" s="77">
        <v>1.7596000000000001</v>
      </c>
      <c r="D37" s="77">
        <v>1.8654999999999999</v>
      </c>
      <c r="E37" s="77">
        <v>1.0810999999999999</v>
      </c>
      <c r="F37" s="80">
        <v>2.5532927555123996</v>
      </c>
      <c r="G37" s="80">
        <v>3.1403269346194098</v>
      </c>
      <c r="H37" s="77">
        <v>2.3069000000000002</v>
      </c>
      <c r="I37" s="77">
        <v>1.7417</v>
      </c>
      <c r="J37" s="77">
        <v>2.5264000000000002</v>
      </c>
      <c r="K37" s="80">
        <v>2.2921999999999998</v>
      </c>
      <c r="L37" s="80">
        <v>1.3151999999999999</v>
      </c>
      <c r="M37" s="77">
        <v>6344.5911999999998</v>
      </c>
      <c r="O37" s="78">
        <v>44029</v>
      </c>
      <c r="P37" s="80">
        <f t="shared" si="3"/>
        <v>0.17020226936359162</v>
      </c>
      <c r="Q37" s="80">
        <f t="shared" si="4"/>
        <v>0.16037984700606711</v>
      </c>
      <c r="R37" s="80">
        <f t="shared" si="5"/>
        <v>0.12875900042354926</v>
      </c>
      <c r="S37" s="80">
        <f t="shared" si="6"/>
        <v>8.109999999999995E-2</v>
      </c>
      <c r="T37" s="80">
        <f t="shared" si="7"/>
        <v>0.18047936712326185</v>
      </c>
      <c r="U37" s="80">
        <f t="shared" si="8"/>
        <v>7.2589293879161687E-2</v>
      </c>
      <c r="V37" s="80">
        <f t="shared" si="9"/>
        <v>0.44064197839255614</v>
      </c>
      <c r="W37" s="80">
        <f t="shared" si="10"/>
        <v>0.41647690305790497</v>
      </c>
      <c r="X37" s="80">
        <f t="shared" si="11"/>
        <v>0.42444745151105101</v>
      </c>
      <c r="Y37" s="80">
        <f t="shared" si="12"/>
        <v>0.42638456751711251</v>
      </c>
      <c r="Z37" s="80">
        <f t="shared" si="13"/>
        <v>0.31519999999999992</v>
      </c>
      <c r="AA37" s="80">
        <f t="shared" si="14"/>
        <v>0.22501611255814136</v>
      </c>
    </row>
    <row r="38" spans="1:40" x14ac:dyDescent="0.25">
      <c r="A38" s="78">
        <v>44036</v>
      </c>
      <c r="B38" s="77">
        <v>2.8529</v>
      </c>
      <c r="C38" s="77">
        <v>1.7725</v>
      </c>
      <c r="D38" s="77">
        <v>1.8893</v>
      </c>
      <c r="E38" s="77">
        <v>1.0963000000000001</v>
      </c>
      <c r="F38" s="80">
        <v>2.5785621066833855</v>
      </c>
      <c r="G38" s="80">
        <v>3.1523630308845019</v>
      </c>
      <c r="H38" s="77">
        <v>2.2938999999999998</v>
      </c>
      <c r="I38" s="77">
        <v>1.734</v>
      </c>
      <c r="J38" s="77">
        <v>2.5329999999999999</v>
      </c>
      <c r="K38" s="80">
        <v>2.2890999999999999</v>
      </c>
      <c r="L38" s="80">
        <v>1.3196000000000001</v>
      </c>
      <c r="M38" s="77">
        <v>6283.9831000000004</v>
      </c>
      <c r="O38" s="78">
        <v>44036</v>
      </c>
      <c r="P38" s="80">
        <f t="shared" si="3"/>
        <v>0.17287452721591845</v>
      </c>
      <c r="Q38" s="80">
        <f t="shared" si="4"/>
        <v>0.1688868372461092</v>
      </c>
      <c r="R38" s="80">
        <f t="shared" si="5"/>
        <v>0.14315967810249886</v>
      </c>
      <c r="S38" s="80">
        <f t="shared" si="6"/>
        <v>9.6300000000000052E-2</v>
      </c>
      <c r="T38" s="80">
        <f t="shared" si="7"/>
        <v>0.19216229992191547</v>
      </c>
      <c r="U38" s="80">
        <f t="shared" si="8"/>
        <v>7.6700263298211002E-2</v>
      </c>
      <c r="V38" s="80">
        <f t="shared" si="9"/>
        <v>0.43252357459564106</v>
      </c>
      <c r="W38" s="80">
        <f t="shared" si="10"/>
        <v>0.41021470396877024</v>
      </c>
      <c r="X38" s="80">
        <f t="shared" si="11"/>
        <v>0.42816869643662603</v>
      </c>
      <c r="Y38" s="80">
        <f t="shared" si="12"/>
        <v>0.42445550715619151</v>
      </c>
      <c r="Z38" s="80">
        <f t="shared" si="13"/>
        <v>0.31960000000000011</v>
      </c>
      <c r="AA38" s="80">
        <f t="shared" si="14"/>
        <v>0.21331387726652262</v>
      </c>
    </row>
    <row r="39" spans="1:40" x14ac:dyDescent="0.25">
      <c r="A39" s="78">
        <v>44043</v>
      </c>
      <c r="B39" s="77">
        <v>2.9203999999999999</v>
      </c>
      <c r="C39" s="77">
        <v>1.7964</v>
      </c>
      <c r="D39" s="77">
        <v>1.9255</v>
      </c>
      <c r="E39" s="80">
        <v>1.115420361860211</v>
      </c>
      <c r="F39" s="80">
        <v>2.6168666611565832</v>
      </c>
      <c r="G39" s="80">
        <v>3.1776288858541983</v>
      </c>
      <c r="H39" s="77">
        <v>2.4211999999999998</v>
      </c>
      <c r="I39" s="77">
        <v>1.8324</v>
      </c>
      <c r="J39" s="77">
        <v>2.6888000000000001</v>
      </c>
      <c r="K39" s="80">
        <v>2.4327000000000001</v>
      </c>
      <c r="L39" s="80">
        <v>1.3968</v>
      </c>
      <c r="M39" s="77">
        <v>6579.6696000000002</v>
      </c>
      <c r="O39" s="78">
        <v>44043</v>
      </c>
      <c r="P39" s="80">
        <f t="shared" si="3"/>
        <v>0.20062489722085175</v>
      </c>
      <c r="Q39" s="80">
        <f t="shared" si="4"/>
        <v>0.18464785017145879</v>
      </c>
      <c r="R39" s="80">
        <f t="shared" si="5"/>
        <v>0.1650632298662793</v>
      </c>
      <c r="S39" s="80">
        <f t="shared" si="6"/>
        <v>0.11542036186021098</v>
      </c>
      <c r="T39" s="80">
        <f t="shared" si="7"/>
        <v>0.20987187753491621</v>
      </c>
      <c r="U39" s="80">
        <f t="shared" si="8"/>
        <v>8.5329901582826162E-2</v>
      </c>
      <c r="V39" s="80">
        <f t="shared" si="9"/>
        <v>0.51202148254543167</v>
      </c>
      <c r="W39" s="80">
        <f t="shared" si="10"/>
        <v>0.49024072869225765</v>
      </c>
      <c r="X39" s="80">
        <f t="shared" si="11"/>
        <v>0.51601262967974737</v>
      </c>
      <c r="Y39" s="80">
        <f t="shared" si="12"/>
        <v>0.51381456129433745</v>
      </c>
      <c r="Z39" s="80">
        <f t="shared" si="13"/>
        <v>0.39680000000000004</v>
      </c>
      <c r="AA39" s="80">
        <f t="shared" si="14"/>
        <v>0.27040514057217457</v>
      </c>
    </row>
  </sheetData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L11"/>
  <sheetViews>
    <sheetView workbookViewId="0">
      <selection activeCell="I10" sqref="A2:I10"/>
    </sheetView>
  </sheetViews>
  <sheetFormatPr defaultColWidth="10.5546875" defaultRowHeight="20.25" customHeight="1" x14ac:dyDescent="0.25"/>
  <cols>
    <col min="1" max="1" width="15" customWidth="1"/>
    <col min="2" max="2" width="14.44140625" customWidth="1"/>
    <col min="4" max="9" width="7.77734375" bestFit="1" customWidth="1"/>
  </cols>
  <sheetData>
    <row r="1" spans="1:12" s="182" customFormat="1" ht="20.25" customHeight="1" x14ac:dyDescent="0.25"/>
    <row r="2" spans="1:12" ht="20.25" customHeight="1" thickBot="1" x14ac:dyDescent="0.3">
      <c r="A2" s="183" t="s">
        <v>103</v>
      </c>
      <c r="B2" s="183" t="s">
        <v>104</v>
      </c>
      <c r="C2" s="183" t="s">
        <v>105</v>
      </c>
      <c r="D2" s="117" t="s">
        <v>114</v>
      </c>
      <c r="E2" s="118" t="s">
        <v>107</v>
      </c>
      <c r="F2" s="119" t="s">
        <v>108</v>
      </c>
      <c r="G2" s="117" t="s">
        <v>114</v>
      </c>
      <c r="H2" s="118" t="s">
        <v>107</v>
      </c>
      <c r="I2" s="119" t="s">
        <v>108</v>
      </c>
      <c r="K2" t="s">
        <v>1266</v>
      </c>
      <c r="L2">
        <v>10000</v>
      </c>
    </row>
    <row r="3" spans="1:12" ht="20.25" customHeight="1" x14ac:dyDescent="0.25">
      <c r="A3" s="184"/>
      <c r="B3" s="184"/>
      <c r="C3" s="184"/>
      <c r="D3" s="179" t="s">
        <v>1268</v>
      </c>
      <c r="E3" s="180"/>
      <c r="F3" s="181"/>
      <c r="G3" s="180" t="s">
        <v>1267</v>
      </c>
      <c r="H3" s="180"/>
      <c r="I3" s="180"/>
    </row>
    <row r="4" spans="1:12" ht="20.25" customHeight="1" x14ac:dyDescent="0.25">
      <c r="A4" s="176" t="s">
        <v>115</v>
      </c>
      <c r="B4" s="23" t="s">
        <v>109</v>
      </c>
      <c r="C4" s="120" t="s">
        <v>1261</v>
      </c>
      <c r="D4" s="25" t="s">
        <v>54</v>
      </c>
      <c r="E4" s="26">
        <v>0.05</v>
      </c>
      <c r="F4" s="27">
        <v>0.15</v>
      </c>
      <c r="G4" s="24" t="s">
        <v>54</v>
      </c>
      <c r="H4" s="24">
        <f>E4*$L$2</f>
        <v>500</v>
      </c>
      <c r="I4" s="24">
        <f>F4*$L$2</f>
        <v>1500</v>
      </c>
    </row>
    <row r="5" spans="1:12" ht="52.2" x14ac:dyDescent="0.25">
      <c r="A5" s="177"/>
      <c r="B5" s="23" t="s">
        <v>1260</v>
      </c>
      <c r="C5" s="120" t="s">
        <v>1262</v>
      </c>
      <c r="D5" s="28">
        <v>0.25</v>
      </c>
      <c r="E5" s="26">
        <v>0.35</v>
      </c>
      <c r="F5" s="27">
        <v>0.35</v>
      </c>
      <c r="G5" s="24">
        <f>D5*$L$2</f>
        <v>2500</v>
      </c>
      <c r="H5" s="24">
        <f>E5*$L$2</f>
        <v>3500</v>
      </c>
      <c r="I5" s="24">
        <f>F5*$L$2</f>
        <v>3500</v>
      </c>
    </row>
    <row r="6" spans="1:12" ht="20.25" customHeight="1" x14ac:dyDescent="0.25">
      <c r="A6" s="178"/>
      <c r="B6" s="29" t="s">
        <v>112</v>
      </c>
      <c r="C6" s="29"/>
      <c r="D6" s="34">
        <v>0.25</v>
      </c>
      <c r="E6" s="35">
        <v>0.4</v>
      </c>
      <c r="F6" s="36">
        <v>0.5</v>
      </c>
      <c r="G6" s="37">
        <f>$L$2*D6</f>
        <v>2500</v>
      </c>
      <c r="H6" s="37">
        <f>$L$2*E6</f>
        <v>4000</v>
      </c>
      <c r="I6" s="37">
        <f>$L$2*F6</f>
        <v>5000</v>
      </c>
    </row>
    <row r="7" spans="1:12" ht="20.25" customHeight="1" x14ac:dyDescent="0.25">
      <c r="A7" s="176" t="s">
        <v>116</v>
      </c>
      <c r="B7" s="116" t="s">
        <v>113</v>
      </c>
      <c r="C7" s="122" t="s">
        <v>1264</v>
      </c>
      <c r="D7" s="30">
        <v>0.4</v>
      </c>
      <c r="E7" s="31">
        <v>0.35</v>
      </c>
      <c r="F7" s="32">
        <v>0.35</v>
      </c>
      <c r="G7" s="33">
        <f>D7*$L$2</f>
        <v>4000</v>
      </c>
      <c r="H7" s="33">
        <f>E7*$L$2</f>
        <v>3500</v>
      </c>
      <c r="I7" s="33">
        <f>F7*$L$2</f>
        <v>3500</v>
      </c>
    </row>
    <row r="8" spans="1:12" ht="20.25" customHeight="1" x14ac:dyDescent="0.25">
      <c r="A8" s="177"/>
      <c r="B8" s="23" t="s">
        <v>1061</v>
      </c>
      <c r="C8" s="120" t="s">
        <v>1265</v>
      </c>
      <c r="D8" s="28">
        <v>0.1</v>
      </c>
      <c r="E8" s="26">
        <v>0.05</v>
      </c>
      <c r="F8" s="27" t="s">
        <v>54</v>
      </c>
      <c r="G8" s="24">
        <f>D8*$L$2</f>
        <v>1000</v>
      </c>
      <c r="H8" s="24">
        <f>E8*$L$2</f>
        <v>500</v>
      </c>
      <c r="I8" s="24" t="s">
        <v>54</v>
      </c>
    </row>
    <row r="9" spans="1:12" ht="20.25" customHeight="1" x14ac:dyDescent="0.25">
      <c r="A9" s="178"/>
      <c r="B9" s="29" t="s">
        <v>112</v>
      </c>
      <c r="C9" s="29"/>
      <c r="D9" s="34">
        <v>0.5</v>
      </c>
      <c r="E9" s="35">
        <v>0.4</v>
      </c>
      <c r="F9" s="36">
        <v>0.35</v>
      </c>
      <c r="G9" s="37">
        <f t="shared" ref="G9:I10" si="0">$L$2*D9</f>
        <v>5000</v>
      </c>
      <c r="H9" s="37">
        <f t="shared" si="0"/>
        <v>4000</v>
      </c>
      <c r="I9" s="37">
        <f t="shared" si="0"/>
        <v>3500</v>
      </c>
    </row>
    <row r="10" spans="1:12" ht="34.799999999999997" x14ac:dyDescent="0.25">
      <c r="A10" s="29" t="s">
        <v>1259</v>
      </c>
      <c r="B10" s="29" t="s">
        <v>1269</v>
      </c>
      <c r="C10" s="121" t="s">
        <v>1263</v>
      </c>
      <c r="D10" s="34">
        <v>0.25</v>
      </c>
      <c r="E10" s="35">
        <v>0.2</v>
      </c>
      <c r="F10" s="36">
        <v>0.15</v>
      </c>
      <c r="G10" s="37">
        <f t="shared" si="0"/>
        <v>2500</v>
      </c>
      <c r="H10" s="37">
        <f t="shared" si="0"/>
        <v>2000</v>
      </c>
      <c r="I10" s="37">
        <f t="shared" si="0"/>
        <v>1500</v>
      </c>
    </row>
    <row r="11" spans="1:12" ht="20.25" customHeight="1" x14ac:dyDescent="0.25">
      <c r="G11" s="123">
        <f>SUM(G4:G5,G7:G8,G10)</f>
        <v>10000</v>
      </c>
      <c r="H11" s="123">
        <f>SUM(H4:H5,H7:H8,H10)</f>
        <v>10000</v>
      </c>
      <c r="I11" s="123">
        <f>SUM(I4:I5,I7:I8,I10)</f>
        <v>10000</v>
      </c>
    </row>
  </sheetData>
  <mergeCells count="8">
    <mergeCell ref="A7:A9"/>
    <mergeCell ref="D3:F3"/>
    <mergeCell ref="G3:I3"/>
    <mergeCell ref="A1:XFD1"/>
    <mergeCell ref="A2:A3"/>
    <mergeCell ref="B2:B3"/>
    <mergeCell ref="C2:C3"/>
    <mergeCell ref="A4:A6"/>
  </mergeCells>
  <phoneticPr fontId="5" type="noConversion"/>
  <pageMargins left="0.7" right="0.7" top="0.75" bottom="0.75" header="0.3" footer="0.3"/>
  <ignoredErrors>
    <ignoredError sqref="G6: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周报展示-机构版</vt:lpstr>
      <vt:lpstr>Sheet1</vt:lpstr>
      <vt:lpstr>原始数据</vt:lpstr>
      <vt:lpstr>Sheet2</vt:lpstr>
      <vt:lpstr>业绩一览表</vt:lpstr>
      <vt:lpstr>指数</vt:lpstr>
      <vt:lpstr>公式</vt:lpstr>
      <vt:lpstr>衍复</vt:lpstr>
      <vt:lpstr>资产配置表格</vt:lpstr>
      <vt:lpstr>周报展示-旧</vt:lpstr>
      <vt:lpstr>百亿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浩丞 赵</cp:lastModifiedBy>
  <dcterms:created xsi:type="dcterms:W3CDTF">2020-07-24T09:47:15Z</dcterms:created>
  <dcterms:modified xsi:type="dcterms:W3CDTF">2024-04-11T08:46:36Z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1b56101a</vt:lpwstr>
  </property>
</Properties>
</file>