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yclist22/Documents/repos/Stock_Anal/"/>
    </mc:Choice>
  </mc:AlternateContent>
  <xr:revisionPtr revIDLastSave="0" documentId="8_{2851AFEA-9F05-D649-B77C-DDFF5970F535}" xr6:coauthVersionLast="47" xr6:coauthVersionMax="47" xr10:uidLastSave="{00000000-0000-0000-0000-000000000000}"/>
  <bookViews>
    <workbookView xWindow="33600" yWindow="1800" windowWidth="38400" windowHeight="21100" activeTab="3" xr2:uid="{361D9B27-24DA-3B4B-90AC-302A7A41DC45}"/>
  </bookViews>
  <sheets>
    <sheet name="Balance Sheet" sheetId="1" r:id="rId1"/>
    <sheet name="Income" sheetId="2" r:id="rId2"/>
    <sheet name="CashFlow" sheetId="3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D61" i="2"/>
  <c r="E61" i="2"/>
  <c r="F61" i="2"/>
  <c r="C61" i="2"/>
  <c r="F60" i="2"/>
  <c r="E60" i="2"/>
  <c r="D60" i="2"/>
  <c r="C60" i="2"/>
  <c r="C34" i="4"/>
  <c r="C29" i="4"/>
  <c r="E30" i="4"/>
  <c r="D30" i="4"/>
  <c r="C30" i="4" s="1"/>
  <c r="C28" i="4"/>
  <c r="C18" i="4"/>
  <c r="C17" i="4"/>
  <c r="C16" i="4"/>
  <c r="K10" i="4"/>
  <c r="J10" i="4"/>
  <c r="I10" i="4"/>
  <c r="H10" i="4"/>
  <c r="G10" i="4"/>
  <c r="K8" i="4"/>
  <c r="J8" i="4"/>
  <c r="I8" i="4"/>
  <c r="H8" i="4"/>
  <c r="G8" i="4"/>
  <c r="K7" i="4"/>
  <c r="C27" i="4" s="1"/>
  <c r="J7" i="4"/>
  <c r="I7" i="4"/>
  <c r="H7" i="4"/>
  <c r="G7" i="4"/>
  <c r="D6" i="4"/>
  <c r="C6" i="4"/>
  <c r="K9" i="4" l="1"/>
  <c r="J9" i="4"/>
  <c r="D8" i="4"/>
  <c r="D7" i="4"/>
  <c r="C8" i="4" l="1"/>
  <c r="E8" i="4" s="1"/>
  <c r="H9" i="4"/>
  <c r="I9" i="4"/>
  <c r="C10" i="4"/>
  <c r="D10" i="4"/>
  <c r="E6" i="4"/>
  <c r="C7" i="4"/>
  <c r="E7" i="4" s="1"/>
  <c r="D9" i="4" l="1"/>
</calcChain>
</file>

<file path=xl/sharedStrings.xml><?xml version="1.0" encoding="utf-8"?>
<sst xmlns="http://schemas.openxmlformats.org/spreadsheetml/2006/main" count="236" uniqueCount="184">
  <si>
    <t>Total Revenue</t>
  </si>
  <si>
    <t>--</t>
  </si>
  <si>
    <t>Total Current Assets</t>
  </si>
  <si>
    <t>Prop./Plant/Equip. - Gross</t>
  </si>
  <si>
    <t>Accumulated Depreciation</t>
  </si>
  <si>
    <t>Prop./Plant/Equip. - Net</t>
  </si>
  <si>
    <t>Long Term Investments</t>
  </si>
  <si>
    <t>Restricted Cash - LT</t>
  </si>
  <si>
    <t>Total Assets</t>
  </si>
  <si>
    <t>Accrued Expenses</t>
  </si>
  <si>
    <t>Notes Payable/ST Debt</t>
  </si>
  <si>
    <t>Other Curr. Lblts, Total</t>
  </si>
  <si>
    <t>Total Current Liabilities</t>
  </si>
  <si>
    <t>Total Long Term Debt</t>
  </si>
  <si>
    <t>Total Debt</t>
  </si>
  <si>
    <t>Minority Interest</t>
  </si>
  <si>
    <t>Other Liabilities, Total</t>
  </si>
  <si>
    <t>Total Liabilities</t>
  </si>
  <si>
    <t>Common Stock</t>
  </si>
  <si>
    <t>Additional Paid-In Capital</t>
  </si>
  <si>
    <t>Ret. Earn.(Accum. Deficit)</t>
  </si>
  <si>
    <t>Other Equity, Total</t>
  </si>
  <si>
    <t>Total Equity</t>
  </si>
  <si>
    <t>Total Liabilities &amp; Shareholders’ Equity</t>
  </si>
  <si>
    <t>Ttl Comm. Shares Outs.</t>
  </si>
  <si>
    <t>Trsy. Shrs-Comm. Primary Iss.</t>
  </si>
  <si>
    <t>Trsry Shrs-Pref. Iss. 1</t>
  </si>
  <si>
    <t>Operating ExpensesValues displayed are in millions.</t>
  </si>
  <si>
    <t>Cost of Revenue, Total</t>
  </si>
  <si>
    <t>Sell/Gen/AdminExpenses,Tot</t>
  </si>
  <si>
    <t>Depreciation/Amortization</t>
  </si>
  <si>
    <t>Unusual Expense (Income)</t>
  </si>
  <si>
    <t>Total Operating Expense</t>
  </si>
  <si>
    <t>Operating IncomeValues displayed are in millions.</t>
  </si>
  <si>
    <t>Total Operating Income</t>
  </si>
  <si>
    <t>Non-Operating Income &amp; ExpensesValues displayed are in millions.</t>
  </si>
  <si>
    <t>Inter Expse,Net Non-Operat</t>
  </si>
  <si>
    <t>Inter/Invest Inc, Non-Oper</t>
  </si>
  <si>
    <t>Gain(Loss)on Sale of Assets</t>
  </si>
  <si>
    <t>Other, Net</t>
  </si>
  <si>
    <t>Income Before Tax</t>
  </si>
  <si>
    <t>Income TaxesValues displayed are in millions.</t>
  </si>
  <si>
    <t>Income Tax - Total</t>
  </si>
  <si>
    <t>Income After Tax</t>
  </si>
  <si>
    <t>Minority Interest and Equity in AffiliatesValues displayed are in millions.</t>
  </si>
  <si>
    <t>Net Inc Before Extra Items</t>
  </si>
  <si>
    <t>Extraordinary ItemsValues displayed are in millions.</t>
  </si>
  <si>
    <t>Total Extraordinary Items</t>
  </si>
  <si>
    <t>Net IncomeValues displayed are in millions.</t>
  </si>
  <si>
    <t>Total Net Income</t>
  </si>
  <si>
    <t>Adjustments to Net IncomeValues displayed are in millions.</t>
  </si>
  <si>
    <t>Total Adjust to Net Income</t>
  </si>
  <si>
    <t>Income Available to Common Excl. Extra. Items</t>
  </si>
  <si>
    <t>Income Available to Common Incl. Extra. Items</t>
  </si>
  <si>
    <t>EPS ReconciliationValues displayed are in millions.</t>
  </si>
  <si>
    <t>Basic/Primary Weighted Average Shares</t>
  </si>
  <si>
    <t>Basic/Primary EPS Excl. Extra. Items</t>
  </si>
  <si>
    <t>Basic/Primary EPS Incl. Extra. Items</t>
  </si>
  <si>
    <t>Dilution Adjustment</t>
  </si>
  <si>
    <t>Diluted Weighted Average Shares</t>
  </si>
  <si>
    <t>Diluted EPS Excl. Extra. Items</t>
  </si>
  <si>
    <t>Diluted EPS Incl. Extra. Items</t>
  </si>
  <si>
    <t>Common Stock DividendsValues displayed are in millions.</t>
  </si>
  <si>
    <t>Div/Share-ComStockPrimIssue</t>
  </si>
  <si>
    <t>Gross Divid - Common Stock</t>
  </si>
  <si>
    <t>Pro Forma IncomeValues displayed are in millions.</t>
  </si>
  <si>
    <t>Pro Forma Net Income</t>
  </si>
  <si>
    <t>Supplemental ItemsValues displayed are in millions.</t>
  </si>
  <si>
    <t>Interest Expense, Suppl</t>
  </si>
  <si>
    <t>Interest Capitalized, Suppl</t>
  </si>
  <si>
    <t>Depreciat/Amort, Suppl</t>
  </si>
  <si>
    <t>Normalized IncomeValues displayed are in millions.</t>
  </si>
  <si>
    <t>Total Special Items</t>
  </si>
  <si>
    <t>Normalzd Income Before Tax</t>
  </si>
  <si>
    <t>Efct/SpecItemsIncTxs (STEC)</t>
  </si>
  <si>
    <t>IncTxsExcl ImpctofSpec Itms</t>
  </si>
  <si>
    <t>Normalized Income After Tax</t>
  </si>
  <si>
    <t>Normalzd Inc Avail to Common</t>
  </si>
  <si>
    <t>Basic Normalized EPS</t>
  </si>
  <si>
    <t>Diluted Normalized EPS</t>
  </si>
  <si>
    <t>Net Income</t>
  </si>
  <si>
    <t>Depreciation/Depletion</t>
  </si>
  <si>
    <t>Unusual Items</t>
  </si>
  <si>
    <t>Other Non-Cash Items</t>
  </si>
  <si>
    <t>Non-Cash Items</t>
  </si>
  <si>
    <t>Cash Taxes Pd, Supplemental</t>
  </si>
  <si>
    <t>Cash Interest Pd, Suppl</t>
  </si>
  <si>
    <t>Other Assets</t>
  </si>
  <si>
    <t>Changes in Working Capital</t>
  </si>
  <si>
    <t>Total Cash from Operations</t>
  </si>
  <si>
    <t>Plus: Cash from/Used by Investing ActivitiesValues displayed are in millions.</t>
  </si>
  <si>
    <t>Capital Expenditures</t>
  </si>
  <si>
    <t>Sale of Fixed Assets</t>
  </si>
  <si>
    <t>Investment, Net</t>
  </si>
  <si>
    <t>Other Investing Cash Flow</t>
  </si>
  <si>
    <t>OtherInvestCashFlowItms,Tot</t>
  </si>
  <si>
    <t>Total Cash from Investing</t>
  </si>
  <si>
    <t>Plus: Cash from/Used by Financing ActivitiesValues displayed are in millions.</t>
  </si>
  <si>
    <t>Financing Cash Flow Items</t>
  </si>
  <si>
    <t>Cash Divids Paid - Common</t>
  </si>
  <si>
    <t>Cash Divs Paid - Preferred</t>
  </si>
  <si>
    <t>Total Cash Dividends Paid</t>
  </si>
  <si>
    <t>Iss (Retirmnt) of Stock,Net</t>
  </si>
  <si>
    <t>Short Term Debt, Net</t>
  </si>
  <si>
    <t>Long Term Debt Issued</t>
  </si>
  <si>
    <t>Long Term Debt Reduction</t>
  </si>
  <si>
    <t>Long Term Debt, Net</t>
  </si>
  <si>
    <t>Iss (Retirmnt) of Debt, Net</t>
  </si>
  <si>
    <t>Total Cash From Financing</t>
  </si>
  <si>
    <t>Equals: Increase/Decrease in CashValues displayed are in millions.</t>
  </si>
  <si>
    <t>Net Change in Cash</t>
  </si>
  <si>
    <t>NetCash-BeginBal/RsvdforFutUse</t>
  </si>
  <si>
    <t>NetCash-EndBal/RsrvforFutUse</t>
  </si>
  <si>
    <t>Depreciation, Supplemental</t>
  </si>
  <si>
    <t>1)</t>
  </si>
  <si>
    <t>Consistency of CashFlow</t>
  </si>
  <si>
    <t>earnings</t>
  </si>
  <si>
    <t>roe</t>
  </si>
  <si>
    <t>earnings growth</t>
  </si>
  <si>
    <t>profits</t>
  </si>
  <si>
    <t xml:space="preserve">2) </t>
  </si>
  <si>
    <t>Income statement</t>
  </si>
  <si>
    <t>nety margin &gt; 20%</t>
  </si>
  <si>
    <t>3)</t>
  </si>
  <si>
    <t>steady growth of</t>
  </si>
  <si>
    <t>ROE - growing?  Above 15%</t>
  </si>
  <si>
    <t xml:space="preserve">4) </t>
  </si>
  <si>
    <t>Cashflow</t>
  </si>
  <si>
    <t>capital exp / net earning</t>
  </si>
  <si>
    <t>what ret earnings for  the money for?</t>
  </si>
  <si>
    <t>a)repurchse shares</t>
  </si>
  <si>
    <t>b)r&amp;d</t>
  </si>
  <si>
    <t>c)divs</t>
  </si>
  <si>
    <t>d)sit on cash</t>
  </si>
  <si>
    <t>Status</t>
  </si>
  <si>
    <t>&lt;25% ideal &amp; &lt; 50% acceptable</t>
  </si>
  <si>
    <t>gross profit margin &gt; 40%</t>
  </si>
  <si>
    <t>% of SGA expenses per gross profit</t>
  </si>
  <si>
    <t>R&amp;D / Gross Profit</t>
  </si>
  <si>
    <t>y1</t>
  </si>
  <si>
    <t>y2</t>
  </si>
  <si>
    <t>y3</t>
  </si>
  <si>
    <t>y4</t>
  </si>
  <si>
    <t>y5</t>
  </si>
  <si>
    <t>stdev</t>
  </si>
  <si>
    <t>average</t>
  </si>
  <si>
    <t>stdev/average</t>
  </si>
  <si>
    <t>Debt/Equity</t>
  </si>
  <si>
    <t>Disct. Ops. - LT Asset</t>
  </si>
  <si>
    <t>Other Assets, Total</t>
  </si>
  <si>
    <t>Redeemable Preferred Stock</t>
  </si>
  <si>
    <t>Loss(Gain)/Sale Asts (Oper)</t>
  </si>
  <si>
    <t>Equity In Affiliates</t>
  </si>
  <si>
    <t>Funds From Operats - REIT</t>
  </si>
  <si>
    <t>Sale/Maturity of Investment</t>
  </si>
  <si>
    <t>Options Exercised</t>
  </si>
  <si>
    <t>Payable/Accrued</t>
  </si>
  <si>
    <t>Dividends Payable</t>
  </si>
  <si>
    <t>Security Deposits</t>
  </si>
  <si>
    <t>Long Term Debt</t>
  </si>
  <si>
    <t>Capital Lease Obligations</t>
  </si>
  <si>
    <t>Other Operating Expense</t>
  </si>
  <si>
    <t>Other Operat Expse, Total</t>
  </si>
  <si>
    <t>Cash from/Used by Operating ActivitiesValues displayed are in millions.</t>
  </si>
  <si>
    <t>Discontinued Operations</t>
  </si>
  <si>
    <t>Equity in Net Earnings/Loss</t>
  </si>
  <si>
    <t>Purchase of Investments</t>
  </si>
  <si>
    <t>Preferred Stock, Net</t>
  </si>
  <si>
    <t>Short Term Debt Issued</t>
  </si>
  <si>
    <t>Short Term Debt Reduction</t>
  </si>
  <si>
    <t>Cash to Debt</t>
  </si>
  <si>
    <t>years to pay off LT Debt</t>
  </si>
  <si>
    <t>Div Rate</t>
  </si>
  <si>
    <t>Growth of Net Income</t>
  </si>
  <si>
    <t>&gt;40%</t>
  </si>
  <si>
    <t>&gt;20%</t>
  </si>
  <si>
    <t>Average Growth per Year</t>
  </si>
  <si>
    <t>Low</t>
  </si>
  <si>
    <t>a) Pays Dividends</t>
  </si>
  <si>
    <t>Retained earnings</t>
  </si>
  <si>
    <t>&gt;15%</t>
  </si>
  <si>
    <t>&lt;50%</t>
  </si>
  <si>
    <t>&gt;10%</t>
  </si>
  <si>
    <t>5 Years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</si>
</sst>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2" fillId="0" borderId="0" xfId="0" applyFont="1"/>
    <xf numFmtId="9" fontId="0" fillId="0" borderId="0" xfId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15B1-D3BF-254E-98AC-EAB0387149B6}">
  <dimension ref="A1:F90"/>
  <sheetViews>
    <sheetView workbookViewId="0">
      <selection activeCell="A38" sqref="A38:F47"/>
    </sheetView>
  </sheetViews>
  <sheetFormatPr baseColWidth="10" defaultRowHeight="16" x14ac:dyDescent="0.2"/>
  <cols>
    <col min="1" max="1" width="52.6640625" bestFit="1" customWidth="1"/>
  </cols>
  <sheetData>
    <row r="1" spans="1:6" ht="19" x14ac:dyDescent="0.25">
      <c r="A1" s="5"/>
    </row>
    <row r="3" spans="1:6" x14ac:dyDescent="0.2">
      <c r="A3" s="12"/>
      <c r="B3" s="7">
        <v>2016</v>
      </c>
      <c r="C3" s="7">
        <v>2017</v>
      </c>
      <c r="D3" s="7">
        <v>2018</v>
      </c>
      <c r="E3" s="7">
        <v>2019</v>
      </c>
      <c r="F3" s="7">
        <v>2020</v>
      </c>
    </row>
    <row r="4" spans="1:6" x14ac:dyDescent="0.2">
      <c r="A4" s="12"/>
      <c r="B4" s="3">
        <v>42735</v>
      </c>
      <c r="C4" s="3">
        <v>43100</v>
      </c>
      <c r="D4" s="3">
        <v>43465</v>
      </c>
      <c r="E4" s="3">
        <v>43830</v>
      </c>
      <c r="F4" s="3">
        <v>44196</v>
      </c>
    </row>
    <row r="5" spans="1:6" x14ac:dyDescent="0.2">
      <c r="A5" s="7" t="s">
        <v>2</v>
      </c>
      <c r="B5" t="s">
        <v>1</v>
      </c>
      <c r="C5" t="s">
        <v>1</v>
      </c>
      <c r="D5" t="s">
        <v>1</v>
      </c>
      <c r="E5" t="s">
        <v>1</v>
      </c>
      <c r="F5" t="s">
        <v>1</v>
      </c>
    </row>
    <row r="6" spans="1:6" x14ac:dyDescent="0.2">
      <c r="A6" s="7" t="s">
        <v>3</v>
      </c>
      <c r="B6" s="1">
        <v>25386</v>
      </c>
      <c r="C6" s="1">
        <v>26027</v>
      </c>
      <c r="D6" s="1">
        <v>26511</v>
      </c>
      <c r="E6" s="1">
        <v>27534</v>
      </c>
      <c r="F6" s="1">
        <v>27203</v>
      </c>
    </row>
    <row r="7" spans="1:6" x14ac:dyDescent="0.2">
      <c r="A7" s="7" t="s">
        <v>4</v>
      </c>
      <c r="B7" s="1">
        <v>-5360</v>
      </c>
      <c r="C7" s="1">
        <v>-6040</v>
      </c>
      <c r="D7" s="1">
        <v>-6696</v>
      </c>
      <c r="E7" s="1">
        <v>-7277</v>
      </c>
      <c r="F7" s="1">
        <v>-7860</v>
      </c>
    </row>
    <row r="8" spans="1:6" x14ac:dyDescent="0.2">
      <c r="A8" s="7" t="s">
        <v>5</v>
      </c>
      <c r="B8" s="1">
        <v>20026</v>
      </c>
      <c r="C8" s="1">
        <v>19987</v>
      </c>
      <c r="D8" s="1">
        <v>19815</v>
      </c>
      <c r="E8" s="1">
        <v>20770</v>
      </c>
      <c r="F8" s="1">
        <v>19843</v>
      </c>
    </row>
    <row r="9" spans="1:6" x14ac:dyDescent="0.2">
      <c r="A9" s="7" t="s">
        <v>6</v>
      </c>
      <c r="B9">
        <v>60</v>
      </c>
      <c r="C9">
        <v>58</v>
      </c>
      <c r="D9">
        <v>58</v>
      </c>
      <c r="E9">
        <v>52</v>
      </c>
      <c r="F9">
        <v>53</v>
      </c>
    </row>
    <row r="10" spans="1:6" x14ac:dyDescent="0.2">
      <c r="A10" s="7" t="s">
        <v>148</v>
      </c>
      <c r="B10">
        <v>0</v>
      </c>
      <c r="C10" t="s">
        <v>1</v>
      </c>
      <c r="D10" t="s">
        <v>1</v>
      </c>
      <c r="E10" t="s">
        <v>1</v>
      </c>
      <c r="F10" t="s">
        <v>1</v>
      </c>
    </row>
    <row r="11" spans="1:6" x14ac:dyDescent="0.2">
      <c r="A11" s="7" t="s">
        <v>7</v>
      </c>
      <c r="B11">
        <v>142</v>
      </c>
      <c r="C11">
        <v>50</v>
      </c>
      <c r="D11">
        <v>69</v>
      </c>
      <c r="E11">
        <v>71</v>
      </c>
      <c r="F11">
        <v>57</v>
      </c>
    </row>
    <row r="12" spans="1:6" x14ac:dyDescent="0.2">
      <c r="A12" s="7" t="s">
        <v>87</v>
      </c>
      <c r="B12">
        <v>399</v>
      </c>
      <c r="C12">
        <v>425</v>
      </c>
      <c r="D12">
        <v>405</v>
      </c>
      <c r="E12">
        <v>234</v>
      </c>
      <c r="F12">
        <v>291</v>
      </c>
    </row>
    <row r="13" spans="1:6" x14ac:dyDescent="0.2">
      <c r="A13" s="7" t="s">
        <v>149</v>
      </c>
      <c r="B13">
        <v>399</v>
      </c>
      <c r="C13">
        <v>425</v>
      </c>
      <c r="D13">
        <v>405</v>
      </c>
      <c r="E13">
        <v>234</v>
      </c>
      <c r="F13">
        <v>291</v>
      </c>
    </row>
    <row r="14" spans="1:6" x14ac:dyDescent="0.2">
      <c r="A14" s="7" t="s">
        <v>8</v>
      </c>
      <c r="B14" s="1">
        <v>20704</v>
      </c>
      <c r="C14" s="1">
        <v>20571</v>
      </c>
      <c r="D14" s="1">
        <v>20394</v>
      </c>
      <c r="E14" s="1">
        <v>21173</v>
      </c>
      <c r="F14" s="1">
        <v>20287</v>
      </c>
    </row>
    <row r="15" spans="1:6" x14ac:dyDescent="0.2">
      <c r="A15" s="4"/>
    </row>
    <row r="16" spans="1:6" x14ac:dyDescent="0.2">
      <c r="A16" s="4"/>
    </row>
    <row r="17" spans="1:6" x14ac:dyDescent="0.2">
      <c r="A17" s="12"/>
      <c r="B17" s="7">
        <v>2016</v>
      </c>
      <c r="C17" s="7">
        <v>2017</v>
      </c>
      <c r="D17" s="7">
        <v>2018</v>
      </c>
      <c r="E17" s="7">
        <v>2019</v>
      </c>
      <c r="F17" s="7">
        <v>2020</v>
      </c>
    </row>
    <row r="18" spans="1:6" x14ac:dyDescent="0.2">
      <c r="A18" s="12"/>
      <c r="B18" s="3">
        <v>42735</v>
      </c>
      <c r="C18" s="3">
        <v>43100</v>
      </c>
      <c r="D18" s="3">
        <v>43465</v>
      </c>
      <c r="E18" s="3">
        <v>43830</v>
      </c>
      <c r="F18" s="3">
        <v>44196</v>
      </c>
    </row>
    <row r="19" spans="1:6" x14ac:dyDescent="0.2">
      <c r="A19" s="7" t="s">
        <v>156</v>
      </c>
      <c r="B19">
        <v>147</v>
      </c>
      <c r="C19">
        <v>115</v>
      </c>
      <c r="D19">
        <v>102</v>
      </c>
      <c r="E19">
        <v>94</v>
      </c>
      <c r="F19">
        <v>107</v>
      </c>
    </row>
    <row r="20" spans="1:6" x14ac:dyDescent="0.2">
      <c r="A20" s="7" t="s">
        <v>9</v>
      </c>
      <c r="B20">
        <v>61</v>
      </c>
      <c r="C20">
        <v>58</v>
      </c>
      <c r="D20">
        <v>63</v>
      </c>
      <c r="E20">
        <v>375</v>
      </c>
      <c r="F20">
        <v>372</v>
      </c>
    </row>
    <row r="21" spans="1:6" x14ac:dyDescent="0.2">
      <c r="A21" s="7" t="s">
        <v>10</v>
      </c>
      <c r="B21">
        <v>0</v>
      </c>
      <c r="C21">
        <v>0</v>
      </c>
      <c r="D21">
        <v>0</v>
      </c>
      <c r="E21">
        <v>0</v>
      </c>
      <c r="F21">
        <v>415</v>
      </c>
    </row>
    <row r="22" spans="1:6" x14ac:dyDescent="0.2">
      <c r="A22" s="7" t="s">
        <v>157</v>
      </c>
      <c r="B22">
        <v>192</v>
      </c>
      <c r="C22">
        <v>193</v>
      </c>
      <c r="D22">
        <v>207</v>
      </c>
      <c r="E22">
        <v>218</v>
      </c>
      <c r="F22">
        <v>232</v>
      </c>
    </row>
    <row r="23" spans="1:6" x14ac:dyDescent="0.2">
      <c r="A23" s="7" t="s">
        <v>158</v>
      </c>
      <c r="B23">
        <v>63</v>
      </c>
      <c r="C23">
        <v>65</v>
      </c>
      <c r="D23">
        <v>67</v>
      </c>
      <c r="E23">
        <v>70</v>
      </c>
      <c r="F23">
        <v>60</v>
      </c>
    </row>
    <row r="24" spans="1:6" x14ac:dyDescent="0.2">
      <c r="A24" s="7" t="s">
        <v>11</v>
      </c>
      <c r="B24">
        <v>255</v>
      </c>
      <c r="C24">
        <v>258</v>
      </c>
      <c r="D24">
        <v>274</v>
      </c>
      <c r="E24">
        <v>288</v>
      </c>
      <c r="F24">
        <v>293</v>
      </c>
    </row>
    <row r="25" spans="1:6" x14ac:dyDescent="0.2">
      <c r="A25" s="7" t="s">
        <v>12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</row>
    <row r="26" spans="1:6" x14ac:dyDescent="0.2">
      <c r="A26" s="7" t="s">
        <v>159</v>
      </c>
      <c r="B26" s="1">
        <v>8987</v>
      </c>
      <c r="C26" s="1">
        <v>8957</v>
      </c>
      <c r="D26" s="1">
        <v>8818</v>
      </c>
      <c r="E26" s="1">
        <v>9037</v>
      </c>
      <c r="F26" s="1">
        <v>7629</v>
      </c>
    </row>
    <row r="27" spans="1:6" x14ac:dyDescent="0.2">
      <c r="A27" s="7" t="s">
        <v>160</v>
      </c>
      <c r="B27" t="s">
        <v>1</v>
      </c>
      <c r="C27" t="s">
        <v>1</v>
      </c>
      <c r="D27" t="s">
        <v>1</v>
      </c>
      <c r="E27">
        <v>23</v>
      </c>
      <c r="F27">
        <v>23</v>
      </c>
    </row>
    <row r="28" spans="1:6" x14ac:dyDescent="0.2">
      <c r="A28" s="7" t="s">
        <v>13</v>
      </c>
      <c r="B28" s="1">
        <v>8987</v>
      </c>
      <c r="C28" s="1">
        <v>8957</v>
      </c>
      <c r="D28" s="1">
        <v>8818</v>
      </c>
      <c r="E28" s="1">
        <v>9060</v>
      </c>
      <c r="F28" s="1">
        <v>7653</v>
      </c>
    </row>
    <row r="29" spans="1:6" x14ac:dyDescent="0.2">
      <c r="A29" s="7" t="s">
        <v>14</v>
      </c>
      <c r="B29" s="1">
        <v>8987</v>
      </c>
      <c r="C29" s="1">
        <v>8957</v>
      </c>
      <c r="D29" s="1">
        <v>8818</v>
      </c>
      <c r="E29" s="1">
        <v>9060</v>
      </c>
      <c r="F29" s="1">
        <v>8068</v>
      </c>
    </row>
    <row r="30" spans="1:6" x14ac:dyDescent="0.2">
      <c r="A30" s="7" t="s">
        <v>15</v>
      </c>
      <c r="B30">
        <v>674</v>
      </c>
      <c r="C30">
        <v>598</v>
      </c>
      <c r="D30">
        <v>606</v>
      </c>
      <c r="E30">
        <v>692</v>
      </c>
      <c r="F30">
        <v>577</v>
      </c>
    </row>
    <row r="31" spans="1:6" x14ac:dyDescent="0.2">
      <c r="A31" s="7" t="s">
        <v>16</v>
      </c>
      <c r="B31">
        <v>350</v>
      </c>
      <c r="C31">
        <v>342</v>
      </c>
      <c r="D31">
        <v>359</v>
      </c>
      <c r="E31">
        <v>347</v>
      </c>
      <c r="F31">
        <v>345</v>
      </c>
    </row>
    <row r="32" spans="1:6" x14ac:dyDescent="0.2">
      <c r="A32" s="7" t="s">
        <v>17</v>
      </c>
      <c r="B32" s="1">
        <v>10475</v>
      </c>
      <c r="C32" s="1">
        <v>10328</v>
      </c>
      <c r="D32" s="1">
        <v>10221</v>
      </c>
      <c r="E32" s="1">
        <v>10857</v>
      </c>
      <c r="F32" s="1">
        <v>9761</v>
      </c>
    </row>
    <row r="34" spans="1:6" ht="19" x14ac:dyDescent="0.25">
      <c r="A34" s="5"/>
    </row>
    <row r="36" spans="1:6" x14ac:dyDescent="0.2">
      <c r="A36" s="12"/>
      <c r="B36" s="7">
        <v>2016</v>
      </c>
      <c r="C36" s="7">
        <v>2017</v>
      </c>
      <c r="D36" s="7">
        <v>2018</v>
      </c>
      <c r="E36" s="7">
        <v>2019</v>
      </c>
      <c r="F36" s="7">
        <v>2020</v>
      </c>
    </row>
    <row r="37" spans="1:6" x14ac:dyDescent="0.2">
      <c r="A37" s="12"/>
      <c r="B37" s="3">
        <v>42735</v>
      </c>
      <c r="C37" s="3">
        <v>43100</v>
      </c>
      <c r="D37" s="3">
        <v>43465</v>
      </c>
      <c r="E37" s="3">
        <v>43830</v>
      </c>
      <c r="F37" s="3">
        <v>44196</v>
      </c>
    </row>
    <row r="38" spans="1:6" x14ac:dyDescent="0.2">
      <c r="A38" s="7" t="s">
        <v>150</v>
      </c>
      <c r="B38">
        <v>37</v>
      </c>
      <c r="C38">
        <v>37</v>
      </c>
      <c r="D38">
        <v>37</v>
      </c>
      <c r="E38">
        <v>37</v>
      </c>
      <c r="F38">
        <v>37</v>
      </c>
    </row>
    <row r="39" spans="1:6" x14ac:dyDescent="0.2">
      <c r="A39" s="7" t="s">
        <v>18</v>
      </c>
      <c r="B39">
        <v>4</v>
      </c>
      <c r="C39">
        <v>4</v>
      </c>
      <c r="D39">
        <v>4</v>
      </c>
      <c r="E39">
        <v>4</v>
      </c>
      <c r="F39">
        <v>4</v>
      </c>
    </row>
    <row r="40" spans="1:6" x14ac:dyDescent="0.2">
      <c r="A40" s="7" t="s">
        <v>19</v>
      </c>
      <c r="B40" s="1">
        <v>8758</v>
      </c>
      <c r="C40" s="1">
        <v>8887</v>
      </c>
      <c r="D40" s="1">
        <v>8935</v>
      </c>
      <c r="E40" s="1">
        <v>8966</v>
      </c>
      <c r="F40" s="1">
        <v>9129</v>
      </c>
    </row>
    <row r="41" spans="1:6" x14ac:dyDescent="0.2">
      <c r="A41" s="7" t="s">
        <v>20</v>
      </c>
      <c r="B41" s="1">
        <v>1544</v>
      </c>
      <c r="C41" s="1">
        <v>1404</v>
      </c>
      <c r="D41" s="1">
        <v>1262</v>
      </c>
      <c r="E41" s="1">
        <v>1386</v>
      </c>
      <c r="F41" s="1">
        <v>1400</v>
      </c>
    </row>
    <row r="42" spans="1:6" x14ac:dyDescent="0.2">
      <c r="A42" s="7" t="s">
        <v>21</v>
      </c>
      <c r="B42">
        <v>-114</v>
      </c>
      <c r="C42">
        <v>-89</v>
      </c>
      <c r="D42">
        <v>-65</v>
      </c>
      <c r="E42">
        <v>-78</v>
      </c>
      <c r="F42">
        <v>-44</v>
      </c>
    </row>
    <row r="43" spans="1:6" x14ac:dyDescent="0.2">
      <c r="A43" s="7" t="s">
        <v>22</v>
      </c>
      <c r="B43" s="1">
        <v>10229</v>
      </c>
      <c r="C43" s="1">
        <v>10242</v>
      </c>
      <c r="D43" s="1">
        <v>10173</v>
      </c>
      <c r="E43" s="1">
        <v>10316</v>
      </c>
      <c r="F43" s="1">
        <v>10526</v>
      </c>
    </row>
    <row r="44" spans="1:6" x14ac:dyDescent="0.2">
      <c r="A44" s="7" t="s">
        <v>23</v>
      </c>
      <c r="B44" s="1">
        <v>20704</v>
      </c>
      <c r="C44" s="1">
        <v>20571</v>
      </c>
      <c r="D44" s="1">
        <v>20394</v>
      </c>
      <c r="E44" s="1">
        <v>21173</v>
      </c>
      <c r="F44" s="1">
        <v>20287</v>
      </c>
    </row>
    <row r="45" spans="1:6" x14ac:dyDescent="0.2">
      <c r="A45" s="7" t="s">
        <v>24</v>
      </c>
      <c r="B45">
        <v>366</v>
      </c>
      <c r="C45">
        <v>368</v>
      </c>
      <c r="D45">
        <v>369</v>
      </c>
      <c r="E45">
        <v>372</v>
      </c>
      <c r="F45">
        <v>372</v>
      </c>
    </row>
    <row r="46" spans="1:6" x14ac:dyDescent="0.2">
      <c r="A46" s="7" t="s">
        <v>25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">
      <c r="A47" s="7" t="s">
        <v>26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">
      <c r="A48" s="4"/>
    </row>
    <row r="49" spans="1:6" x14ac:dyDescent="0.2">
      <c r="A49" s="2"/>
      <c r="B49" s="1"/>
      <c r="C49" s="1"/>
      <c r="D49" s="1"/>
      <c r="E49" s="1"/>
      <c r="F49" s="1"/>
    </row>
    <row r="50" spans="1:6" x14ac:dyDescent="0.2">
      <c r="A50" s="2"/>
      <c r="B50" s="1"/>
      <c r="C50" s="1"/>
      <c r="D50" s="1"/>
      <c r="E50" s="1"/>
      <c r="F50" s="1"/>
    </row>
    <row r="51" spans="1:6" x14ac:dyDescent="0.2">
      <c r="A51" s="2"/>
      <c r="B51" s="1"/>
      <c r="C51" s="1"/>
      <c r="D51" s="1"/>
      <c r="E51" s="1"/>
      <c r="F51" s="1"/>
    </row>
    <row r="52" spans="1:6" x14ac:dyDescent="0.2">
      <c r="A52" s="2"/>
      <c r="B52" s="1"/>
      <c r="C52" s="1"/>
      <c r="D52" s="1"/>
      <c r="E52" s="1"/>
      <c r="F52" s="1"/>
    </row>
    <row r="53" spans="1:6" x14ac:dyDescent="0.2">
      <c r="A53" s="2"/>
    </row>
    <row r="54" spans="1:6" x14ac:dyDescent="0.2">
      <c r="A54" s="2"/>
      <c r="B54" s="1"/>
      <c r="C54" s="1"/>
      <c r="D54" s="1"/>
      <c r="E54" s="1"/>
      <c r="F54" s="1"/>
    </row>
    <row r="55" spans="1:6" x14ac:dyDescent="0.2">
      <c r="A55" s="2"/>
      <c r="B55" s="1"/>
      <c r="C55" s="1"/>
      <c r="D55" s="1"/>
      <c r="E55" s="1"/>
      <c r="F55" s="1"/>
    </row>
    <row r="56" spans="1:6" x14ac:dyDescent="0.2">
      <c r="A56" s="2"/>
      <c r="B56" s="1"/>
      <c r="C56" s="1"/>
      <c r="D56" s="1"/>
      <c r="E56" s="1"/>
      <c r="F56" s="1"/>
    </row>
    <row r="57" spans="1:6" x14ac:dyDescent="0.2">
      <c r="A57" s="2"/>
      <c r="B57" s="1"/>
      <c r="C57" s="1"/>
      <c r="D57" s="1"/>
      <c r="E57" s="1"/>
      <c r="F57" s="1"/>
    </row>
    <row r="58" spans="1:6" x14ac:dyDescent="0.2">
      <c r="A58" s="2"/>
      <c r="B58" s="1"/>
      <c r="C58" s="1"/>
      <c r="D58" s="1"/>
      <c r="E58" s="1"/>
      <c r="F58" s="1"/>
    </row>
    <row r="59" spans="1:6" x14ac:dyDescent="0.2">
      <c r="A59" s="2"/>
      <c r="B59" s="1"/>
      <c r="C59" s="1"/>
      <c r="D59" s="1"/>
      <c r="E59" s="1"/>
      <c r="F59" s="1"/>
    </row>
    <row r="61" spans="1:6" ht="19" x14ac:dyDescent="0.25">
      <c r="A61" s="5"/>
    </row>
    <row r="63" spans="1:6" x14ac:dyDescent="0.2">
      <c r="A63" s="12"/>
      <c r="B63" s="2"/>
      <c r="C63" s="2"/>
      <c r="D63" s="2"/>
      <c r="E63" s="2"/>
      <c r="F63" s="2"/>
    </row>
    <row r="64" spans="1:6" x14ac:dyDescent="0.2">
      <c r="A64" s="12"/>
      <c r="B64" s="3"/>
      <c r="C64" s="3"/>
      <c r="D64" s="3"/>
      <c r="E64" s="3"/>
      <c r="F64" s="3"/>
    </row>
    <row r="65" spans="1:6" x14ac:dyDescent="0.2">
      <c r="A65" s="2"/>
      <c r="B65" s="1"/>
      <c r="C65" s="1"/>
      <c r="D65" s="1"/>
      <c r="E65" s="1"/>
      <c r="F65" s="1"/>
    </row>
    <row r="66" spans="1:6" x14ac:dyDescent="0.2">
      <c r="A66" s="2"/>
      <c r="B66" s="1"/>
      <c r="C66" s="1"/>
      <c r="D66" s="1"/>
      <c r="E66" s="1"/>
      <c r="F66" s="1"/>
    </row>
    <row r="67" spans="1:6" x14ac:dyDescent="0.2">
      <c r="A67" s="2"/>
      <c r="B67" s="1"/>
      <c r="C67" s="1"/>
    </row>
    <row r="68" spans="1:6" x14ac:dyDescent="0.2">
      <c r="A68" s="2"/>
      <c r="C68" s="1"/>
      <c r="D68" s="1"/>
      <c r="E68" s="1"/>
      <c r="F68" s="1"/>
    </row>
    <row r="69" spans="1:6" x14ac:dyDescent="0.2">
      <c r="A69" s="2"/>
    </row>
    <row r="70" spans="1:6" x14ac:dyDescent="0.2">
      <c r="A70" s="2"/>
      <c r="B70" s="1"/>
      <c r="D70" s="1"/>
      <c r="E70" s="1"/>
    </row>
    <row r="71" spans="1:6" x14ac:dyDescent="0.2">
      <c r="A71" s="2"/>
    </row>
    <row r="72" spans="1:6" x14ac:dyDescent="0.2">
      <c r="A72" s="2"/>
    </row>
    <row r="73" spans="1:6" x14ac:dyDescent="0.2">
      <c r="A73" s="2"/>
      <c r="B73" s="1"/>
      <c r="D73" s="1"/>
      <c r="E73" s="1"/>
      <c r="F73" s="1"/>
    </row>
    <row r="74" spans="1:6" x14ac:dyDescent="0.2">
      <c r="A74" s="2"/>
      <c r="C74" s="1"/>
      <c r="D74" s="1"/>
      <c r="F74" s="1"/>
    </row>
    <row r="75" spans="1:6" x14ac:dyDescent="0.2">
      <c r="A75" s="2"/>
      <c r="B75" s="1"/>
      <c r="C75" s="1"/>
      <c r="D75" s="1"/>
      <c r="E75" s="1"/>
      <c r="F75" s="1"/>
    </row>
    <row r="76" spans="1:6" x14ac:dyDescent="0.2">
      <c r="A76" s="2"/>
      <c r="B76" s="1"/>
      <c r="C76" s="1"/>
      <c r="D76" s="1"/>
      <c r="E76" s="1"/>
      <c r="F76" s="1"/>
    </row>
    <row r="77" spans="1:6" x14ac:dyDescent="0.2">
      <c r="A77" s="2"/>
      <c r="C77" s="1"/>
      <c r="D77" s="1"/>
      <c r="E77" s="1"/>
      <c r="F77" s="1"/>
    </row>
    <row r="78" spans="1:6" x14ac:dyDescent="0.2">
      <c r="A78" s="2"/>
    </row>
    <row r="79" spans="1:6" x14ac:dyDescent="0.2">
      <c r="A79" s="2"/>
    </row>
    <row r="80" spans="1:6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</sheetData>
  <mergeCells count="4">
    <mergeCell ref="A63:A64"/>
    <mergeCell ref="A36:A37"/>
    <mergeCell ref="A3:A4"/>
    <mergeCell ref="A17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FB51F-B55B-3247-8DEB-AF1D7CCFA11E}">
  <dimension ref="A1:F126"/>
  <sheetViews>
    <sheetView topLeftCell="A28" workbookViewId="0">
      <selection activeCell="C61" sqref="C61:F61"/>
    </sheetView>
  </sheetViews>
  <sheetFormatPr baseColWidth="10" defaultRowHeight="16" x14ac:dyDescent="0.2"/>
  <cols>
    <col min="1" max="1" width="48" customWidth="1"/>
  </cols>
  <sheetData>
    <row r="1" spans="1:6" x14ac:dyDescent="0.2">
      <c r="A1" s="12"/>
      <c r="B1" s="7">
        <v>2016</v>
      </c>
      <c r="C1" s="7">
        <v>2017</v>
      </c>
      <c r="D1" s="7">
        <v>2018</v>
      </c>
      <c r="E1" s="7">
        <v>2019</v>
      </c>
      <c r="F1" s="7">
        <v>2020</v>
      </c>
    </row>
    <row r="2" spans="1:6" x14ac:dyDescent="0.2">
      <c r="A2" s="12"/>
      <c r="B2" s="3">
        <v>42735</v>
      </c>
      <c r="C2" s="3">
        <v>43100</v>
      </c>
      <c r="D2" s="3">
        <v>43465</v>
      </c>
      <c r="E2" s="3">
        <v>43830</v>
      </c>
      <c r="F2" s="3">
        <v>44196</v>
      </c>
    </row>
    <row r="3" spans="1:6" x14ac:dyDescent="0.2">
      <c r="A3" s="7" t="s">
        <v>0</v>
      </c>
      <c r="B3" s="1">
        <v>2426</v>
      </c>
      <c r="C3" s="1">
        <v>2471</v>
      </c>
      <c r="D3" s="1">
        <v>2578</v>
      </c>
      <c r="E3" s="1">
        <v>2701</v>
      </c>
      <c r="F3" s="1">
        <v>2572</v>
      </c>
    </row>
    <row r="5" spans="1:6" ht="19" x14ac:dyDescent="0.25">
      <c r="A5" s="5" t="s">
        <v>27</v>
      </c>
    </row>
    <row r="7" spans="1:6" x14ac:dyDescent="0.2">
      <c r="A7" s="12"/>
      <c r="B7" s="7">
        <v>2016</v>
      </c>
      <c r="C7" s="7">
        <v>2017</v>
      </c>
      <c r="D7" s="7">
        <v>2018</v>
      </c>
      <c r="E7" s="7">
        <v>2019</v>
      </c>
      <c r="F7" s="7">
        <v>2020</v>
      </c>
    </row>
    <row r="8" spans="1:6" x14ac:dyDescent="0.2">
      <c r="A8" s="12"/>
      <c r="B8" s="3">
        <v>42735</v>
      </c>
      <c r="C8" s="3">
        <v>43100</v>
      </c>
      <c r="D8" s="3">
        <v>43465</v>
      </c>
      <c r="E8" s="3">
        <v>43830</v>
      </c>
      <c r="F8" s="3">
        <v>44196</v>
      </c>
    </row>
    <row r="9" spans="1:6" x14ac:dyDescent="0.2">
      <c r="A9" s="7" t="s">
        <v>28</v>
      </c>
      <c r="B9">
        <v>806</v>
      </c>
      <c r="C9">
        <v>826</v>
      </c>
      <c r="D9">
        <v>880</v>
      </c>
      <c r="E9">
        <v>908</v>
      </c>
      <c r="F9">
        <v>916</v>
      </c>
    </row>
    <row r="10" spans="1:6" x14ac:dyDescent="0.2">
      <c r="A10" s="7" t="s">
        <v>29</v>
      </c>
      <c r="B10">
        <v>58</v>
      </c>
      <c r="C10">
        <v>52</v>
      </c>
      <c r="D10">
        <v>54</v>
      </c>
      <c r="E10">
        <v>53</v>
      </c>
      <c r="F10">
        <v>48</v>
      </c>
    </row>
    <row r="11" spans="1:6" x14ac:dyDescent="0.2">
      <c r="A11" s="7" t="s">
        <v>30</v>
      </c>
      <c r="B11">
        <v>706</v>
      </c>
      <c r="C11">
        <v>744</v>
      </c>
      <c r="D11">
        <v>786</v>
      </c>
      <c r="E11">
        <v>831</v>
      </c>
      <c r="F11">
        <v>821</v>
      </c>
    </row>
    <row r="12" spans="1:6" x14ac:dyDescent="0.2">
      <c r="A12" s="7" t="s">
        <v>31</v>
      </c>
      <c r="B12" t="s">
        <v>1</v>
      </c>
      <c r="C12">
        <v>-155</v>
      </c>
      <c r="D12">
        <v>-256</v>
      </c>
      <c r="E12">
        <v>-448</v>
      </c>
      <c r="F12">
        <v>-532</v>
      </c>
    </row>
    <row r="13" spans="1:6" x14ac:dyDescent="0.2">
      <c r="A13" s="7" t="s">
        <v>151</v>
      </c>
      <c r="B13" t="s">
        <v>1</v>
      </c>
      <c r="C13">
        <v>-157</v>
      </c>
      <c r="D13">
        <v>-257</v>
      </c>
      <c r="E13">
        <v>-448</v>
      </c>
      <c r="F13">
        <v>-532</v>
      </c>
    </row>
    <row r="14" spans="1:6" x14ac:dyDescent="0.2">
      <c r="A14" s="7" t="s">
        <v>161</v>
      </c>
      <c r="B14" t="s">
        <v>1</v>
      </c>
      <c r="C14" t="s">
        <v>1</v>
      </c>
      <c r="D14" t="s">
        <v>1</v>
      </c>
      <c r="E14" t="s">
        <v>1</v>
      </c>
      <c r="F14">
        <v>0</v>
      </c>
    </row>
    <row r="15" spans="1:6" x14ac:dyDescent="0.2">
      <c r="A15" s="7" t="s">
        <v>162</v>
      </c>
      <c r="B15" t="s">
        <v>1</v>
      </c>
      <c r="C15" t="s">
        <v>1</v>
      </c>
      <c r="D15" t="s">
        <v>1</v>
      </c>
      <c r="E15" t="s">
        <v>1</v>
      </c>
      <c r="F15">
        <v>0</v>
      </c>
    </row>
    <row r="16" spans="1:6" x14ac:dyDescent="0.2">
      <c r="A16" s="7" t="s">
        <v>32</v>
      </c>
      <c r="B16" s="1">
        <v>1570</v>
      </c>
      <c r="C16" s="1">
        <v>1467</v>
      </c>
      <c r="D16" s="1">
        <v>1463</v>
      </c>
      <c r="E16" s="1">
        <v>1345</v>
      </c>
      <c r="F16" s="1">
        <v>1254</v>
      </c>
    </row>
    <row r="18" spans="1:6" ht="19" x14ac:dyDescent="0.25">
      <c r="A18" s="5" t="s">
        <v>33</v>
      </c>
    </row>
    <row r="20" spans="1:6" x14ac:dyDescent="0.2">
      <c r="A20" s="12"/>
      <c r="B20" s="7">
        <v>2016</v>
      </c>
      <c r="C20" s="7">
        <v>2017</v>
      </c>
      <c r="D20" s="7">
        <v>2018</v>
      </c>
      <c r="E20" s="7">
        <v>2019</v>
      </c>
      <c r="F20" s="7">
        <v>2020</v>
      </c>
    </row>
    <row r="21" spans="1:6" x14ac:dyDescent="0.2">
      <c r="A21" s="12"/>
      <c r="B21" s="3">
        <v>42735</v>
      </c>
      <c r="C21" s="3">
        <v>43100</v>
      </c>
      <c r="D21" s="3">
        <v>43465</v>
      </c>
      <c r="E21" s="3">
        <v>43830</v>
      </c>
      <c r="F21" s="3">
        <v>44196</v>
      </c>
    </row>
    <row r="22" spans="1:6" x14ac:dyDescent="0.2">
      <c r="A22" s="7" t="s">
        <v>34</v>
      </c>
      <c r="B22">
        <v>856</v>
      </c>
      <c r="C22" s="1">
        <v>1005</v>
      </c>
      <c r="D22" s="1">
        <v>1115</v>
      </c>
      <c r="E22" s="1">
        <v>1356</v>
      </c>
      <c r="F22" s="1">
        <v>1318</v>
      </c>
    </row>
    <row r="24" spans="1:6" ht="19" x14ac:dyDescent="0.25">
      <c r="A24" s="5" t="s">
        <v>35</v>
      </c>
    </row>
    <row r="26" spans="1:6" x14ac:dyDescent="0.2">
      <c r="A26" s="12"/>
      <c r="B26" s="7">
        <v>2016</v>
      </c>
      <c r="C26" s="7">
        <v>2017</v>
      </c>
      <c r="D26" s="7">
        <v>2018</v>
      </c>
      <c r="E26" s="7">
        <v>2019</v>
      </c>
      <c r="F26" s="7">
        <v>2020</v>
      </c>
    </row>
    <row r="27" spans="1:6" x14ac:dyDescent="0.2">
      <c r="A27" s="12"/>
      <c r="B27" s="3">
        <v>42735</v>
      </c>
      <c r="C27" s="3">
        <v>43100</v>
      </c>
      <c r="D27" s="3">
        <v>43465</v>
      </c>
      <c r="E27" s="3">
        <v>43830</v>
      </c>
      <c r="F27" s="3">
        <v>44196</v>
      </c>
    </row>
    <row r="28" spans="1:6" x14ac:dyDescent="0.2">
      <c r="A28" s="7" t="s">
        <v>36</v>
      </c>
      <c r="B28">
        <v>-495</v>
      </c>
      <c r="C28">
        <v>-392</v>
      </c>
      <c r="D28">
        <v>-425</v>
      </c>
      <c r="E28">
        <v>-402</v>
      </c>
      <c r="F28">
        <v>-374</v>
      </c>
    </row>
    <row r="29" spans="1:6" x14ac:dyDescent="0.2">
      <c r="A29" s="7" t="s">
        <v>37</v>
      </c>
      <c r="B29">
        <v>66</v>
      </c>
      <c r="C29">
        <v>6</v>
      </c>
      <c r="D29">
        <v>16</v>
      </c>
      <c r="E29">
        <v>3</v>
      </c>
      <c r="F29">
        <v>6</v>
      </c>
    </row>
    <row r="30" spans="1:6" x14ac:dyDescent="0.2">
      <c r="A30" s="7" t="s">
        <v>38</v>
      </c>
      <c r="B30" s="1">
        <v>4060</v>
      </c>
      <c r="C30">
        <v>19</v>
      </c>
      <c r="D30">
        <v>1</v>
      </c>
      <c r="E30">
        <v>2</v>
      </c>
      <c r="F30">
        <v>34</v>
      </c>
    </row>
    <row r="31" spans="1:6" x14ac:dyDescent="0.2">
      <c r="A31" s="7" t="s">
        <v>39</v>
      </c>
      <c r="B31">
        <v>-10</v>
      </c>
      <c r="C31">
        <v>-5</v>
      </c>
      <c r="D31">
        <v>-17</v>
      </c>
      <c r="E31">
        <v>-18</v>
      </c>
      <c r="F31">
        <v>-18</v>
      </c>
    </row>
    <row r="32" spans="1:6" x14ac:dyDescent="0.2">
      <c r="A32" s="7" t="s">
        <v>40</v>
      </c>
      <c r="B32" s="1">
        <v>4476</v>
      </c>
      <c r="C32">
        <v>632</v>
      </c>
      <c r="D32">
        <v>690</v>
      </c>
      <c r="E32">
        <v>941</v>
      </c>
      <c r="F32">
        <v>967</v>
      </c>
    </row>
    <row r="34" spans="1:6" ht="19" x14ac:dyDescent="0.25">
      <c r="A34" s="5" t="s">
        <v>41</v>
      </c>
    </row>
    <row r="36" spans="1:6" x14ac:dyDescent="0.2">
      <c r="A36" s="12"/>
      <c r="B36" s="7">
        <v>2016</v>
      </c>
      <c r="C36" s="7">
        <v>2017</v>
      </c>
      <c r="D36" s="7">
        <v>2018</v>
      </c>
      <c r="E36" s="7">
        <v>2019</v>
      </c>
      <c r="F36" s="7">
        <v>2020</v>
      </c>
    </row>
    <row r="37" spans="1:6" x14ac:dyDescent="0.2">
      <c r="A37" s="12"/>
      <c r="B37" s="3">
        <v>42735</v>
      </c>
      <c r="C37" s="3">
        <v>43100</v>
      </c>
      <c r="D37" s="3">
        <v>43465</v>
      </c>
      <c r="E37" s="3">
        <v>43830</v>
      </c>
      <c r="F37" s="3">
        <v>44196</v>
      </c>
    </row>
    <row r="38" spans="1:6" x14ac:dyDescent="0.2">
      <c r="A38" s="7" t="s">
        <v>42</v>
      </c>
      <c r="B38">
        <v>2</v>
      </c>
      <c r="C38">
        <v>0</v>
      </c>
      <c r="D38">
        <v>1</v>
      </c>
      <c r="E38">
        <v>-2</v>
      </c>
      <c r="F38">
        <v>1</v>
      </c>
    </row>
    <row r="39" spans="1:6" x14ac:dyDescent="0.2">
      <c r="A39" s="7" t="s">
        <v>43</v>
      </c>
      <c r="B39" s="1">
        <v>4475</v>
      </c>
      <c r="C39">
        <v>632</v>
      </c>
      <c r="D39">
        <v>689</v>
      </c>
      <c r="E39">
        <v>944</v>
      </c>
      <c r="F39">
        <v>966</v>
      </c>
    </row>
    <row r="41" spans="1:6" ht="19" x14ac:dyDescent="0.25">
      <c r="A41" s="5" t="s">
        <v>44</v>
      </c>
    </row>
    <row r="43" spans="1:6" x14ac:dyDescent="0.2">
      <c r="A43" s="12"/>
      <c r="B43" s="7">
        <v>2016</v>
      </c>
      <c r="C43" s="7">
        <v>2017</v>
      </c>
      <c r="D43" s="7">
        <v>2018</v>
      </c>
      <c r="E43" s="7">
        <v>2019</v>
      </c>
      <c r="F43" s="7">
        <v>2020</v>
      </c>
    </row>
    <row r="44" spans="1:6" x14ac:dyDescent="0.2">
      <c r="A44" s="12"/>
      <c r="B44" s="3">
        <v>42735</v>
      </c>
      <c r="C44" s="3">
        <v>43100</v>
      </c>
      <c r="D44" s="3">
        <v>43465</v>
      </c>
      <c r="E44" s="3">
        <v>43830</v>
      </c>
      <c r="F44" s="3">
        <v>44196</v>
      </c>
    </row>
    <row r="45" spans="1:6" x14ac:dyDescent="0.2">
      <c r="A45" s="7" t="s">
        <v>15</v>
      </c>
      <c r="B45">
        <v>-188</v>
      </c>
      <c r="C45">
        <v>-25</v>
      </c>
      <c r="D45">
        <v>-28</v>
      </c>
      <c r="E45">
        <v>-39</v>
      </c>
      <c r="F45">
        <v>-49</v>
      </c>
    </row>
    <row r="46" spans="1:6" x14ac:dyDescent="0.2">
      <c r="A46" s="7" t="s">
        <v>152</v>
      </c>
      <c r="B46">
        <v>5</v>
      </c>
      <c r="C46">
        <v>-3</v>
      </c>
      <c r="D46">
        <v>-4</v>
      </c>
      <c r="E46">
        <v>66</v>
      </c>
      <c r="F46">
        <v>-3</v>
      </c>
    </row>
    <row r="47" spans="1:6" x14ac:dyDescent="0.2">
      <c r="A47" s="7" t="s">
        <v>45</v>
      </c>
      <c r="B47" s="1">
        <v>4292</v>
      </c>
      <c r="C47">
        <v>603</v>
      </c>
      <c r="D47">
        <v>658</v>
      </c>
      <c r="E47">
        <v>970</v>
      </c>
      <c r="F47">
        <v>914</v>
      </c>
    </row>
    <row r="49" spans="1:6" ht="19" x14ac:dyDescent="0.25">
      <c r="A49" s="5" t="s">
        <v>46</v>
      </c>
    </row>
    <row r="51" spans="1:6" x14ac:dyDescent="0.2">
      <c r="A51" s="12"/>
      <c r="B51" s="7">
        <v>2016</v>
      </c>
      <c r="C51" s="7">
        <v>2017</v>
      </c>
      <c r="D51" s="7">
        <v>2018</v>
      </c>
      <c r="E51" s="7">
        <v>2019</v>
      </c>
      <c r="F51" s="7">
        <v>2020</v>
      </c>
    </row>
    <row r="52" spans="1:6" x14ac:dyDescent="0.2">
      <c r="A52" s="12"/>
      <c r="B52" s="3">
        <v>42735</v>
      </c>
      <c r="C52" s="3">
        <v>43100</v>
      </c>
      <c r="D52" s="3">
        <v>43465</v>
      </c>
      <c r="E52" s="3">
        <v>43830</v>
      </c>
      <c r="F52" s="3">
        <v>44196</v>
      </c>
    </row>
    <row r="53" spans="1:6" x14ac:dyDescent="0.2">
      <c r="A53" s="7" t="s">
        <v>47</v>
      </c>
      <c r="B53">
        <v>0</v>
      </c>
      <c r="C53" t="s">
        <v>1</v>
      </c>
      <c r="D53" t="s">
        <v>1</v>
      </c>
      <c r="E53" t="s">
        <v>1</v>
      </c>
      <c r="F53" t="s">
        <v>1</v>
      </c>
    </row>
    <row r="55" spans="1:6" ht="19" x14ac:dyDescent="0.25">
      <c r="A55" s="5" t="s">
        <v>48</v>
      </c>
    </row>
    <row r="57" spans="1:6" x14ac:dyDescent="0.2">
      <c r="A57" s="12"/>
      <c r="B57" s="7">
        <v>2016</v>
      </c>
      <c r="C57" s="7">
        <v>2017</v>
      </c>
      <c r="D57" s="7">
        <v>2018</v>
      </c>
      <c r="E57" s="7">
        <v>2019</v>
      </c>
      <c r="F57" s="7">
        <v>2020</v>
      </c>
    </row>
    <row r="58" spans="1:6" x14ac:dyDescent="0.2">
      <c r="A58" s="12"/>
      <c r="B58" s="3">
        <v>42735</v>
      </c>
      <c r="C58" s="3">
        <v>43100</v>
      </c>
      <c r="D58" s="3">
        <v>43465</v>
      </c>
      <c r="E58" s="3">
        <v>43830</v>
      </c>
      <c r="F58" s="3">
        <v>44196</v>
      </c>
    </row>
    <row r="59" spans="1:6" x14ac:dyDescent="0.2">
      <c r="A59" s="7" t="s">
        <v>49</v>
      </c>
      <c r="B59" s="1">
        <v>4292</v>
      </c>
      <c r="C59">
        <v>603</v>
      </c>
      <c r="D59">
        <v>658</v>
      </c>
      <c r="E59">
        <v>970</v>
      </c>
      <c r="F59">
        <v>914</v>
      </c>
    </row>
    <row r="60" spans="1:6" x14ac:dyDescent="0.2">
      <c r="C60" s="1">
        <f>+C59-B59</f>
        <v>-3689</v>
      </c>
      <c r="D60">
        <f>+D59-C59</f>
        <v>55</v>
      </c>
      <c r="E60">
        <f>+E59-D59</f>
        <v>312</v>
      </c>
      <c r="F60">
        <f>+F59-E59</f>
        <v>-56</v>
      </c>
    </row>
    <row r="61" spans="1:6" x14ac:dyDescent="0.2">
      <c r="C61" s="6">
        <f>+C60/B59</f>
        <v>-0.8595060577819198</v>
      </c>
      <c r="D61" s="6">
        <f t="shared" ref="D61:F61" si="0">+D60/C59</f>
        <v>9.1210613598673301E-2</v>
      </c>
      <c r="E61" s="6">
        <f t="shared" si="0"/>
        <v>0.47416413373860183</v>
      </c>
      <c r="F61" s="6">
        <f t="shared" si="0"/>
        <v>-5.7731958762886601E-2</v>
      </c>
    </row>
    <row r="62" spans="1:6" ht="19" x14ac:dyDescent="0.25">
      <c r="A62" s="5" t="s">
        <v>50</v>
      </c>
    </row>
    <row r="64" spans="1:6" x14ac:dyDescent="0.2">
      <c r="A64" s="12"/>
      <c r="B64" s="7">
        <v>2016</v>
      </c>
      <c r="C64" s="7">
        <v>2017</v>
      </c>
      <c r="D64" s="7">
        <v>2018</v>
      </c>
      <c r="E64" s="7">
        <v>2019</v>
      </c>
      <c r="F64" s="7">
        <v>2020</v>
      </c>
    </row>
    <row r="65" spans="1:6" x14ac:dyDescent="0.2">
      <c r="A65" s="12"/>
      <c r="B65" s="3">
        <v>42735</v>
      </c>
      <c r="C65" s="3">
        <v>43100</v>
      </c>
      <c r="D65" s="3">
        <v>43465</v>
      </c>
      <c r="E65" s="3">
        <v>43830</v>
      </c>
      <c r="F65" s="3">
        <v>44196</v>
      </c>
    </row>
    <row r="66" spans="1:6" x14ac:dyDescent="0.2">
      <c r="A66" s="7" t="s">
        <v>51</v>
      </c>
      <c r="B66">
        <v>-3</v>
      </c>
      <c r="C66">
        <v>-3</v>
      </c>
      <c r="D66">
        <v>-3</v>
      </c>
      <c r="E66">
        <v>-3</v>
      </c>
      <c r="F66">
        <v>-3</v>
      </c>
    </row>
    <row r="67" spans="1:6" x14ac:dyDescent="0.2">
      <c r="A67" s="7" t="s">
        <v>52</v>
      </c>
      <c r="B67" s="1">
        <v>4289</v>
      </c>
      <c r="C67">
        <v>600</v>
      </c>
      <c r="D67">
        <v>654</v>
      </c>
      <c r="E67">
        <v>967</v>
      </c>
      <c r="F67">
        <v>911</v>
      </c>
    </row>
    <row r="68" spans="1:6" x14ac:dyDescent="0.2">
      <c r="A68" s="7" t="s">
        <v>53</v>
      </c>
      <c r="B68" s="1">
        <v>4289</v>
      </c>
      <c r="C68">
        <v>600</v>
      </c>
      <c r="D68">
        <v>654</v>
      </c>
      <c r="E68">
        <v>967</v>
      </c>
      <c r="F68">
        <v>911</v>
      </c>
    </row>
    <row r="70" spans="1:6" ht="19" x14ac:dyDescent="0.25">
      <c r="A70" s="5" t="s">
        <v>54</v>
      </c>
    </row>
    <row r="72" spans="1:6" x14ac:dyDescent="0.2">
      <c r="A72" s="12"/>
      <c r="B72" s="7">
        <v>2016</v>
      </c>
      <c r="C72" s="7">
        <v>2017</v>
      </c>
      <c r="D72" s="7">
        <v>2018</v>
      </c>
      <c r="E72" s="7">
        <v>2019</v>
      </c>
      <c r="F72" s="7">
        <v>2020</v>
      </c>
    </row>
    <row r="73" spans="1:6" x14ac:dyDescent="0.2">
      <c r="A73" s="12"/>
      <c r="B73" s="3">
        <v>42735</v>
      </c>
      <c r="C73" s="3">
        <v>43100</v>
      </c>
      <c r="D73" s="3">
        <v>43465</v>
      </c>
      <c r="E73" s="3">
        <v>43830</v>
      </c>
      <c r="F73" s="3">
        <v>44196</v>
      </c>
    </row>
    <row r="74" spans="1:6" x14ac:dyDescent="0.2">
      <c r="A74" s="7" t="s">
        <v>55</v>
      </c>
      <c r="B74">
        <v>365</v>
      </c>
      <c r="C74">
        <v>367</v>
      </c>
      <c r="D74">
        <v>368</v>
      </c>
      <c r="E74">
        <v>370</v>
      </c>
      <c r="F74">
        <v>372</v>
      </c>
    </row>
    <row r="75" spans="1:6" x14ac:dyDescent="0.2">
      <c r="A75" s="7" t="s">
        <v>56</v>
      </c>
      <c r="B75">
        <v>11.75</v>
      </c>
      <c r="C75">
        <v>1.64</v>
      </c>
      <c r="D75">
        <v>1.78</v>
      </c>
      <c r="E75">
        <v>2.61</v>
      </c>
      <c r="F75">
        <v>2.4500000000000002</v>
      </c>
    </row>
    <row r="76" spans="1:6" x14ac:dyDescent="0.2">
      <c r="A76" s="7" t="s">
        <v>57</v>
      </c>
      <c r="B76">
        <v>11.75</v>
      </c>
      <c r="C76">
        <v>1.64</v>
      </c>
      <c r="D76">
        <v>1.78</v>
      </c>
      <c r="E76">
        <v>2.61</v>
      </c>
      <c r="F76">
        <v>2.4500000000000002</v>
      </c>
    </row>
    <row r="77" spans="1:6" x14ac:dyDescent="0.2">
      <c r="A77" s="7" t="s">
        <v>58</v>
      </c>
      <c r="B77">
        <v>172</v>
      </c>
      <c r="C77">
        <v>23</v>
      </c>
      <c r="D77">
        <v>25</v>
      </c>
      <c r="E77">
        <v>36</v>
      </c>
      <c r="F77">
        <v>34</v>
      </c>
    </row>
    <row r="78" spans="1:6" x14ac:dyDescent="0.2">
      <c r="A78" s="7" t="s">
        <v>59</v>
      </c>
      <c r="B78">
        <v>382</v>
      </c>
      <c r="C78">
        <v>383</v>
      </c>
      <c r="D78">
        <v>384</v>
      </c>
      <c r="E78">
        <v>386</v>
      </c>
      <c r="F78">
        <v>386</v>
      </c>
    </row>
    <row r="79" spans="1:6" x14ac:dyDescent="0.2">
      <c r="A79" s="7" t="s">
        <v>60</v>
      </c>
      <c r="B79">
        <v>11.68</v>
      </c>
      <c r="C79">
        <v>1.63</v>
      </c>
      <c r="D79">
        <v>1.77</v>
      </c>
      <c r="E79">
        <v>2.6</v>
      </c>
      <c r="F79">
        <v>2.4500000000000002</v>
      </c>
    </row>
    <row r="80" spans="1:6" x14ac:dyDescent="0.2">
      <c r="A80" s="7" t="s">
        <v>61</v>
      </c>
      <c r="B80">
        <v>11.68</v>
      </c>
      <c r="C80">
        <v>1.63</v>
      </c>
      <c r="D80">
        <v>1.77</v>
      </c>
      <c r="E80">
        <v>2.6</v>
      </c>
      <c r="F80">
        <v>2.4500000000000002</v>
      </c>
    </row>
    <row r="82" spans="1:6" ht="19" x14ac:dyDescent="0.25">
      <c r="A82" s="5" t="s">
        <v>62</v>
      </c>
    </row>
    <row r="84" spans="1:6" x14ac:dyDescent="0.2">
      <c r="A84" s="12"/>
      <c r="B84" s="7">
        <v>2016</v>
      </c>
      <c r="C84" s="7">
        <v>2017</v>
      </c>
      <c r="D84" s="7">
        <v>2018</v>
      </c>
      <c r="E84" s="7">
        <v>2019</v>
      </c>
      <c r="F84" s="7">
        <v>2020</v>
      </c>
    </row>
    <row r="85" spans="1:6" x14ac:dyDescent="0.2">
      <c r="A85" s="12"/>
      <c r="B85" s="3">
        <v>42735</v>
      </c>
      <c r="C85" s="3">
        <v>43100</v>
      </c>
      <c r="D85" s="3">
        <v>43465</v>
      </c>
      <c r="E85" s="3">
        <v>43830</v>
      </c>
      <c r="F85" s="3">
        <v>44196</v>
      </c>
    </row>
    <row r="86" spans="1:6" x14ac:dyDescent="0.2">
      <c r="A86" s="7" t="s">
        <v>63</v>
      </c>
      <c r="B86">
        <v>2.06</v>
      </c>
      <c r="C86">
        <v>2.02</v>
      </c>
      <c r="D86">
        <v>2.12</v>
      </c>
      <c r="E86">
        <v>2.2400000000000002</v>
      </c>
      <c r="F86">
        <v>2.38</v>
      </c>
    </row>
    <row r="87" spans="1:6" x14ac:dyDescent="0.2">
      <c r="A87" s="7" t="s">
        <v>64</v>
      </c>
      <c r="B87" s="1">
        <v>4755</v>
      </c>
      <c r="C87">
        <v>740</v>
      </c>
      <c r="D87">
        <v>796</v>
      </c>
      <c r="E87">
        <v>843</v>
      </c>
      <c r="F87">
        <v>897</v>
      </c>
    </row>
    <row r="89" spans="1:6" ht="19" x14ac:dyDescent="0.25">
      <c r="A89" s="5" t="s">
        <v>65</v>
      </c>
    </row>
    <row r="91" spans="1:6" x14ac:dyDescent="0.2">
      <c r="A91" s="12"/>
      <c r="B91" s="7">
        <v>2016</v>
      </c>
      <c r="C91" s="7">
        <v>2017</v>
      </c>
      <c r="D91" s="7">
        <v>2018</v>
      </c>
      <c r="E91" s="7">
        <v>2019</v>
      </c>
      <c r="F91" s="7">
        <v>2020</v>
      </c>
    </row>
    <row r="92" spans="1:6" x14ac:dyDescent="0.2">
      <c r="A92" s="12"/>
      <c r="B92" s="3">
        <v>42735</v>
      </c>
      <c r="C92" s="3">
        <v>43100</v>
      </c>
      <c r="D92" s="3">
        <v>43465</v>
      </c>
      <c r="E92" s="3">
        <v>43830</v>
      </c>
      <c r="F92" s="3">
        <v>44196</v>
      </c>
    </row>
    <row r="93" spans="1:6" x14ac:dyDescent="0.2">
      <c r="A93" s="7" t="s">
        <v>66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</row>
    <row r="95" spans="1:6" ht="19" x14ac:dyDescent="0.25">
      <c r="A95" s="5" t="s">
        <v>67</v>
      </c>
    </row>
    <row r="97" spans="1:6" x14ac:dyDescent="0.2">
      <c r="A97" s="12"/>
      <c r="B97" s="7">
        <v>2016</v>
      </c>
      <c r="C97" s="7">
        <v>2017</v>
      </c>
      <c r="D97" s="7">
        <v>2018</v>
      </c>
      <c r="E97" s="7">
        <v>2019</v>
      </c>
      <c r="F97" s="7">
        <v>2020</v>
      </c>
    </row>
    <row r="98" spans="1:6" x14ac:dyDescent="0.2">
      <c r="A98" s="12"/>
      <c r="B98" s="3">
        <v>42735</v>
      </c>
      <c r="C98" s="3">
        <v>43100</v>
      </c>
      <c r="D98" s="3">
        <v>43465</v>
      </c>
      <c r="E98" s="3">
        <v>43830</v>
      </c>
      <c r="F98" s="3">
        <v>44196</v>
      </c>
    </row>
    <row r="99" spans="1:6" x14ac:dyDescent="0.2">
      <c r="A99" s="7" t="s">
        <v>68</v>
      </c>
      <c r="B99">
        <v>443</v>
      </c>
      <c r="C99">
        <v>392</v>
      </c>
      <c r="D99">
        <v>425</v>
      </c>
      <c r="E99">
        <v>395</v>
      </c>
      <c r="F99">
        <v>364</v>
      </c>
    </row>
    <row r="100" spans="1:6" x14ac:dyDescent="0.2">
      <c r="A100" s="7" t="s">
        <v>69</v>
      </c>
      <c r="B100">
        <v>-51</v>
      </c>
      <c r="C100" t="s">
        <v>1</v>
      </c>
      <c r="D100" t="s">
        <v>1</v>
      </c>
      <c r="E100">
        <v>-7</v>
      </c>
      <c r="F100">
        <v>-10</v>
      </c>
    </row>
    <row r="101" spans="1:6" x14ac:dyDescent="0.2">
      <c r="A101" s="7" t="s">
        <v>70</v>
      </c>
      <c r="B101">
        <v>706</v>
      </c>
      <c r="C101">
        <v>744</v>
      </c>
      <c r="D101">
        <v>786</v>
      </c>
      <c r="E101">
        <v>831</v>
      </c>
      <c r="F101">
        <v>821</v>
      </c>
    </row>
    <row r="102" spans="1:6" x14ac:dyDescent="0.2">
      <c r="A102" s="7" t="s">
        <v>153</v>
      </c>
      <c r="B102" s="1">
        <v>1124</v>
      </c>
      <c r="C102" s="1">
        <v>1205</v>
      </c>
      <c r="D102" s="1">
        <v>1205</v>
      </c>
      <c r="E102" s="1">
        <v>1311</v>
      </c>
      <c r="F102" s="1">
        <v>1238</v>
      </c>
    </row>
    <row r="104" spans="1:6" ht="19" x14ac:dyDescent="0.25">
      <c r="A104" s="5" t="s">
        <v>71</v>
      </c>
    </row>
    <row r="106" spans="1:6" x14ac:dyDescent="0.2">
      <c r="A106" s="12"/>
      <c r="B106" s="7">
        <v>2016</v>
      </c>
      <c r="C106" s="7">
        <v>2017</v>
      </c>
      <c r="D106" s="7">
        <v>2018</v>
      </c>
      <c r="E106" s="7">
        <v>2019</v>
      </c>
      <c r="F106" s="7">
        <v>2020</v>
      </c>
    </row>
    <row r="107" spans="1:6" x14ac:dyDescent="0.2">
      <c r="A107" s="12"/>
      <c r="B107" s="3">
        <v>42735</v>
      </c>
      <c r="C107" s="3">
        <v>43100</v>
      </c>
      <c r="D107" s="3">
        <v>43465</v>
      </c>
      <c r="E107" s="3">
        <v>43830</v>
      </c>
      <c r="F107" s="3">
        <v>44196</v>
      </c>
    </row>
    <row r="108" spans="1:6" x14ac:dyDescent="0.2">
      <c r="A108" s="7" t="s">
        <v>72</v>
      </c>
      <c r="B108" s="1">
        <v>-4006</v>
      </c>
      <c r="C108">
        <v>-178</v>
      </c>
      <c r="D108">
        <v>-211</v>
      </c>
      <c r="E108">
        <v>-421</v>
      </c>
      <c r="F108">
        <v>-552</v>
      </c>
    </row>
    <row r="109" spans="1:6" x14ac:dyDescent="0.2">
      <c r="A109" s="7" t="s">
        <v>73</v>
      </c>
      <c r="B109">
        <v>471</v>
      </c>
      <c r="C109">
        <v>455</v>
      </c>
      <c r="D109">
        <v>478</v>
      </c>
      <c r="E109">
        <v>520</v>
      </c>
      <c r="F109">
        <v>414</v>
      </c>
    </row>
    <row r="110" spans="1:6" x14ac:dyDescent="0.2">
      <c r="A110" s="7" t="s">
        <v>74</v>
      </c>
      <c r="B110">
        <v>-1</v>
      </c>
      <c r="C110">
        <v>0</v>
      </c>
      <c r="D110">
        <v>0</v>
      </c>
      <c r="E110">
        <v>-147</v>
      </c>
      <c r="F110">
        <v>0</v>
      </c>
    </row>
    <row r="111" spans="1:6" x14ac:dyDescent="0.2">
      <c r="A111" s="7" t="s">
        <v>75</v>
      </c>
      <c r="B111">
        <v>0</v>
      </c>
      <c r="C111">
        <v>0</v>
      </c>
      <c r="D111">
        <v>1</v>
      </c>
      <c r="E111">
        <v>-150</v>
      </c>
      <c r="F111">
        <v>0</v>
      </c>
    </row>
    <row r="112" spans="1:6" x14ac:dyDescent="0.2">
      <c r="A112" s="7" t="s">
        <v>76</v>
      </c>
      <c r="B112">
        <v>470</v>
      </c>
      <c r="C112">
        <v>454</v>
      </c>
      <c r="D112">
        <v>478</v>
      </c>
      <c r="E112">
        <v>670</v>
      </c>
      <c r="F112">
        <v>414</v>
      </c>
    </row>
    <row r="113" spans="1:6" x14ac:dyDescent="0.2">
      <c r="A113" s="7" t="s">
        <v>77</v>
      </c>
      <c r="B113">
        <v>284</v>
      </c>
      <c r="C113">
        <v>423</v>
      </c>
      <c r="D113">
        <v>443</v>
      </c>
      <c r="E113">
        <v>694</v>
      </c>
      <c r="F113">
        <v>359</v>
      </c>
    </row>
    <row r="114" spans="1:6" x14ac:dyDescent="0.2">
      <c r="A114" s="7" t="s">
        <v>78</v>
      </c>
      <c r="B114">
        <v>0.78</v>
      </c>
      <c r="C114">
        <v>1.1499999999999999</v>
      </c>
      <c r="D114">
        <v>1.2</v>
      </c>
      <c r="E114">
        <v>1.87</v>
      </c>
      <c r="F114">
        <v>0.96</v>
      </c>
    </row>
    <row r="115" spans="1:6" x14ac:dyDescent="0.2">
      <c r="A115" s="7" t="s">
        <v>79</v>
      </c>
      <c r="B115">
        <v>1.19</v>
      </c>
      <c r="C115">
        <v>1.1599999999999999</v>
      </c>
      <c r="D115">
        <v>1.22</v>
      </c>
      <c r="E115">
        <v>1.89</v>
      </c>
      <c r="F115">
        <v>1.02</v>
      </c>
    </row>
    <row r="117" spans="1:6" x14ac:dyDescent="0.2">
      <c r="A117" s="12"/>
      <c r="B117" s="4"/>
      <c r="C117" s="4"/>
      <c r="D117" s="4"/>
      <c r="E117" s="4"/>
      <c r="F117" s="4"/>
    </row>
    <row r="118" spans="1:6" x14ac:dyDescent="0.2">
      <c r="A118" s="12"/>
      <c r="B118" s="3"/>
      <c r="C118" s="3"/>
      <c r="D118" s="3"/>
      <c r="E118" s="3"/>
      <c r="F118" s="3"/>
    </row>
    <row r="119" spans="1:6" x14ac:dyDescent="0.2">
      <c r="A119" s="4"/>
    </row>
    <row r="120" spans="1:6" x14ac:dyDescent="0.2">
      <c r="A120" s="4"/>
    </row>
    <row r="121" spans="1:6" x14ac:dyDescent="0.2">
      <c r="A121" s="4"/>
    </row>
    <row r="122" spans="1:6" x14ac:dyDescent="0.2">
      <c r="A122" s="4"/>
    </row>
    <row r="123" spans="1:6" x14ac:dyDescent="0.2">
      <c r="A123" s="4"/>
    </row>
    <row r="124" spans="1:6" x14ac:dyDescent="0.2">
      <c r="A124" s="4"/>
    </row>
    <row r="125" spans="1:6" x14ac:dyDescent="0.2">
      <c r="A125" s="4"/>
    </row>
    <row r="126" spans="1:6" x14ac:dyDescent="0.2">
      <c r="A126" s="4"/>
    </row>
  </sheetData>
  <mergeCells count="15">
    <mergeCell ref="A1:A2"/>
    <mergeCell ref="A7:A8"/>
    <mergeCell ref="A20:A21"/>
    <mergeCell ref="A36:A37"/>
    <mergeCell ref="A43:A44"/>
    <mergeCell ref="A91:A92"/>
    <mergeCell ref="A97:A98"/>
    <mergeCell ref="A106:A107"/>
    <mergeCell ref="A26:A27"/>
    <mergeCell ref="A117:A118"/>
    <mergeCell ref="A51:A52"/>
    <mergeCell ref="A57:A58"/>
    <mergeCell ref="A64:A65"/>
    <mergeCell ref="A72:A73"/>
    <mergeCell ref="A84:A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7401-1072-8C47-9078-527BDF8E3101}">
  <dimension ref="A1:F65"/>
  <sheetViews>
    <sheetView workbookViewId="0">
      <selection activeCell="F27" sqref="F27"/>
    </sheetView>
  </sheetViews>
  <sheetFormatPr baseColWidth="10" defaultRowHeight="16" x14ac:dyDescent="0.2"/>
  <cols>
    <col min="1" max="1" width="38" customWidth="1"/>
  </cols>
  <sheetData>
    <row r="1" spans="1:6" x14ac:dyDescent="0.2">
      <c r="A1" s="12"/>
      <c r="B1" s="7">
        <v>2016</v>
      </c>
      <c r="C1" s="7">
        <v>2017</v>
      </c>
      <c r="D1" s="7">
        <v>2018</v>
      </c>
      <c r="E1" s="7">
        <v>2019</v>
      </c>
      <c r="F1" s="7">
        <v>2020</v>
      </c>
    </row>
    <row r="2" spans="1:6" x14ac:dyDescent="0.2">
      <c r="A2" s="12"/>
      <c r="B2" s="3">
        <v>42735</v>
      </c>
      <c r="C2" s="3">
        <v>43100</v>
      </c>
      <c r="D2" s="3">
        <v>43465</v>
      </c>
      <c r="E2" s="3">
        <v>43830</v>
      </c>
      <c r="F2" s="3">
        <v>44196</v>
      </c>
    </row>
    <row r="3" spans="1:6" x14ac:dyDescent="0.2">
      <c r="A3" s="4"/>
    </row>
    <row r="4" spans="1:6" ht="19" x14ac:dyDescent="0.25">
      <c r="A4" s="5" t="s">
        <v>163</v>
      </c>
    </row>
    <row r="6" spans="1:6" x14ac:dyDescent="0.2">
      <c r="A6" s="12"/>
      <c r="B6" s="7">
        <v>2016</v>
      </c>
      <c r="C6" s="7">
        <v>2017</v>
      </c>
      <c r="D6" s="7">
        <v>2018</v>
      </c>
      <c r="E6" s="7">
        <v>2019</v>
      </c>
      <c r="F6" s="7">
        <v>2020</v>
      </c>
    </row>
    <row r="7" spans="1:6" x14ac:dyDescent="0.2">
      <c r="A7" s="12"/>
      <c r="B7" s="3">
        <v>42735</v>
      </c>
      <c r="C7" s="3">
        <v>43100</v>
      </c>
      <c r="D7" s="3">
        <v>43465</v>
      </c>
      <c r="E7" s="3">
        <v>43830</v>
      </c>
      <c r="F7" s="3">
        <v>44196</v>
      </c>
    </row>
    <row r="8" spans="1:6" x14ac:dyDescent="0.2">
      <c r="A8" s="7" t="s">
        <v>80</v>
      </c>
      <c r="B8" s="1">
        <v>4480</v>
      </c>
      <c r="C8">
        <v>628</v>
      </c>
      <c r="D8">
        <v>685</v>
      </c>
      <c r="E8" s="1">
        <v>1010</v>
      </c>
      <c r="F8">
        <v>963</v>
      </c>
    </row>
    <row r="9" spans="1:6" x14ac:dyDescent="0.2">
      <c r="A9" s="7" t="s">
        <v>81</v>
      </c>
      <c r="B9">
        <v>706</v>
      </c>
      <c r="C9">
        <v>744</v>
      </c>
      <c r="D9">
        <v>786</v>
      </c>
      <c r="E9">
        <v>831</v>
      </c>
      <c r="F9">
        <v>821</v>
      </c>
    </row>
    <row r="10" spans="1:6" x14ac:dyDescent="0.2">
      <c r="A10" s="7" t="s">
        <v>164</v>
      </c>
      <c r="B10">
        <v>0</v>
      </c>
      <c r="C10">
        <v>0</v>
      </c>
      <c r="D10">
        <v>0</v>
      </c>
      <c r="E10" t="s">
        <v>1</v>
      </c>
      <c r="F10" t="s">
        <v>1</v>
      </c>
    </row>
    <row r="11" spans="1:6" x14ac:dyDescent="0.2">
      <c r="A11" s="7" t="s">
        <v>82</v>
      </c>
      <c r="B11" s="1">
        <v>-3999</v>
      </c>
      <c r="C11">
        <v>-159</v>
      </c>
      <c r="D11">
        <v>-230</v>
      </c>
      <c r="E11">
        <v>-431</v>
      </c>
      <c r="F11">
        <v>-533</v>
      </c>
    </row>
    <row r="12" spans="1:6" x14ac:dyDescent="0.2">
      <c r="A12" s="7" t="s">
        <v>165</v>
      </c>
      <c r="B12">
        <v>-5</v>
      </c>
      <c r="C12">
        <v>3</v>
      </c>
      <c r="D12">
        <v>4</v>
      </c>
      <c r="E12">
        <v>-66</v>
      </c>
      <c r="F12">
        <v>3</v>
      </c>
    </row>
    <row r="13" spans="1:6" x14ac:dyDescent="0.2">
      <c r="A13" s="7" t="s">
        <v>83</v>
      </c>
      <c r="B13">
        <v>70</v>
      </c>
      <c r="C13">
        <v>60</v>
      </c>
      <c r="D13">
        <v>84</v>
      </c>
      <c r="E13">
        <v>80</v>
      </c>
      <c r="F13">
        <v>86</v>
      </c>
    </row>
    <row r="14" spans="1:6" x14ac:dyDescent="0.2">
      <c r="A14" s="7" t="s">
        <v>84</v>
      </c>
      <c r="B14" s="1">
        <v>-3934</v>
      </c>
      <c r="C14">
        <v>-96</v>
      </c>
      <c r="D14">
        <v>-143</v>
      </c>
      <c r="E14">
        <v>-416</v>
      </c>
      <c r="F14">
        <v>-444</v>
      </c>
    </row>
    <row r="15" spans="1:6" x14ac:dyDescent="0.2">
      <c r="A15" s="7" t="s">
        <v>85</v>
      </c>
      <c r="B15">
        <v>1</v>
      </c>
      <c r="C15">
        <v>1</v>
      </c>
      <c r="D15">
        <v>1</v>
      </c>
      <c r="E15">
        <v>-1</v>
      </c>
      <c r="F15">
        <v>-1</v>
      </c>
    </row>
    <row r="16" spans="1:6" x14ac:dyDescent="0.2">
      <c r="A16" s="7" t="s">
        <v>86</v>
      </c>
      <c r="B16">
        <v>482</v>
      </c>
      <c r="C16">
        <v>360</v>
      </c>
      <c r="D16">
        <v>358</v>
      </c>
      <c r="E16">
        <v>342</v>
      </c>
      <c r="F16">
        <v>321</v>
      </c>
    </row>
    <row r="17" spans="1:6" x14ac:dyDescent="0.2">
      <c r="A17" s="7" t="s">
        <v>87</v>
      </c>
      <c r="B17">
        <v>31</v>
      </c>
      <c r="C17">
        <v>0</v>
      </c>
      <c r="D17">
        <v>4</v>
      </c>
      <c r="E17">
        <v>6</v>
      </c>
      <c r="F17">
        <v>-53</v>
      </c>
    </row>
    <row r="18" spans="1:6" x14ac:dyDescent="0.2">
      <c r="A18" s="7" t="s">
        <v>9</v>
      </c>
      <c r="B18">
        <v>-24</v>
      </c>
      <c r="C18">
        <v>-3</v>
      </c>
      <c r="D18">
        <v>5</v>
      </c>
      <c r="E18">
        <v>2</v>
      </c>
      <c r="F18">
        <v>-3</v>
      </c>
    </row>
    <row r="19" spans="1:6" x14ac:dyDescent="0.2">
      <c r="A19" s="7" t="s">
        <v>156</v>
      </c>
      <c r="B19">
        <v>-6</v>
      </c>
      <c r="C19">
        <v>12</v>
      </c>
      <c r="D19">
        <v>-2</v>
      </c>
      <c r="E19">
        <v>5</v>
      </c>
      <c r="F19">
        <v>0</v>
      </c>
    </row>
    <row r="20" spans="1:6" x14ac:dyDescent="0.2">
      <c r="A20" s="7" t="s">
        <v>88</v>
      </c>
      <c r="B20">
        <v>-38</v>
      </c>
      <c r="C20">
        <v>-10</v>
      </c>
      <c r="D20">
        <v>28</v>
      </c>
      <c r="E20">
        <v>32</v>
      </c>
      <c r="F20">
        <v>-74</v>
      </c>
    </row>
    <row r="21" spans="1:6" x14ac:dyDescent="0.2">
      <c r="A21" s="7" t="s">
        <v>89</v>
      </c>
      <c r="B21" s="1">
        <v>1214</v>
      </c>
      <c r="C21" s="1">
        <v>1266</v>
      </c>
      <c r="D21" s="1">
        <v>1356</v>
      </c>
      <c r="E21" s="1">
        <v>1457</v>
      </c>
      <c r="F21" s="1">
        <v>1266</v>
      </c>
    </row>
    <row r="23" spans="1:6" ht="19" x14ac:dyDescent="0.25">
      <c r="A23" s="5" t="s">
        <v>90</v>
      </c>
    </row>
    <row r="25" spans="1:6" x14ac:dyDescent="0.2">
      <c r="A25" s="12"/>
      <c r="B25" s="7">
        <v>2016</v>
      </c>
      <c r="C25" s="7">
        <v>2017</v>
      </c>
      <c r="D25" s="7">
        <v>2018</v>
      </c>
      <c r="E25" s="7">
        <v>2019</v>
      </c>
      <c r="F25" s="7">
        <v>2020</v>
      </c>
    </row>
    <row r="26" spans="1:6" x14ac:dyDescent="0.2">
      <c r="A26" s="12"/>
      <c r="B26" s="3">
        <v>42735</v>
      </c>
      <c r="C26" s="3">
        <v>43100</v>
      </c>
      <c r="D26" s="3">
        <v>43465</v>
      </c>
      <c r="E26" s="3">
        <v>43830</v>
      </c>
      <c r="F26" s="3">
        <v>44196</v>
      </c>
    </row>
    <row r="27" spans="1:6" x14ac:dyDescent="0.2">
      <c r="A27" s="7" t="s">
        <v>91</v>
      </c>
      <c r="B27">
        <v>-951</v>
      </c>
      <c r="C27">
        <v>-947</v>
      </c>
      <c r="D27" s="1">
        <v>-1056</v>
      </c>
      <c r="E27" s="1">
        <v>-1898</v>
      </c>
      <c r="F27">
        <v>-435</v>
      </c>
    </row>
    <row r="28" spans="1:6" x14ac:dyDescent="0.2">
      <c r="A28" s="7" t="s">
        <v>92</v>
      </c>
      <c r="B28" s="1">
        <v>6825</v>
      </c>
      <c r="C28">
        <v>385</v>
      </c>
      <c r="D28">
        <v>692</v>
      </c>
      <c r="E28" s="1">
        <v>1065</v>
      </c>
      <c r="F28" s="1">
        <v>1114</v>
      </c>
    </row>
    <row r="29" spans="1:6" x14ac:dyDescent="0.2">
      <c r="A29" s="7" t="s">
        <v>154</v>
      </c>
      <c r="B29">
        <v>73</v>
      </c>
      <c r="C29">
        <v>0</v>
      </c>
      <c r="D29">
        <v>0</v>
      </c>
      <c r="E29" t="s">
        <v>1</v>
      </c>
      <c r="F29" t="s">
        <v>1</v>
      </c>
    </row>
    <row r="30" spans="1:6" x14ac:dyDescent="0.2">
      <c r="A30" s="7" t="s">
        <v>93</v>
      </c>
      <c r="B30" t="s">
        <v>1</v>
      </c>
      <c r="C30" t="s">
        <v>1</v>
      </c>
      <c r="D30" t="s">
        <v>1</v>
      </c>
      <c r="E30">
        <v>0</v>
      </c>
      <c r="F30">
        <v>-1</v>
      </c>
    </row>
    <row r="31" spans="1:6" x14ac:dyDescent="0.2">
      <c r="A31" s="7" t="s">
        <v>166</v>
      </c>
      <c r="B31">
        <v>-5</v>
      </c>
      <c r="C31">
        <v>-6</v>
      </c>
      <c r="D31">
        <v>-7</v>
      </c>
      <c r="E31">
        <v>-10</v>
      </c>
      <c r="F31">
        <v>-6</v>
      </c>
    </row>
    <row r="32" spans="1:6" x14ac:dyDescent="0.2">
      <c r="A32" s="7" t="s">
        <v>94</v>
      </c>
      <c r="B32">
        <v>-38</v>
      </c>
      <c r="C32">
        <v>-26</v>
      </c>
      <c r="D32">
        <v>-6</v>
      </c>
      <c r="E32">
        <v>71</v>
      </c>
      <c r="F32">
        <v>-9</v>
      </c>
    </row>
    <row r="33" spans="1:6" x14ac:dyDescent="0.2">
      <c r="A33" s="7" t="s">
        <v>95</v>
      </c>
      <c r="B33" s="1">
        <v>6855</v>
      </c>
      <c r="C33">
        <v>353</v>
      </c>
      <c r="D33">
        <v>679</v>
      </c>
      <c r="E33" s="1">
        <v>1126</v>
      </c>
      <c r="F33" s="1">
        <v>1099</v>
      </c>
    </row>
    <row r="34" spans="1:6" x14ac:dyDescent="0.2">
      <c r="A34" s="7" t="s">
        <v>96</v>
      </c>
      <c r="B34" s="1">
        <v>5904</v>
      </c>
      <c r="C34">
        <v>-594</v>
      </c>
      <c r="D34">
        <v>-377</v>
      </c>
      <c r="E34">
        <v>-772</v>
      </c>
      <c r="F34">
        <v>664</v>
      </c>
    </row>
    <row r="36" spans="1:6" ht="19" x14ac:dyDescent="0.25">
      <c r="A36" s="5" t="s">
        <v>97</v>
      </c>
    </row>
    <row r="38" spans="1:6" x14ac:dyDescent="0.2">
      <c r="A38" s="12"/>
      <c r="B38" s="7">
        <v>2016</v>
      </c>
      <c r="C38" s="7">
        <v>2017</v>
      </c>
      <c r="D38" s="7">
        <v>2018</v>
      </c>
      <c r="E38" s="7">
        <v>2019</v>
      </c>
      <c r="F38" s="7">
        <v>2020</v>
      </c>
    </row>
    <row r="39" spans="1:6" x14ac:dyDescent="0.2">
      <c r="A39" s="12"/>
      <c r="B39" s="3">
        <v>42735</v>
      </c>
      <c r="C39" s="3">
        <v>43100</v>
      </c>
      <c r="D39" s="3">
        <v>43465</v>
      </c>
      <c r="E39" s="3">
        <v>43830</v>
      </c>
      <c r="F39" s="3">
        <v>44196</v>
      </c>
    </row>
    <row r="40" spans="1:6" x14ac:dyDescent="0.2">
      <c r="A40" s="7" t="s">
        <v>98</v>
      </c>
      <c r="B40">
        <v>139</v>
      </c>
      <c r="C40">
        <v>640</v>
      </c>
      <c r="D40">
        <v>-51</v>
      </c>
      <c r="E40">
        <v>-106</v>
      </c>
      <c r="F40">
        <v>-74</v>
      </c>
    </row>
    <row r="41" spans="1:6" x14ac:dyDescent="0.2">
      <c r="A41" s="7" t="s">
        <v>99</v>
      </c>
      <c r="B41" s="1">
        <v>-4772</v>
      </c>
      <c r="C41">
        <v>-739</v>
      </c>
      <c r="D41">
        <v>-782</v>
      </c>
      <c r="E41">
        <v>-831</v>
      </c>
      <c r="F41">
        <v>-884</v>
      </c>
    </row>
    <row r="42" spans="1:6" x14ac:dyDescent="0.2">
      <c r="A42" s="7" t="s">
        <v>100</v>
      </c>
      <c r="B42">
        <v>-2</v>
      </c>
      <c r="C42">
        <v>-3</v>
      </c>
      <c r="D42">
        <v>-4</v>
      </c>
      <c r="E42">
        <v>-3</v>
      </c>
      <c r="F42">
        <v>-3</v>
      </c>
    </row>
    <row r="43" spans="1:6" x14ac:dyDescent="0.2">
      <c r="A43" s="7" t="s">
        <v>101</v>
      </c>
      <c r="B43" s="1">
        <v>-4774</v>
      </c>
      <c r="C43">
        <v>-742</v>
      </c>
      <c r="D43">
        <v>-786</v>
      </c>
      <c r="E43">
        <v>-834</v>
      </c>
      <c r="F43">
        <v>-887</v>
      </c>
    </row>
    <row r="44" spans="1:6" x14ac:dyDescent="0.2">
      <c r="A44" s="7" t="s">
        <v>167</v>
      </c>
      <c r="B44">
        <v>0</v>
      </c>
      <c r="C44">
        <v>0</v>
      </c>
      <c r="D44" t="s">
        <v>1</v>
      </c>
      <c r="E44" t="s">
        <v>1</v>
      </c>
      <c r="F44" t="s">
        <v>1</v>
      </c>
    </row>
    <row r="45" spans="1:6" x14ac:dyDescent="0.2">
      <c r="A45" s="7" t="s">
        <v>155</v>
      </c>
      <c r="B45">
        <v>40</v>
      </c>
      <c r="C45">
        <v>35</v>
      </c>
      <c r="D45">
        <v>35</v>
      </c>
      <c r="E45">
        <v>81</v>
      </c>
      <c r="F45">
        <v>17</v>
      </c>
    </row>
    <row r="46" spans="1:6" x14ac:dyDescent="0.2">
      <c r="A46" s="7" t="s">
        <v>102</v>
      </c>
      <c r="B46">
        <v>40</v>
      </c>
      <c r="C46">
        <v>35</v>
      </c>
      <c r="D46">
        <v>35</v>
      </c>
      <c r="E46">
        <v>81</v>
      </c>
      <c r="F46">
        <v>17</v>
      </c>
    </row>
    <row r="47" spans="1:6" x14ac:dyDescent="0.2">
      <c r="A47" s="7" t="s">
        <v>168</v>
      </c>
      <c r="B47" s="1">
        <v>1760</v>
      </c>
      <c r="C47" s="1">
        <v>5067</v>
      </c>
      <c r="D47" s="1">
        <v>14031</v>
      </c>
      <c r="E47" s="1">
        <v>15945</v>
      </c>
      <c r="F47" s="1">
        <v>7451</v>
      </c>
    </row>
    <row r="48" spans="1:6" x14ac:dyDescent="0.2">
      <c r="A48" s="7" t="s">
        <v>169</v>
      </c>
      <c r="B48" s="1">
        <v>-2127</v>
      </c>
      <c r="C48" s="1">
        <v>-4787</v>
      </c>
      <c r="D48" s="1">
        <v>-13832</v>
      </c>
      <c r="E48" s="1">
        <v>-15446</v>
      </c>
      <c r="F48" s="1">
        <v>-8034</v>
      </c>
    </row>
    <row r="49" spans="1:6" x14ac:dyDescent="0.2">
      <c r="A49" s="7" t="s">
        <v>103</v>
      </c>
      <c r="B49">
        <v>-367</v>
      </c>
      <c r="C49">
        <v>280</v>
      </c>
      <c r="D49">
        <v>199</v>
      </c>
      <c r="E49">
        <v>499</v>
      </c>
      <c r="F49">
        <v>-583</v>
      </c>
    </row>
    <row r="50" spans="1:6" x14ac:dyDescent="0.2">
      <c r="A50" s="7" t="s">
        <v>104</v>
      </c>
      <c r="B50">
        <v>426</v>
      </c>
      <c r="C50" s="1">
        <v>1845</v>
      </c>
      <c r="D50" s="1">
        <v>4798</v>
      </c>
      <c r="E50" s="1">
        <v>7500</v>
      </c>
      <c r="F50" s="1">
        <v>2389</v>
      </c>
    </row>
    <row r="51" spans="1:6" x14ac:dyDescent="0.2">
      <c r="A51" s="7" t="s">
        <v>105</v>
      </c>
      <c r="B51" s="1">
        <v>-2518</v>
      </c>
      <c r="C51" s="1">
        <v>-2847</v>
      </c>
      <c r="D51" s="1">
        <v>-5160</v>
      </c>
      <c r="E51" s="1">
        <v>-7825</v>
      </c>
      <c r="F51" s="1">
        <v>-2808</v>
      </c>
    </row>
    <row r="52" spans="1:6" x14ac:dyDescent="0.2">
      <c r="A52" s="7" t="s">
        <v>106</v>
      </c>
      <c r="B52" s="1">
        <v>-2092</v>
      </c>
      <c r="C52" s="1">
        <v>-1002</v>
      </c>
      <c r="D52">
        <v>-361</v>
      </c>
      <c r="E52">
        <v>-324</v>
      </c>
      <c r="F52">
        <v>-419</v>
      </c>
    </row>
    <row r="53" spans="1:6" x14ac:dyDescent="0.2">
      <c r="A53" s="7" t="s">
        <v>107</v>
      </c>
      <c r="B53" s="1">
        <v>-2459</v>
      </c>
      <c r="C53">
        <v>-722</v>
      </c>
      <c r="D53">
        <v>-162</v>
      </c>
      <c r="E53">
        <v>174</v>
      </c>
      <c r="F53" s="1">
        <v>-1002</v>
      </c>
    </row>
    <row r="54" spans="1:6" x14ac:dyDescent="0.2">
      <c r="A54" s="7" t="s">
        <v>108</v>
      </c>
      <c r="B54" s="1">
        <v>-7054</v>
      </c>
      <c r="C54">
        <v>-790</v>
      </c>
      <c r="D54">
        <v>-964</v>
      </c>
      <c r="E54">
        <v>-684</v>
      </c>
      <c r="F54" s="1">
        <v>-1946</v>
      </c>
    </row>
    <row r="56" spans="1:6" ht="19" x14ac:dyDescent="0.25">
      <c r="A56" s="5" t="s">
        <v>109</v>
      </c>
    </row>
    <row r="58" spans="1:6" x14ac:dyDescent="0.2">
      <c r="A58" s="12"/>
      <c r="B58" s="7">
        <v>2016</v>
      </c>
      <c r="C58" s="7">
        <v>2017</v>
      </c>
      <c r="D58" s="7">
        <v>2018</v>
      </c>
      <c r="E58" s="7">
        <v>2019</v>
      </c>
      <c r="F58" s="7">
        <v>2020</v>
      </c>
    </row>
    <row r="59" spans="1:6" x14ac:dyDescent="0.2">
      <c r="A59" s="12"/>
      <c r="B59" s="3">
        <v>42735</v>
      </c>
      <c r="C59" s="3">
        <v>43100</v>
      </c>
      <c r="D59" s="3">
        <v>43465</v>
      </c>
      <c r="E59" s="3">
        <v>43830</v>
      </c>
      <c r="F59" s="3">
        <v>44196</v>
      </c>
    </row>
    <row r="60" spans="1:6" x14ac:dyDescent="0.2">
      <c r="A60" s="7" t="s">
        <v>110</v>
      </c>
      <c r="B60">
        <v>64</v>
      </c>
      <c r="C60">
        <v>-118</v>
      </c>
      <c r="D60">
        <v>16</v>
      </c>
      <c r="E60">
        <v>1</v>
      </c>
      <c r="F60">
        <v>-17</v>
      </c>
    </row>
    <row r="61" spans="1:6" x14ac:dyDescent="0.2">
      <c r="A61" s="7" t="s">
        <v>111</v>
      </c>
      <c r="B61">
        <v>155</v>
      </c>
      <c r="C61">
        <v>219</v>
      </c>
      <c r="D61">
        <v>101</v>
      </c>
      <c r="E61">
        <v>116</v>
      </c>
      <c r="F61">
        <v>117</v>
      </c>
    </row>
    <row r="62" spans="1:6" x14ac:dyDescent="0.2">
      <c r="A62" s="7" t="s">
        <v>112</v>
      </c>
      <c r="B62">
        <v>219</v>
      </c>
      <c r="C62">
        <v>101</v>
      </c>
      <c r="D62">
        <v>116</v>
      </c>
      <c r="E62">
        <v>117</v>
      </c>
      <c r="F62">
        <v>100</v>
      </c>
    </row>
    <row r="63" spans="1:6" x14ac:dyDescent="0.2">
      <c r="A63" s="7" t="s">
        <v>113</v>
      </c>
      <c r="B63">
        <v>706</v>
      </c>
      <c r="C63">
        <v>744</v>
      </c>
      <c r="D63">
        <v>786</v>
      </c>
      <c r="E63">
        <v>831</v>
      </c>
      <c r="F63">
        <v>821</v>
      </c>
    </row>
    <row r="64" spans="1:6" x14ac:dyDescent="0.2">
      <c r="A64" s="2"/>
      <c r="B64" s="1"/>
    </row>
    <row r="65" spans="1:6" x14ac:dyDescent="0.2">
      <c r="A65" s="2"/>
      <c r="B65" s="1"/>
      <c r="C65" s="1"/>
      <c r="D65" s="1"/>
      <c r="E65" s="1"/>
      <c r="F65" s="1"/>
    </row>
  </sheetData>
  <mergeCells count="5">
    <mergeCell ref="A1:A2"/>
    <mergeCell ref="A6:A7"/>
    <mergeCell ref="A25:A26"/>
    <mergeCell ref="A38:A39"/>
    <mergeCell ref="A58:A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884E-3950-D54B-97EA-8A0D8DB68F93}">
  <dimension ref="A1:K40"/>
  <sheetViews>
    <sheetView tabSelected="1" workbookViewId="0">
      <selection activeCell="A4" sqref="A4"/>
    </sheetView>
  </sheetViews>
  <sheetFormatPr baseColWidth="10" defaultRowHeight="16" x14ac:dyDescent="0.2"/>
  <cols>
    <col min="1" max="1" width="32.6640625" bestFit="1" customWidth="1"/>
    <col min="2" max="2" width="42.6640625" customWidth="1"/>
  </cols>
  <sheetData>
    <row r="1" spans="1:11" x14ac:dyDescent="0.2">
      <c r="A1" t="s">
        <v>178</v>
      </c>
    </row>
    <row r="2" spans="1:11" x14ac:dyDescent="0.2">
      <c r="A2" t="s">
        <v>172</v>
      </c>
      <c r="C2" s="9">
        <v>2.9700000000000001E-2</v>
      </c>
    </row>
    <row r="3" spans="1:11" x14ac:dyDescent="0.2">
      <c r="G3" t="s">
        <v>139</v>
      </c>
      <c r="H3" t="s">
        <v>140</v>
      </c>
      <c r="I3" t="s">
        <v>141</v>
      </c>
      <c r="J3" t="s">
        <v>142</v>
      </c>
      <c r="K3" t="s">
        <v>143</v>
      </c>
    </row>
    <row r="4" spans="1:11" x14ac:dyDescent="0.2">
      <c r="A4" t="s">
        <v>114</v>
      </c>
      <c r="B4" t="s">
        <v>115</v>
      </c>
      <c r="C4" t="s">
        <v>134</v>
      </c>
    </row>
    <row r="5" spans="1:11" x14ac:dyDescent="0.2">
      <c r="C5" t="s">
        <v>144</v>
      </c>
      <c r="D5" t="s">
        <v>145</v>
      </c>
      <c r="E5" t="s">
        <v>146</v>
      </c>
    </row>
    <row r="6" spans="1:11" x14ac:dyDescent="0.2">
      <c r="A6" t="s">
        <v>116</v>
      </c>
      <c r="C6">
        <f>+STDEV(Income!B22:F22)</f>
        <v>210.56234231219977</v>
      </c>
      <c r="D6" s="1">
        <f>+AVERAGE(Income!B22:F22)</f>
        <v>1130</v>
      </c>
      <c r="E6" s="6">
        <f>+C6/D6</f>
        <v>0.18633835602849538</v>
      </c>
    </row>
    <row r="7" spans="1:11" x14ac:dyDescent="0.2">
      <c r="A7" s="11" t="s">
        <v>117</v>
      </c>
      <c r="C7" s="6">
        <f>+STDEV(G7:K7)</f>
        <v>0.15431328031093144</v>
      </c>
      <c r="D7" s="9">
        <f>+AVERAGE(G7:K7)</f>
        <v>0.1448017788479537</v>
      </c>
      <c r="E7" s="6">
        <f>+C7/D7</f>
        <v>1.0656863578517575</v>
      </c>
      <c r="G7" s="6">
        <f>+Income!B59/'Balance Sheet'!B43</f>
        <v>0.41959135790399843</v>
      </c>
      <c r="H7" s="6">
        <f>+Income!C59/'Balance Sheet'!C43</f>
        <v>5.8875219683655534E-2</v>
      </c>
      <c r="I7" s="6">
        <f>+Income!D59/'Balance Sheet'!D43</f>
        <v>6.4681018381991542E-2</v>
      </c>
      <c r="J7" s="6">
        <f>+Income!E59/'Balance Sheet'!E43</f>
        <v>9.4028693291973636E-2</v>
      </c>
      <c r="K7" s="6">
        <f>+Income!F59/'Balance Sheet'!F43</f>
        <v>8.6832604978149347E-2</v>
      </c>
    </row>
    <row r="8" spans="1:11" x14ac:dyDescent="0.2">
      <c r="A8" t="s">
        <v>118</v>
      </c>
      <c r="C8">
        <f>+STDEV(G8:K8)</f>
        <v>4.2991661982296057</v>
      </c>
      <c r="D8">
        <f>+AVERAGE(G8:K8)</f>
        <v>4.0259999999999998</v>
      </c>
      <c r="E8" s="6">
        <f>+C8/D8</f>
        <v>1.0678505211697977</v>
      </c>
      <c r="G8">
        <f>+Income!B80</f>
        <v>11.68</v>
      </c>
      <c r="H8">
        <f>+Income!C80</f>
        <v>1.63</v>
      </c>
      <c r="I8">
        <f>+Income!D80</f>
        <v>1.77</v>
      </c>
      <c r="J8">
        <f>+Income!E80</f>
        <v>2.6</v>
      </c>
      <c r="K8">
        <f>+Income!F80</f>
        <v>2.4500000000000002</v>
      </c>
    </row>
    <row r="9" spans="1:11" x14ac:dyDescent="0.2">
      <c r="D9" s="9">
        <f>+AVERAGE(H9:K9)</f>
        <v>-9.0830347236824024E-2</v>
      </c>
      <c r="E9" s="9"/>
      <c r="H9" s="6">
        <f>+(H8-G8)/G8</f>
        <v>-0.86044520547945214</v>
      </c>
      <c r="I9" s="6">
        <f t="shared" ref="I9:K9" si="0">+(I8-H8)/H8</f>
        <v>8.5889570552147326E-2</v>
      </c>
      <c r="J9" s="6">
        <f t="shared" si="0"/>
        <v>0.46892655367231639</v>
      </c>
      <c r="K9" s="8">
        <f t="shared" si="0"/>
        <v>-5.7692307692307654E-2</v>
      </c>
    </row>
    <row r="10" spans="1:11" x14ac:dyDescent="0.2">
      <c r="A10" t="s">
        <v>119</v>
      </c>
      <c r="C10" s="6">
        <f>+STDEV(G10:K10)</f>
        <v>0.65771120305424491</v>
      </c>
      <c r="D10" s="9">
        <f>+AVERAGE(G10:K10)</f>
        <v>0.59658529037128771</v>
      </c>
      <c r="G10" s="6">
        <f>+Income!B59/Income!B3</f>
        <v>1.7691673536685903</v>
      </c>
      <c r="H10" s="6">
        <f>+Income!C59/Income!C3</f>
        <v>0.24403075677863215</v>
      </c>
      <c r="I10" s="6">
        <f>+Income!D59/Income!D3</f>
        <v>0.25523661753297128</v>
      </c>
      <c r="J10" s="6">
        <f>+Income!E59/Income!E3</f>
        <v>0.35912624953720845</v>
      </c>
      <c r="K10" s="6">
        <f>+Income!F59/Income!F3</f>
        <v>0.35536547433903576</v>
      </c>
    </row>
    <row r="14" spans="1:11" x14ac:dyDescent="0.2">
      <c r="A14" t="s">
        <v>120</v>
      </c>
      <c r="B14" t="s">
        <v>121</v>
      </c>
    </row>
    <row r="15" spans="1:11" x14ac:dyDescent="0.2">
      <c r="A15" t="s">
        <v>173</v>
      </c>
      <c r="B15" t="s">
        <v>176</v>
      </c>
      <c r="C15" s="9">
        <f>+AVERAGE(Income!C61:F61)</f>
        <v>-8.7965817301882812E-2</v>
      </c>
    </row>
    <row r="16" spans="1:11" x14ac:dyDescent="0.2">
      <c r="A16" t="s">
        <v>136</v>
      </c>
      <c r="B16" t="s">
        <v>174</v>
      </c>
      <c r="C16" s="6">
        <f>+Income!F22/Income!F3</f>
        <v>0.51244167962674958</v>
      </c>
    </row>
    <row r="17" spans="1:5" x14ac:dyDescent="0.2">
      <c r="A17" t="s">
        <v>122</v>
      </c>
      <c r="B17" t="s">
        <v>175</v>
      </c>
      <c r="C17" s="6">
        <f>+Income!F59/Income!F3</f>
        <v>0.35536547433903576</v>
      </c>
    </row>
    <row r="18" spans="1:5" x14ac:dyDescent="0.2">
      <c r="A18" t="s">
        <v>137</v>
      </c>
      <c r="B18" t="s">
        <v>177</v>
      </c>
      <c r="C18" s="6">
        <f>+Income!F10/Income!F22</f>
        <v>3.6418816388467376E-2</v>
      </c>
    </row>
    <row r="19" spans="1:5" x14ac:dyDescent="0.2">
      <c r="A19" t="s">
        <v>138</v>
      </c>
      <c r="B19" t="s">
        <v>177</v>
      </c>
      <c r="C19" s="6">
        <v>0</v>
      </c>
    </row>
    <row r="20" spans="1:5" x14ac:dyDescent="0.2">
      <c r="C20" s="6"/>
    </row>
    <row r="21" spans="1:5" x14ac:dyDescent="0.2">
      <c r="C21" s="6"/>
    </row>
    <row r="22" spans="1:5" x14ac:dyDescent="0.2">
      <c r="C22" s="6"/>
    </row>
    <row r="25" spans="1:5" x14ac:dyDescent="0.2">
      <c r="A25" t="s">
        <v>123</v>
      </c>
      <c r="B25" t="s">
        <v>179</v>
      </c>
    </row>
    <row r="26" spans="1:5" x14ac:dyDescent="0.2">
      <c r="A26" t="s">
        <v>124</v>
      </c>
    </row>
    <row r="27" spans="1:5" x14ac:dyDescent="0.2">
      <c r="A27" t="s">
        <v>125</v>
      </c>
      <c r="B27" t="s">
        <v>180</v>
      </c>
      <c r="C27" s="9">
        <f>+K7</f>
        <v>8.6832604978149347E-2</v>
      </c>
    </row>
    <row r="28" spans="1:5" x14ac:dyDescent="0.2">
      <c r="A28" s="11" t="s">
        <v>147</v>
      </c>
      <c r="B28" t="s">
        <v>181</v>
      </c>
      <c r="C28" s="10">
        <f>+'Balance Sheet'!F28/'Balance Sheet'!F43</f>
        <v>0.7270568117043511</v>
      </c>
    </row>
    <row r="29" spans="1:5" x14ac:dyDescent="0.2">
      <c r="A29" t="s">
        <v>170</v>
      </c>
      <c r="B29" t="s">
        <v>182</v>
      </c>
      <c r="C29" s="6">
        <f>+'Balance Sheet'!F11/'Balance Sheet'!F26</f>
        <v>7.4714903657097913E-3</v>
      </c>
    </row>
    <row r="30" spans="1:5" x14ac:dyDescent="0.2">
      <c r="A30" t="s">
        <v>171</v>
      </c>
      <c r="B30" t="s">
        <v>183</v>
      </c>
      <c r="C30">
        <f>+D30/E30</f>
        <v>8.3730853391684903</v>
      </c>
      <c r="D30" s="1">
        <f>+'Balance Sheet'!F28</f>
        <v>7653</v>
      </c>
      <c r="E30">
        <f>+Income!F59</f>
        <v>914</v>
      </c>
    </row>
    <row r="32" spans="1:5" x14ac:dyDescent="0.2">
      <c r="A32" t="s">
        <v>126</v>
      </c>
      <c r="B32" t="s">
        <v>127</v>
      </c>
    </row>
    <row r="34" spans="1:4" x14ac:dyDescent="0.2">
      <c r="A34" t="s">
        <v>128</v>
      </c>
      <c r="B34" t="s">
        <v>135</v>
      </c>
      <c r="C34" s="6">
        <f>-CashFlow!F27/Income!F59</f>
        <v>0.4759299781181619</v>
      </c>
      <c r="D34" s="1"/>
    </row>
    <row r="35" spans="1:4" x14ac:dyDescent="0.2">
      <c r="C35" s="6"/>
      <c r="D35" s="1"/>
    </row>
    <row r="36" spans="1:4" x14ac:dyDescent="0.2">
      <c r="A36" t="s">
        <v>129</v>
      </c>
    </row>
    <row r="37" spans="1:4" x14ac:dyDescent="0.2">
      <c r="A37" t="s">
        <v>130</v>
      </c>
    </row>
    <row r="38" spans="1:4" x14ac:dyDescent="0.2">
      <c r="A38" t="s">
        <v>131</v>
      </c>
    </row>
    <row r="39" spans="1:4" x14ac:dyDescent="0.2">
      <c r="A39" t="s">
        <v>132</v>
      </c>
    </row>
    <row r="40" spans="1:4" x14ac:dyDescent="0.2">
      <c r="A40" t="s">
        <v>133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</vt:lpstr>
      <vt:lpstr>CashFlow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2021-07-07T14:52:24Z</dcterms:created>
  <dcterms:modified xsi:type="dcterms:W3CDTF">2021-08-12T15:23:58Z</dcterms:modified>
</cp:coreProperties>
</file>