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Accounting and Financial Statement Analysis/To Tony/Videos/5.8 Cash flow in practice/"/>
    </mc:Choice>
  </mc:AlternateContent>
  <xr:revisionPtr revIDLastSave="178" documentId="11_8EC9C173222AB045CA43E9001FD2681260F98D4B" xr6:coauthVersionLast="47" xr6:coauthVersionMax="47" xr10:uidLastSave="{2F02ADC2-F47C-4531-9E48-20D0F99E6D00}"/>
  <bookViews>
    <workbookView xWindow="-108" yWindow="-108" windowWidth="23256" windowHeight="12576" xr2:uid="{00000000-000D-0000-FFFF-FFFF00000000}"/>
  </bookViews>
  <sheets>
    <sheet name="P&amp;L" sheetId="21" r:id="rId1"/>
    <sheet name="BS" sheetId="23" r:id="rId2"/>
    <sheet name="Cash Flow Statement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3" l="1"/>
  <c r="C29" i="24"/>
  <c r="C31" i="24" s="1"/>
  <c r="D31" i="24" l="1"/>
  <c r="C23" i="24" l="1"/>
  <c r="D10" i="23"/>
  <c r="C19" i="24"/>
  <c r="C10" i="23"/>
  <c r="C7" i="24"/>
  <c r="C16" i="24" s="1"/>
  <c r="D17" i="23"/>
  <c r="C17" i="23"/>
  <c r="C13" i="21"/>
  <c r="C14" i="21" s="1"/>
  <c r="C16" i="21" l="1"/>
  <c r="C26" i="24"/>
  <c r="D19" i="24" l="1"/>
  <c r="D16" i="24" l="1"/>
  <c r="D23" i="24" l="1"/>
  <c r="D26" i="24" s="1"/>
</calcChain>
</file>

<file path=xl/sharedStrings.xml><?xml version="1.0" encoding="utf-8"?>
<sst xmlns="http://schemas.openxmlformats.org/spreadsheetml/2006/main" count="54" uniqueCount="46">
  <si>
    <t>in '000</t>
  </si>
  <si>
    <t>FY</t>
  </si>
  <si>
    <t>Revenue</t>
  </si>
  <si>
    <t>Inventory</t>
  </si>
  <si>
    <t>CAPEX</t>
  </si>
  <si>
    <t>D&amp;A</t>
  </si>
  <si>
    <t>Income Statement</t>
  </si>
  <si>
    <t>Gross Profit</t>
  </si>
  <si>
    <t>EBITDA</t>
  </si>
  <si>
    <t>EBIT</t>
  </si>
  <si>
    <t>Taxes</t>
  </si>
  <si>
    <t>Net Income</t>
  </si>
  <si>
    <t>Balance Sheet</t>
  </si>
  <si>
    <t>Cash</t>
  </si>
  <si>
    <t>Total Assets</t>
  </si>
  <si>
    <t>Equity</t>
  </si>
  <si>
    <t>Changes in Inventory</t>
  </si>
  <si>
    <t>Net Cash Flow</t>
  </si>
  <si>
    <t>Interest expenses</t>
  </si>
  <si>
    <t>EBT</t>
  </si>
  <si>
    <t>as a % of Operating Income (EBT)</t>
  </si>
  <si>
    <t>Changes in Other assets</t>
  </si>
  <si>
    <t>Changes in Other liabilties</t>
  </si>
  <si>
    <t>Other liabilities</t>
  </si>
  <si>
    <t>Other assets</t>
  </si>
  <si>
    <t>Cash Flow from Operating Activities</t>
  </si>
  <si>
    <t>Cash Flow from Investing Activities</t>
  </si>
  <si>
    <t>Cash Flow from Financing Activities</t>
  </si>
  <si>
    <t>Borrowings</t>
  </si>
  <si>
    <t>Total Liabilities &amp; Equity</t>
  </si>
  <si>
    <t>Cash Flow Statement</t>
  </si>
  <si>
    <t>Cash at the beginning of period</t>
  </si>
  <si>
    <t>Cash at the end of period</t>
  </si>
  <si>
    <t>Net Change in Cash</t>
  </si>
  <si>
    <t>31Dec
2020</t>
  </si>
  <si>
    <t>31Dec
2021</t>
  </si>
  <si>
    <t>Accounts payable</t>
  </si>
  <si>
    <t>Accounts receivable</t>
  </si>
  <si>
    <t>Tax liabilities</t>
  </si>
  <si>
    <t>Financial liabilities</t>
  </si>
  <si>
    <t>Property, plant &amp; equipment</t>
  </si>
  <si>
    <t>Changes in Accounts receivable</t>
  </si>
  <si>
    <t>Changes in Accounts payable</t>
  </si>
  <si>
    <t>SG&amp;A expenses</t>
  </si>
  <si>
    <t>Changes in Equity and dividends</t>
  </si>
  <si>
    <t>Cost of goods sold (COGS)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</si>
</sst>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л_в_._-;\-* #,##0.00\ _л_в_._-;_-* &quot;-&quot;??\ _л_в_._-;_-@_-"/>
    <numFmt numFmtId="165" formatCode="_-* #,##0\ _л_в_._-;\-* #,##0\ _л_в_._-;_-* &quot;-&quot;??\ _л_в_.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i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3" fontId="2" fillId="2" borderId="0" xfId="0" applyNumberFormat="1" applyFont="1" applyFill="1"/>
    <xf numFmtId="0" fontId="4" fillId="2" borderId="4" xfId="0" applyFont="1" applyFill="1" applyBorder="1"/>
    <xf numFmtId="0" fontId="7" fillId="2" borderId="0" xfId="0" applyFont="1" applyFill="1"/>
    <xf numFmtId="0" fontId="8" fillId="2" borderId="0" xfId="0" applyFont="1" applyFill="1"/>
    <xf numFmtId="3" fontId="8" fillId="2" borderId="0" xfId="0" applyNumberFormat="1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3" fontId="11" fillId="2" borderId="0" xfId="0" applyNumberFormat="1" applyFont="1" applyFill="1"/>
    <xf numFmtId="0" fontId="11" fillId="2" borderId="0" xfId="0" applyFont="1" applyFill="1"/>
    <xf numFmtId="165" fontId="2" fillId="2" borderId="0" xfId="1" applyNumberFormat="1" applyFont="1" applyFill="1"/>
    <xf numFmtId="37" fontId="2" fillId="2" borderId="0" xfId="1" applyNumberFormat="1" applyFont="1" applyFill="1" applyAlignment="1">
      <alignment horizontal="right"/>
    </xf>
    <xf numFmtId="37" fontId="2" fillId="2" borderId="0" xfId="1" applyNumberFormat="1" applyFont="1" applyFill="1"/>
    <xf numFmtId="37" fontId="6" fillId="2" borderId="3" xfId="1" applyNumberFormat="1" applyFont="1" applyFill="1" applyBorder="1" applyAlignment="1">
      <alignment horizontal="right"/>
    </xf>
    <xf numFmtId="37" fontId="6" fillId="2" borderId="3" xfId="1" applyNumberFormat="1" applyFont="1" applyFill="1" applyBorder="1"/>
    <xf numFmtId="37" fontId="9" fillId="2" borderId="0" xfId="1" applyNumberFormat="1" applyFont="1" applyFill="1" applyBorder="1" applyAlignment="1">
      <alignment horizontal="right"/>
    </xf>
    <xf numFmtId="37" fontId="9" fillId="2" borderId="0" xfId="1" applyNumberFormat="1" applyFont="1" applyFill="1" applyBorder="1"/>
    <xf numFmtId="37" fontId="7" fillId="2" borderId="0" xfId="1" applyNumberFormat="1" applyFont="1" applyFill="1" applyAlignment="1">
      <alignment horizontal="right"/>
    </xf>
    <xf numFmtId="37" fontId="7" fillId="2" borderId="0" xfId="1" applyNumberFormat="1" applyFont="1" applyFill="1"/>
    <xf numFmtId="37" fontId="6" fillId="2" borderId="2" xfId="1" applyNumberFormat="1" applyFont="1" applyFill="1" applyBorder="1"/>
    <xf numFmtId="37" fontId="2" fillId="2" borderId="0" xfId="0" applyNumberFormat="1" applyFont="1" applyFill="1"/>
    <xf numFmtId="3" fontId="6" fillId="2" borderId="0" xfId="1" applyNumberFormat="1" applyFont="1" applyFill="1"/>
    <xf numFmtId="3" fontId="2" fillId="2" borderId="0" xfId="1" applyNumberFormat="1" applyFont="1" applyFill="1"/>
    <xf numFmtId="3" fontId="10" fillId="2" borderId="4" xfId="1" applyNumberFormat="1" applyFont="1" applyFill="1" applyBorder="1"/>
    <xf numFmtId="3" fontId="6" fillId="2" borderId="2" xfId="1" applyNumberFormat="1" applyFont="1" applyFill="1" applyBorder="1"/>
    <xf numFmtId="0" fontId="11" fillId="2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20"/>
  <sheetViews>
    <sheetView tabSelected="1" zoomScaleNormal="100" workbookViewId="0">
      <selection activeCell="B25" sqref="B25"/>
    </sheetView>
  </sheetViews>
  <sheetFormatPr defaultColWidth="9.21875" defaultRowHeight="11.4" x14ac:dyDescent="0.2"/>
  <cols>
    <col min="1" max="1" width="2" style="1" customWidth="1"/>
    <col min="2" max="2" width="29.21875" style="1" customWidth="1"/>
    <col min="3" max="4" width="12" style="1" bestFit="1" customWidth="1"/>
    <col min="5" max="16384" width="9.21875" style="1"/>
  </cols>
  <sheetData>
    <row r="1" spans="2:4" ht="15.6" x14ac:dyDescent="0.3">
      <c r="B1" s="2" t="s">
        <v>6</v>
      </c>
    </row>
    <row r="3" spans="2:4" ht="12" x14ac:dyDescent="0.25">
      <c r="C3" s="14">
        <v>2020</v>
      </c>
      <c r="D3" s="14">
        <v>2021</v>
      </c>
    </row>
    <row r="4" spans="2:4" ht="12.6" thickBot="1" x14ac:dyDescent="0.3">
      <c r="B4" s="3" t="s">
        <v>0</v>
      </c>
      <c r="C4" s="4" t="s">
        <v>1</v>
      </c>
      <c r="D4" s="4" t="s">
        <v>1</v>
      </c>
    </row>
    <row r="5" spans="2:4" x14ac:dyDescent="0.2">
      <c r="B5" s="1" t="s">
        <v>2</v>
      </c>
      <c r="C5" s="18">
        <v>13759.999999999998</v>
      </c>
      <c r="D5" s="19">
        <v>16581.620906666667</v>
      </c>
    </row>
    <row r="6" spans="2:4" x14ac:dyDescent="0.2">
      <c r="B6" s="1" t="s">
        <v>45</v>
      </c>
      <c r="C6" s="18">
        <v>-7502.2966666666662</v>
      </c>
      <c r="D6" s="19">
        <v>-8334.1953394114335</v>
      </c>
    </row>
    <row r="7" spans="2:4" ht="12" x14ac:dyDescent="0.25">
      <c r="B7" s="7" t="s">
        <v>7</v>
      </c>
      <c r="C7" s="20">
        <v>6257.703333333332</v>
      </c>
      <c r="D7" s="21">
        <v>8247.4255672552335</v>
      </c>
    </row>
    <row r="8" spans="2:4" x14ac:dyDescent="0.2">
      <c r="B8" s="1" t="s">
        <v>43</v>
      </c>
      <c r="C8" s="18">
        <v>-2711</v>
      </c>
      <c r="D8" s="19">
        <v>-2988.0355991937986</v>
      </c>
    </row>
    <row r="9" spans="2:4" ht="12" x14ac:dyDescent="0.25">
      <c r="B9" s="7" t="s">
        <v>8</v>
      </c>
      <c r="C9" s="20">
        <v>3546.703333333332</v>
      </c>
      <c r="D9" s="21">
        <v>5259.389968061435</v>
      </c>
    </row>
    <row r="10" spans="2:4" x14ac:dyDescent="0.2">
      <c r="B10" s="1" t="s">
        <v>5</v>
      </c>
      <c r="C10" s="22">
        <v>-233.9296875</v>
      </c>
      <c r="D10" s="23">
        <v>-328.08914935226204</v>
      </c>
    </row>
    <row r="11" spans="2:4" ht="12" x14ac:dyDescent="0.25">
      <c r="B11" s="7" t="s">
        <v>9</v>
      </c>
      <c r="C11" s="20">
        <v>3312.773645833332</v>
      </c>
      <c r="D11" s="21">
        <v>4931.3008187091727</v>
      </c>
    </row>
    <row r="12" spans="2:4" x14ac:dyDescent="0.2">
      <c r="B12" s="1" t="s">
        <v>18</v>
      </c>
      <c r="C12" s="18">
        <v>-10</v>
      </c>
      <c r="D12" s="18">
        <v>-15</v>
      </c>
    </row>
    <row r="13" spans="2:4" ht="12" x14ac:dyDescent="0.25">
      <c r="B13" s="7" t="s">
        <v>19</v>
      </c>
      <c r="C13" s="20">
        <f>SUM(C11:C12)</f>
        <v>3302.773645833332</v>
      </c>
      <c r="D13" s="20">
        <v>4916.3008187091727</v>
      </c>
    </row>
    <row r="14" spans="2:4" x14ac:dyDescent="0.2">
      <c r="B14" s="1" t="s">
        <v>10</v>
      </c>
      <c r="C14" s="18">
        <f>-0.15*C13</f>
        <v>-495.41604687499978</v>
      </c>
      <c r="D14" s="18">
        <v>-737.44512280637593</v>
      </c>
    </row>
    <row r="15" spans="2:4" x14ac:dyDescent="0.2">
      <c r="B15" s="10" t="s">
        <v>20</v>
      </c>
      <c r="C15" s="24">
        <v>0.15</v>
      </c>
      <c r="D15" s="25">
        <v>0.15</v>
      </c>
    </row>
    <row r="16" spans="2:4" ht="12.6" thickBot="1" x14ac:dyDescent="0.3">
      <c r="B16" s="6" t="s">
        <v>11</v>
      </c>
      <c r="C16" s="26">
        <f>C13+C14</f>
        <v>2807.3575989583323</v>
      </c>
      <c r="D16" s="26">
        <v>4178.8556959027965</v>
      </c>
    </row>
    <row r="17" spans="3:4" x14ac:dyDescent="0.2">
      <c r="C17" s="17"/>
      <c r="D17" s="17"/>
    </row>
    <row r="18" spans="3:4" x14ac:dyDescent="0.2">
      <c r="C18" s="17"/>
      <c r="D18" s="17"/>
    </row>
    <row r="19" spans="3:4" x14ac:dyDescent="0.2">
      <c r="C19" s="17"/>
      <c r="D19" s="17"/>
    </row>
    <row r="20" spans="3:4" x14ac:dyDescent="0.2">
      <c r="C20" s="17"/>
      <c r="D20" s="17"/>
    </row>
  </sheetData>
  <pageMargins left="0.7" right="0.7" top="0.75" bottom="0.75" header="0.3" footer="0.3"/>
  <ignoredErrors>
    <ignoredError sqref="C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20"/>
  <sheetViews>
    <sheetView zoomScale="90" zoomScaleNormal="90" workbookViewId="0">
      <selection activeCell="E5" sqref="E5:G5"/>
    </sheetView>
  </sheetViews>
  <sheetFormatPr defaultColWidth="9.21875" defaultRowHeight="11.4" x14ac:dyDescent="0.2"/>
  <cols>
    <col min="1" max="1" width="2" style="1" customWidth="1"/>
    <col min="2" max="2" width="23.21875" style="1" bestFit="1" customWidth="1"/>
    <col min="3" max="3" width="11.21875" style="1" customWidth="1"/>
    <col min="4" max="4" width="12.77734375" style="1" customWidth="1"/>
    <col min="5" max="16384" width="9.21875" style="1"/>
  </cols>
  <sheetData>
    <row r="1" spans="2:7" ht="15.6" x14ac:dyDescent="0.3">
      <c r="B1" s="2" t="s">
        <v>12</v>
      </c>
    </row>
    <row r="2" spans="2:7" ht="15.6" x14ac:dyDescent="0.3">
      <c r="B2" s="2"/>
    </row>
    <row r="3" spans="2:7" ht="15.6" x14ac:dyDescent="0.3">
      <c r="B3" s="2"/>
    </row>
    <row r="4" spans="2:7" ht="12.6" thickBot="1" x14ac:dyDescent="0.3">
      <c r="B4" s="3" t="s">
        <v>0</v>
      </c>
      <c r="C4" s="14" t="s">
        <v>34</v>
      </c>
      <c r="D4" s="14" t="s">
        <v>35</v>
      </c>
    </row>
    <row r="5" spans="2:7" x14ac:dyDescent="0.2">
      <c r="B5" s="1" t="s">
        <v>13</v>
      </c>
      <c r="C5" s="19">
        <v>3418</v>
      </c>
      <c r="D5" s="19">
        <f>6900.4+90+200+500-964</f>
        <v>6726.4</v>
      </c>
      <c r="E5" s="15"/>
      <c r="F5" s="16"/>
      <c r="G5" s="15"/>
    </row>
    <row r="6" spans="2:7" x14ac:dyDescent="0.2">
      <c r="B6" s="1" t="s">
        <v>3</v>
      </c>
      <c r="C6" s="19">
        <v>35.200000000000003</v>
      </c>
      <c r="D6" s="19">
        <v>70.194725131782945</v>
      </c>
    </row>
    <row r="7" spans="2:7" ht="12" customHeight="1" x14ac:dyDescent="0.2">
      <c r="B7" s="1" t="s">
        <v>37</v>
      </c>
      <c r="C7" s="19">
        <v>776.66666666666652</v>
      </c>
      <c r="D7" s="19">
        <v>935.92966842377257</v>
      </c>
    </row>
    <row r="8" spans="2:7" ht="12" customHeight="1" x14ac:dyDescent="0.2">
      <c r="B8" s="1" t="s">
        <v>24</v>
      </c>
      <c r="C8" s="19">
        <v>420</v>
      </c>
      <c r="D8" s="19">
        <v>882</v>
      </c>
    </row>
    <row r="9" spans="2:7" x14ac:dyDescent="0.2">
      <c r="B9" s="1" t="s">
        <v>40</v>
      </c>
      <c r="C9" s="19">
        <v>1454.0703125</v>
      </c>
      <c r="D9" s="19">
        <v>1955.0622084810716</v>
      </c>
    </row>
    <row r="10" spans="2:7" ht="12.6" thickBot="1" x14ac:dyDescent="0.3">
      <c r="B10" s="6" t="s">
        <v>14</v>
      </c>
      <c r="C10" s="26">
        <f>SUM(C5:C9)</f>
        <v>6103.9369791666668</v>
      </c>
      <c r="D10" s="26">
        <f>SUM(D5:D9)</f>
        <v>10569.586602036627</v>
      </c>
    </row>
    <row r="11" spans="2:7" x14ac:dyDescent="0.2">
      <c r="C11" s="27"/>
      <c r="D11" s="27"/>
    </row>
    <row r="12" spans="2:7" x14ac:dyDescent="0.2">
      <c r="B12" s="1" t="s">
        <v>36</v>
      </c>
      <c r="C12" s="19">
        <v>257.43925925925919</v>
      </c>
      <c r="D12" s="19">
        <v>284.73662656076658</v>
      </c>
    </row>
    <row r="13" spans="2:7" x14ac:dyDescent="0.2">
      <c r="B13" s="1" t="s">
        <v>38</v>
      </c>
      <c r="C13" s="19">
        <v>0</v>
      </c>
      <c r="D13" s="19">
        <v>0</v>
      </c>
    </row>
    <row r="14" spans="2:7" x14ac:dyDescent="0.2">
      <c r="B14" s="1" t="s">
        <v>23</v>
      </c>
      <c r="C14" s="19">
        <v>672</v>
      </c>
      <c r="D14" s="19">
        <v>1040</v>
      </c>
    </row>
    <row r="15" spans="2:7" x14ac:dyDescent="0.2">
      <c r="B15" s="1" t="s">
        <v>39</v>
      </c>
      <c r="C15" s="19">
        <v>159</v>
      </c>
      <c r="D15" s="19">
        <v>302</v>
      </c>
      <c r="F15" s="8"/>
    </row>
    <row r="16" spans="2:7" x14ac:dyDescent="0.2">
      <c r="B16" s="1" t="s">
        <v>15</v>
      </c>
      <c r="C16" s="19">
        <v>5015.8575989583323</v>
      </c>
      <c r="D16" s="19">
        <v>8943</v>
      </c>
      <c r="F16" s="8"/>
    </row>
    <row r="17" spans="2:5" ht="12.6" thickBot="1" x14ac:dyDescent="0.3">
      <c r="B17" s="6" t="s">
        <v>29</v>
      </c>
      <c r="C17" s="26">
        <f>SUM(C12:C16)</f>
        <v>6104.2968582175918</v>
      </c>
      <c r="D17" s="26">
        <f>SUM(D12:D16)</f>
        <v>10569.736626560767</v>
      </c>
    </row>
    <row r="19" spans="2:5" x14ac:dyDescent="0.2">
      <c r="C19" s="12"/>
      <c r="D19" s="12"/>
      <c r="E19" s="11"/>
    </row>
    <row r="20" spans="2:5" x14ac:dyDescent="0.2">
      <c r="C20" s="11"/>
      <c r="D20" s="11"/>
      <c r="E20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F32"/>
  <sheetViews>
    <sheetView zoomScaleNormal="100" workbookViewId="0">
      <selection activeCell="F27" sqref="F27"/>
    </sheetView>
  </sheetViews>
  <sheetFormatPr defaultColWidth="9.21875" defaultRowHeight="11.4" x14ac:dyDescent="0.2"/>
  <cols>
    <col min="1" max="1" width="2" style="1" customWidth="1"/>
    <col min="2" max="2" width="30.77734375" style="1" bestFit="1" customWidth="1"/>
    <col min="3" max="3" width="11.109375" style="1" bestFit="1" customWidth="1"/>
    <col min="4" max="4" width="11.109375" style="1" customWidth="1"/>
    <col min="5" max="5" width="3.109375" style="1" customWidth="1"/>
    <col min="6" max="16384" width="9.21875" style="1"/>
  </cols>
  <sheetData>
    <row r="1" spans="2:6" ht="15.6" x14ac:dyDescent="0.3">
      <c r="B1" s="2" t="s">
        <v>30</v>
      </c>
    </row>
    <row r="3" spans="2:6" ht="12" x14ac:dyDescent="0.25">
      <c r="C3" s="13">
        <v>2020</v>
      </c>
      <c r="D3" s="13">
        <v>2021</v>
      </c>
    </row>
    <row r="4" spans="2:6" ht="12.6" thickBot="1" x14ac:dyDescent="0.3">
      <c r="B4" s="3" t="s">
        <v>0</v>
      </c>
      <c r="C4" s="4" t="s">
        <v>1</v>
      </c>
      <c r="D4" s="4" t="s">
        <v>1</v>
      </c>
    </row>
    <row r="5" spans="2:6" ht="12" x14ac:dyDescent="0.25">
      <c r="B5" s="5" t="s">
        <v>8</v>
      </c>
      <c r="C5" s="28">
        <v>2738.93</v>
      </c>
      <c r="D5" s="28"/>
    </row>
    <row r="6" spans="2:6" ht="3.75" customHeight="1" x14ac:dyDescent="0.2">
      <c r="C6" s="29"/>
      <c r="D6" s="29"/>
    </row>
    <row r="7" spans="2:6" ht="12" customHeight="1" x14ac:dyDescent="0.2">
      <c r="B7" s="1" t="s">
        <v>18</v>
      </c>
      <c r="C7" s="29">
        <f>'P&amp;L'!C12</f>
        <v>-10</v>
      </c>
      <c r="D7" s="29"/>
    </row>
    <row r="8" spans="2:6" ht="12" customHeight="1" x14ac:dyDescent="0.2">
      <c r="B8" s="1" t="s">
        <v>10</v>
      </c>
      <c r="C8" s="29">
        <v>-393.80981249999996</v>
      </c>
      <c r="D8" s="29"/>
    </row>
    <row r="9" spans="2:6" ht="3.75" customHeight="1" x14ac:dyDescent="0.2">
      <c r="C9" s="29"/>
      <c r="D9" s="29"/>
    </row>
    <row r="10" spans="2:6" x14ac:dyDescent="0.2">
      <c r="B10" s="1" t="s">
        <v>16</v>
      </c>
      <c r="C10" s="29">
        <v>-99.199999999999989</v>
      </c>
      <c r="D10" s="29"/>
      <c r="F10" s="32"/>
    </row>
    <row r="11" spans="2:6" x14ac:dyDescent="0.2">
      <c r="B11" s="1" t="s">
        <v>41</v>
      </c>
      <c r="C11" s="29">
        <v>-990</v>
      </c>
      <c r="D11" s="29"/>
      <c r="F11" s="32"/>
    </row>
    <row r="12" spans="2:6" x14ac:dyDescent="0.2">
      <c r="B12" s="1" t="s">
        <v>42</v>
      </c>
      <c r="C12" s="29">
        <v>262.13555555555564</v>
      </c>
      <c r="D12" s="29"/>
      <c r="F12" s="32"/>
    </row>
    <row r="13" spans="2:6" x14ac:dyDescent="0.2">
      <c r="C13" s="29"/>
      <c r="D13" s="29"/>
    </row>
    <row r="14" spans="2:6" x14ac:dyDescent="0.2">
      <c r="B14" s="1" t="s">
        <v>21</v>
      </c>
      <c r="C14" s="29">
        <v>-41</v>
      </c>
      <c r="D14" s="29"/>
    </row>
    <row r="15" spans="2:6" x14ac:dyDescent="0.2">
      <c r="B15" s="1" t="s">
        <v>22</v>
      </c>
      <c r="C15" s="29">
        <v>-87</v>
      </c>
      <c r="D15" s="29"/>
    </row>
    <row r="16" spans="2:6" ht="12" x14ac:dyDescent="0.25">
      <c r="B16" s="9" t="s">
        <v>25</v>
      </c>
      <c r="C16" s="30">
        <f>SUM(C5:C15)</f>
        <v>1380.0557430555555</v>
      </c>
      <c r="D16" s="30">
        <f>SUM(D5:D15)</f>
        <v>0</v>
      </c>
    </row>
    <row r="17" spans="2:4" x14ac:dyDescent="0.2">
      <c r="C17" s="29"/>
      <c r="D17" s="29"/>
    </row>
    <row r="18" spans="2:4" x14ac:dyDescent="0.2">
      <c r="B18" s="1" t="s">
        <v>4</v>
      </c>
      <c r="C18" s="29">
        <v>-474</v>
      </c>
      <c r="D18" s="29"/>
    </row>
    <row r="19" spans="2:4" ht="12" x14ac:dyDescent="0.25">
      <c r="B19" s="9" t="s">
        <v>26</v>
      </c>
      <c r="C19" s="30">
        <f>SUM(C18)</f>
        <v>-474</v>
      </c>
      <c r="D19" s="30">
        <f>SUM(D18)</f>
        <v>0</v>
      </c>
    </row>
    <row r="20" spans="2:4" x14ac:dyDescent="0.2">
      <c r="C20" s="29"/>
      <c r="D20" s="29"/>
    </row>
    <row r="21" spans="2:4" x14ac:dyDescent="0.2">
      <c r="B21" s="1" t="s">
        <v>28</v>
      </c>
      <c r="C21" s="29">
        <v>43</v>
      </c>
      <c r="D21" s="29"/>
    </row>
    <row r="22" spans="2:4" x14ac:dyDescent="0.2">
      <c r="B22" s="1" t="s">
        <v>44</v>
      </c>
      <c r="C22" s="29">
        <v>-580</v>
      </c>
      <c r="D22" s="29"/>
    </row>
    <row r="23" spans="2:4" ht="12" x14ac:dyDescent="0.25">
      <c r="B23" s="9" t="s">
        <v>27</v>
      </c>
      <c r="C23" s="30">
        <f>SUM(C21:C22)</f>
        <v>-537</v>
      </c>
      <c r="D23" s="30">
        <f>D21+D22</f>
        <v>0</v>
      </c>
    </row>
    <row r="24" spans="2:4" x14ac:dyDescent="0.2">
      <c r="C24" s="29"/>
      <c r="D24" s="29"/>
    </row>
    <row r="25" spans="2:4" ht="3.75" customHeight="1" x14ac:dyDescent="0.2">
      <c r="C25" s="29"/>
      <c r="D25" s="29"/>
    </row>
    <row r="26" spans="2:4" ht="12.6" thickBot="1" x14ac:dyDescent="0.3">
      <c r="B26" s="6" t="s">
        <v>17</v>
      </c>
      <c r="C26" s="31">
        <f>C16+C19+C23</f>
        <v>369.05574305555547</v>
      </c>
      <c r="D26" s="31">
        <f>D23+D19+D16</f>
        <v>0</v>
      </c>
    </row>
    <row r="27" spans="2:4" x14ac:dyDescent="0.2">
      <c r="C27" s="29"/>
      <c r="D27" s="29"/>
    </row>
    <row r="28" spans="2:4" x14ac:dyDescent="0.2">
      <c r="B28" s="1" t="s">
        <v>31</v>
      </c>
      <c r="C28" s="29">
        <v>3049</v>
      </c>
      <c r="D28" s="29"/>
    </row>
    <row r="29" spans="2:4" x14ac:dyDescent="0.2">
      <c r="B29" s="1" t="s">
        <v>32</v>
      </c>
      <c r="C29" s="29">
        <f>BS!C5</f>
        <v>3418</v>
      </c>
      <c r="D29" s="29"/>
    </row>
    <row r="30" spans="2:4" x14ac:dyDescent="0.2">
      <c r="C30" s="29"/>
      <c r="D30" s="29"/>
    </row>
    <row r="31" spans="2:4" ht="12.6" thickBot="1" x14ac:dyDescent="0.3">
      <c r="B31" s="6" t="s">
        <v>33</v>
      </c>
      <c r="C31" s="31">
        <f>C29-C28</f>
        <v>369</v>
      </c>
      <c r="D31" s="31">
        <f>D29-D28</f>
        <v>0</v>
      </c>
    </row>
    <row r="32" spans="2:4" x14ac:dyDescent="0.2">
      <c r="C32" s="8"/>
      <c r="D32" s="8"/>
    </row>
  </sheetData>
  <mergeCells count="1">
    <mergeCell ref="F10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Antoniya Baltova</cp:lastModifiedBy>
  <dcterms:created xsi:type="dcterms:W3CDTF">2016-04-07T21:15:22Z</dcterms:created>
  <dcterms:modified xsi:type="dcterms:W3CDTF">2022-02-23T16:31:00Z</dcterms:modified>
</cp:coreProperties>
</file>