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800" windowHeight="8010"/>
  </bookViews>
  <sheets>
    <sheet name="Development" sheetId="1" r:id="rId1"/>
    <sheet name="SpeedUp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<sst xmlns="http://schemas.openxmlformats.org/spreadsheetml/2006/main" uniqueCount="8" count="8">
  <si>
    <t>Total</t>
  </si>
  <si>
    <t>Linux</t>
  </si>
  <si>
    <t>Intel core i9-9900K@3.6GHz</t>
  </si>
  <si>
    <t>7.0.1 (develop)</t>
  </si>
  <si>
    <t>Windows</t>
  </si>
  <si>
    <t>Intel skylake (core m7) Intel Core(TM)i7-6500U@2.50GHz</t>
  </si>
  <si>
    <t>Default settings, but NUM_THREAD, OMP_NUM_THREAD set to 1</t>
  </si>
  <si>
    <t>Default settings, after introducing caching</t>
  </si>
</sst>
</file>

<file path=xl/styles.xml><?xml version="1.0" encoding="utf-8"?>
<styleSheet xmlns="http://schemas.openxmlformats.org/spreadsheetml/2006/main">
  <numFmts count="1">
    <numFmt formatCode="d/m/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36"/>
  <sheetViews>
    <sheetView workbookViewId="0" tabSelected="1">
      <selection activeCell="C36" sqref="C36"/>
    </sheetView>
  </sheetViews>
  <sheetFormatPr defaultColWidth="67.5" defaultRowHeight="12.5"/>
  <cols>
    <col min="1" max="1" style="0" width="11" bestFit="1" customWidth="1"/>
    <col min="2" max="2" style="0" width="16.26953125" customWidth="1"/>
    <col min="3" max="5" style="0" width="9.142307692307693" bestFit="1" customWidth="1"/>
    <col min="6" max="6" style="0" width="9.26953125" bestFit="1" customWidth="1"/>
    <col min="7" max="16384" style="0" width="9.142307692307693" bestFit="1" customWidth="1"/>
  </cols>
  <sheetData>
    <row r="1" spans="1:16384">
      <c r="A1" t="inlineStr">
        <is>
          <t>Timings for running</t>
        </is>
      </c>
    </row>
    <row r="2" spans="1:16384">
      <c r="A2" t="inlineStr">
        <is>
          <t>make benchmark</t>
        </is>
      </c>
    </row>
    <row r="4" spans="1:16384">
      <c r="A4" t="inlineStr">
        <is>
          <t>Date</t>
        </is>
      </c>
      <c r="B4" t="inlineStr">
        <is>
          <t>Version</t>
        </is>
      </c>
      <c r="C4" t="inlineStr">
        <is>
          <t>User</t>
        </is>
      </c>
      <c r="D4" t="inlineStr">
        <is>
          <t>System</t>
        </is>
      </c>
      <c r="E4" t="inlineStr">
        <is>
          <t>System%</t>
        </is>
      </c>
      <c r="F4" t="s">
        <v>0</v>
      </c>
      <c r="G4" t="inlineStr">
        <is>
          <t>OS</t>
        </is>
      </c>
      <c r="H4" t="inlineStr">
        <is>
          <t>Machine</t>
        </is>
      </c>
      <c r="L4" t="inlineStr">
        <is>
          <t>Comments</t>
        </is>
      </c>
    </row>
    <row r="5" spans="1:16384">
      <c r="A5" s="1">
        <v>44497</v>
      </c>
      <c r="B5" t="inlineStr">
        <is>
          <t>6.4.5</t>
        </is>
      </c>
      <c r="C5">
        <v>885.27999999999997</v>
      </c>
      <c r="D5">
        <v>33.240000000000002</v>
      </c>
      <c r="E5">
        <v>309</v>
      </c>
      <c r="F5">
        <v>296.36000000000001</v>
      </c>
      <c r="G5" t="s">
        <v>1</v>
      </c>
      <c r="H5" t="s">
        <v>2</v>
      </c>
    </row>
    <row r="6" spans="1:16384">
      <c r="A6" s="1">
        <v>44497</v>
      </c>
      <c r="B6" t="inlineStr">
        <is>
          <t>6.4.5 (develop)</t>
        </is>
      </c>
      <c r="C6">
        <v>874.24000000000001</v>
      </c>
      <c r="D6">
        <v>32.890000000000001</v>
      </c>
      <c r="E6">
        <v>308</v>
      </c>
      <c r="F6">
        <v>294.24000000000001</v>
      </c>
      <c r="G6" t="s">
        <v>1</v>
      </c>
      <c r="H6" t="s">
        <v>2</v>
      </c>
    </row>
    <row r="7" spans="1:16384">
      <c r="A7" s="1">
        <v>44497</v>
      </c>
      <c r="B7" t="inlineStr">
        <is>
          <t>6.4.3 (develop)</t>
        </is>
      </c>
      <c r="C7">
        <v>720.80999999999995</v>
      </c>
      <c r="D7">
        <v>30.940000000000001</v>
      </c>
      <c r="E7">
        <v>299</v>
      </c>
      <c r="F7">
        <v>251.06</v>
      </c>
      <c r="G7" t="s">
        <v>1</v>
      </c>
      <c r="H7" t="s">
        <v>2</v>
      </c>
      <c r="L7" t="inlineStr">
        <is>
          <t>I was expecting this to be a lot quicker!</t>
        </is>
      </c>
    </row>
    <row r="8" spans="1:16384">
      <c r="A8" s="1">
        <v>44498</v>
      </c>
      <c r="B8" t="s">
        <v>3</v>
      </c>
      <c r="C8">
        <v>589.29999999999995</v>
      </c>
      <c r="D8">
        <v>20.829999999999998</v>
      </c>
      <c r="E8">
        <v>262</v>
      </c>
      <c r="F8">
        <v>232.59</v>
      </c>
      <c r="G8" t="s">
        <v>1</v>
      </c>
      <c r="H8" t="s">
        <v>2</v>
      </c>
      <c r="L8" t="inlineStr">
        <is>
          <t>A bit better.</t>
        </is>
      </c>
    </row>
    <row r="9" spans="1:16384">
      <c r="A9" s="1">
        <v>44498</v>
      </c>
      <c r="B9" t="s">
        <v>3</v>
      </c>
      <c r="C9">
        <v>469.01999999999998</v>
      </c>
      <c r="D9">
        <v>19.469999999999999</v>
      </c>
      <c r="E9">
        <v>453</v>
      </c>
      <c r="F9">
        <v>107.65000000000001</v>
      </c>
      <c r="G9" t="s">
        <v>1</v>
      </c>
      <c r="H9" t="s">
        <v>2</v>
      </c>
      <c r="L9" t="inlineStr">
        <is>
          <t>Removed excel checking</t>
        </is>
      </c>
    </row>
    <row r="10" spans="1:16384" ht="13.5">
      <c r="A10" s="1">
        <v>44498</v>
      </c>
      <c r="B10" t="s">
        <v>3</v>
      </c>
      <c r="C10">
        <v>599.09000000000003</v>
      </c>
      <c r="D10">
        <v>11.529999999999999</v>
      </c>
      <c r="E10">
        <v>176</v>
      </c>
      <c r="F10">
        <v>346.07999999999998</v>
      </c>
      <c r="G10" t="s">
        <v>1</v>
      </c>
      <c r="H10" t="s">
        <v>2</v>
      </c>
      <c r="L10" t="inlineStr">
        <is>
          <t>Need to make sure only 1 thread was used for BLAS and for OMP</t>
        </is>
      </c>
    </row>
    <row r="11" spans="1:16384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4</v>
      </c>
      <c r="H11" t="s">
        <v>5</v>
      </c>
    </row>
    <row r="12" spans="1:16384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4</v>
      </c>
      <c r="H12" t="s">
        <v>5</v>
      </c>
      <c r="L12" t="inlineStr">
        <is>
          <t>Added Num_THREAD=1 and OMP_NUM_THREAD=1</t>
        </is>
      </c>
    </row>
    <row r="13" spans="1:16384">
      <c r="A13" s="1">
        <v>44504</v>
      </c>
      <c r="B13" t="s">
        <v>3</v>
      </c>
      <c r="C13">
        <v>469.5</v>
      </c>
      <c r="D13">
        <v>20.219999999999999</v>
      </c>
      <c r="E13">
        <v>444</v>
      </c>
      <c r="F13">
        <v>110.23999999999999</v>
      </c>
      <c r="G13" t="s">
        <v>1</v>
      </c>
      <c r="H13" t="s">
        <v>2</v>
      </c>
    </row>
    <row r="14" spans="1:16384" ht="13.5">
      <c r="A14" s="1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4</v>
      </c>
      <c r="H14" t="s">
        <v>5</v>
      </c>
      <c r="L14" t="inlineStr">
        <is>
          <t>Running in a command shell</t>
        </is>
      </c>
    </row>
    <row r="15" spans="1:16384" ht="13.5">
      <c r="A15" s="1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4</v>
      </c>
      <c r="H15" t="s">
        <v>5</v>
      </c>
    </row>
    <row r="16" spans="1:16384">
      <c r="A16" s="1">
        <v>44510</v>
      </c>
      <c r="B16" t="s">
        <v>3</v>
      </c>
      <c r="C16">
        <v>465.02999999999997</v>
      </c>
      <c r="D16">
        <v>19.629999999999999</v>
      </c>
      <c r="E16">
        <v>451</v>
      </c>
      <c r="F16">
        <v>107.29000000000001</v>
      </c>
      <c r="G16" t="s">
        <v>1</v>
      </c>
      <c r="H16" t="s">
        <v>2</v>
      </c>
      <c r="L16" t="inlineStr">
        <is>
          <t>Getting ready to release</t>
        </is>
      </c>
    </row>
    <row r="17" spans="1:16384">
      <c r="A17" s="1">
        <v>44526</v>
      </c>
      <c r="B17" t="s">
        <v>3</v>
      </c>
      <c r="C17">
        <v>464.89999999999998</v>
      </c>
      <c r="D17">
        <v>15.609999999999999</v>
      </c>
      <c r="E17">
        <v>434</v>
      </c>
      <c r="F17">
        <v>110.62</v>
      </c>
      <c r="G17" t="s">
        <v>1</v>
      </c>
      <c r="H17" t="s">
        <v>2</v>
      </c>
      <c r="L17" t="inlineStr">
        <is>
          <t>Switch from imap to map</t>
        </is>
      </c>
    </row>
    <row r="18" spans="1:16384">
      <c r="A18" s="1">
        <v>44526</v>
      </c>
      <c r="B18" t="s">
        <v>3</v>
      </c>
      <c r="C18">
        <v>500.31</v>
      </c>
      <c r="D18">
        <v>16.879999999999999</v>
      </c>
      <c r="E18">
        <v>445</v>
      </c>
      <c r="F18">
        <v>115.90000000000001</v>
      </c>
      <c r="G18" t="s">
        <v>1</v>
      </c>
      <c r="H18" t="s">
        <v>2</v>
      </c>
      <c r="L18" t="inlineStr">
        <is>
          <t>Switching back to imap</t>
        </is>
      </c>
    </row>
    <row r="19" spans="1:16384">
      <c r="A19" s="1">
        <v>44526</v>
      </c>
      <c r="B19" t="s">
        <v>3</v>
      </c>
      <c r="C19">
        <v>450.25999999999999</v>
      </c>
      <c r="D19">
        <v>15.960000000000001</v>
      </c>
      <c r="E19">
        <v>401</v>
      </c>
      <c r="F19">
        <v>116</v>
      </c>
      <c r="G19" t="s">
        <v>1</v>
      </c>
      <c r="H19" t="s">
        <v>2</v>
      </c>
      <c r="L19" t="inlineStr">
        <is>
          <t>Chunksize = 100</t>
        </is>
      </c>
    </row>
    <row r="20" spans="1:16384">
      <c r="A20" s="1">
        <v>44526</v>
      </c>
      <c r="B20" t="s">
        <v>3</v>
      </c>
      <c r="C20">
        <v>485.97000000000003</v>
      </c>
      <c r="D20">
        <v>16.629999999999999</v>
      </c>
      <c r="E20">
        <v>450</v>
      </c>
      <c r="F20">
        <v>111.48999999999999</v>
      </c>
      <c r="G20" t="s">
        <v>1</v>
      </c>
      <c r="H20" t="s">
        <v>2</v>
      </c>
      <c r="L20" t="inlineStr">
        <is>
          <t>Chunksize = 20</t>
        </is>
      </c>
    </row>
    <row r="21" spans="1:16384">
      <c r="A21" s="1">
        <v>44526</v>
      </c>
      <c r="B21" t="s">
        <v>3</v>
      </c>
      <c r="C21">
        <v>490.81999999999999</v>
      </c>
      <c r="D21">
        <v>18.460000000000001</v>
      </c>
      <c r="E21">
        <v>450</v>
      </c>
      <c r="F21">
        <v>113.12</v>
      </c>
      <c r="G21" t="s">
        <v>1</v>
      </c>
      <c r="H21" t="s">
        <v>2</v>
      </c>
      <c r="L21" t="inlineStr">
        <is>
          <t>Chunksize = 10</t>
        </is>
      </c>
    </row>
    <row r="22" spans="1:16384">
      <c r="A22" s="1">
        <v>44526</v>
      </c>
      <c r="B22" t="s">
        <v>3</v>
      </c>
      <c r="C22">
        <v>532.49000000000001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inlineStr">
        <is>
          <t>Chunksize = 5</t>
        </is>
      </c>
    </row>
    <row r="23" spans="1:16384">
      <c r="A23" s="1">
        <v>44526</v>
      </c>
      <c r="B23" t="s">
        <v>3</v>
      </c>
      <c r="C23">
        <v>619.51999999999998</v>
      </c>
      <c r="D23">
        <v>11.359999999999999</v>
      </c>
      <c r="E23">
        <v>177</v>
      </c>
      <c r="F23">
        <v>355.06999999999999</v>
      </c>
      <c r="G23" t="s">
        <v>1</v>
      </c>
      <c r="H23" t="s">
        <v>5</v>
      </c>
      <c r="L23" t="inlineStr">
        <is>
          <t>Using new chunk sizes</t>
        </is>
      </c>
    </row>
    <row r="24" spans="1:16384" ht="13.5">
      <c r="A24" s="1">
        <v>44518</v>
      </c>
      <c r="B24" t="s">
        <v>3</v>
      </c>
      <c r="F24">
        <f>9*60+44</f>
        <v>584</v>
      </c>
      <c r="G24" t="s">
        <v>4</v>
      </c>
      <c r="H24" t="s">
        <v>5</v>
      </c>
      <c r="L24" t="inlineStr">
        <is>
          <t>Numthread=1, thread</t>
        </is>
      </c>
    </row>
    <row r="25" spans="1:16384" ht="13.5">
      <c r="A25" s="1">
        <v>44518</v>
      </c>
      <c r="B25" t="s">
        <v>3</v>
      </c>
      <c r="F25">
        <f>19*60+41</f>
        <v>1181</v>
      </c>
      <c r="L25" t="inlineStr">
        <is>
          <t>Numthread=2, thread</t>
        </is>
      </c>
    </row>
    <row r="26" spans="1:16384">
      <c r="A26" s="1">
        <v>44531</v>
      </c>
      <c r="B26" t="s">
        <v>3</v>
      </c>
      <c r="C26">
        <v>419.43000000000001</v>
      </c>
      <c r="D26">
        <v>15.880000000000001</v>
      </c>
      <c r="E26">
        <v>433</v>
      </c>
      <c r="F26">
        <v>100.3</v>
      </c>
      <c r="L26" t="inlineStr">
        <is>
          <t>Switched to multiprocessing (not pathos)</t>
        </is>
      </c>
    </row>
    <row r="27" spans="1:16384" ht="13.5">
      <c r="A27" s="1">
        <v>44518</v>
      </c>
      <c r="B27" t="s">
        <v>3</v>
      </c>
      <c r="F27">
        <f>16*60+23</f>
        <v>983</v>
      </c>
      <c r="G27" t="s">
        <v>4</v>
      </c>
      <c r="H27" t="s">
        <v>5</v>
      </c>
      <c r="L27" t="inlineStr">
        <is>
          <t>Using multiprocessing</t>
        </is>
      </c>
    </row>
    <row r="28" spans="1:16384" ht="13.5">
      <c r="A28" s="1">
        <v>44532</v>
      </c>
      <c r="B28" t="s">
        <v>3</v>
      </c>
      <c r="C28">
        <v>362.75</v>
      </c>
      <c r="D28">
        <v>6.2199999999999998</v>
      </c>
      <c r="E28">
        <v>382</v>
      </c>
      <c r="F28">
        <v>96.400000000000006</v>
      </c>
      <c r="G28" t="s">
        <v>1</v>
      </c>
      <c r="H28" t="s">
        <v>2</v>
      </c>
      <c r="L28" t="inlineStr">
        <is>
          <t>Use partial method and removed crystal_permittivity array from call in powder</t>
        </is>
      </c>
    </row>
    <row r="29" spans="1:16384" ht="13.5">
      <c r="A29" s="1">
        <v>44532</v>
      </c>
      <c r="B29" t="s">
        <v>3</v>
      </c>
      <c r="C29">
        <v>344.39999999999998</v>
      </c>
      <c r="D29">
        <v>5.5800000000000001</v>
      </c>
      <c r="E29">
        <v>380</v>
      </c>
      <c r="F29">
        <v>91.200000000000003</v>
      </c>
      <c r="G29" t="s">
        <v>1</v>
      </c>
      <c r="H29" t="s">
        <v>2</v>
      </c>
      <c r="L29" t="inlineStr">
        <is>
          <t>Replace readline with readlines and new io wrapper</t>
        </is>
      </c>
    </row>
    <row r="30" spans="1:16384" ht="13.5">
      <c r="A30" s="1">
        <v>44532</v>
      </c>
      <c r="B30" t="s">
        <v>3</v>
      </c>
      <c r="C30">
        <v>399.45999999999998</v>
      </c>
      <c r="D30">
        <v>38.240000000000002</v>
      </c>
      <c r="E30">
        <v>126</v>
      </c>
      <c r="F30">
        <f>5*60+46</f>
        <v>346</v>
      </c>
      <c r="G30" t="s">
        <v>1</v>
      </c>
      <c r="H30" t="s">
        <v>2</v>
      </c>
      <c r="L30" t="inlineStr">
        <is>
          <t>Single processor</t>
        </is>
      </c>
    </row>
    <row r="31" spans="1:16384" ht="13.5">
      <c r="A31" s="1">
        <v>44532</v>
      </c>
      <c r="B31" t="s">
        <v>3</v>
      </c>
      <c r="F31">
        <f>7*60+30.109999999999999</f>
        <v>450.11000000000001</v>
      </c>
      <c r="G31" t="s">
        <v>4</v>
      </c>
      <c r="H31" t="s">
        <v>5</v>
      </c>
      <c r="L31" t="inlineStr">
        <is>
          <t>Default settings</t>
        </is>
      </c>
    </row>
    <row r="32" spans="1:16384" ht="13.5">
      <c r="A32" s="1">
        <v>44532</v>
      </c>
      <c r="B32" t="s">
        <v>3</v>
      </c>
      <c r="F32">
        <f>9*60+53</f>
        <v>593</v>
      </c>
      <c r="G32" t="s">
        <v>4</v>
      </c>
      <c r="H32" t="s">
        <v>5</v>
      </c>
      <c r="L32" t="inlineStr">
        <is>
          <t>PDIELEC_NUM_THREAD=1, PDIELEC_NUM_CORES=1</t>
        </is>
      </c>
    </row>
    <row r="33" spans="1:16384" ht="13.5">
      <c r="A33" s="1">
        <v>44532</v>
      </c>
      <c r="B33" t="s">
        <v>3</v>
      </c>
      <c r="F33">
        <f>7*60+12</f>
        <v>432</v>
      </c>
      <c r="G33" t="s">
        <v>4</v>
      </c>
      <c r="H33" t="s">
        <v>5</v>
      </c>
      <c r="L33" t="s">
        <v>6</v>
      </c>
    </row>
    <row r="34" spans="1:16384" ht="13.5">
      <c r="A34" s="1">
        <v>44532</v>
      </c>
      <c r="B34" t="s">
        <v>3</v>
      </c>
      <c r="F34">
        <v>358.08999999999997</v>
      </c>
      <c r="G34" t="s">
        <v>1</v>
      </c>
      <c r="H34" t="s">
        <v>5</v>
      </c>
      <c r="L34" t="s">
        <v>6</v>
      </c>
    </row>
    <row r="35" spans="1:16384" ht="15">
      <c r="A35" s="1">
        <v>44539</v>
      </c>
      <c r="B35" t="s">
        <v>3</v>
      </c>
      <c r="C35">
        <v>364.13999999999999</v>
      </c>
      <c r="D35">
        <v>7.4199999999999999</v>
      </c>
      <c r="E35">
        <v>307</v>
      </c>
      <c r="F35">
        <v>120</v>
      </c>
      <c r="G35" t="s">
        <v>1</v>
      </c>
      <c r="H35" t="s">
        <v>5</v>
      </c>
      <c r="L35" t="s">
        <v>7</v>
      </c>
    </row>
    <row r="36" spans="1:16384" ht="15">
      <c r="A36" s="1">
        <v>44539</v>
      </c>
      <c r="B36" t="s">
        <v>3</v>
      </c>
      <c r="C36">
        <v>332</v>
      </c>
      <c r="D36">
        <v>7.2999999999999998</v>
      </c>
      <c r="E36">
        <v>347</v>
      </c>
      <c r="F36">
        <v>97.400000000000006</v>
      </c>
      <c r="G36" t="s">
        <v>1</v>
      </c>
      <c r="H36" t="s">
        <v>5</v>
      </c>
      <c r="L36" t="s">
        <v>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7"/>
  <sheetViews>
    <sheetView workbookViewId="0">
      <selection activeCell="B10" sqref="B10"/>
    </sheetView>
  </sheetViews>
  <sheetFormatPr defaultColWidth="67.5" defaultRowHeight="12.5"/>
  <cols>
    <col min="1" max="2" style="0" width="9.142307692307693" bestFit="1" customWidth="1"/>
    <col min="3" max="3" style="0" width="19.54296875" bestFit="1" customWidth="1"/>
    <col min="4" max="16384" style="0" width="9.142307692307693" bestFit="1" customWidth="1"/>
  </cols>
  <sheetData>
    <row r="1" spans="1:16384">
      <c r="A1" t="inlineStr">
        <is>
          <t>Processors</t>
        </is>
      </c>
      <c r="B1" t="s">
        <v>0</v>
      </c>
      <c r="C1" t="inlineStr">
        <is>
          <t>Speedup</t>
        </is>
      </c>
    </row>
    <row r="2" spans="1:16384" ht="13.5">
      <c r="A2">
        <v>1</v>
      </c>
      <c r="B2">
        <f>6*60+23.5</f>
        <v>383.5</v>
      </c>
      <c r="C2">
        <v>1</v>
      </c>
      <c r="I2" s="2"/>
    </row>
    <row r="3" spans="1:16384" ht="13.5">
      <c r="A3">
        <v>2</v>
      </c>
      <c r="B3">
        <f>3*60+5.2999999999999998</f>
        <v>185.30000000000001</v>
      </c>
      <c r="C3">
        <f>$B$2/B3</f>
        <v>2.0696168375607122</v>
      </c>
      <c r="I3" s="2"/>
    </row>
    <row r="4" spans="1:16384" ht="13.5">
      <c r="A4">
        <v>3</v>
      </c>
      <c r="B4">
        <f>2*60+22.300000000000001</f>
        <v>142.30000000000001</v>
      </c>
      <c r="C4">
        <f>$B$2/B4</f>
        <v>2.6950105411103302</v>
      </c>
      <c r="I4" s="2"/>
    </row>
    <row r="5" spans="1:16384" ht="13.5">
      <c r="A5">
        <v>4</v>
      </c>
      <c r="B5">
        <f>124.16</f>
        <v>124.16</v>
      </c>
      <c r="C5">
        <f>$B$2/B5</f>
        <v>3.0887564432989691</v>
      </c>
      <c r="I5" s="2"/>
    </row>
    <row r="6" spans="1:16384" ht="13.5">
      <c r="A6">
        <v>5</v>
      </c>
      <c r="B6">
        <v>110.08</v>
      </c>
      <c r="C6">
        <f>$B$2/B6</f>
        <v>3.4838299418604652</v>
      </c>
      <c r="I6" s="2"/>
    </row>
    <row r="7" spans="1:16384" ht="13.5">
      <c r="A7">
        <v>6</v>
      </c>
      <c r="B7">
        <v>103.05</v>
      </c>
      <c r="C7">
        <f>$B$2/B7</f>
        <v>3.7214944201843765</v>
      </c>
      <c r="I7" s="2"/>
    </row>
    <row r="8" spans="1:16384" ht="13.5">
      <c r="A8">
        <v>7</v>
      </c>
      <c r="B8">
        <v>96.069999999999993</v>
      </c>
      <c r="C8">
        <f>$B$2/B8</f>
        <v>3.9918809201623819</v>
      </c>
      <c r="I8" s="2"/>
    </row>
    <row r="9" spans="1:16384" ht="13.5">
      <c r="A9">
        <v>8</v>
      </c>
      <c r="B9">
        <v>92.640000000000001</v>
      </c>
      <c r="C9">
        <f>$B$2/B9</f>
        <v>4.139680483592401</v>
      </c>
      <c r="I9" s="2"/>
    </row>
    <row r="10" spans="1:16384">
      <c r="I10" s="2"/>
    </row>
    <row r="11" spans="1:16384">
      <c r="I11" s="2"/>
    </row>
    <row r="12" spans="1:16384">
      <c r="I12" s="2"/>
    </row>
    <row r="13" spans="1:16384">
      <c r="I13" s="2"/>
    </row>
    <row r="14" spans="1:16384">
      <c r="I14" s="2"/>
    </row>
    <row r="15" spans="1:16384">
      <c r="I15" s="2"/>
    </row>
    <row r="16" spans="1:16384">
      <c r="I16" s="2"/>
    </row>
    <row r="17" spans="1:16384">
      <c r="I17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"/>
  <sheetViews>
    <sheetView workbookViewId="0">
      <selection activeCell="A1" sqref="A1"/>
    </sheetView>
  </sheetViews>
  <sheetFormatPr defaultColWidth="67.5" defaultRowHeight="12.5"/>
  <cols>
    <col min="1" max="16384" style="0" width="9.142307692307693" bestFit="1" customWidth="1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</cp:lastModifiedBy>
  <dcterms:modified xsi:type="dcterms:W3CDTF">2024-07-09T13:18:55Z</dcterms:modified>
  <dcterms:created xsi:type="dcterms:W3CDTF">2021-10-28T10:30:21Z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