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4.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90" windowWidth="19440" windowHeight="9795"/>
  </bookViews>
  <sheets>
    <sheet name="Project Details" sheetId="9" r:id="rId1"/>
    <sheet name="Entity Details" sheetId="16" r:id="rId2"/>
    <sheet name="Preference" sheetId="7" r:id="rId3"/>
    <sheet name="Compliance" sheetId="4" r:id="rId4"/>
    <sheet name="Documents" sheetId="18" r:id="rId5"/>
    <sheet name="Checks" sheetId="10" state="hidden" r:id="rId6"/>
    <sheet name="Lists" sheetId="6" state="hidden" r:id="rId7"/>
  </sheets>
  <definedNames>
    <definedName name="_xlnm._FilterDatabase" localSheetId="5" hidden="1">Checks!$A$1:$D$106</definedName>
    <definedName name="All_Preference_Category">Checks!$C$82</definedName>
    <definedName name="Applicant_Address_Country">'Project Details'!$D$28</definedName>
    <definedName name="Applicant_Address_County">'Project Details'!$D$30</definedName>
    <definedName name="Applicant_Address_Eircode_Postcode">'Project Details'!$D$32</definedName>
    <definedName name="Applicant_Address_Line_1">'Project Details'!$D$20</definedName>
    <definedName name="Applicant_Address_Line_2">'Project Details'!$D$22</definedName>
    <definedName name="Applicant_Address_Line_3">'Project Details'!$D$24</definedName>
    <definedName name="Applicant_Address_Line_4">'Project Details'!$D$26</definedName>
    <definedName name="Application_Reference">'Project Details'!$D$10</definedName>
    <definedName name="Approval_of_authorised_users_to_submit_an_Application_for_Qualification_on_behalf_of_the_Applicant">Checks!$C$95</definedName>
    <definedName name="Authorisation_to_communicate_date_to_DCCAE">Checks!$C$80</definedName>
    <definedName name="Bid_Bond_Amount__€">Preference!$D$22</definedName>
    <definedName name="Bid_Bond_Confirmation">Checks!$C$96</definedName>
    <definedName name="Community_Preference_Category">Checks!$C$83</definedName>
    <definedName name="Community_Zero_Bond_Project">Checks!$C$97</definedName>
    <definedName name="Company_Number">'Project Details'!$D$18</definedName>
    <definedName name="Confirmation_of_Applicant_Independence">Checks!$C$98</definedName>
    <definedName name="Confirmation_of_Compliance_With_Eligible_Technology">Checks!$C$99</definedName>
    <definedName name="Confirmation_of_Compliance_With_Financeability_Requirements">Checks!$C$100</definedName>
    <definedName name="Confirmation_of_Compliance_With_New_Project_Requirements">Checks!$C$101</definedName>
    <definedName name="Confirmation_of_Compliance_With_Site_Control_Requirements">Checks!$C$102</definedName>
    <definedName name="Confirmation_of_Grid_Contracted_Project_or_Eligible_ECP_1_Project">Checks!$C$103</definedName>
    <definedName name="Confirmation_of_Planning_Consent_for_ECP_1_Project">Checks!$C$104</definedName>
    <definedName name="Confirmation_that_the_Applicant_will_be_bound_by_these_Terms_and_Conditions">Checks!$C$85</definedName>
    <definedName name="Cost_Acknowledgement">Checks!$C$81</definedName>
    <definedName name="Date_Of_Full_And_Final_Granting_Of_The_Planning_Permission">Compliance!$D$14</definedName>
    <definedName name="Description_of_the_Overall_Plant_Size___Aggregate_Installed__Rating_for_the_Project">Preference!$D$18</definedName>
    <definedName name="Description_of_the_Renewable_Energy_Technology_and_the_Equipment_that_Will_be_Utilized_for_the_Project">Preference!$D$16</definedName>
    <definedName name="Eligible_Technology">Preference!$D$12</definedName>
    <definedName name="Entity_1_Address_Country">'Entity Details'!$D$21</definedName>
    <definedName name="Entity_1_Address_County">'Entity Details'!$D$19</definedName>
    <definedName name="Entity_1_Address_Eircode_Postcode">'Entity Details'!$D$23</definedName>
    <definedName name="Entity_1_Address_Line_1">'Entity Details'!$D$15</definedName>
    <definedName name="Entity_1_Address_Line_2">'Entity Details'!$D$17</definedName>
    <definedName name="Entity_1_Name">'Entity Details'!$D$11</definedName>
    <definedName name="Entity_1_Relationship_to_the_Applicant">'Entity Details'!$D$13</definedName>
    <definedName name="Entity_10_Address_Country">'Entity Details'!$D$147</definedName>
    <definedName name="Entity_10_Address_County">'Entity Details'!$D$145</definedName>
    <definedName name="Entity_10_Address_Eircode_Postcode">'Entity Details'!$D$149</definedName>
    <definedName name="Entity_10_Address_Line_1">'Entity Details'!$D$141</definedName>
    <definedName name="Entity_10_Address_Line_2">'Entity Details'!$D$143</definedName>
    <definedName name="Entity_10_Name">'Entity Details'!$D$137</definedName>
    <definedName name="Entity_10_Relationship_to_the_Applicant">'Entity Details'!$D$139</definedName>
    <definedName name="Entity_2_Address_Country">'Entity Details'!$D$35</definedName>
    <definedName name="Entity_2_Address_County">'Entity Details'!$D$33</definedName>
    <definedName name="Entity_2_Address_Eircode_Postcode">'Entity Details'!$D$37</definedName>
    <definedName name="Entity_2_Address_Line_1">'Entity Details'!$D$29</definedName>
    <definedName name="Entity_2_Address_Line_2">'Entity Details'!$D$31</definedName>
    <definedName name="Entity_2_Name">'Entity Details'!$D$25</definedName>
    <definedName name="Entity_2_Relationship_to_the_Applicant">'Entity Details'!$D$27</definedName>
    <definedName name="Entity_3_Address_Country">'Entity Details'!$D$49</definedName>
    <definedName name="Entity_3_Address_County">'Entity Details'!$D$47</definedName>
    <definedName name="Entity_3_Address_Eircode_Postcode">'Entity Details'!$D$51</definedName>
    <definedName name="Entity_3_Address_Line_1">'Entity Details'!$D$43</definedName>
    <definedName name="Entity_3_Address_Line_2">'Entity Details'!$D$45</definedName>
    <definedName name="Entity_3_Name">'Entity Details'!$D$39</definedName>
    <definedName name="Entity_3_Relationship_to_the_Applicant">'Entity Details'!$D$41</definedName>
    <definedName name="Entity_4_Address_Country">'Entity Details'!$D$63</definedName>
    <definedName name="Entity_4_Address_County">'Entity Details'!$D$61</definedName>
    <definedName name="Entity_4_Address_Eircode_Postcode">'Entity Details'!$D$65</definedName>
    <definedName name="Entity_4_Address_Line_1">'Entity Details'!$D$57</definedName>
    <definedName name="Entity_4_Address_Line_2">'Entity Details'!$D$59</definedName>
    <definedName name="Entity_4_Name">'Entity Details'!$D$53</definedName>
    <definedName name="Entity_4_Relationship_to_the_Applicant">'Entity Details'!$D$55</definedName>
    <definedName name="Entity_5_Address_Country">'Entity Details'!$D$77</definedName>
    <definedName name="Entity_5_Address_County">'Entity Details'!$D$75</definedName>
    <definedName name="Entity_5_Address_Eircode_Postcode">'Entity Details'!$D$79</definedName>
    <definedName name="Entity_5_Address_Line_1">'Entity Details'!$D$71</definedName>
    <definedName name="Entity_5_Address_Line_2">'Entity Details'!$D$73</definedName>
    <definedName name="Entity_5_Name">'Entity Details'!$D$67</definedName>
    <definedName name="Entity_5_Relationship_to_the_Applicant">'Entity Details'!$D$69</definedName>
    <definedName name="Entity_6_Address_Country">'Entity Details'!$D$91</definedName>
    <definedName name="Entity_6_Address_County">'Entity Details'!$D$89</definedName>
    <definedName name="Entity_6_Address_Eircode_Postcode">'Entity Details'!$D$93</definedName>
    <definedName name="Entity_6_Address_Line_1">'Entity Details'!$D$85</definedName>
    <definedName name="Entity_6_Address_Line_2">'Entity Details'!$D$87</definedName>
    <definedName name="Entity_6_Name">'Entity Details'!$D$81</definedName>
    <definedName name="Entity_6_Relationship_to_the_Applicant">'Entity Details'!$D$83</definedName>
    <definedName name="Entity_7_Address_Country">'Entity Details'!$D$105</definedName>
    <definedName name="Entity_7_Address_County">'Entity Details'!$D$103</definedName>
    <definedName name="Entity_7_Address_Eircode_Postcode">'Entity Details'!$D$107</definedName>
    <definedName name="Entity_7_Address_Line_1">'Entity Details'!$D$99</definedName>
    <definedName name="Entity_7_Address_Line_2">'Entity Details'!$D$101</definedName>
    <definedName name="Entity_7_Name">'Entity Details'!$D$95</definedName>
    <definedName name="Entity_7_Relationship_to_the_Applicant">'Entity Details'!$D$97</definedName>
    <definedName name="Entity_8_Address_Country">'Entity Details'!$D$119</definedName>
    <definedName name="Entity_8_Address_County">'Entity Details'!$D$117</definedName>
    <definedName name="Entity_8_Address_Eircode_Postcode">'Entity Details'!$D$121</definedName>
    <definedName name="Entity_8_Address_Line_1">'Entity Details'!$D$113</definedName>
    <definedName name="Entity_8_Address_Line_2">'Entity Details'!$D$115</definedName>
    <definedName name="Entity_8_Name">'Entity Details'!$D$109</definedName>
    <definedName name="Entity_8_Relationship_to_the_Applicant">'Entity Details'!$D$111</definedName>
    <definedName name="Entity_9_Address_Country">'Entity Details'!$D$133</definedName>
    <definedName name="Entity_9_Address_County">'Entity Details'!$D$131</definedName>
    <definedName name="Entity_9_Address_Eircode_Postcode">'Entity Details'!$D$135</definedName>
    <definedName name="Entity_9_Address_Line_1">'Entity Details'!$D$127</definedName>
    <definedName name="Entity_9_Address_Line_2">'Entity Details'!$D$129</definedName>
    <definedName name="Entity_9_Name">'Entity Details'!$D$123</definedName>
    <definedName name="Entity_9_Relationship_to_the_Applicant">'Entity Details'!$D$125</definedName>
    <definedName name="GDPR_Statement">Checks!$C$106</definedName>
    <definedName name="Grid_Connection_Contract_Reference_Number">Compliance!$D$18</definedName>
    <definedName name="Guarantee_of_Origin_Confirmation">Checks!$C$84</definedName>
    <definedName name="Legal_Name_of_Applicant">'Project Details'!$D$16</definedName>
    <definedName name="Maximum_Export_Capacity_of_the_Site__MW">Preference!$D$24</definedName>
    <definedName name="Name_of_the_Individual_Preparing_the_Application_for_Qualification">'Project Details'!$D$12</definedName>
    <definedName name="Offer_Quantity__MW">Preference!$D$20</definedName>
    <definedName name="Onshore_Wind">Preference!$D$12:$H$12</definedName>
    <definedName name="_xlnm.Print_Area" localSheetId="3">Compliance!$A$1:$G$42</definedName>
    <definedName name="_xlnm.Print_Area" localSheetId="1">'Entity Details'!$A$1:$G$151</definedName>
    <definedName name="_xlnm.Print_Area" localSheetId="2">Preference!$A$1:$L$48</definedName>
    <definedName name="_xlnm.Print_Area" localSheetId="0">'Project Details'!$A$1:$G$40</definedName>
    <definedName name="RESS_1_Project">'Project Details'!$D$14</definedName>
    <definedName name="Site_Easting">Preference!$D$28</definedName>
    <definedName name="Site_Northing">Preference!$D$26</definedName>
    <definedName name="Solar_Preference_Category">Checks!$C$94</definedName>
    <definedName name="True_and_Accurate_Confirmation">Checks!$C$86</definedName>
  </definedNames>
  <calcPr calcId="145621"/>
</workbook>
</file>

<file path=xl/calcChain.xml><?xml version="1.0" encoding="utf-8"?>
<calcChain xmlns="http://schemas.openxmlformats.org/spreadsheetml/2006/main">
  <c r="D107" i="10" l="1"/>
  <c r="C107" i="10"/>
  <c r="D106" i="10"/>
  <c r="D95" i="10"/>
  <c r="D96" i="10"/>
  <c r="D97" i="10"/>
  <c r="D98" i="10"/>
  <c r="D99" i="10"/>
  <c r="D100" i="10"/>
  <c r="D101" i="10"/>
  <c r="D102" i="10"/>
  <c r="D103" i="10"/>
  <c r="D104" i="10"/>
  <c r="D94" i="10"/>
  <c r="C93" i="10"/>
  <c r="D93" i="10" s="1"/>
  <c r="C92" i="10"/>
  <c r="D92" i="10" s="1"/>
  <c r="C91" i="10"/>
  <c r="D91" i="10" s="1"/>
  <c r="C90" i="10"/>
  <c r="D81" i="10"/>
  <c r="D82" i="10"/>
  <c r="D83" i="10"/>
  <c r="D84" i="10"/>
  <c r="D85" i="10"/>
  <c r="D86" i="10"/>
  <c r="D80" i="10"/>
  <c r="C64" i="10"/>
  <c r="D64" i="10"/>
  <c r="D22" i="7"/>
  <c r="C105" i="10"/>
  <c r="D105" i="10" s="1"/>
  <c r="D90" i="10" l="1"/>
  <c r="C89" i="10"/>
  <c r="D89" i="10" s="1"/>
  <c r="C88" i="10"/>
  <c r="D88" i="10" s="1"/>
  <c r="C87" i="10"/>
  <c r="D87" i="10" s="1"/>
  <c r="C79" i="10"/>
  <c r="D79" i="10" s="1"/>
  <c r="C78" i="10"/>
  <c r="D78" i="10" s="1"/>
  <c r="C77" i="10"/>
  <c r="D77" i="10" s="1"/>
  <c r="C76" i="10"/>
  <c r="D76" i="10" s="1"/>
  <c r="C74" i="10"/>
  <c r="D74" i="10" s="1"/>
  <c r="C73" i="10"/>
  <c r="D73" i="10" s="1"/>
  <c r="C72" i="10"/>
  <c r="D72" i="10" s="1"/>
  <c r="C71" i="10"/>
  <c r="D71" i="10" s="1"/>
  <c r="C70" i="10"/>
  <c r="D70" i="10" s="1"/>
  <c r="C69" i="10"/>
  <c r="D69" i="10" s="1"/>
  <c r="C67" i="10"/>
  <c r="D67" i="10" s="1"/>
  <c r="C66" i="10"/>
  <c r="D66" i="10" s="1"/>
  <c r="C65" i="10"/>
  <c r="D65" i="10" s="1"/>
  <c r="C63" i="10"/>
  <c r="D63" i="10" s="1"/>
  <c r="C62" i="10"/>
  <c r="D62" i="10" s="1"/>
  <c r="C60" i="10"/>
  <c r="D60" i="10" s="1"/>
  <c r="C59" i="10"/>
  <c r="D59" i="10" s="1"/>
  <c r="C58" i="10"/>
  <c r="D58" i="10" s="1"/>
  <c r="C57" i="10"/>
  <c r="D57" i="10" s="1"/>
  <c r="C56" i="10"/>
  <c r="D56" i="10" s="1"/>
  <c r="C55" i="10"/>
  <c r="D55" i="10" s="1"/>
  <c r="C53" i="10"/>
  <c r="D53" i="10" s="1"/>
  <c r="C52" i="10"/>
  <c r="D52" i="10" s="1"/>
  <c r="C51" i="10"/>
  <c r="D51" i="10" s="1"/>
  <c r="C50" i="10"/>
  <c r="D50" i="10" s="1"/>
  <c r="C49" i="10"/>
  <c r="D49" i="10" s="1"/>
  <c r="C48" i="10"/>
  <c r="D48" i="10" s="1"/>
  <c r="C46" i="10"/>
  <c r="D46" i="10" s="1"/>
  <c r="C45" i="10"/>
  <c r="D45" i="10" s="1"/>
  <c r="C44" i="10"/>
  <c r="D44" i="10" s="1"/>
  <c r="C43" i="10"/>
  <c r="D43" i="10" s="1"/>
  <c r="C42" i="10"/>
  <c r="D42" i="10" s="1"/>
  <c r="C41" i="10"/>
  <c r="D41" i="10" s="1"/>
  <c r="C39" i="10"/>
  <c r="D39" i="10" s="1"/>
  <c r="C38" i="10"/>
  <c r="D38" i="10" s="1"/>
  <c r="C37" i="10"/>
  <c r="D37" i="10" s="1"/>
  <c r="C36" i="10"/>
  <c r="D36" i="10" s="1"/>
  <c r="C35" i="10"/>
  <c r="D35" i="10" s="1"/>
  <c r="C34" i="10"/>
  <c r="D34" i="10" s="1"/>
  <c r="C32" i="10"/>
  <c r="D32" i="10" s="1"/>
  <c r="C31" i="10"/>
  <c r="D31" i="10" s="1"/>
  <c r="C30" i="10"/>
  <c r="D30" i="10" s="1"/>
  <c r="C29" i="10"/>
  <c r="D29" i="10" s="1"/>
  <c r="C28" i="10"/>
  <c r="D28" i="10" s="1"/>
  <c r="C27" i="10"/>
  <c r="D27" i="10" s="1"/>
  <c r="C26" i="10"/>
  <c r="D26" i="10" s="1"/>
  <c r="C25" i="10"/>
  <c r="D25" i="10" s="1"/>
  <c r="C24" i="10"/>
  <c r="D24" i="10" s="1"/>
  <c r="C23" i="10"/>
  <c r="D23" i="10" s="1"/>
  <c r="C22" i="10"/>
  <c r="D22" i="10" s="1"/>
  <c r="C75" i="10"/>
  <c r="D75" i="10" s="1"/>
  <c r="C68" i="10"/>
  <c r="D68" i="10" s="1"/>
  <c r="C61" i="10"/>
  <c r="D61" i="10" s="1"/>
  <c r="C54" i="10"/>
  <c r="D54" i="10" s="1"/>
  <c r="C47" i="10"/>
  <c r="D47" i="10" s="1"/>
  <c r="C40" i="10"/>
  <c r="D40" i="10" s="1"/>
  <c r="C33" i="10"/>
  <c r="D33" i="10" s="1"/>
  <c r="C19" i="10"/>
  <c r="D19" i="10" s="1"/>
  <c r="C12" i="10"/>
  <c r="D12" i="10" s="1"/>
  <c r="C21" i="10"/>
  <c r="D21" i="10" s="1"/>
  <c r="C20" i="10"/>
  <c r="D20" i="10" s="1"/>
  <c r="C18" i="10"/>
  <c r="D18" i="10" s="1"/>
  <c r="C17" i="10"/>
  <c r="D17" i="10" s="1"/>
  <c r="C16" i="10"/>
  <c r="D16" i="10" s="1"/>
  <c r="C14" i="10"/>
  <c r="D14" i="10" s="1"/>
  <c r="C13" i="10"/>
  <c r="D13" i="10" s="1"/>
  <c r="C11" i="10"/>
  <c r="D11" i="10" s="1"/>
  <c r="C10" i="10"/>
  <c r="D10" i="10" s="1"/>
  <c r="C9" i="10"/>
  <c r="D9" i="10" s="1"/>
  <c r="C8" i="10"/>
  <c r="D8" i="10" s="1"/>
  <c r="C7" i="10"/>
  <c r="D7" i="10" s="1"/>
  <c r="C6" i="10"/>
  <c r="D6" i="10" s="1"/>
  <c r="C5" i="10"/>
  <c r="D5" i="10" s="1"/>
  <c r="C4" i="10"/>
  <c r="D4" i="10" s="1"/>
  <c r="C3" i="10"/>
  <c r="D3" i="10" s="1"/>
  <c r="C2" i="10"/>
  <c r="D2" i="10" s="1"/>
  <c r="D23" i="16" l="1"/>
  <c r="D21" i="16"/>
  <c r="D19" i="16"/>
  <c r="D17" i="16"/>
  <c r="D15" i="16"/>
  <c r="D11" i="16"/>
  <c r="C15" i="10" s="1"/>
  <c r="D15" i="10" s="1"/>
</calcChain>
</file>

<file path=xl/sharedStrings.xml><?xml version="1.0" encoding="utf-8"?>
<sst xmlns="http://schemas.openxmlformats.org/spreadsheetml/2006/main" count="695" uniqueCount="423">
  <si>
    <t xml:space="preserve">Please complete all mandatory fields </t>
  </si>
  <si>
    <t>Fields in orange are mandatory and must be completed</t>
  </si>
  <si>
    <t>Application Reference</t>
  </si>
  <si>
    <t>Applicant Address Line 2</t>
  </si>
  <si>
    <t>Applicant Address Line 3</t>
  </si>
  <si>
    <t>Applicant Address Line 4</t>
  </si>
  <si>
    <t>Applicant Address County</t>
  </si>
  <si>
    <t>Applicant Address Eircode/Postcode</t>
  </si>
  <si>
    <t>1. Project Details</t>
  </si>
  <si>
    <t>Name of the Individual Preparing the Application for Qualification</t>
  </si>
  <si>
    <t>RESS 1 Project</t>
  </si>
  <si>
    <t>Legal Name of Applicant</t>
  </si>
  <si>
    <t>Applicant Address Line 1</t>
  </si>
  <si>
    <t>3. Preference</t>
  </si>
  <si>
    <t>4. Compliance</t>
  </si>
  <si>
    <t>Confirmation that the Applicant will be bound by these Terms and Conditions*</t>
  </si>
  <si>
    <t>Other Documents to be Uploaded (only if required)</t>
  </si>
  <si>
    <t>Document Demonstrating Compliance With Eligible Technology</t>
  </si>
  <si>
    <t>Confirmation of Applicant Independence</t>
  </si>
  <si>
    <t>Declaration of Bidding Independence</t>
  </si>
  <si>
    <t>Community Zero-Bond Project</t>
  </si>
  <si>
    <t>Carlow</t>
  </si>
  <si>
    <t>Cavan</t>
  </si>
  <si>
    <t>Clare</t>
  </si>
  <si>
    <t>Cork</t>
  </si>
  <si>
    <t>Donegal</t>
  </si>
  <si>
    <t>Dublin</t>
  </si>
  <si>
    <t>Galway</t>
  </si>
  <si>
    <t>Kerry</t>
  </si>
  <si>
    <t>Kildare</t>
  </si>
  <si>
    <t>Kilkenny</t>
  </si>
  <si>
    <t>Laois (Queens)</t>
  </si>
  <si>
    <t>Leitrim</t>
  </si>
  <si>
    <t>Limerick</t>
  </si>
  <si>
    <t>Longford</t>
  </si>
  <si>
    <t>Louth</t>
  </si>
  <si>
    <t>Mayo</t>
  </si>
  <si>
    <t>Meath</t>
  </si>
  <si>
    <t>Monaghan</t>
  </si>
  <si>
    <t>Offaly (Kings)</t>
  </si>
  <si>
    <t>Roscommon</t>
  </si>
  <si>
    <t>Sligo</t>
  </si>
  <si>
    <t>Tipperary</t>
  </si>
  <si>
    <t>Waterford</t>
  </si>
  <si>
    <t>Westmeath</t>
  </si>
  <si>
    <t>Wexford</t>
  </si>
  <si>
    <t>Wicklow</t>
  </si>
  <si>
    <t>Afghanistan</t>
  </si>
  <si>
    <t>Albania</t>
  </si>
  <si>
    <t>Algeria</t>
  </si>
  <si>
    <t>Andorra</t>
  </si>
  <si>
    <t>Angola</t>
  </si>
  <si>
    <t>Antigua and Barbuda</t>
  </si>
  <si>
    <t>Argentina</t>
  </si>
  <si>
    <t>Armenia</t>
  </si>
  <si>
    <t>Australia</t>
  </si>
  <si>
    <t>Austria</t>
  </si>
  <si>
    <t>Azerbaijan</t>
  </si>
  <si>
    <t>The 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</si>
  <si>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</si>
  <si>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</si>
  <si>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</si>
  <si>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</si>
  <si>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</si>
  <si>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</si>
  <si>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</si>
  <si>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</si>
  <si>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</si>
  <si>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</si>
  <si>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</si>
  <si>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</si>
  <si>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</si>
  <si>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</si>
  <si>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</si>
  <si>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</si>
  <si>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</si>
  <si>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</si>
  <si>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</si>
  <si>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</si>
  <si>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</si>
  <si>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</si>
  <si>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</si>
  <si>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</si>
  <si>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</si>
  <si>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</si>
  <si>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 Democratic Republic of the</t>
  </si>
  <si>
    <t>Congo, Republic of the</t>
  </si>
  <si>
    <t>Costa Rica</t>
  </si>
  <si>
    <t>Côte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</si>
  <si>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</si>
  <si>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</si>
  <si>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</si>
  <si>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</si>
  <si>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</si>
  <si>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</si>
  <si>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</si>
  <si>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</si>
  <si>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</si>
  <si>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</si>
  <si>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</si>
  <si>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</si>
  <si>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</si>
  <si>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</si>
  <si>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</si>
  <si>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Eswatini</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</si>
  <si>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</si>
  <si>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</si>
  <si>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</si>
  <si>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</si>
  <si>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</si>
  <si>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</si>
  <si>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</si>
  <si>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</si>
  <si>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</si>
  <si>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</si>
  <si>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</si>
  <si>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</si>
  <si>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</si>
  <si>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</si>
  <si>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</si>
  <si>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</si>
  <si>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</si>
  <si>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</si>
  <si>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</si>
  <si>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</si>
  <si>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</si>
  <si>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</si>
  <si>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</si>
  <si>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</si>
  <si>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</si>
  <si>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</si>
  <si>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</si>
  <si>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</si>
  <si>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</si>
  <si>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</si>
  <si>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</si>
  <si>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</si>
  <si>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</si>
  <si>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</si>
  <si>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</si>
  <si>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</si>
  <si>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</si>
  <si>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</si>
  <si>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</si>
  <si>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</si>
  <si>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</si>
  <si>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</si>
  <si>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</si>
  <si>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</si>
  <si>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</si>
  <si>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</si>
  <si>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</si>
  <si>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</si>
  <si>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</si>
  <si>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</si>
  <si>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</si>
  <si>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</si>
  <si>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</si>
  <si>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</si>
  <si>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</si>
  <si>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</si>
  <si>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</si>
  <si>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</si>
  <si>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</si>
  <si>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</si>
  <si>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</si>
  <si>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</si>
  <si>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</si>
  <si>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</si>
  <si>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</si>
  <si>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</si>
  <si>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</si>
  <si>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</si>
  <si>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</si>
  <si>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</si>
  <si>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</si>
  <si>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</si>
  <si>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North Macedonia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</si>
  <si>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</si>
  <si>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</si>
  <si>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</si>
  <si>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</si>
  <si>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</si>
  <si>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</si>
  <si>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</si>
  <si>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</si>
  <si>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</si>
  <si>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</si>
  <si>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</si>
  <si>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</si>
  <si>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</si>
  <si>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</si>
  <si>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</si>
  <si>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</si>
  <si>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</si>
  <si>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</si>
  <si>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</si>
  <si>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</si>
  <si>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</si>
  <si>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</si>
  <si>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</si>
  <si>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</si>
  <si>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</si>
  <si>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</si>
  <si>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</si>
  <si>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</si>
  <si>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</si>
  <si>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</si>
  <si>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</si>
  <si>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</si>
  <si>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Spain</t>
  </si>
  <si>
    <t>Sri Lanka</t>
  </si>
  <si>
    <t>Sudan</t>
  </si>
  <si>
    <t>Sudan, South</t>
  </si>
  <si>
    <t>Suriname</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</si>
  <si>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</si>
  <si>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</si>
  <si>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</si>
  <si>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</si>
  <si>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</si>
  <si>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</si>
  <si>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</si>
  <si>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</si>
  <si>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</si>
  <si>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</si>
  <si>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</si>
  <si>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</si>
  <si>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</si>
  <si>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</si>
  <si>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</si>
  <si>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</si>
  <si>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</si>
  <si>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</si>
  <si>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</si>
  <si>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</si>
  <si>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</si>
  <si>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</si>
  <si>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Vatican City</t>
  </si>
  <si>
    <t>Venezuela</t>
  </si>
  <si>
    <t>Vietnam</t>
  </si>
  <si>
    <t>Yemen</t>
  </si>
  <si>
    <t>Zambia</t>
  </si>
  <si>
    <t>Zimbabwe</t>
  </si>
  <si>
    <t>Applicant</t>
  </si>
  <si>
    <t>Principal Owner</t>
  </si>
  <si>
    <t>Entity to which Applicant has revealed Pricing Information</t>
  </si>
  <si>
    <t>Entity which Applicant is aware of Pricing Information</t>
  </si>
  <si>
    <t>Entity which Applicant is aware of Contingent Arrangements</t>
  </si>
  <si>
    <t>Onshore Wind</t>
  </si>
  <si>
    <t>Offshore Wind</t>
  </si>
  <si>
    <t>Solar</t>
  </si>
  <si>
    <t>Hydro</t>
  </si>
  <si>
    <t>Waste to Energy HECHP</t>
  </si>
  <si>
    <t>Biomass HECHP</t>
  </si>
  <si>
    <t>Biogas HECHP</t>
  </si>
  <si>
    <t>Description of the Renewable Energy Technology and the Equipment that Will be Utilized for the Project</t>
  </si>
  <si>
    <t>Description of the Overall Plant Size - Aggregate Installed  Rating for the Project</t>
  </si>
  <si>
    <t>Offer Quantity (MW)</t>
  </si>
  <si>
    <t>Site Northing</t>
  </si>
  <si>
    <t>Site Easting</t>
  </si>
  <si>
    <t>Confirmation that a Guarantee of Origin will not be Sought in Respect of the Output of the Project, in Accordance with Statutory Instrument 483 of 2014</t>
  </si>
  <si>
    <t>Maximum Export Capacity of the Site (MW)</t>
  </si>
  <si>
    <t>Eligible Technology</t>
  </si>
  <si>
    <t>Acknowledgment that the Application for Qualification has been prepared at the expense of the Applicant and that the TSO and the Minister bear no responsibility or liability for any costs incurred by the Applicant in connection with the Application for Qualification</t>
  </si>
  <si>
    <t>Acknowledgment that for the purposes of the administration of the RESS 1, the TSO is authorised to use information related to the Applicant and the RESS 1 Project, to communicate with the Applicant, the DCCAE, the Regulatory Authority, the DSO and SEMO in order to ensure the proper functioning of RESS 1 and to ensure the accuracy of information included in the relevant statutory instrument for the PSO Levy for the relevant PSO Levy Year</t>
  </si>
  <si>
    <t>Confirmation that the Information that the Applicant Has Provided is True and Accurate in All Respects</t>
  </si>
  <si>
    <t>Confirmation of Compliance With Eligible Technology</t>
  </si>
  <si>
    <t>Confirmation of Planning Consent for ECP-1 Project</t>
  </si>
  <si>
    <t>Date Of Full And Final Granting Of The Planning Permission</t>
  </si>
  <si>
    <t>Declaration of Planning Consent</t>
  </si>
  <si>
    <t>Grid Connection Contract Reference Number</t>
  </si>
  <si>
    <t>Declaration of Grid Connection</t>
  </si>
  <si>
    <t>Confirmation of Compliance With Site Control Requirements</t>
  </si>
  <si>
    <t>Landowner Consent Form</t>
  </si>
  <si>
    <t>Confirmation of Compliance With Financeability Requirements</t>
  </si>
  <si>
    <t>Declaration of Financeability</t>
  </si>
  <si>
    <t>Confirmation of Compliance With New Project Requirements</t>
  </si>
  <si>
    <t>Declaration of New Project</t>
  </si>
  <si>
    <t>Bid Bond Applicant Submission Form</t>
  </si>
  <si>
    <t>Bid Bond Confirmation</t>
  </si>
  <si>
    <t>Confirmation of Grid Contracted Project or Eligible ECP-1 Project</t>
  </si>
  <si>
    <t>Please attach document here</t>
  </si>
  <si>
    <t>Please attach documents here</t>
  </si>
  <si>
    <t xml:space="preserve">RESS 1 Auction - Preference  </t>
  </si>
  <si>
    <t xml:space="preserve">RESS 1 Auction - Compliance  </t>
  </si>
  <si>
    <t>Company Number</t>
  </si>
  <si>
    <t>Applicant Address Country</t>
  </si>
  <si>
    <t>Community</t>
  </si>
  <si>
    <t>All</t>
  </si>
  <si>
    <t>Preference Category</t>
  </si>
  <si>
    <t>I acknowledge that all information provided to EirGrid for the purposes of the RESS 1 Auction will be held by EirGrid only for the purpose of the RESS Auctions.  EirGrid will hold this information securely in line with GDPR requirements and as set out in our Privacy Statement (links to both).  We hold this information for the purposes of the RESS Auction procedure.  The data will be stored electronically as it will be received electronically.  EirGrid will hold all information in respect of the RESS 1 Auction until 31/12/2044.  The data will be deleted by electronic means on 02/01/2045</t>
  </si>
  <si>
    <t>Evidence of Full Planning Permission/Approval</t>
  </si>
  <si>
    <t>Certified Applicant Structure Chart</t>
  </si>
  <si>
    <t>Declaration of Community-Led Project</t>
  </si>
  <si>
    <t>Approval of authorised users to submit an Application for Qualification on behalf of the Applicant</t>
  </si>
  <si>
    <t>Declaration of User Authorisation</t>
  </si>
  <si>
    <t>Tab</t>
  </si>
  <si>
    <t>Field</t>
  </si>
  <si>
    <t>Filled Out?</t>
  </si>
  <si>
    <t>Community Preference Category</t>
  </si>
  <si>
    <t>Solar Preference Category</t>
  </si>
  <si>
    <t>All Preference Category</t>
  </si>
  <si>
    <t>Entity 1 Name</t>
  </si>
  <si>
    <t>Entity 2 Name</t>
  </si>
  <si>
    <t>Entity 2 Relationship to the Applicant</t>
  </si>
  <si>
    <t>Entity 2 Address Line 1</t>
  </si>
  <si>
    <t>Entity 2 Address County</t>
  </si>
  <si>
    <t>Entity 2 Address Country</t>
  </si>
  <si>
    <t>Entity 1 Address Country</t>
  </si>
  <si>
    <t>Entity 1 Address County</t>
  </si>
  <si>
    <t>Entity 1 Address Line 1</t>
  </si>
  <si>
    <t>Entity 1 Relationship to the Applicant</t>
  </si>
  <si>
    <t>RESS 1 Auction - Project Details</t>
  </si>
  <si>
    <t xml:space="preserve">RESS 1 Auction - Entity Details </t>
  </si>
  <si>
    <t>Details of the company’s ownership details and any entities listed in their Declaration of Bidding Independence.  All project must have entity details for Applicant and Principle Owner</t>
  </si>
  <si>
    <t>Entity 3 Relationship to the Applicant</t>
  </si>
  <si>
    <t>Entity 4 Relationship to the Applicant</t>
  </si>
  <si>
    <t>Entity 4 Address County</t>
  </si>
  <si>
    <t>Entity 4 Address Eircode/Postcode</t>
  </si>
  <si>
    <t>Entity 5 Relationship to the Applicant</t>
  </si>
  <si>
    <t>Entity 6 Relationship to the Applicant</t>
  </si>
  <si>
    <t>Entity 7 Relationship to the Applicant</t>
  </si>
  <si>
    <t>Entity 8 Relationship to the Applicant</t>
  </si>
  <si>
    <t>Entity 9 Name</t>
  </si>
  <si>
    <t>Entity 9 Relationship to the Applicant</t>
  </si>
  <si>
    <t>Entity 10 Name</t>
  </si>
  <si>
    <t>Entity 10 Relationship to the Applicant</t>
  </si>
  <si>
    <t>Entity 10 Address Country</t>
  </si>
  <si>
    <t>Entity 10 Address Line 2</t>
  </si>
  <si>
    <t>Entity 10 Address Line 1</t>
  </si>
  <si>
    <t>Entity 10 Address County</t>
  </si>
  <si>
    <t>Entity 10 Address Eircode/Postcode</t>
  </si>
  <si>
    <t>Entity 9 Address Eircode/Postcode</t>
  </si>
  <si>
    <t>Entity 9 Address County</t>
  </si>
  <si>
    <t>Entity 9 Address Country</t>
  </si>
  <si>
    <t>Entity 9 Address Line 2</t>
  </si>
  <si>
    <t>Entity 9 Address Line 1</t>
  </si>
  <si>
    <t>Entity 8 Address County</t>
  </si>
  <si>
    <t>Entity 8 Address Country</t>
  </si>
  <si>
    <t>Entity 8 Address Line 2</t>
  </si>
  <si>
    <t>Entity 8 Address Line 1</t>
  </si>
  <si>
    <t>Entity 8 Name</t>
  </si>
  <si>
    <t>Entity 7 Address Eircode/Postcode</t>
  </si>
  <si>
    <t>Entity 7 Address Country</t>
  </si>
  <si>
    <t>Entity 7 Address Line 2</t>
  </si>
  <si>
    <t>Entity 7 Address Line 1</t>
  </si>
  <si>
    <t>Entity 7 Name</t>
  </si>
  <si>
    <t>Entity 6 Address Eircode/Postcode</t>
  </si>
  <si>
    <t>Entity 6 Address County</t>
  </si>
  <si>
    <t>Entity 6 Address Country</t>
  </si>
  <si>
    <t>Entity 6 Address Line 2</t>
  </si>
  <si>
    <t>Entity 6 Address Line 1</t>
  </si>
  <si>
    <t>Entity 6 Name</t>
  </si>
  <si>
    <t>Entity 5 Address Eircode/Postcode</t>
  </si>
  <si>
    <t>Entity 5 Address County</t>
  </si>
  <si>
    <t>Entity 5 Address Country</t>
  </si>
  <si>
    <t>Entity 5 Address Line 2</t>
  </si>
  <si>
    <t>Entity 5 Name</t>
  </si>
  <si>
    <t>Entity 4 Address Country</t>
  </si>
  <si>
    <t>Entity 4 Address Line 2</t>
  </si>
  <si>
    <t>Entity 4 Address Line 1</t>
  </si>
  <si>
    <t>Entity 4 Name</t>
  </si>
  <si>
    <t>Entity 3 Address Eircode/Postcode</t>
  </si>
  <si>
    <t>Entity 3 Address County</t>
  </si>
  <si>
    <t>Entity 3 Address Country</t>
  </si>
  <si>
    <t>Entity 3 Address Line 2</t>
  </si>
  <si>
    <t>Entity 3 Address Line 1</t>
  </si>
  <si>
    <t>Entity 3 Name</t>
  </si>
  <si>
    <t>Entity 2 Address Eircode/Postcode</t>
  </si>
  <si>
    <t>Entity 2 Address Line 2</t>
  </si>
  <si>
    <t>Entity 1 Address Eircode/Postcode</t>
  </si>
  <si>
    <t>Entity 1 Address Line 2</t>
  </si>
  <si>
    <t>Bid Bond Applicant Return Form</t>
  </si>
  <si>
    <t>Field Input</t>
  </si>
  <si>
    <t>Please do not complete fields in red</t>
  </si>
  <si>
    <t xml:space="preserve">RESS 1 Auction - Documents </t>
  </si>
  <si>
    <t>Confirmation that the Applicant will be bound by these Terms and Conditions</t>
  </si>
  <si>
    <t>Bid Bond Amount (€)</t>
  </si>
  <si>
    <t>Note 1</t>
  </si>
  <si>
    <t>Note 2</t>
  </si>
  <si>
    <t>Note 3</t>
  </si>
  <si>
    <t>Note 4</t>
  </si>
  <si>
    <t>Notes:</t>
  </si>
  <si>
    <t>1. RESS1-"Project Short Code"(4 Digits)</t>
  </si>
  <si>
    <t>2. The Applicant must be the proposed Generator of the RESS 1 Project. This should also be the Contracted Party in the DSO/TSO Connection Agreement. Where the Applicant is not the Contracted Party in the DSO/TSO Connection Agreement, evidence that the Applicant will be the Contracted Party should be provided in Other Documents.</t>
  </si>
  <si>
    <t>3. Mandatory if Ireland is selected in Applicant Address Country</t>
  </si>
  <si>
    <t>4. Ireland's postcode system - seven character alpha-numeric code made up of two parts.</t>
  </si>
  <si>
    <t>Choose from dropdown</t>
  </si>
  <si>
    <t>Entity 5 Address Line 1</t>
  </si>
  <si>
    <t>Entity 7 Address County</t>
  </si>
  <si>
    <t>Entity 8 Address Eircode/Postcode</t>
  </si>
  <si>
    <t>2. Entity Details</t>
  </si>
  <si>
    <t>Note 5</t>
  </si>
  <si>
    <t>Note 6</t>
  </si>
  <si>
    <t>Note 7</t>
  </si>
  <si>
    <t>5. As outlined in section 6.4.3 of the RESS 1 Terms and Conditions.</t>
  </si>
  <si>
    <t>6. As outlined in section 6.2 of the RESS 1 Terms and Conditions. Please tick all Preference Categories that apply (At least one must be chosen)</t>
  </si>
  <si>
    <t>7. Please include a brief description of the project e.g. number of turbines, solar panels etc. It is not necessary to specify exact equipment ratings or manufacturer names.</t>
  </si>
  <si>
    <t>Note 8</t>
  </si>
  <si>
    <t>8.This should contain your offer quantity. The installed capacity of the project must ultimately be within the values set out in section 6.4.12 of the RESS 1 Terms and Conditions.</t>
  </si>
  <si>
    <t>Note 9</t>
  </si>
  <si>
    <t>9. MW quantity of the RESS 1 Project being offered into RESS 1. Value must be specified to no more than 3 decimal places and must be less than or equal to Maximum Export Capacity as set out in the connection agreement or ECP-1 decision.</t>
  </si>
  <si>
    <t>Note 10</t>
  </si>
  <si>
    <t>10. Maximum Export Capacity as set out in the connection agreement or ECP-1 decision.</t>
  </si>
  <si>
    <t>Note 11</t>
  </si>
  <si>
    <t>Note 12</t>
  </si>
  <si>
    <t>Note 13</t>
  </si>
  <si>
    <t>11. This must be a date in the past</t>
  </si>
  <si>
    <t>12. As found on your Connection Agreement. It is the ‘P’ number for Transmission Projects and the ‘DG’ or ‘TG’ number for Distribution Projects</t>
  </si>
  <si>
    <t>13. Check box if a bid bond of OQ(MW) x €2,000 has been posted. Note this box must also be ticked in the case of a community zero-bond project</t>
  </si>
  <si>
    <t>Note 14</t>
  </si>
  <si>
    <t>14. Full planning permission from a local authority must be demonstrated by providing a Final Grant of Planning Permission.  Full planning permission from An Bord Pleanala must be demonstrated by providing the Board Order (grant / approval).</t>
  </si>
  <si>
    <t>Note 15</t>
  </si>
  <si>
    <t>15. As found in the Qualification Information Pack</t>
  </si>
  <si>
    <t>To attach a file go to the insert tab and click "object", in the window that opens click "create from file" and then "browse". Please ensure all files attached are in pdf form.</t>
  </si>
  <si>
    <t>4. Compliance Documents</t>
  </si>
  <si>
    <t>GDPR Statement</t>
  </si>
  <si>
    <t>Authorisation to communicate date to DCCAE</t>
  </si>
  <si>
    <t>Cost Acknowledgement</t>
  </si>
  <si>
    <t>Guarantee of Origin Confirmation</t>
  </si>
  <si>
    <t>True and Accurate Confirmation</t>
  </si>
  <si>
    <t>Aggregate Installed  Rating for the Project</t>
  </si>
  <si>
    <t>Description of the Renewable Energy Technology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</si>
</sst>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quot;€&quot;#,##0.00;\-&quot;€&quot;#,##0.00"/>
    <numFmt numFmtId="165" formatCode="_-&quot;€&quot;* #,##0.00_-;\-&quot;€&quot;* #,##0.00_-;_-&quot;€&quot;* &quot;-&quot;??_-;_-@_-"/>
    <numFmt numFmtId="166" formatCode="_-* #,##0.00_-;\-* #,##0.00_-;_-* &quot;-&quot;??_-;_-@_-"/>
    <numFmt numFmtId="167" formatCode="0.000"/>
  </numFmts>
  <fonts count="36" x14ac:knownFonts="1">
    <font>
      <sz val="11"/>
      <color theme="1"/>
      <name val="Calibri"/>
      <family val="2"/>
      <scheme val="minor"/>
    </font>
    <font>
      <sz val="11"/>
      <color theme="1"/>
      <name val="Calibri"/>
      <family val="2"/>
      <scheme val="minor"/>
    </font>
    <font>
      <b/>
      <sz val="13"/>
      <color theme="3"/>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
      <b/>
      <sz val="16"/>
      <name val="Calibri"/>
      <family val="2"/>
      <scheme val="minor"/>
    </font>
    <font>
      <i/>
      <sz val="11"/>
      <color theme="1"/>
      <name val="Calibri"/>
      <family val="2"/>
      <scheme val="minor"/>
    </font>
    <font>
      <sz val="9"/>
      <color theme="1"/>
      <name val="Calibri"/>
      <family val="2"/>
      <scheme val="minor"/>
    </font>
    <font>
      <sz val="9"/>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0"/>
      <color indexed="8"/>
      <name val="Arial"/>
      <family val="2"/>
    </font>
    <font>
      <b/>
      <sz val="10"/>
      <color rgb="FF3F3F3F"/>
      <name val="Arial"/>
      <family val="2"/>
    </font>
    <font>
      <b/>
      <sz val="10"/>
      <color theme="1"/>
      <name val="Arial"/>
      <family val="2"/>
    </font>
    <font>
      <sz val="10"/>
      <color rgb="FFFF0000"/>
      <name val="Arial"/>
      <family val="2"/>
    </font>
    <font>
      <b/>
      <sz val="12"/>
      <name val="Calibri"/>
      <family val="2"/>
      <scheme val="minor"/>
    </font>
    <font>
      <b/>
      <sz val="11"/>
      <color rgb="FFFF0000"/>
      <name val="Calibri"/>
      <family val="2"/>
      <scheme val="minor"/>
    </font>
    <font>
      <sz val="11"/>
      <color theme="5" tint="0.39997558519241921"/>
      <name val="Calibri"/>
      <family val="2"/>
      <scheme val="minor"/>
    </font>
    <font>
      <b/>
      <sz val="11"/>
      <color theme="9" tint="-0.249977111117893"/>
      <name val="Calibri"/>
      <family val="2"/>
      <scheme val="minor"/>
    </font>
    <font>
      <sz val="11"/>
      <name val="Calibri"/>
      <family val="2"/>
      <scheme val="minor"/>
    </font>
    <font>
      <b/>
      <sz val="16"/>
      <color theme="0"/>
      <name val="Calibri"/>
      <family val="2"/>
      <scheme val="minor"/>
    </font>
    <font>
      <b/>
      <sz val="9"/>
      <color rgb="FFFF0000"/>
      <name val="Calibri"/>
      <family val="2"/>
      <scheme val="minor"/>
    </font>
    <font>
      <b/>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theme="6" tint="-0.499984740745262"/>
        <bgColor indexed="64"/>
      </patternFill>
    </fill>
    <fill>
      <patternFill patternType="solid">
        <fgColor rgb="FFFF0000"/>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s>
  <cellStyleXfs count="61">
    <xf numFmtId="0" fontId="0" fillId="0" borderId="0"/>
    <xf numFmtId="0" fontId="6" fillId="0" borderId="11" applyProtection="0">
      <alignment wrapText="1"/>
    </xf>
    <xf numFmtId="0" fontId="10" fillId="10"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11"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3"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1" fillId="12" borderId="0" applyNumberFormat="0" applyBorder="0" applyAlignment="0" applyProtection="0"/>
    <xf numFmtId="0" fontId="11" fillId="16" borderId="0" applyNumberFormat="0" applyBorder="0" applyAlignment="0" applyProtection="0"/>
    <xf numFmtId="0" fontId="11" fillId="20" borderId="0" applyNumberFormat="0" applyBorder="0" applyAlignment="0" applyProtection="0"/>
    <xf numFmtId="0" fontId="11" fillId="24" borderId="0" applyNumberFormat="0" applyBorder="0" applyAlignment="0" applyProtection="0"/>
    <xf numFmtId="0" fontId="11" fillId="28" borderId="0" applyNumberFormat="0" applyBorder="0" applyAlignment="0" applyProtection="0"/>
    <xf numFmtId="0" fontId="11" fillId="3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2" fillId="3" borderId="0" applyNumberFormat="0" applyBorder="0" applyAlignment="0" applyProtection="0"/>
    <xf numFmtId="0" fontId="13" fillId="6" borderId="4" applyNumberFormat="0" applyAlignment="0" applyProtection="0"/>
    <xf numFmtId="0" fontId="14" fillId="7" borderId="7" applyNumberFormat="0" applyAlignment="0" applyProtection="0"/>
    <xf numFmtId="166"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5" borderId="4" applyNumberFormat="0" applyAlignment="0" applyProtection="0"/>
    <xf numFmtId="0" fontId="22" fillId="0" borderId="6" applyNumberFormat="0" applyFill="0" applyAlignment="0" applyProtection="0"/>
    <xf numFmtId="0" fontId="23" fillId="4" borderId="0" applyNumberFormat="0" applyBorder="0" applyAlignment="0" applyProtection="0"/>
    <xf numFmtId="0" fontId="24" fillId="0" borderId="0"/>
    <xf numFmtId="0" fontId="15" fillId="0" borderId="0"/>
    <xf numFmtId="0" fontId="15" fillId="0" borderId="0"/>
    <xf numFmtId="0" fontId="1" fillId="0" borderId="0"/>
    <xf numFmtId="0" fontId="10" fillId="0" borderId="0"/>
    <xf numFmtId="0" fontId="15" fillId="0" borderId="0"/>
    <xf numFmtId="0" fontId="15" fillId="0" borderId="0"/>
    <xf numFmtId="0" fontId="10" fillId="0" borderId="0"/>
    <xf numFmtId="0" fontId="15" fillId="0" borderId="0"/>
    <xf numFmtId="0" fontId="10" fillId="0" borderId="0"/>
    <xf numFmtId="0" fontId="10" fillId="8" borderId="8" applyNumberFormat="0" applyFont="0" applyAlignment="0" applyProtection="0"/>
    <xf numFmtId="0" fontId="10" fillId="8" borderId="8" applyNumberFormat="0" applyFont="0" applyAlignment="0" applyProtection="0"/>
    <xf numFmtId="0" fontId="25" fillId="6" borderId="5" applyNumberFormat="0" applyAlignment="0" applyProtection="0"/>
    <xf numFmtId="9" fontId="15" fillId="0" borderId="0" applyFont="0" applyFill="0" applyBorder="0" applyAlignment="0" applyProtection="0"/>
    <xf numFmtId="0" fontId="26" fillId="0" borderId="9" applyNumberFormat="0" applyFill="0" applyAlignment="0" applyProtection="0"/>
    <xf numFmtId="0" fontId="27" fillId="0" borderId="0" applyNumberFormat="0" applyFill="0" applyBorder="0" applyAlignment="0" applyProtection="0"/>
    <xf numFmtId="0" fontId="2" fillId="0" borderId="12" applyNumberFormat="0" applyFill="0" applyAlignment="0" applyProtection="0"/>
    <xf numFmtId="0" fontId="6" fillId="0" borderId="11" applyProtection="0">
      <alignment wrapText="1"/>
    </xf>
    <xf numFmtId="165" fontId="1" fillId="0" borderId="0" applyFont="0" applyFill="0" applyBorder="0" applyAlignment="0" applyProtection="0"/>
  </cellStyleXfs>
  <cellXfs count="214">
    <xf numFmtId="0" fontId="0" fillId="0" borderId="0" xfId="0"/>
    <xf numFmtId="0" fontId="0" fillId="0" borderId="0" xfId="0"/>
    <xf numFmtId="0" fontId="9" fillId="34" borderId="0" xfId="0" applyFont="1" applyFill="1" applyAlignment="1" applyProtection="1">
      <alignment horizontal="right"/>
    </xf>
    <xf numFmtId="0" fontId="8" fillId="34" borderId="0" xfId="0" applyFont="1" applyFill="1" applyAlignment="1" applyProtection="1">
      <alignment horizontal="right"/>
    </xf>
    <xf numFmtId="0" fontId="29" fillId="34" borderId="0" xfId="0" applyFont="1" applyFill="1" applyBorder="1" applyProtection="1"/>
    <xf numFmtId="0" fontId="5" fillId="33" borderId="10" xfId="0" applyFont="1" applyFill="1" applyBorder="1" applyAlignment="1" applyProtection="1">
      <alignment horizontal="center" vertical="center"/>
    </xf>
    <xf numFmtId="0" fontId="28" fillId="34" borderId="18" xfId="0" applyFont="1" applyFill="1" applyBorder="1" applyAlignment="1" applyProtection="1">
      <alignment horizontal="right"/>
    </xf>
    <xf numFmtId="0" fontId="8" fillId="34" borderId="20" xfId="0" applyFont="1" applyFill="1" applyBorder="1" applyAlignment="1" applyProtection="1">
      <alignment horizontal="right"/>
    </xf>
    <xf numFmtId="0" fontId="6" fillId="34" borderId="20" xfId="1" applyFill="1" applyBorder="1" applyAlignment="1" applyProtection="1"/>
    <xf numFmtId="0" fontId="0" fillId="34" borderId="22" xfId="0" applyFill="1" applyBorder="1" applyProtection="1"/>
    <xf numFmtId="0" fontId="0" fillId="34" borderId="21" xfId="0" applyFill="1" applyBorder="1" applyAlignment="1" applyProtection="1">
      <alignment horizontal="center"/>
    </xf>
    <xf numFmtId="0" fontId="0" fillId="34" borderId="22" xfId="0" applyFill="1" applyBorder="1" applyAlignment="1" applyProtection="1">
      <alignment horizontal="center"/>
    </xf>
    <xf numFmtId="0" fontId="0" fillId="34" borderId="23" xfId="0" applyFill="1" applyBorder="1" applyAlignment="1" applyProtection="1">
      <alignment horizontal="center"/>
    </xf>
    <xf numFmtId="14" fontId="5" fillId="35" borderId="10" xfId="0" applyNumberFormat="1" applyFont="1" applyFill="1" applyBorder="1" applyAlignment="1" applyProtection="1">
      <alignment horizontal="center" vertical="center"/>
      <protection locked="0"/>
    </xf>
    <xf numFmtId="0" fontId="0" fillId="0" borderId="19" xfId="0" applyBorder="1" applyProtection="1"/>
    <xf numFmtId="0" fontId="6" fillId="34" borderId="0" xfId="1" applyFill="1" applyBorder="1" applyAlignment="1" applyProtection="1">
      <alignment wrapText="1"/>
    </xf>
    <xf numFmtId="0" fontId="0" fillId="0" borderId="0" xfId="0" applyAlignment="1" applyProtection="1">
      <alignment wrapText="1"/>
    </xf>
    <xf numFmtId="0" fontId="0" fillId="34" borderId="0" xfId="0" applyFill="1" applyAlignment="1" applyProtection="1">
      <alignment horizontal="center" wrapText="1"/>
    </xf>
    <xf numFmtId="0" fontId="0" fillId="34" borderId="0" xfId="0" applyFill="1" applyBorder="1" applyAlignment="1" applyProtection="1">
      <alignment horizontal="center" wrapText="1"/>
    </xf>
    <xf numFmtId="0" fontId="28" fillId="34" borderId="17" xfId="0" applyFont="1" applyFill="1" applyBorder="1" applyAlignment="1" applyProtection="1">
      <alignment horizontal="right"/>
    </xf>
    <xf numFmtId="0" fontId="8" fillId="34" borderId="0" xfId="0" applyFont="1" applyFill="1" applyBorder="1" applyAlignment="1" applyProtection="1">
      <alignment horizontal="right"/>
    </xf>
    <xf numFmtId="0" fontId="9" fillId="34" borderId="0" xfId="0" applyFont="1" applyFill="1" applyBorder="1" applyAlignment="1" applyProtection="1">
      <alignment horizontal="right"/>
    </xf>
    <xf numFmtId="0" fontId="8" fillId="34" borderId="19" xfId="0" applyFont="1" applyFill="1" applyBorder="1" applyAlignment="1" applyProtection="1">
      <alignment horizontal="right"/>
    </xf>
    <xf numFmtId="0" fontId="33" fillId="34" borderId="24" xfId="1" applyFont="1" applyFill="1" applyBorder="1" applyAlignment="1" applyProtection="1">
      <alignment horizontal="center"/>
    </xf>
    <xf numFmtId="0" fontId="4" fillId="34" borderId="20" xfId="0" applyFont="1" applyFill="1" applyBorder="1" applyAlignment="1" applyProtection="1">
      <alignment horizontal="left" wrapText="1"/>
    </xf>
    <xf numFmtId="0" fontId="5" fillId="34" borderId="0" xfId="0" applyFont="1" applyFill="1" applyBorder="1" applyAlignment="1" applyProtection="1">
      <alignment horizontal="center" vertical="center"/>
    </xf>
    <xf numFmtId="0" fontId="5" fillId="35" borderId="10" xfId="0" applyFont="1" applyFill="1" applyBorder="1" applyAlignment="1" applyProtection="1">
      <alignment horizontal="center" vertical="top"/>
    </xf>
    <xf numFmtId="0" fontId="0" fillId="34" borderId="18" xfId="0" applyFill="1" applyBorder="1" applyProtection="1"/>
    <xf numFmtId="0" fontId="0" fillId="0" borderId="0" xfId="0" applyFill="1"/>
    <xf numFmtId="0" fontId="0" fillId="0" borderId="0" xfId="0"/>
    <xf numFmtId="0" fontId="0" fillId="0" borderId="0" xfId="0" applyFont="1" applyFill="1" applyBorder="1" applyAlignment="1" applyProtection="1">
      <alignment horizontal="center" vertical="center" wrapText="1"/>
    </xf>
    <xf numFmtId="0" fontId="0" fillId="0" borderId="0" xfId="0" applyFont="1" applyFill="1" applyAlignment="1">
      <alignment horizontal="center" vertical="center"/>
    </xf>
    <xf numFmtId="0" fontId="0" fillId="0" borderId="0" xfId="0" applyFill="1" applyBorder="1"/>
    <xf numFmtId="0" fontId="32" fillId="0" borderId="0" xfId="1" applyFont="1" applyFill="1" applyBorder="1" applyAlignment="1" applyProtection="1">
      <alignment horizontal="center" vertical="center" wrapText="1"/>
    </xf>
    <xf numFmtId="0" fontId="8" fillId="34" borderId="0" xfId="0" applyFont="1" applyFill="1" applyBorder="1" applyProtection="1"/>
    <xf numFmtId="0" fontId="7" fillId="34" borderId="0" xfId="0" applyFont="1" applyFill="1" applyBorder="1" applyAlignment="1" applyProtection="1">
      <alignment vertical="center"/>
    </xf>
    <xf numFmtId="0" fontId="5" fillId="34" borderId="0" xfId="0" applyFont="1" applyFill="1" applyBorder="1" applyAlignment="1" applyProtection="1">
      <alignment vertical="center"/>
    </xf>
    <xf numFmtId="0" fontId="35" fillId="34" borderId="0" xfId="1" applyFont="1" applyFill="1" applyBorder="1" applyAlignment="1" applyProtection="1">
      <alignment vertical="center" wrapText="1"/>
    </xf>
    <xf numFmtId="0" fontId="4" fillId="34" borderId="0" xfId="0" applyFont="1" applyFill="1" applyBorder="1" applyAlignment="1" applyProtection="1">
      <alignment vertical="center" wrapText="1"/>
    </xf>
    <xf numFmtId="0" fontId="5" fillId="35" borderId="10" xfId="0" applyFont="1" applyFill="1" applyBorder="1" applyAlignment="1" applyProtection="1">
      <alignment horizontal="left" vertical="top"/>
    </xf>
    <xf numFmtId="0" fontId="5" fillId="33" borderId="10" xfId="0" applyFont="1" applyFill="1" applyBorder="1" applyAlignment="1" applyProtection="1"/>
    <xf numFmtId="0" fontId="0" fillId="34" borderId="0" xfId="0" applyFill="1" applyAlignment="1" applyProtection="1">
      <alignment vertical="center"/>
    </xf>
    <xf numFmtId="0" fontId="0" fillId="34" borderId="0" xfId="0" applyFont="1" applyFill="1" applyBorder="1" applyProtection="1"/>
    <xf numFmtId="0" fontId="5" fillId="33" borderId="10" xfId="0" applyFont="1" applyFill="1" applyBorder="1" applyAlignment="1" applyProtection="1">
      <alignment horizontal="left" vertical="top"/>
    </xf>
    <xf numFmtId="0" fontId="9" fillId="34" borderId="0" xfId="1" applyFont="1" applyFill="1" applyBorder="1" applyAlignment="1" applyProtection="1">
      <alignment horizontal="center" vertical="center" wrapText="1"/>
    </xf>
    <xf numFmtId="0" fontId="0" fillId="0" borderId="0" xfId="0"/>
    <xf numFmtId="0" fontId="5" fillId="35" borderId="10" xfId="0" applyFont="1" applyFill="1" applyBorder="1" applyAlignment="1" applyProtection="1">
      <protection locked="0"/>
    </xf>
    <xf numFmtId="0" fontId="5" fillId="33" borderId="10" xfId="0" applyFont="1" applyFill="1" applyBorder="1" applyAlignment="1" applyProtection="1">
      <alignment horizontal="left" vertical="top"/>
      <protection locked="0"/>
    </xf>
    <xf numFmtId="0" fontId="0" fillId="34" borderId="0" xfId="0" applyFill="1" applyBorder="1" applyProtection="1"/>
    <xf numFmtId="0" fontId="0" fillId="0" borderId="0" xfId="0" applyProtection="1"/>
    <xf numFmtId="0" fontId="6" fillId="34" borderId="0" xfId="1" applyFill="1" applyBorder="1" applyAlignment="1" applyProtection="1"/>
    <xf numFmtId="0" fontId="0" fillId="34" borderId="0" xfId="0" applyFill="1" applyProtection="1"/>
    <xf numFmtId="0" fontId="4" fillId="34" borderId="0" xfId="0" applyFont="1" applyFill="1" applyBorder="1" applyProtection="1"/>
    <xf numFmtId="0" fontId="3" fillId="34" borderId="0" xfId="0" applyFont="1" applyFill="1" applyBorder="1" applyProtection="1"/>
    <xf numFmtId="0" fontId="5" fillId="35" borderId="10" xfId="0" applyFont="1" applyFill="1" applyBorder="1" applyAlignment="1" applyProtection="1"/>
    <xf numFmtId="0" fontId="7" fillId="34" borderId="0" xfId="0" applyFont="1" applyFill="1" applyBorder="1" applyProtection="1"/>
    <xf numFmtId="0" fontId="5" fillId="34" borderId="0" xfId="0" applyFont="1" applyFill="1" applyBorder="1" applyAlignment="1" applyProtection="1"/>
    <xf numFmtId="0" fontId="0" fillId="34" borderId="0" xfId="0" applyFill="1" applyAlignment="1" applyProtection="1">
      <alignment horizontal="center"/>
    </xf>
    <xf numFmtId="0" fontId="5" fillId="35" borderId="10" xfId="0" applyFont="1" applyFill="1" applyBorder="1" applyAlignment="1" applyProtection="1">
      <alignment horizontal="center" vertical="center"/>
    </xf>
    <xf numFmtId="0" fontId="0" fillId="34" borderId="16" xfId="0" applyFill="1" applyBorder="1" applyProtection="1"/>
    <xf numFmtId="0" fontId="0" fillId="34" borderId="17" xfId="0" applyFill="1" applyBorder="1" applyProtection="1"/>
    <xf numFmtId="0" fontId="0" fillId="34" borderId="19" xfId="0" applyFill="1" applyBorder="1" applyProtection="1"/>
    <xf numFmtId="0" fontId="0" fillId="34" borderId="20" xfId="0" applyFill="1" applyBorder="1" applyProtection="1"/>
    <xf numFmtId="0" fontId="0" fillId="34" borderId="21" xfId="0" applyFill="1" applyBorder="1" applyProtection="1"/>
    <xf numFmtId="0" fontId="0" fillId="34" borderId="23" xfId="0" applyFill="1" applyBorder="1" applyProtection="1"/>
    <xf numFmtId="0" fontId="0" fillId="34" borderId="19" xfId="0" applyFill="1" applyBorder="1" applyAlignment="1" applyProtection="1">
      <alignment horizontal="center"/>
    </xf>
    <xf numFmtId="0" fontId="0" fillId="34" borderId="0" xfId="0" applyFill="1" applyBorder="1" applyAlignment="1" applyProtection="1">
      <alignment horizontal="center"/>
    </xf>
    <xf numFmtId="0" fontId="0" fillId="34" borderId="0" xfId="0" applyFill="1" applyBorder="1" applyAlignment="1" applyProtection="1">
      <alignment horizontal="center" vertical="center"/>
    </xf>
    <xf numFmtId="0" fontId="4" fillId="34" borderId="0" xfId="0" applyFont="1" applyFill="1" applyBorder="1" applyAlignment="1" applyProtection="1">
      <alignment horizontal="left" wrapText="1"/>
    </xf>
    <xf numFmtId="0" fontId="31" fillId="34" borderId="0" xfId="0" applyFont="1" applyFill="1" applyBorder="1" applyProtection="1"/>
    <xf numFmtId="0" fontId="30" fillId="34" borderId="0" xfId="0" applyFont="1" applyFill="1" applyBorder="1" applyProtection="1"/>
    <xf numFmtId="0" fontId="0" fillId="34" borderId="0" xfId="0" applyFill="1" applyAlignment="1" applyProtection="1">
      <alignment wrapText="1"/>
    </xf>
    <xf numFmtId="0" fontId="0" fillId="34" borderId="0" xfId="0" applyFill="1" applyBorder="1" applyAlignment="1" applyProtection="1">
      <alignment wrapText="1"/>
    </xf>
    <xf numFmtId="0" fontId="4" fillId="34" borderId="0" xfId="0" applyFont="1" applyFill="1" applyBorder="1" applyAlignment="1" applyProtection="1">
      <alignment wrapText="1"/>
    </xf>
    <xf numFmtId="0" fontId="0" fillId="34" borderId="22" xfId="0" applyFill="1" applyBorder="1" applyAlignment="1" applyProtection="1">
      <alignment wrapText="1"/>
    </xf>
    <xf numFmtId="0" fontId="0" fillId="34" borderId="22" xfId="0" applyFill="1" applyBorder="1" applyAlignment="1" applyProtection="1">
      <alignment horizontal="center" wrapText="1"/>
    </xf>
    <xf numFmtId="0" fontId="0" fillId="34" borderId="0" xfId="0" applyFill="1" applyBorder="1" applyAlignment="1" applyProtection="1">
      <alignment horizontal="center" vertical="center" wrapText="1"/>
    </xf>
    <xf numFmtId="0" fontId="0" fillId="0" borderId="0" xfId="0" applyBorder="1" applyProtection="1"/>
    <xf numFmtId="0" fontId="0" fillId="34" borderId="20" xfId="0" applyFill="1" applyBorder="1" applyAlignment="1" applyProtection="1">
      <alignment wrapText="1"/>
    </xf>
    <xf numFmtId="0" fontId="0" fillId="0" borderId="0" xfId="0" applyFill="1"/>
    <xf numFmtId="0" fontId="7" fillId="0" borderId="0" xfId="0" applyFont="1" applyFill="1" applyBorder="1" applyProtection="1"/>
    <xf numFmtId="0" fontId="0" fillId="0" borderId="0" xfId="0" applyFont="1" applyFill="1" applyBorder="1" applyAlignment="1" applyProtection="1">
      <alignment vertical="center"/>
    </xf>
    <xf numFmtId="0" fontId="0" fillId="0" borderId="0" xfId="0" applyFont="1" applyFill="1" applyBorder="1" applyProtection="1"/>
    <xf numFmtId="0" fontId="32" fillId="0" borderId="0" xfId="1" applyFont="1" applyFill="1" applyBorder="1" applyAlignment="1" applyProtection="1"/>
    <xf numFmtId="0" fontId="32" fillId="0" borderId="0" xfId="1" applyFont="1" applyFill="1" applyBorder="1" applyAlignment="1" applyProtection="1">
      <alignment vertical="center" wrapText="1"/>
    </xf>
    <xf numFmtId="0" fontId="0" fillId="0" borderId="0" xfId="0" applyFont="1" applyFill="1" applyBorder="1" applyAlignment="1" applyProtection="1">
      <alignment vertical="center" wrapText="1"/>
    </xf>
    <xf numFmtId="0" fontId="0" fillId="0" borderId="0" xfId="0" applyFont="1" applyFill="1" applyAlignment="1">
      <alignment horizontal="center" vertical="center"/>
    </xf>
    <xf numFmtId="0" fontId="0" fillId="0" borderId="0" xfId="0" applyFont="1" applyFill="1" applyBorder="1" applyAlignment="1" applyProtection="1">
      <alignment horizontal="left" vertical="center" wrapText="1"/>
    </xf>
    <xf numFmtId="0" fontId="0" fillId="34" borderId="0" xfId="0" applyFill="1" applyBorder="1" applyAlignment="1" applyProtection="1">
      <alignment vertical="center"/>
    </xf>
    <xf numFmtId="0" fontId="0" fillId="34" borderId="0" xfId="0" applyFill="1" applyBorder="1" applyAlignment="1" applyProtection="1">
      <alignment vertical="center" wrapText="1"/>
    </xf>
    <xf numFmtId="0" fontId="4" fillId="34" borderId="0" xfId="0" applyFont="1" applyFill="1" applyBorder="1" applyAlignment="1" applyProtection="1">
      <alignment horizontal="left" vertical="center" wrapText="1"/>
    </xf>
    <xf numFmtId="0" fontId="0" fillId="34" borderId="22" xfId="0" applyFill="1" applyBorder="1" applyAlignment="1" applyProtection="1">
      <alignment horizontal="center" vertical="center" wrapText="1"/>
    </xf>
    <xf numFmtId="0" fontId="0" fillId="34" borderId="0" xfId="0" applyFill="1" applyAlignment="1" applyProtection="1">
      <alignment horizontal="center" vertical="center" wrapText="1"/>
    </xf>
    <xf numFmtId="0" fontId="6" fillId="34" borderId="0" xfId="1" applyFill="1" applyBorder="1" applyAlignment="1" applyProtection="1">
      <alignment horizontal="center" vertical="center" wrapText="1"/>
    </xf>
    <xf numFmtId="0" fontId="7" fillId="34" borderId="0" xfId="0" applyFont="1" applyFill="1" applyBorder="1" applyAlignment="1" applyProtection="1">
      <alignment horizontal="center" vertical="center" wrapText="1"/>
    </xf>
    <xf numFmtId="0" fontId="33" fillId="34" borderId="0" xfId="1" applyFont="1" applyFill="1" applyBorder="1" applyAlignment="1" applyProtection="1"/>
    <xf numFmtId="0" fontId="28" fillId="34" borderId="18" xfId="0" applyFont="1" applyFill="1" applyBorder="1" applyAlignment="1" applyProtection="1"/>
    <xf numFmtId="0" fontId="6" fillId="34" borderId="20" xfId="1" applyFill="1" applyBorder="1" applyAlignment="1" applyProtection="1">
      <alignment wrapText="1"/>
    </xf>
    <xf numFmtId="0" fontId="33" fillId="34" borderId="20" xfId="1" applyFont="1" applyFill="1" applyBorder="1" applyAlignment="1" applyProtection="1"/>
    <xf numFmtId="0" fontId="0" fillId="34" borderId="20" xfId="0" applyFill="1" applyBorder="1" applyAlignment="1" applyProtection="1"/>
    <xf numFmtId="0" fontId="7" fillId="34" borderId="20" xfId="0" applyFont="1" applyFill="1" applyBorder="1" applyAlignment="1" applyProtection="1">
      <alignment wrapText="1"/>
    </xf>
    <xf numFmtId="0" fontId="28" fillId="34" borderId="0" xfId="0" applyFont="1" applyFill="1" applyBorder="1" applyAlignment="1" applyProtection="1"/>
    <xf numFmtId="0" fontId="0" fillId="34" borderId="28" xfId="0" applyFill="1" applyBorder="1" applyProtection="1"/>
    <xf numFmtId="0" fontId="0" fillId="34" borderId="29" xfId="0" applyFill="1" applyBorder="1" applyProtection="1"/>
    <xf numFmtId="0" fontId="0" fillId="34" borderId="30" xfId="0" applyFill="1" applyBorder="1" applyAlignment="1" applyProtection="1">
      <alignment wrapText="1"/>
    </xf>
    <xf numFmtId="0" fontId="5" fillId="33" borderId="10" xfId="0" applyFont="1" applyFill="1" applyBorder="1" applyAlignment="1" applyProtection="1">
      <alignment horizontal="center" vertical="top"/>
    </xf>
    <xf numFmtId="0" fontId="0" fillId="0" borderId="0" xfId="0" applyFont="1" applyFill="1" applyAlignment="1">
      <alignment vertical="center" wrapText="1"/>
    </xf>
    <xf numFmtId="0" fontId="4" fillId="0" borderId="32" xfId="0" applyFont="1" applyFill="1" applyBorder="1"/>
    <xf numFmtId="0" fontId="6" fillId="34" borderId="0" xfId="1" applyFill="1" applyBorder="1" applyAlignment="1" applyProtection="1">
      <alignment vertical="center"/>
    </xf>
    <xf numFmtId="0" fontId="8" fillId="34" borderId="29" xfId="0" applyFont="1" applyFill="1" applyBorder="1" applyAlignment="1" applyProtection="1">
      <alignment horizontal="left" vertical="center" wrapText="1"/>
    </xf>
    <xf numFmtId="0" fontId="8" fillId="34" borderId="0" xfId="0" applyFont="1" applyFill="1" applyBorder="1" applyAlignment="1" applyProtection="1">
      <alignment horizontal="left" vertical="center" wrapText="1"/>
    </xf>
    <xf numFmtId="167" fontId="5" fillId="34" borderId="22" xfId="0" applyNumberFormat="1" applyFont="1" applyFill="1" applyBorder="1" applyAlignment="1" applyProtection="1">
      <alignment wrapText="1"/>
    </xf>
    <xf numFmtId="0" fontId="8" fillId="0" borderId="0" xfId="0" applyFont="1" applyAlignment="1" applyProtection="1">
      <alignment horizontal="left" vertical="center" wrapText="1"/>
    </xf>
    <xf numFmtId="0" fontId="34" fillId="0" borderId="0" xfId="0" applyFont="1" applyBorder="1" applyAlignment="1" applyProtection="1">
      <alignment horizontal="center" vertical="center" wrapText="1"/>
    </xf>
    <xf numFmtId="0" fontId="8" fillId="0" borderId="0" xfId="0" applyFont="1" applyBorder="1" applyAlignment="1" applyProtection="1">
      <alignment horizontal="center" vertical="center" wrapText="1"/>
    </xf>
    <xf numFmtId="0" fontId="4" fillId="0" borderId="0" xfId="0" applyFont="1" applyAlignment="1" applyProtection="1">
      <alignment vertical="center" wrapText="1"/>
    </xf>
    <xf numFmtId="0" fontId="4" fillId="34" borderId="0" xfId="0" applyFont="1" applyFill="1" applyAlignment="1" applyProtection="1">
      <alignment vertical="center" wrapText="1"/>
    </xf>
    <xf numFmtId="0" fontId="5" fillId="33" borderId="10" xfId="0" applyFont="1" applyFill="1" applyBorder="1" applyAlignment="1" applyProtection="1">
      <alignment horizontal="center" vertical="center"/>
      <protection locked="0"/>
    </xf>
    <xf numFmtId="0" fontId="5" fillId="35" borderId="10" xfId="0" applyFont="1" applyFill="1" applyBorder="1" applyAlignment="1" applyProtection="1">
      <alignment horizontal="center" vertical="center"/>
      <protection locked="0"/>
    </xf>
    <xf numFmtId="0" fontId="35" fillId="34" borderId="0" xfId="0" applyFont="1" applyFill="1" applyBorder="1" applyAlignment="1" applyProtection="1">
      <alignment vertical="center"/>
    </xf>
    <xf numFmtId="0" fontId="31" fillId="34" borderId="0" xfId="0" applyFont="1" applyFill="1" applyBorder="1" applyAlignment="1" applyProtection="1">
      <alignment vertical="top"/>
    </xf>
    <xf numFmtId="0" fontId="8" fillId="0" borderId="0" xfId="0" applyFont="1" applyAlignment="1" applyProtection="1">
      <alignment horizontal="center" vertical="center" wrapText="1"/>
    </xf>
    <xf numFmtId="0" fontId="0" fillId="34" borderId="20" xfId="0" applyFill="1" applyBorder="1" applyAlignment="1" applyProtection="1">
      <alignment horizontal="center"/>
    </xf>
    <xf numFmtId="0" fontId="3" fillId="34" borderId="0" xfId="0" applyFont="1" applyFill="1" applyBorder="1" applyAlignment="1" applyProtection="1">
      <alignment horizontal="center" vertical="center"/>
    </xf>
    <xf numFmtId="0" fontId="5" fillId="35" borderId="10" xfId="0" applyFont="1" applyFill="1" applyBorder="1" applyAlignment="1" applyProtection="1">
      <alignment horizontal="center" vertical="center" wrapText="1"/>
      <protection locked="0"/>
    </xf>
    <xf numFmtId="0" fontId="6" fillId="34" borderId="0" xfId="1" applyFill="1" applyBorder="1" applyAlignment="1" applyProtection="1">
      <alignment horizontal="center" vertical="center"/>
    </xf>
    <xf numFmtId="0" fontId="7" fillId="34" borderId="0" xfId="0" applyFont="1" applyFill="1" applyBorder="1" applyAlignment="1" applyProtection="1">
      <alignment horizontal="center" vertical="center"/>
    </xf>
    <xf numFmtId="0" fontId="8" fillId="34" borderId="0" xfId="0" applyFont="1" applyFill="1" applyBorder="1" applyAlignment="1" applyProtection="1">
      <alignment horizontal="center" vertical="center"/>
    </xf>
    <xf numFmtId="0" fontId="8" fillId="34" borderId="0" xfId="0" applyFont="1" applyFill="1" applyBorder="1" applyAlignment="1" applyProtection="1">
      <alignment horizontal="center" vertical="center" wrapText="1"/>
    </xf>
    <xf numFmtId="0" fontId="33" fillId="36" borderId="13" xfId="1" applyFont="1" applyFill="1" applyBorder="1" applyAlignment="1" applyProtection="1">
      <alignment horizontal="center"/>
    </xf>
    <xf numFmtId="0" fontId="33" fillId="36" borderId="14" xfId="1" applyFont="1" applyFill="1" applyBorder="1" applyAlignment="1" applyProtection="1">
      <alignment horizontal="center"/>
    </xf>
    <xf numFmtId="0" fontId="33" fillId="36" borderId="15" xfId="1" applyFont="1" applyFill="1" applyBorder="1" applyAlignment="1" applyProtection="1">
      <alignment horizontal="center"/>
    </xf>
    <xf numFmtId="0" fontId="8" fillId="0" borderId="0" xfId="0" applyFont="1" applyAlignment="1" applyProtection="1">
      <alignment horizontal="left" vertical="center" wrapText="1"/>
    </xf>
    <xf numFmtId="0" fontId="8" fillId="34" borderId="0" xfId="0" applyFont="1" applyFill="1" applyBorder="1" applyAlignment="1" applyProtection="1">
      <alignment horizontal="left" vertical="center" wrapText="1"/>
    </xf>
    <xf numFmtId="0" fontId="0" fillId="34" borderId="17" xfId="0" applyFill="1" applyBorder="1" applyAlignment="1" applyProtection="1">
      <alignment wrapText="1"/>
    </xf>
    <xf numFmtId="0" fontId="31" fillId="34" borderId="0" xfId="0" applyFont="1" applyFill="1" applyBorder="1" applyAlignment="1" applyProtection="1">
      <alignment wrapText="1"/>
    </xf>
    <xf numFmtId="0" fontId="4" fillId="34" borderId="0" xfId="0" applyFont="1" applyFill="1" applyAlignment="1" applyProtection="1">
      <alignment horizontal="left" wrapText="1"/>
    </xf>
    <xf numFmtId="0" fontId="5" fillId="34" borderId="0" xfId="0" applyFont="1" applyFill="1" applyBorder="1" applyAlignment="1" applyProtection="1">
      <alignment wrapText="1"/>
    </xf>
    <xf numFmtId="0" fontId="0" fillId="34" borderId="0" xfId="0" applyFill="1" applyAlignment="1" applyProtection="1">
      <alignment horizontal="center" vertical="center"/>
    </xf>
    <xf numFmtId="0" fontId="28" fillId="34" borderId="17" xfId="0" applyFont="1" applyFill="1" applyBorder="1" applyAlignment="1" applyProtection="1">
      <alignment horizontal="right" vertical="center"/>
    </xf>
    <xf numFmtId="0" fontId="5" fillId="34" borderId="0" xfId="0" applyFont="1" applyFill="1" applyBorder="1" applyAlignment="1" applyProtection="1">
      <alignment horizontal="center" vertical="center"/>
      <protection locked="0"/>
    </xf>
    <xf numFmtId="0" fontId="8" fillId="34" borderId="0" xfId="0" applyFont="1" applyFill="1" applyAlignment="1"/>
    <xf numFmtId="0" fontId="30" fillId="34" borderId="0" xfId="0" applyFont="1" applyFill="1" applyBorder="1" applyAlignment="1" applyProtection="1">
      <alignment wrapText="1"/>
    </xf>
    <xf numFmtId="0" fontId="0" fillId="34" borderId="29" xfId="0" applyFill="1" applyBorder="1" applyAlignment="1" applyProtection="1">
      <alignment wrapText="1"/>
    </xf>
    <xf numFmtId="0" fontId="33" fillId="34" borderId="17" xfId="1" applyFont="1" applyFill="1" applyBorder="1" applyAlignment="1" applyProtection="1"/>
    <xf numFmtId="0" fontId="0" fillId="34" borderId="20" xfId="0" applyFill="1" applyBorder="1" applyAlignment="1" applyProtection="1">
      <alignment horizontal="left" vertical="top" wrapText="1"/>
    </xf>
    <xf numFmtId="0" fontId="0" fillId="34" borderId="0" xfId="0" applyFill="1" applyBorder="1" applyAlignment="1" applyProtection="1">
      <alignment horizontal="left" vertical="top" wrapText="1"/>
    </xf>
    <xf numFmtId="0" fontId="0" fillId="34" borderId="19" xfId="0" applyFill="1" applyBorder="1" applyAlignment="1" applyProtection="1">
      <alignment horizontal="left" vertical="top" wrapText="1"/>
    </xf>
    <xf numFmtId="0" fontId="0" fillId="34" borderId="0" xfId="0" applyFill="1" applyAlignment="1" applyProtection="1">
      <alignment horizontal="left" vertical="top" wrapText="1"/>
    </xf>
    <xf numFmtId="0" fontId="7" fillId="0" borderId="0" xfId="0" applyFont="1"/>
    <xf numFmtId="0" fontId="0" fillId="34" borderId="0" xfId="0" applyFill="1" applyBorder="1" applyAlignment="1" applyProtection="1"/>
    <xf numFmtId="0" fontId="5" fillId="34" borderId="0" xfId="0" applyFont="1" applyFill="1" applyBorder="1" applyAlignment="1" applyProtection="1">
      <alignment horizontal="left" vertical="top"/>
      <protection locked="0"/>
    </xf>
    <xf numFmtId="0" fontId="4" fillId="34" borderId="17" xfId="0" applyFont="1" applyFill="1" applyBorder="1" applyAlignment="1" applyProtection="1">
      <alignment horizontal="left" wrapText="1"/>
    </xf>
    <xf numFmtId="0" fontId="5" fillId="35" borderId="33" xfId="0" applyFont="1" applyFill="1" applyBorder="1" applyAlignment="1" applyProtection="1">
      <protection locked="0"/>
    </xf>
    <xf numFmtId="0" fontId="0" fillId="34" borderId="17" xfId="0" applyFill="1" applyBorder="1" applyAlignment="1" applyProtection="1">
      <alignment vertical="center" wrapText="1"/>
    </xf>
    <xf numFmtId="0" fontId="0" fillId="34" borderId="18" xfId="0" applyFill="1" applyBorder="1" applyAlignment="1" applyProtection="1"/>
    <xf numFmtId="0" fontId="8" fillId="0" borderId="0" xfId="0" applyFont="1" applyBorder="1" applyAlignment="1" applyProtection="1">
      <alignment horizontal="left" vertical="center" wrapText="1"/>
    </xf>
    <xf numFmtId="0" fontId="4" fillId="34" borderId="22" xfId="0" applyFont="1" applyFill="1" applyBorder="1" applyAlignment="1" applyProtection="1">
      <alignment horizontal="left" vertical="center" wrapText="1"/>
    </xf>
    <xf numFmtId="0" fontId="5" fillId="34" borderId="22" xfId="0" applyFont="1" applyFill="1" applyBorder="1" applyAlignment="1" applyProtection="1">
      <alignment horizontal="left" vertical="top"/>
      <protection locked="0"/>
    </xf>
    <xf numFmtId="0" fontId="8" fillId="34" borderId="22" xfId="0" applyFont="1" applyFill="1" applyBorder="1" applyAlignment="1" applyProtection="1">
      <alignment horizontal="left" vertical="center" wrapText="1"/>
    </xf>
    <xf numFmtId="0" fontId="0" fillId="34" borderId="23" xfId="0" applyFill="1" applyBorder="1" applyAlignment="1" applyProtection="1"/>
    <xf numFmtId="0" fontId="5" fillId="35" borderId="10" xfId="0" applyFont="1" applyFill="1" applyBorder="1" applyAlignment="1" applyProtection="1">
      <alignment horizontal="left" vertical="top"/>
      <protection hidden="1"/>
    </xf>
    <xf numFmtId="0" fontId="0" fillId="34" borderId="0" xfId="0" applyFont="1" applyFill="1" applyAlignment="1" applyProtection="1">
      <alignment horizontal="center"/>
    </xf>
    <xf numFmtId="0" fontId="0" fillId="34" borderId="19" xfId="0" applyFont="1" applyFill="1" applyBorder="1" applyAlignment="1" applyProtection="1">
      <alignment horizontal="center"/>
    </xf>
    <xf numFmtId="0" fontId="0" fillId="34" borderId="0" xfId="0" applyFont="1" applyFill="1" applyBorder="1" applyAlignment="1" applyProtection="1">
      <alignment horizontal="center"/>
    </xf>
    <xf numFmtId="0" fontId="5" fillId="34" borderId="0" xfId="0" applyFont="1" applyFill="1" applyBorder="1" applyAlignment="1" applyProtection="1">
      <alignment horizontal="center"/>
    </xf>
    <xf numFmtId="0" fontId="4" fillId="34" borderId="0" xfId="0" applyFont="1" applyFill="1" applyBorder="1" applyAlignment="1" applyProtection="1">
      <alignment horizontal="left" vertical="center" wrapText="1"/>
    </xf>
    <xf numFmtId="0" fontId="0" fillId="34" borderId="0" xfId="0" applyFont="1" applyFill="1" applyBorder="1" applyAlignment="1" applyProtection="1">
      <alignment vertical="center" wrapText="1"/>
    </xf>
    <xf numFmtId="0" fontId="0" fillId="0" borderId="0" xfId="0" applyFont="1" applyAlignment="1" applyProtection="1">
      <alignment vertical="center" wrapText="1"/>
    </xf>
    <xf numFmtId="0" fontId="0" fillId="34" borderId="0" xfId="0" applyFont="1" applyFill="1" applyAlignment="1" applyProtection="1">
      <alignment vertical="center" wrapText="1"/>
    </xf>
    <xf numFmtId="0" fontId="3" fillId="34" borderId="0" xfId="0" applyFont="1" applyFill="1" applyBorder="1" applyAlignment="1" applyProtection="1">
      <alignment wrapText="1"/>
    </xf>
    <xf numFmtId="0" fontId="5" fillId="33" borderId="10" xfId="0" applyFont="1" applyFill="1" applyBorder="1" applyAlignment="1" applyProtection="1">
      <alignment horizontal="center" vertical="center" wrapText="1"/>
      <protection locked="0"/>
    </xf>
    <xf numFmtId="0" fontId="0" fillId="35" borderId="10" xfId="0" applyFill="1" applyBorder="1" applyAlignment="1" applyProtection="1">
      <alignment horizontal="center" vertical="center" wrapText="1"/>
      <protection locked="0"/>
    </xf>
    <xf numFmtId="0" fontId="5" fillId="33" borderId="10" xfId="0" applyFont="1" applyFill="1" applyBorder="1" applyAlignment="1" applyProtection="1">
      <alignment horizontal="center" vertical="center" wrapText="1"/>
    </xf>
    <xf numFmtId="0" fontId="5" fillId="34" borderId="0" xfId="0" applyFont="1" applyFill="1" applyBorder="1" applyAlignment="1" applyProtection="1">
      <alignment horizontal="center" vertical="center" wrapText="1"/>
    </xf>
    <xf numFmtId="0" fontId="28" fillId="34" borderId="17" xfId="0" applyFont="1" applyFill="1" applyBorder="1" applyAlignment="1" applyProtection="1">
      <alignment horizontal="right" vertical="top"/>
    </xf>
    <xf numFmtId="0" fontId="4" fillId="0" borderId="31" xfId="0" applyFont="1" applyFill="1" applyBorder="1" applyAlignment="1">
      <alignment horizontal="left"/>
    </xf>
    <xf numFmtId="0" fontId="0" fillId="0" borderId="0" xfId="0" applyFill="1" applyAlignment="1">
      <alignment horizontal="left"/>
    </xf>
    <xf numFmtId="0" fontId="0" fillId="0" borderId="0" xfId="0" applyFill="1" applyAlignment="1">
      <alignment horizontal="left" vertical="center"/>
    </xf>
    <xf numFmtId="0" fontId="0" fillId="0" borderId="0" xfId="0" applyAlignment="1">
      <alignment horizontal="left"/>
    </xf>
    <xf numFmtId="0" fontId="0" fillId="0" borderId="32" xfId="0" applyFont="1" applyFill="1" applyBorder="1"/>
    <xf numFmtId="0" fontId="0" fillId="0" borderId="0" xfId="0" applyFont="1" applyFill="1" applyBorder="1" applyAlignment="1" applyProtection="1">
      <alignment horizontal="justify" vertical="center"/>
    </xf>
    <xf numFmtId="0" fontId="0" fillId="34" borderId="0" xfId="0" applyFont="1" applyFill="1" applyBorder="1" applyAlignment="1" applyProtection="1">
      <alignment horizontal="left" vertical="center" wrapText="1"/>
    </xf>
    <xf numFmtId="0" fontId="0" fillId="34" borderId="0" xfId="0" applyFont="1" applyFill="1" applyBorder="1" applyAlignment="1" applyProtection="1">
      <alignment horizontal="left" wrapText="1"/>
    </xf>
    <xf numFmtId="0" fontId="0" fillId="0" borderId="0" xfId="0" applyFont="1"/>
    <xf numFmtId="0" fontId="5" fillId="35" borderId="26" xfId="0" applyFont="1" applyFill="1" applyBorder="1" applyAlignment="1" applyProtection="1">
      <alignment vertical="center"/>
    </xf>
    <xf numFmtId="0" fontId="5" fillId="35" borderId="27" xfId="0" applyFont="1" applyFill="1" applyBorder="1" applyAlignment="1" applyProtection="1">
      <alignment vertical="center"/>
    </xf>
    <xf numFmtId="0" fontId="5" fillId="35" borderId="25" xfId="0" applyFont="1" applyFill="1" applyBorder="1" applyAlignment="1" applyProtection="1">
      <alignment vertical="center"/>
      <protection locked="0"/>
    </xf>
    <xf numFmtId="0" fontId="5" fillId="35" borderId="26" xfId="0" applyFont="1" applyFill="1" applyBorder="1" applyAlignment="1" applyProtection="1">
      <alignment vertical="center"/>
      <protection locked="0"/>
    </xf>
    <xf numFmtId="0" fontId="5" fillId="35" borderId="27" xfId="0" applyFont="1" applyFill="1" applyBorder="1" applyAlignment="1" applyProtection="1">
      <alignment vertical="center"/>
      <protection locked="0"/>
    </xf>
    <xf numFmtId="167" fontId="5" fillId="34" borderId="0" xfId="0" applyNumberFormat="1" applyFont="1" applyFill="1" applyBorder="1" applyAlignment="1" applyProtection="1">
      <alignment vertical="center"/>
      <protection locked="0"/>
    </xf>
    <xf numFmtId="164" fontId="1" fillId="34" borderId="0" xfId="60" applyNumberFormat="1" applyFont="1" applyFill="1" applyBorder="1" applyAlignment="1" applyProtection="1">
      <alignment vertical="center"/>
    </xf>
    <xf numFmtId="0" fontId="5" fillId="34" borderId="0" xfId="0" applyFont="1" applyFill="1" applyBorder="1" applyAlignment="1" applyProtection="1">
      <alignment vertical="center"/>
      <protection locked="0"/>
    </xf>
    <xf numFmtId="164" fontId="1" fillId="37" borderId="10" xfId="60" applyNumberFormat="1" applyFont="1" applyFill="1" applyBorder="1" applyAlignment="1" applyProtection="1">
      <alignment horizontal="left" vertical="center"/>
    </xf>
    <xf numFmtId="167" fontId="5" fillId="35" borderId="10" xfId="0" applyNumberFormat="1" applyFont="1" applyFill="1" applyBorder="1" applyAlignment="1" applyProtection="1">
      <alignment horizontal="left" vertical="center"/>
      <protection locked="0"/>
    </xf>
    <xf numFmtId="0" fontId="7" fillId="34" borderId="0" xfId="0" applyFont="1" applyFill="1" applyBorder="1" applyAlignment="1" applyProtection="1">
      <alignment horizontal="left" vertical="center"/>
    </xf>
    <xf numFmtId="0" fontId="0" fillId="34" borderId="0" xfId="0" applyFill="1" applyBorder="1" applyAlignment="1" applyProtection="1">
      <alignment horizontal="left" vertical="center"/>
    </xf>
    <xf numFmtId="0" fontId="5" fillId="35" borderId="10" xfId="0" applyFont="1" applyFill="1" applyBorder="1" applyAlignment="1" applyProtection="1">
      <alignment horizontal="left" vertical="center"/>
      <protection locked="0"/>
    </xf>
    <xf numFmtId="0" fontId="5" fillId="34" borderId="0" xfId="0" applyFont="1" applyFill="1" applyBorder="1" applyAlignment="1" applyProtection="1">
      <alignment horizontal="left" vertical="center"/>
    </xf>
    <xf numFmtId="0" fontId="4" fillId="0" borderId="0" xfId="0" applyFont="1" applyBorder="1" applyAlignment="1" applyProtection="1">
      <alignment horizontal="left" vertical="center" wrapText="1"/>
    </xf>
    <xf numFmtId="0" fontId="4" fillId="0" borderId="0" xfId="0" applyFont="1" applyBorder="1" applyAlignment="1" applyProtection="1">
      <alignment vertical="center"/>
    </xf>
    <xf numFmtId="0" fontId="8" fillId="34" borderId="0" xfId="0" applyFont="1" applyFill="1" applyBorder="1" applyAlignment="1" applyProtection="1">
      <alignment horizontal="left" vertical="center" wrapText="1"/>
    </xf>
    <xf numFmtId="0" fontId="8" fillId="34" borderId="0" xfId="0" applyFont="1" applyFill="1" applyBorder="1" applyAlignment="1" applyProtection="1">
      <alignment horizontal="left" vertical="top" wrapText="1"/>
    </xf>
    <xf numFmtId="0" fontId="33" fillId="36" borderId="13" xfId="1" applyFont="1" applyFill="1" applyBorder="1" applyAlignment="1" applyProtection="1">
      <alignment horizontal="center"/>
    </xf>
    <xf numFmtId="0" fontId="33" fillId="36" borderId="14" xfId="1" applyFont="1" applyFill="1" applyBorder="1" applyAlignment="1" applyProtection="1">
      <alignment horizontal="center"/>
    </xf>
    <xf numFmtId="0" fontId="33" fillId="36" borderId="15" xfId="1" applyFont="1" applyFill="1" applyBorder="1" applyAlignment="1" applyProtection="1">
      <alignment horizontal="center"/>
    </xf>
    <xf numFmtId="0" fontId="31" fillId="34" borderId="0" xfId="0" applyFont="1" applyFill="1" applyBorder="1" applyAlignment="1" applyProtection="1">
      <alignment horizontal="left" wrapText="1"/>
    </xf>
    <xf numFmtId="0" fontId="4" fillId="34" borderId="0" xfId="0" applyFont="1" applyFill="1" applyBorder="1" applyAlignment="1" applyProtection="1">
      <alignment horizontal="left" vertical="center" wrapText="1"/>
    </xf>
    <xf numFmtId="0" fontId="0" fillId="34" borderId="0" xfId="0" applyFont="1" applyFill="1" applyBorder="1" applyAlignment="1" applyProtection="1">
      <alignment horizontal="left" vertical="center" wrapText="1"/>
    </xf>
    <xf numFmtId="0" fontId="8" fillId="34" borderId="0" xfId="0" applyFont="1" applyFill="1" applyAlignment="1" applyProtection="1">
      <alignment horizontal="left" vertical="center" wrapText="1"/>
    </xf>
    <xf numFmtId="0" fontId="8" fillId="34" borderId="0" xfId="0" applyFont="1" applyFill="1" applyBorder="1" applyAlignment="1" applyProtection="1">
      <alignment vertical="center" wrapText="1"/>
    </xf>
    <xf numFmtId="0" fontId="35" fillId="34" borderId="0" xfId="0" applyFont="1" applyFill="1" applyBorder="1" applyAlignment="1" applyProtection="1">
      <alignment horizontal="left" vertical="center" wrapText="1" shrinkToFit="1"/>
    </xf>
    <xf numFmtId="0" fontId="5" fillId="33" borderId="10" xfId="0" applyFont="1" applyFill="1" applyBorder="1" applyAlignment="1" applyProtection="1">
      <protection locked="0"/>
    </xf>
    <xf numFmtId="0" fontId="5" fillId="35" borderId="10" xfId="0" applyFont="1" applyFill="1" applyBorder="1" applyAlignment="1" applyProtection="1">
      <alignment horizontal="left" vertical="top"/>
      <protection locked="0"/>
    </xf>
  </cellXfs>
  <cellStyles count="6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Comma 2" xfId="29"/>
    <cellStyle name="Comma 2 2" xfId="30"/>
    <cellStyle name="Comma 3" xfId="31"/>
    <cellStyle name="Currency" xfId="60" builtinId="4"/>
    <cellStyle name="Currency 2" xfId="32"/>
    <cellStyle name="Explanatory Text 2" xfId="33"/>
    <cellStyle name="Good 2" xfId="34"/>
    <cellStyle name="Heading 1 2" xfId="35"/>
    <cellStyle name="Heading 1 3" xfId="1"/>
    <cellStyle name="Heading 1 4" xfId="59"/>
    <cellStyle name="Heading 2 2" xfId="36"/>
    <cellStyle name="Heading 2 3" xfId="58"/>
    <cellStyle name="Heading 3 2" xfId="37"/>
    <cellStyle name="Heading 4 2" xfId="38"/>
    <cellStyle name="Input 2" xfId="39"/>
    <cellStyle name="Linked Cell 2" xfId="40"/>
    <cellStyle name="Neutral 2" xfId="41"/>
    <cellStyle name="Normal" xfId="0" builtinId="0"/>
    <cellStyle name="Normal 2" xfId="42"/>
    <cellStyle name="Normal 2 10" xfId="43"/>
    <cellStyle name="Normal 2 2" xfId="44"/>
    <cellStyle name="Normal 3" xfId="45"/>
    <cellStyle name="Normal 4" xfId="46"/>
    <cellStyle name="Normal 5" xfId="47"/>
    <cellStyle name="Normal 5 2" xfId="48"/>
    <cellStyle name="Normal 5 3" xfId="49"/>
    <cellStyle name="Normal 6" xfId="50"/>
    <cellStyle name="Normal 8" xfId="51"/>
    <cellStyle name="Note 2" xfId="52"/>
    <cellStyle name="Note 3" xfId="53"/>
    <cellStyle name="Output 2" xfId="54"/>
    <cellStyle name="Percent 2" xfId="55"/>
    <cellStyle name="Total 2" xfId="56"/>
    <cellStyle name="Warning Text 2" xfId="57"/>
  </cellStyles>
  <dxfs count="16">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fmlaLink="Checks!$C$83" lockText="1" noThreeD="1"/>
</file>

<file path=xl/ctrlProps/ctrlProp10.xml><?xml version="1.0" encoding="utf-8"?>
<formControlPr xmlns="http://schemas.microsoft.com/office/spreadsheetml/2009/9/main" objectType="CheckBox" fmlaLink="Checks!$C$99" lockText="1" noThreeD="1"/>
</file>

<file path=xl/ctrlProps/ctrlProp11.xml><?xml version="1.0" encoding="utf-8"?>
<formControlPr xmlns="http://schemas.microsoft.com/office/spreadsheetml/2009/9/main" objectType="CheckBox" fmlaLink="Checks!$C$102" lockText="1" noThreeD="1"/>
</file>

<file path=xl/ctrlProps/ctrlProp12.xml><?xml version="1.0" encoding="utf-8"?>
<formControlPr xmlns="http://schemas.microsoft.com/office/spreadsheetml/2009/9/main" objectType="CheckBox" fmlaLink="Checks!$C$98" lockText="1" noThreeD="1"/>
</file>

<file path=xl/ctrlProps/ctrlProp13.xml><?xml version="1.0" encoding="utf-8"?>
<formControlPr xmlns="http://schemas.microsoft.com/office/spreadsheetml/2009/9/main" objectType="CheckBox" fmlaLink="Checks!$C$97" lockText="1" noThreeD="1"/>
</file>

<file path=xl/ctrlProps/ctrlProp14.xml><?xml version="1.0" encoding="utf-8"?>
<formControlPr xmlns="http://schemas.microsoft.com/office/spreadsheetml/2009/9/main" objectType="CheckBox" fmlaLink="Checks!$C$103" lockText="1" noThreeD="1"/>
</file>

<file path=xl/ctrlProps/ctrlProp15.xml><?xml version="1.0" encoding="utf-8"?>
<formControlPr xmlns="http://schemas.microsoft.com/office/spreadsheetml/2009/9/main" objectType="CheckBox" fmlaLink="Checks!$C$100" lockText="1" noThreeD="1"/>
</file>

<file path=xl/ctrlProps/ctrlProp16.xml><?xml version="1.0" encoding="utf-8"?>
<formControlPr xmlns="http://schemas.microsoft.com/office/spreadsheetml/2009/9/main" objectType="CheckBox" fmlaLink="Checks!$C$101" lockText="1" noThreeD="1"/>
</file>

<file path=xl/ctrlProps/ctrlProp17.xml><?xml version="1.0" encoding="utf-8"?>
<formControlPr xmlns="http://schemas.microsoft.com/office/spreadsheetml/2009/9/main" objectType="CheckBox" fmlaLink="Checks!$C$96" lockText="1" noThreeD="1"/>
</file>

<file path=xl/ctrlProps/ctrlProp18.xml><?xml version="1.0" encoding="utf-8"?>
<formControlPr xmlns="http://schemas.microsoft.com/office/spreadsheetml/2009/9/main" objectType="CheckBox" fmlaLink="Checks!$C$106" lockText="1" noThreeD="1"/>
</file>

<file path=xl/ctrlProps/ctrlProp19.xml><?xml version="1.0" encoding="utf-8"?>
<formControlPr xmlns="http://schemas.microsoft.com/office/spreadsheetml/2009/9/main" objectType="CheckBox" fmlaLink="Checks!$C$95" lockText="1" noThreeD="1"/>
</file>

<file path=xl/ctrlProps/ctrlProp2.xml><?xml version="1.0" encoding="utf-8"?>
<formControlPr xmlns="http://schemas.microsoft.com/office/spreadsheetml/2009/9/main" objectType="CheckBox" fmlaLink="Checks!$C$85" lockText="1" noThreeD="1"/>
</file>

<file path=xl/ctrlProps/ctrlProp3.xml><?xml version="1.0" encoding="utf-8"?>
<formControlPr xmlns="http://schemas.microsoft.com/office/spreadsheetml/2009/9/main" objectType="CheckBox" fmlaLink="Checks!$C$86" lockText="1" noThreeD="1"/>
</file>

<file path=xl/ctrlProps/ctrlProp4.xml><?xml version="1.0" encoding="utf-8"?>
<formControlPr xmlns="http://schemas.microsoft.com/office/spreadsheetml/2009/9/main" objectType="CheckBox" fmlaLink="Checks!$C$80" lockText="1" noThreeD="1"/>
</file>

<file path=xl/ctrlProps/ctrlProp5.xml><?xml version="1.0" encoding="utf-8"?>
<formControlPr xmlns="http://schemas.microsoft.com/office/spreadsheetml/2009/9/main" objectType="CheckBox" fmlaLink="Checks!$C$84" lockText="1" noThreeD="1"/>
</file>

<file path=xl/ctrlProps/ctrlProp6.xml><?xml version="1.0" encoding="utf-8"?>
<formControlPr xmlns="http://schemas.microsoft.com/office/spreadsheetml/2009/9/main" objectType="CheckBox" fmlaLink="Checks!$C$81" lockText="1" noThreeD="1"/>
</file>

<file path=xl/ctrlProps/ctrlProp7.xml><?xml version="1.0" encoding="utf-8"?>
<formControlPr xmlns="http://schemas.microsoft.com/office/spreadsheetml/2009/9/main" objectType="CheckBox" fmlaLink="Checks!$C$94" lockText="1" noThreeD="1"/>
</file>

<file path=xl/ctrlProps/ctrlProp8.xml><?xml version="1.0" encoding="utf-8"?>
<formControlPr xmlns="http://schemas.microsoft.com/office/spreadsheetml/2009/9/main" objectType="CheckBox" fmlaLink="Checks!$C$82" lockText="1" noThreeD="1"/>
</file>

<file path=xl/ctrlProps/ctrlProp9.xml><?xml version="1.0" encoding="utf-8"?>
<formControlPr xmlns="http://schemas.microsoft.com/office/spreadsheetml/2009/9/main" objectType="CheckBox" fmlaLink="Checks!$C$104"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53340</xdr:colOff>
      <xdr:row>1</xdr:row>
      <xdr:rowOff>60960</xdr:rowOff>
    </xdr:from>
    <xdr:ext cx="0" cy="759454"/>
    <xdr:pic>
      <xdr:nvPicPr>
        <xdr:cNvPr id="2" name="Picture 1"/>
        <xdr:cNvPicPr>
          <a:picLocks noChangeAspect="1"/>
        </xdr:cNvPicPr>
      </xdr:nvPicPr>
      <xdr:blipFill>
        <a:blip xmlns:r="http://schemas.openxmlformats.org/officeDocument/2006/relationships" r:embed="rId1"/>
        <a:stretch>
          <a:fillRect/>
        </a:stretch>
      </xdr:blipFill>
      <xdr:spPr>
        <a:xfrm>
          <a:off x="434340" y="251460"/>
          <a:ext cx="2118360" cy="770884"/>
        </a:xfrm>
        <a:prstGeom prst="rect">
          <a:avLst/>
        </a:prstGeom>
      </xdr:spPr>
    </xdr:pic>
    <xdr:clientData/>
  </xdr:oneCellAnchor>
  <xdr:oneCellAnchor>
    <xdr:from>
      <xdr:col>1</xdr:col>
      <xdr:colOff>53340</xdr:colOff>
      <xdr:row>1</xdr:row>
      <xdr:rowOff>60961</xdr:rowOff>
    </xdr:from>
    <xdr:ext cx="2112212" cy="759454"/>
    <xdr:pic>
      <xdr:nvPicPr>
        <xdr:cNvPr id="8" name="Picture 7"/>
        <xdr:cNvPicPr>
          <a:picLocks noChangeAspect="1"/>
        </xdr:cNvPicPr>
      </xdr:nvPicPr>
      <xdr:blipFill>
        <a:blip xmlns:r="http://schemas.openxmlformats.org/officeDocument/2006/relationships" r:embed="rId1"/>
        <a:stretch>
          <a:fillRect/>
        </a:stretch>
      </xdr:blipFill>
      <xdr:spPr>
        <a:xfrm>
          <a:off x="434340" y="251461"/>
          <a:ext cx="2118360" cy="77088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53340</xdr:colOff>
      <xdr:row>1</xdr:row>
      <xdr:rowOff>60961</xdr:rowOff>
    </xdr:from>
    <xdr:to>
      <xdr:col>2</xdr:col>
      <xdr:colOff>1844040</xdr:colOff>
      <xdr:row>4</xdr:row>
      <xdr:rowOff>219333</xdr:rowOff>
    </xdr:to>
    <xdr:pic>
      <xdr:nvPicPr>
        <xdr:cNvPr id="2" name="Picture 1"/>
        <xdr:cNvPicPr>
          <a:picLocks noChangeAspect="1"/>
        </xdr:cNvPicPr>
      </xdr:nvPicPr>
      <xdr:blipFill>
        <a:blip xmlns:r="http://schemas.openxmlformats.org/officeDocument/2006/relationships" r:embed="rId1"/>
        <a:stretch>
          <a:fillRect/>
        </a:stretch>
      </xdr:blipFill>
      <xdr:spPr>
        <a:xfrm>
          <a:off x="434340" y="251461"/>
          <a:ext cx="1866900" cy="7728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53340</xdr:colOff>
      <xdr:row>1</xdr:row>
      <xdr:rowOff>60961</xdr:rowOff>
    </xdr:from>
    <xdr:to>
      <xdr:col>2</xdr:col>
      <xdr:colOff>1857375</xdr:colOff>
      <xdr:row>5</xdr:row>
      <xdr:rowOff>23441</xdr:rowOff>
    </xdr:to>
    <xdr:pic>
      <xdr:nvPicPr>
        <xdr:cNvPr id="2" name="Picture 1"/>
        <xdr:cNvPicPr>
          <a:picLocks noChangeAspect="1"/>
        </xdr:cNvPicPr>
      </xdr:nvPicPr>
      <xdr:blipFill>
        <a:blip xmlns:r="http://schemas.openxmlformats.org/officeDocument/2006/relationships" r:embed="rId1"/>
        <a:stretch>
          <a:fillRect/>
        </a:stretch>
      </xdr:blipFill>
      <xdr:spPr>
        <a:xfrm>
          <a:off x="424815" y="251461"/>
          <a:ext cx="1880235" cy="6768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285750</xdr:colOff>
          <xdr:row>13</xdr:row>
          <xdr:rowOff>190500</xdr:rowOff>
        </xdr:from>
        <xdr:to>
          <xdr:col>3</xdr:col>
          <xdr:colOff>476250</xdr:colOff>
          <xdr:row>13</xdr:row>
          <xdr:rowOff>352425</xdr:rowOff>
        </xdr:to>
        <xdr:sp macro="" textlink="">
          <xdr:nvSpPr>
            <xdr:cNvPr id="7169" name="ComCatCheck" hidden="1">
              <a:extLst>
                <a:ext uri="{63B3BB69-23CF-44E3-9099-C40C66FF867C}">
                  <a14:compatExt spid="_x0000_s716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29</xdr:row>
          <xdr:rowOff>0</xdr:rowOff>
        </xdr:from>
        <xdr:to>
          <xdr:col>7</xdr:col>
          <xdr:colOff>361950</xdr:colOff>
          <xdr:row>29</xdr:row>
          <xdr:rowOff>161925</xdr:rowOff>
        </xdr:to>
        <xdr:sp macro="" textlink="">
          <xdr:nvSpPr>
            <xdr:cNvPr id="7173" name="Check Box 5" hidden="1">
              <a:extLst>
                <a:ext uri="{63B3BB69-23CF-44E3-9099-C40C66FF867C}">
                  <a14:compatExt spid="_x0000_s717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31</xdr:row>
          <xdr:rowOff>19050</xdr:rowOff>
        </xdr:from>
        <xdr:to>
          <xdr:col>7</xdr:col>
          <xdr:colOff>361950</xdr:colOff>
          <xdr:row>31</xdr:row>
          <xdr:rowOff>200025</xdr:rowOff>
        </xdr:to>
        <xdr:sp macro="" textlink="">
          <xdr:nvSpPr>
            <xdr:cNvPr id="7174" name="Check Box 6" hidden="1">
              <a:extLst>
                <a:ext uri="{63B3BB69-23CF-44E3-9099-C40C66FF867C}">
                  <a14:compatExt spid="_x0000_s7174"/>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190500</xdr:colOff>
          <xdr:row>33</xdr:row>
          <xdr:rowOff>447675</xdr:rowOff>
        </xdr:from>
        <xdr:to>
          <xdr:col>7</xdr:col>
          <xdr:colOff>390525</xdr:colOff>
          <xdr:row>33</xdr:row>
          <xdr:rowOff>619125</xdr:rowOff>
        </xdr:to>
        <xdr:sp macro="" textlink="">
          <xdr:nvSpPr>
            <xdr:cNvPr id="7175" name="Check Box 7" hidden="1">
              <a:extLst>
                <a:ext uri="{63B3BB69-23CF-44E3-9099-C40C66FF867C}">
                  <a14:compatExt spid="_x0000_s717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36</xdr:row>
          <xdr:rowOff>47625</xdr:rowOff>
        </xdr:from>
        <xdr:to>
          <xdr:col>7</xdr:col>
          <xdr:colOff>381000</xdr:colOff>
          <xdr:row>37</xdr:row>
          <xdr:rowOff>161925</xdr:rowOff>
        </xdr:to>
        <xdr:sp macro="" textlink="">
          <xdr:nvSpPr>
            <xdr:cNvPr id="7176" name="Check Box 8" hidden="1">
              <a:extLst>
                <a:ext uri="{63B3BB69-23CF-44E3-9099-C40C66FF867C}">
                  <a14:compatExt spid="_x0000_s717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35</xdr:row>
          <xdr:rowOff>238125</xdr:rowOff>
        </xdr:from>
        <xdr:to>
          <xdr:col>7</xdr:col>
          <xdr:colOff>381000</xdr:colOff>
          <xdr:row>35</xdr:row>
          <xdr:rowOff>409575</xdr:rowOff>
        </xdr:to>
        <xdr:sp macro="" textlink="">
          <xdr:nvSpPr>
            <xdr:cNvPr id="7177" name="Check Box 9" hidden="1">
              <a:extLst>
                <a:ext uri="{63B3BB69-23CF-44E3-9099-C40C66FF867C}">
                  <a14:compatExt spid="_x0000_s717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13</xdr:row>
          <xdr:rowOff>190500</xdr:rowOff>
        </xdr:from>
        <xdr:to>
          <xdr:col>5</xdr:col>
          <xdr:colOff>428625</xdr:colOff>
          <xdr:row>13</xdr:row>
          <xdr:rowOff>352425</xdr:rowOff>
        </xdr:to>
        <xdr:sp macro="" textlink="">
          <xdr:nvSpPr>
            <xdr:cNvPr id="7178" name="SolCatCheck" hidden="1">
              <a:extLst>
                <a:ext uri="{63B3BB69-23CF-44E3-9099-C40C66FF867C}">
                  <a14:compatExt spid="_x0000_s717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13</xdr:row>
          <xdr:rowOff>190500</xdr:rowOff>
        </xdr:from>
        <xdr:to>
          <xdr:col>7</xdr:col>
          <xdr:colOff>371475</xdr:colOff>
          <xdr:row>13</xdr:row>
          <xdr:rowOff>352425</xdr:rowOff>
        </xdr:to>
        <xdr:sp macro="" textlink="">
          <xdr:nvSpPr>
            <xdr:cNvPr id="7179" name="AllCatCheck" hidden="1">
              <a:extLst>
                <a:ext uri="{63B3BB69-23CF-44E3-9099-C40C66FF867C}">
                  <a14:compatExt spid="_x0000_s7179"/>
                </a:ext>
              </a:extLst>
            </xdr:cNvPr>
            <xdr:cNvSpPr/>
          </xdr:nvSpPr>
          <xdr:spPr>
            <a:xfrm>
              <a:off x="0" y="0"/>
              <a:ext cx="0" cy="0"/>
            </a:xfrm>
            <a:prstGeom prst="rect">
              <a:avLst/>
            </a:prstGeom>
          </xdr:spPr>
        </xdr:sp>
        <xdr:clientData fLock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371475</xdr:colOff>
          <xdr:row>11</xdr:row>
          <xdr:rowOff>9525</xdr:rowOff>
        </xdr:from>
        <xdr:to>
          <xdr:col>3</xdr:col>
          <xdr:colOff>561975</xdr:colOff>
          <xdr:row>11</xdr:row>
          <xdr:rowOff>180975</xdr:rowOff>
        </xdr:to>
        <xdr:sp macro="" textlink="">
          <xdr:nvSpPr>
            <xdr:cNvPr id="4107" name="Check Box 11" hidden="1">
              <a:extLst>
                <a:ext uri="{63B3BB69-23CF-44E3-9099-C40C66FF867C}">
                  <a14:compatExt spid="_x0000_s4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9</xdr:row>
          <xdr:rowOff>9525</xdr:rowOff>
        </xdr:from>
        <xdr:to>
          <xdr:col>3</xdr:col>
          <xdr:colOff>561975</xdr:colOff>
          <xdr:row>9</xdr:row>
          <xdr:rowOff>180975</xdr:rowOff>
        </xdr:to>
        <xdr:sp macro="" textlink="">
          <xdr:nvSpPr>
            <xdr:cNvPr id="4109" name="Check Box 13" hidden="1">
              <a:extLst>
                <a:ext uri="{63B3BB69-23CF-44E3-9099-C40C66FF867C}">
                  <a14:compatExt spid="_x0000_s410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19</xdr:row>
          <xdr:rowOff>9525</xdr:rowOff>
        </xdr:from>
        <xdr:to>
          <xdr:col>3</xdr:col>
          <xdr:colOff>561975</xdr:colOff>
          <xdr:row>19</xdr:row>
          <xdr:rowOff>180975</xdr:rowOff>
        </xdr:to>
        <xdr:sp macro="" textlink="">
          <xdr:nvSpPr>
            <xdr:cNvPr id="4110" name="Check Box 14" hidden="1">
              <a:extLst>
                <a:ext uri="{63B3BB69-23CF-44E3-9099-C40C66FF867C}">
                  <a14:compatExt spid="_x0000_s411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25</xdr:row>
          <xdr:rowOff>9525</xdr:rowOff>
        </xdr:from>
        <xdr:to>
          <xdr:col>3</xdr:col>
          <xdr:colOff>561975</xdr:colOff>
          <xdr:row>25</xdr:row>
          <xdr:rowOff>171450</xdr:rowOff>
        </xdr:to>
        <xdr:sp macro="" textlink="">
          <xdr:nvSpPr>
            <xdr:cNvPr id="4112" name="Check Box 16" hidden="1">
              <a:extLst>
                <a:ext uri="{63B3BB69-23CF-44E3-9099-C40C66FF867C}">
                  <a14:compatExt spid="_x0000_s411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361950</xdr:colOff>
          <xdr:row>29</xdr:row>
          <xdr:rowOff>9525</xdr:rowOff>
        </xdr:from>
        <xdr:to>
          <xdr:col>3</xdr:col>
          <xdr:colOff>552450</xdr:colOff>
          <xdr:row>29</xdr:row>
          <xdr:rowOff>171450</xdr:rowOff>
        </xdr:to>
        <xdr:sp macro="" textlink="">
          <xdr:nvSpPr>
            <xdr:cNvPr id="4113" name="Check Box 17" hidden="1">
              <a:extLst>
                <a:ext uri="{63B3BB69-23CF-44E3-9099-C40C66FF867C}">
                  <a14:compatExt spid="_x0000_s411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15</xdr:row>
          <xdr:rowOff>95250</xdr:rowOff>
        </xdr:from>
        <xdr:to>
          <xdr:col>3</xdr:col>
          <xdr:colOff>561975</xdr:colOff>
          <xdr:row>15</xdr:row>
          <xdr:rowOff>257175</xdr:rowOff>
        </xdr:to>
        <xdr:sp macro="" textlink="">
          <xdr:nvSpPr>
            <xdr:cNvPr id="4116" name="Check Box 20" hidden="1">
              <a:extLst>
                <a:ext uri="{63B3BB69-23CF-44E3-9099-C40C66FF867C}">
                  <a14:compatExt spid="_x0000_s411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21</xdr:row>
          <xdr:rowOff>104775</xdr:rowOff>
        </xdr:from>
        <xdr:to>
          <xdr:col>3</xdr:col>
          <xdr:colOff>561975</xdr:colOff>
          <xdr:row>21</xdr:row>
          <xdr:rowOff>276225</xdr:rowOff>
        </xdr:to>
        <xdr:sp macro="" textlink="">
          <xdr:nvSpPr>
            <xdr:cNvPr id="4118" name="Check Box 22" hidden="1">
              <a:extLst>
                <a:ext uri="{63B3BB69-23CF-44E3-9099-C40C66FF867C}">
                  <a14:compatExt spid="_x0000_s411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23</xdr:row>
          <xdr:rowOff>9525</xdr:rowOff>
        </xdr:from>
        <xdr:to>
          <xdr:col>3</xdr:col>
          <xdr:colOff>561975</xdr:colOff>
          <xdr:row>23</xdr:row>
          <xdr:rowOff>180975</xdr:rowOff>
        </xdr:to>
        <xdr:sp macro="" textlink="">
          <xdr:nvSpPr>
            <xdr:cNvPr id="4119" name="Check Box 23" hidden="1">
              <a:extLst>
                <a:ext uri="{63B3BB69-23CF-44E3-9099-C40C66FF867C}">
                  <a14:compatExt spid="_x0000_s411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27</xdr:row>
          <xdr:rowOff>9525</xdr:rowOff>
        </xdr:from>
        <xdr:to>
          <xdr:col>3</xdr:col>
          <xdr:colOff>561975</xdr:colOff>
          <xdr:row>27</xdr:row>
          <xdr:rowOff>180975</xdr:rowOff>
        </xdr:to>
        <xdr:sp macro="" textlink="">
          <xdr:nvSpPr>
            <xdr:cNvPr id="4120" name="Check Box 24" hidden="1">
              <a:extLst>
                <a:ext uri="{63B3BB69-23CF-44E3-9099-C40C66FF867C}">
                  <a14:compatExt spid="_x0000_s4120"/>
                </a:ext>
              </a:extLst>
            </xdr:cNvPr>
            <xdr:cNvSpPr/>
          </xdr:nvSpPr>
          <xdr:spPr>
            <a:xfrm>
              <a:off x="0" y="0"/>
              <a:ext cx="0" cy="0"/>
            </a:xfrm>
            <a:prstGeom prst="rect">
              <a:avLst/>
            </a:prstGeom>
          </xdr:spPr>
        </xdr:sp>
        <xdr:clientData fLocksWithSheet="0"/>
      </xdr:twoCellAnchor>
    </mc:Choice>
    <mc:Fallback/>
  </mc:AlternateContent>
  <xdr:twoCellAnchor editAs="oneCell">
    <xdr:from>
      <xdr:col>1</xdr:col>
      <xdr:colOff>68580</xdr:colOff>
      <xdr:row>1</xdr:row>
      <xdr:rowOff>60960</xdr:rowOff>
    </xdr:from>
    <xdr:to>
      <xdr:col>2</xdr:col>
      <xdr:colOff>2110740</xdr:colOff>
      <xdr:row>4</xdr:row>
      <xdr:rowOff>20314</xdr:rowOff>
    </xdr:to>
    <xdr:pic>
      <xdr:nvPicPr>
        <xdr:cNvPr id="14" name="Picture 13"/>
        <xdr:cNvPicPr>
          <a:picLocks noChangeAspect="1"/>
        </xdr:cNvPicPr>
      </xdr:nvPicPr>
      <xdr:blipFill>
        <a:blip xmlns:r="http://schemas.openxmlformats.org/officeDocument/2006/relationships" r:embed="rId1"/>
        <a:stretch>
          <a:fillRect/>
        </a:stretch>
      </xdr:blipFill>
      <xdr:spPr>
        <a:xfrm>
          <a:off x="449580" y="251460"/>
          <a:ext cx="2118360" cy="77088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381000</xdr:colOff>
          <xdr:row>31</xdr:row>
          <xdr:rowOff>847725</xdr:rowOff>
        </xdr:from>
        <xdr:to>
          <xdr:col>3</xdr:col>
          <xdr:colOff>571500</xdr:colOff>
          <xdr:row>31</xdr:row>
          <xdr:rowOff>1019175</xdr:rowOff>
        </xdr:to>
        <xdr:sp macro="" textlink="">
          <xdr:nvSpPr>
            <xdr:cNvPr id="4122" name="Check Box 26" hidden="1">
              <a:extLst>
                <a:ext uri="{63B3BB69-23CF-44E3-9099-C40C66FF867C}">
                  <a14:compatExt spid="_x0000_s412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33</xdr:row>
          <xdr:rowOff>104775</xdr:rowOff>
        </xdr:from>
        <xdr:to>
          <xdr:col>3</xdr:col>
          <xdr:colOff>561975</xdr:colOff>
          <xdr:row>33</xdr:row>
          <xdr:rowOff>276225</xdr:rowOff>
        </xdr:to>
        <xdr:sp macro="" textlink="">
          <xdr:nvSpPr>
            <xdr:cNvPr id="4123" name="Check Box 27" hidden="1">
              <a:extLst>
                <a:ext uri="{63B3BB69-23CF-44E3-9099-C40C66FF867C}">
                  <a14:compatExt spid="_x0000_s4123"/>
                </a:ext>
              </a:extLst>
            </xdr:cNvPr>
            <xdr:cNvSpPr/>
          </xdr:nvSpPr>
          <xdr:spPr>
            <a:xfrm>
              <a:off x="0" y="0"/>
              <a:ext cx="0" cy="0"/>
            </a:xfrm>
            <a:prstGeom prst="rect">
              <a:avLst/>
            </a:prstGeom>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1</xdr:col>
      <xdr:colOff>68580</xdr:colOff>
      <xdr:row>1</xdr:row>
      <xdr:rowOff>60960</xdr:rowOff>
    </xdr:from>
    <xdr:to>
      <xdr:col>2</xdr:col>
      <xdr:colOff>2110740</xdr:colOff>
      <xdr:row>4</xdr:row>
      <xdr:rowOff>163189</xdr:rowOff>
    </xdr:to>
    <xdr:pic>
      <xdr:nvPicPr>
        <xdr:cNvPr id="11" name="Picture 10"/>
        <xdr:cNvPicPr>
          <a:picLocks noChangeAspect="1"/>
        </xdr:cNvPicPr>
      </xdr:nvPicPr>
      <xdr:blipFill>
        <a:blip xmlns:r="http://schemas.openxmlformats.org/officeDocument/2006/relationships" r:embed="rId1"/>
        <a:stretch>
          <a:fillRect/>
        </a:stretch>
      </xdr:blipFill>
      <xdr:spPr>
        <a:xfrm>
          <a:off x="449580" y="251460"/>
          <a:ext cx="2118360" cy="7708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3.xml"/><Relationship Id="rId13" Type="http://schemas.openxmlformats.org/officeDocument/2006/relationships/ctrlProp" Target="../ctrlProps/ctrlProp18.xml"/><Relationship Id="rId3" Type="http://schemas.openxmlformats.org/officeDocument/2006/relationships/vmlDrawing" Target="../drawings/vmlDrawing2.vml"/><Relationship Id="rId7" Type="http://schemas.openxmlformats.org/officeDocument/2006/relationships/ctrlProp" Target="../ctrlProps/ctrlProp12.xml"/><Relationship Id="rId12" Type="http://schemas.openxmlformats.org/officeDocument/2006/relationships/ctrlProp" Target="../ctrlProps/ctrlProp17.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11.xml"/><Relationship Id="rId11" Type="http://schemas.openxmlformats.org/officeDocument/2006/relationships/ctrlProp" Target="../ctrlProps/ctrlProp16.xml"/><Relationship Id="rId5" Type="http://schemas.openxmlformats.org/officeDocument/2006/relationships/ctrlProp" Target="../ctrlProps/ctrlProp10.xml"/><Relationship Id="rId10" Type="http://schemas.openxmlformats.org/officeDocument/2006/relationships/ctrlProp" Target="../ctrlProps/ctrlProp15.xml"/><Relationship Id="rId4" Type="http://schemas.openxmlformats.org/officeDocument/2006/relationships/ctrlProp" Target="../ctrlProps/ctrlProp9.xml"/><Relationship Id="rId9" Type="http://schemas.openxmlformats.org/officeDocument/2006/relationships/ctrlProp" Target="../ctrlProps/ctrlProp14.xml"/><Relationship Id="rId14" Type="http://schemas.openxmlformats.org/officeDocument/2006/relationships/ctrlProp" Target="../ctrlProps/ctrlProp1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86"/>
  <sheetViews>
    <sheetView tabSelected="1" view="pageLayout" zoomScaleNormal="100" workbookViewId="0">
      <selection activeCell="D10" sqref="D10"/>
    </sheetView>
  </sheetViews>
  <sheetFormatPr defaultColWidth="0" defaultRowHeight="0" customHeight="1" zeroHeight="1" x14ac:dyDescent="0.25"/>
  <cols>
    <col min="1" max="1" width="5.5703125" style="48" customWidth="1"/>
    <col min="2" max="2" width="1.140625" style="48" customWidth="1"/>
    <col min="3" max="3" width="24.85546875" style="72" customWidth="1"/>
    <col min="4" max="4" width="41.7109375" style="48" customWidth="1"/>
    <col min="5" max="5" width="18.5703125" style="48" customWidth="1"/>
    <col min="6" max="6" width="1.140625" style="48" customWidth="1"/>
    <col min="7" max="7" width="5.5703125" style="48" customWidth="1"/>
    <col min="8" max="16" width="0" style="48" hidden="1" customWidth="1"/>
    <col min="17" max="16384" width="8.85546875" style="48" hidden="1"/>
  </cols>
  <sheetData>
    <row r="1" spans="1:7" s="49" customFormat="1" ht="15" customHeight="1" thickBot="1" x14ac:dyDescent="0.3">
      <c r="A1" s="51"/>
      <c r="B1" s="48"/>
      <c r="C1" s="71"/>
      <c r="D1" s="51"/>
      <c r="E1" s="51"/>
      <c r="F1" s="51"/>
      <c r="G1" s="51"/>
    </row>
    <row r="2" spans="1:7" s="49" customFormat="1" ht="15.75" x14ac:dyDescent="0.25">
      <c r="A2" s="51"/>
      <c r="B2" s="59"/>
      <c r="C2" s="134"/>
      <c r="D2" s="139"/>
      <c r="E2" s="139" t="s">
        <v>312</v>
      </c>
      <c r="F2" s="27"/>
      <c r="G2" s="51"/>
    </row>
    <row r="3" spans="1:7" s="49" customFormat="1" ht="21" x14ac:dyDescent="0.35">
      <c r="A3" s="51"/>
      <c r="B3" s="61"/>
      <c r="C3" s="15"/>
      <c r="D3" s="50"/>
      <c r="E3" s="20"/>
      <c r="F3" s="62"/>
      <c r="G3" s="51"/>
    </row>
    <row r="4" spans="1:7" s="49" customFormat="1" ht="15" x14ac:dyDescent="0.25">
      <c r="A4" s="51"/>
      <c r="B4" s="61"/>
      <c r="C4" s="72"/>
      <c r="D4" s="48"/>
      <c r="E4" s="48"/>
      <c r="F4" s="48"/>
      <c r="G4" s="61"/>
    </row>
    <row r="5" spans="1:7" s="49" customFormat="1" ht="14.25" customHeight="1" x14ac:dyDescent="0.25">
      <c r="A5" s="51"/>
      <c r="B5" s="61"/>
      <c r="C5" s="73"/>
      <c r="D5" s="73"/>
      <c r="E5" s="68"/>
      <c r="F5" s="48"/>
      <c r="G5" s="61"/>
    </row>
    <row r="6" spans="1:7" s="49" customFormat="1" ht="30" x14ac:dyDescent="0.25">
      <c r="A6" s="51"/>
      <c r="B6" s="61"/>
      <c r="C6" s="73" t="s">
        <v>0</v>
      </c>
      <c r="D6" s="135" t="s">
        <v>1</v>
      </c>
      <c r="E6" s="52"/>
      <c r="F6" s="62"/>
      <c r="G6" s="51"/>
    </row>
    <row r="7" spans="1:7" s="49" customFormat="1" ht="15.75" thickBot="1" x14ac:dyDescent="0.3">
      <c r="A7" s="51"/>
      <c r="B7" s="61"/>
      <c r="C7" s="72"/>
      <c r="D7" s="48"/>
      <c r="E7" s="48"/>
      <c r="F7" s="62"/>
      <c r="G7" s="51"/>
    </row>
    <row r="8" spans="1:7" s="51" customFormat="1" ht="21.75" thickBot="1" x14ac:dyDescent="0.4">
      <c r="B8" s="61"/>
      <c r="C8" s="129"/>
      <c r="D8" s="130" t="s">
        <v>8</v>
      </c>
      <c r="E8" s="131"/>
      <c r="F8" s="62"/>
    </row>
    <row r="9" spans="1:7" s="51" customFormat="1" ht="15" x14ac:dyDescent="0.25">
      <c r="B9" s="61"/>
      <c r="C9" s="72"/>
      <c r="D9" s="72"/>
      <c r="E9" s="34"/>
      <c r="F9" s="62"/>
    </row>
    <row r="10" spans="1:7" s="51" customFormat="1" ht="15" customHeight="1" x14ac:dyDescent="0.25">
      <c r="B10" s="61"/>
      <c r="C10" s="38" t="s">
        <v>2</v>
      </c>
      <c r="D10" s="118"/>
      <c r="E10" s="138" t="s">
        <v>378</v>
      </c>
      <c r="F10" s="62"/>
    </row>
    <row r="11" spans="1:7" s="51" customFormat="1" ht="4.1500000000000004" customHeight="1" x14ac:dyDescent="0.25">
      <c r="B11" s="61"/>
      <c r="C11" s="38"/>
      <c r="D11" s="123"/>
      <c r="E11" s="128"/>
      <c r="F11" s="62"/>
    </row>
    <row r="12" spans="1:7" s="51" customFormat="1" ht="30" x14ac:dyDescent="0.25">
      <c r="B12" s="61"/>
      <c r="C12" s="38" t="s">
        <v>9</v>
      </c>
      <c r="D12" s="118"/>
      <c r="E12" s="128"/>
      <c r="F12" s="62"/>
    </row>
    <row r="13" spans="1:7" s="51" customFormat="1" ht="4.1500000000000004" customHeight="1" x14ac:dyDescent="0.25">
      <c r="B13" s="61"/>
      <c r="C13" s="136"/>
      <c r="D13" s="67"/>
      <c r="E13" s="128"/>
      <c r="F13" s="62"/>
    </row>
    <row r="14" spans="1:7" s="51" customFormat="1" ht="15" x14ac:dyDescent="0.25">
      <c r="B14" s="61"/>
      <c r="C14" s="38" t="s">
        <v>10</v>
      </c>
      <c r="D14" s="124"/>
      <c r="E14" s="128"/>
      <c r="F14" s="62"/>
    </row>
    <row r="15" spans="1:7" s="51" customFormat="1" ht="4.1500000000000004" customHeight="1" x14ac:dyDescent="0.25">
      <c r="B15" s="61"/>
      <c r="C15" s="136"/>
      <c r="D15" s="67"/>
      <c r="E15" s="128"/>
      <c r="F15" s="62"/>
    </row>
    <row r="16" spans="1:7" s="51" customFormat="1" ht="15" x14ac:dyDescent="0.25">
      <c r="B16" s="61"/>
      <c r="C16" s="38" t="s">
        <v>11</v>
      </c>
      <c r="D16" s="118"/>
      <c r="E16" s="138" t="s">
        <v>379</v>
      </c>
      <c r="F16" s="62"/>
    </row>
    <row r="17" spans="2:6" s="51" customFormat="1" ht="4.1500000000000004" customHeight="1" x14ac:dyDescent="0.25">
      <c r="B17" s="61"/>
      <c r="C17" s="136"/>
      <c r="D17" s="67"/>
      <c r="E17" s="128"/>
      <c r="F17" s="62"/>
    </row>
    <row r="18" spans="2:6" s="51" customFormat="1" ht="15" customHeight="1" x14ac:dyDescent="0.25">
      <c r="B18" s="61"/>
      <c r="C18" s="38" t="s">
        <v>285</v>
      </c>
      <c r="D18" s="118"/>
      <c r="E18" s="128"/>
      <c r="F18" s="62"/>
    </row>
    <row r="19" spans="2:6" s="51" customFormat="1" ht="4.1500000000000004" customHeight="1" x14ac:dyDescent="0.25">
      <c r="B19" s="61"/>
      <c r="C19" s="136"/>
      <c r="D19" s="67"/>
      <c r="E19" s="128"/>
      <c r="F19" s="62"/>
    </row>
    <row r="20" spans="2:6" s="51" customFormat="1" ht="53.45" customHeight="1" x14ac:dyDescent="0.25">
      <c r="B20" s="61"/>
      <c r="C20" s="37" t="s">
        <v>12</v>
      </c>
      <c r="D20" s="118"/>
      <c r="E20" s="44"/>
      <c r="F20" s="62"/>
    </row>
    <row r="21" spans="2:6" s="51" customFormat="1" ht="4.1500000000000004" customHeight="1" x14ac:dyDescent="0.25">
      <c r="B21" s="61"/>
      <c r="C21" s="136"/>
      <c r="D21" s="125"/>
      <c r="E21" s="44"/>
      <c r="F21" s="62"/>
    </row>
    <row r="22" spans="2:6" s="51" customFormat="1" ht="53.45" customHeight="1" x14ac:dyDescent="0.25">
      <c r="B22" s="61"/>
      <c r="C22" s="38" t="s">
        <v>3</v>
      </c>
      <c r="D22" s="117"/>
      <c r="E22" s="128"/>
      <c r="F22" s="62"/>
    </row>
    <row r="23" spans="2:6" s="51" customFormat="1" ht="4.1500000000000004" customHeight="1" x14ac:dyDescent="0.25">
      <c r="B23" s="61"/>
      <c r="C23" s="136"/>
      <c r="D23" s="67"/>
      <c r="E23" s="128"/>
      <c r="F23" s="62"/>
    </row>
    <row r="24" spans="2:6" s="51" customFormat="1" ht="53.45" customHeight="1" x14ac:dyDescent="0.25">
      <c r="B24" s="61"/>
      <c r="C24" s="38" t="s">
        <v>4</v>
      </c>
      <c r="D24" s="117"/>
      <c r="E24" s="128"/>
      <c r="F24" s="62"/>
    </row>
    <row r="25" spans="2:6" s="51" customFormat="1" ht="4.1500000000000004" customHeight="1" x14ac:dyDescent="0.25">
      <c r="B25" s="61"/>
      <c r="C25" s="38"/>
      <c r="D25" s="126"/>
      <c r="E25" s="128"/>
      <c r="F25" s="62"/>
    </row>
    <row r="26" spans="2:6" s="51" customFormat="1" ht="54" customHeight="1" x14ac:dyDescent="0.25">
      <c r="B26" s="61"/>
      <c r="C26" s="38" t="s">
        <v>5</v>
      </c>
      <c r="D26" s="117"/>
      <c r="E26" s="128"/>
      <c r="F26" s="62"/>
    </row>
    <row r="27" spans="2:6" s="51" customFormat="1" ht="4.1500000000000004" customHeight="1" x14ac:dyDescent="0.25">
      <c r="B27" s="61"/>
      <c r="C27" s="136"/>
      <c r="D27" s="67"/>
      <c r="E27" s="128"/>
      <c r="F27" s="62"/>
    </row>
    <row r="28" spans="2:6" s="51" customFormat="1" ht="21" customHeight="1" x14ac:dyDescent="0.25">
      <c r="B28" s="61"/>
      <c r="C28" s="38" t="s">
        <v>286</v>
      </c>
      <c r="D28" s="118" t="s">
        <v>387</v>
      </c>
      <c r="E28" s="128"/>
      <c r="F28" s="62"/>
    </row>
    <row r="29" spans="2:6" s="51" customFormat="1" ht="4.1500000000000004" customHeight="1" x14ac:dyDescent="0.25">
      <c r="B29" s="61"/>
      <c r="C29" s="136"/>
      <c r="D29" s="25"/>
      <c r="E29" s="128"/>
      <c r="F29" s="62"/>
    </row>
    <row r="30" spans="2:6" s="51" customFormat="1" ht="21" customHeight="1" x14ac:dyDescent="0.25">
      <c r="B30" s="61"/>
      <c r="C30" s="38" t="s">
        <v>6</v>
      </c>
      <c r="D30" s="117" t="s">
        <v>387</v>
      </c>
      <c r="E30" s="127" t="s">
        <v>380</v>
      </c>
      <c r="F30" s="62"/>
    </row>
    <row r="31" spans="2:6" s="51" customFormat="1" ht="4.1500000000000004" customHeight="1" x14ac:dyDescent="0.25">
      <c r="B31" s="61"/>
      <c r="C31" s="136"/>
      <c r="D31" s="25"/>
      <c r="E31" s="128"/>
      <c r="F31" s="62"/>
    </row>
    <row r="32" spans="2:6" s="51" customFormat="1" ht="30" x14ac:dyDescent="0.25">
      <c r="B32" s="61"/>
      <c r="C32" s="38" t="s">
        <v>7</v>
      </c>
      <c r="D32" s="117"/>
      <c r="E32" s="128" t="s">
        <v>381</v>
      </c>
      <c r="F32" s="62"/>
    </row>
    <row r="33" spans="2:6" s="51" customFormat="1" ht="15" x14ac:dyDescent="0.25">
      <c r="B33" s="61"/>
      <c r="C33" s="38"/>
      <c r="D33" s="140"/>
      <c r="E33" s="128"/>
      <c r="F33" s="62"/>
    </row>
    <row r="34" spans="2:6" s="51" customFormat="1" ht="15" x14ac:dyDescent="0.25">
      <c r="B34" s="61"/>
      <c r="C34" s="38" t="s">
        <v>382</v>
      </c>
      <c r="D34" s="140"/>
      <c r="E34" s="128"/>
      <c r="F34" s="62"/>
    </row>
    <row r="35" spans="2:6" s="51" customFormat="1" ht="24" customHeight="1" x14ac:dyDescent="0.25">
      <c r="B35" s="61"/>
      <c r="C35" s="201" t="s">
        <v>383</v>
      </c>
      <c r="D35" s="201"/>
      <c r="E35" s="201"/>
      <c r="F35" s="62"/>
    </row>
    <row r="36" spans="2:6" s="51" customFormat="1" ht="48.75" customHeight="1" x14ac:dyDescent="0.25">
      <c r="B36" s="61"/>
      <c r="C36" s="201" t="s">
        <v>384</v>
      </c>
      <c r="D36" s="201"/>
      <c r="E36" s="201"/>
      <c r="F36" s="62"/>
    </row>
    <row r="37" spans="2:6" s="51" customFormat="1" ht="15" x14ac:dyDescent="0.25">
      <c r="B37" s="61"/>
      <c r="C37" s="141" t="s">
        <v>385</v>
      </c>
      <c r="E37" s="128"/>
      <c r="F37" s="62"/>
    </row>
    <row r="38" spans="2:6" s="51" customFormat="1" ht="15" x14ac:dyDescent="0.25">
      <c r="B38" s="61"/>
      <c r="C38" s="141" t="s">
        <v>386</v>
      </c>
      <c r="E38" s="128"/>
      <c r="F38" s="62"/>
    </row>
    <row r="39" spans="2:6" s="51" customFormat="1" ht="7.5" customHeight="1" thickBot="1" x14ac:dyDescent="0.3">
      <c r="B39" s="63"/>
      <c r="C39" s="111"/>
      <c r="D39" s="74"/>
      <c r="E39" s="74"/>
      <c r="F39" s="64"/>
    </row>
    <row r="40" spans="2:6" ht="30" customHeight="1" x14ac:dyDescent="0.25">
      <c r="C40" s="137"/>
    </row>
    <row r="41" spans="2:6" ht="15" hidden="1" customHeight="1" x14ac:dyDescent="0.25">
      <c r="C41" s="137"/>
    </row>
    <row r="42" spans="2:6" ht="30" hidden="1" customHeight="1" x14ac:dyDescent="0.25">
      <c r="F42" s="72"/>
    </row>
    <row r="43" spans="2:6" ht="18" hidden="1" customHeight="1" x14ac:dyDescent="0.25">
      <c r="F43" s="72"/>
    </row>
    <row r="44" spans="2:6" ht="18" hidden="1" customHeight="1" x14ac:dyDescent="0.25">
      <c r="F44" s="72"/>
    </row>
    <row r="45" spans="2:6" ht="18" hidden="1" customHeight="1" x14ac:dyDescent="0.25">
      <c r="F45" s="72"/>
    </row>
    <row r="46" spans="2:6" ht="18" hidden="1" customHeight="1" x14ac:dyDescent="0.25">
      <c r="F46" s="72"/>
    </row>
    <row r="47" spans="2:6" ht="18" hidden="1" customHeight="1" x14ac:dyDescent="0.25">
      <c r="F47" s="72"/>
    </row>
    <row r="48" spans="2:6" ht="18" hidden="1" customHeight="1" x14ac:dyDescent="0.25">
      <c r="F48" s="72"/>
    </row>
    <row r="49" spans="6:6" ht="18" hidden="1" customHeight="1" x14ac:dyDescent="0.25">
      <c r="F49" s="72"/>
    </row>
    <row r="50" spans="6:6" ht="18" hidden="1" customHeight="1" x14ac:dyDescent="0.25">
      <c r="F50" s="72"/>
    </row>
    <row r="51" spans="6:6" ht="18" hidden="1" customHeight="1" x14ac:dyDescent="0.25">
      <c r="F51" s="72"/>
    </row>
    <row r="52" spans="6:6" ht="18" hidden="1" customHeight="1" x14ac:dyDescent="0.25">
      <c r="F52" s="72"/>
    </row>
    <row r="53" spans="6:6" ht="15" hidden="1" customHeight="1" x14ac:dyDescent="0.25">
      <c r="F53" s="72"/>
    </row>
    <row r="54" spans="6:6" ht="30" hidden="1" customHeight="1" x14ac:dyDescent="0.25">
      <c r="F54" s="72"/>
    </row>
    <row r="55" spans="6:6" ht="15" hidden="1" customHeight="1" x14ac:dyDescent="0.25">
      <c r="F55" s="72"/>
    </row>
    <row r="56" spans="6:6" ht="15" hidden="1" customHeight="1" x14ac:dyDescent="0.25">
      <c r="F56" s="72"/>
    </row>
    <row r="57" spans="6:6" ht="15" hidden="1" customHeight="1" x14ac:dyDescent="0.25"/>
    <row r="58" spans="6:6" ht="15" hidden="1" customHeight="1" x14ac:dyDescent="0.25"/>
    <row r="59" spans="6:6" ht="15" hidden="1" customHeight="1" x14ac:dyDescent="0.25"/>
    <row r="60" spans="6:6" ht="15" hidden="1" customHeight="1" x14ac:dyDescent="0.25"/>
    <row r="61" spans="6:6" ht="140.44999999999999" hidden="1" customHeight="1" x14ac:dyDescent="0.25"/>
    <row r="62" spans="6:6" ht="15" hidden="1" customHeight="1" x14ac:dyDescent="0.25"/>
    <row r="63" spans="6:6" ht="30" hidden="1" customHeight="1" x14ac:dyDescent="0.25"/>
    <row r="64" spans="6:6"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sheetData>
  <sheetProtection password="95A2" sheet="1" objects="1" scenarios="1"/>
  <mergeCells count="2">
    <mergeCell ref="C35:E35"/>
    <mergeCell ref="C36:E36"/>
  </mergeCells>
  <dataValidations count="5">
    <dataValidation type="decimal" allowBlank="1" showInputMessage="1" showErrorMessage="1" error="Value must be a real number greater than 0 and less than 10,000" sqref="C39">
      <formula1>0</formula1>
      <formula2>9999.999</formula2>
    </dataValidation>
    <dataValidation type="textLength" operator="lessThan" allowBlank="1" showInputMessage="1" showErrorMessage="1" sqref="D14 D16">
      <formula1>200</formula1>
    </dataValidation>
    <dataValidation type="textLength" operator="lessThan" allowBlank="1" showInputMessage="1" showErrorMessage="1" sqref="D18 D20 D22 D24 D26">
      <formula1>100</formula1>
    </dataValidation>
    <dataValidation type="textLength" operator="equal" allowBlank="1" showInputMessage="1" showErrorMessage="1" errorTitle="Value is not in valid format" error="Must be in format; &quot;RESS1-XXXX&quot; where XXXX is the RESS1 project short code_x000a_" sqref="D10">
      <formula1>10</formula1>
    </dataValidation>
    <dataValidation operator="lessThanOrEqual" allowBlank="1" showInputMessage="1" showErrorMessage="1" sqref="D32:D34 C35:C38"/>
  </dataValidations>
  <pageMargins left="0.25" right="0.25" top="0.75" bottom="0.75" header="0.3" footer="0.3"/>
  <pageSetup paperSize="9" orientation="portrait" r:id="rId1"/>
  <headerFooter>
    <oddHeader>&amp;C&amp;F v1.0</oddHeader>
    <oddFooter>&amp;CR1OT v1.0</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1" id="{809CB61C-9E5A-42BF-BD57-04B92B9DD5C9}">
            <xm:f>Checks!$C$9=2</xm:f>
            <x14:dxf>
              <fill>
                <patternFill>
                  <bgColor rgb="FFFFC000"/>
                </patternFill>
              </fill>
            </x14:dxf>
          </x14:cfRule>
          <xm:sqref>D30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Lists!$D$1:$D$197</xm:f>
          </x14:formula1>
          <xm:sqref>D28</xm:sqref>
        </x14:dataValidation>
        <x14:dataValidation type="list" allowBlank="1" showInputMessage="1" showErrorMessage="1">
          <x14:formula1>
            <xm:f>Lists!$C$1:$C$27</xm:f>
          </x14:formula1>
          <xm:sqref>D30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53"/>
  <sheetViews>
    <sheetView view="pageLayout" zoomScaleNormal="100" zoomScaleSheetLayoutView="100" workbookViewId="0">
      <selection activeCell="D147" sqref="D147"/>
    </sheetView>
  </sheetViews>
  <sheetFormatPr defaultColWidth="0" defaultRowHeight="15" x14ac:dyDescent="0.25"/>
  <cols>
    <col min="1" max="1" width="5.5703125" style="49" customWidth="1"/>
    <col min="2" max="2" width="1.140625" style="49" customWidth="1"/>
    <col min="3" max="3" width="37.42578125" style="16" customWidth="1"/>
    <col min="4" max="4" width="35.85546875" style="49" customWidth="1"/>
    <col min="5" max="5" width="11.140625" style="112" customWidth="1"/>
    <col min="6" max="6" width="1.140625" style="49" customWidth="1"/>
    <col min="7" max="7" width="5.5703125" style="49" customWidth="1"/>
    <col min="8" max="11" width="0" style="49" hidden="1" customWidth="1"/>
    <col min="12" max="16384" width="8.85546875" style="49" hidden="1"/>
  </cols>
  <sheetData>
    <row r="1" spans="1:7" ht="12.75" customHeight="1" thickBot="1" x14ac:dyDescent="0.3">
      <c r="A1" s="48"/>
      <c r="B1" s="48"/>
      <c r="C1" s="71"/>
      <c r="D1" s="51"/>
      <c r="E1" s="41"/>
      <c r="F1" s="71"/>
      <c r="G1" s="48"/>
    </row>
    <row r="2" spans="1:7" ht="15.75" x14ac:dyDescent="0.25">
      <c r="A2" s="48"/>
      <c r="B2" s="59"/>
      <c r="C2" s="134"/>
      <c r="D2" s="60"/>
      <c r="E2" s="139" t="s">
        <v>313</v>
      </c>
      <c r="F2" s="96"/>
      <c r="G2" s="101"/>
    </row>
    <row r="3" spans="1:7" ht="17.25" customHeight="1" x14ac:dyDescent="0.35">
      <c r="A3" s="48"/>
      <c r="B3" s="61"/>
      <c r="C3" s="72"/>
      <c r="D3" s="50"/>
      <c r="E3" s="108"/>
      <c r="F3" s="97"/>
      <c r="G3" s="50"/>
    </row>
    <row r="4" spans="1:7" x14ac:dyDescent="0.25">
      <c r="A4" s="48"/>
      <c r="B4" s="61"/>
      <c r="C4" s="72"/>
      <c r="D4" s="48"/>
      <c r="E4" s="88"/>
      <c r="F4" s="78"/>
      <c r="G4" s="48"/>
    </row>
    <row r="5" spans="1:7" ht="27.75" customHeight="1" x14ac:dyDescent="0.25">
      <c r="A5" s="48"/>
      <c r="B5" s="61"/>
      <c r="C5" s="73" t="s">
        <v>0</v>
      </c>
      <c r="D5" s="206" t="s">
        <v>1</v>
      </c>
      <c r="E5" s="206"/>
      <c r="F5" s="78"/>
      <c r="G5" s="48"/>
    </row>
    <row r="6" spans="1:7" ht="2.25" customHeight="1" thickBot="1" x14ac:dyDescent="0.3">
      <c r="A6" s="48"/>
      <c r="B6" s="61"/>
      <c r="C6" s="49"/>
      <c r="D6" s="48"/>
      <c r="E6" s="88"/>
      <c r="F6" s="78"/>
      <c r="G6" s="48"/>
    </row>
    <row r="7" spans="1:7" ht="21.75" customHeight="1" thickBot="1" x14ac:dyDescent="0.4">
      <c r="A7" s="48"/>
      <c r="B7" s="61"/>
      <c r="C7" s="203" t="s">
        <v>391</v>
      </c>
      <c r="D7" s="204"/>
      <c r="E7" s="205"/>
      <c r="F7" s="98"/>
      <c r="G7" s="95"/>
    </row>
    <row r="8" spans="1:7" ht="3" customHeight="1" x14ac:dyDescent="0.35">
      <c r="A8" s="48"/>
      <c r="B8" s="61"/>
      <c r="C8" s="144"/>
      <c r="D8" s="144"/>
      <c r="E8" s="144"/>
      <c r="F8" s="98"/>
      <c r="G8" s="95"/>
    </row>
    <row r="9" spans="1:7" ht="25.5" customHeight="1" x14ac:dyDescent="0.35">
      <c r="A9" s="48"/>
      <c r="B9" s="61"/>
      <c r="C9" s="202" t="s">
        <v>314</v>
      </c>
      <c r="D9" s="202"/>
      <c r="E9" s="202"/>
      <c r="F9" s="98"/>
      <c r="G9" s="95"/>
    </row>
    <row r="10" spans="1:7" s="148" customFormat="1" ht="4.5" customHeight="1" x14ac:dyDescent="0.25">
      <c r="A10" s="146"/>
      <c r="B10" s="147"/>
      <c r="F10" s="145"/>
      <c r="G10" s="146"/>
    </row>
    <row r="11" spans="1:7" x14ac:dyDescent="0.25">
      <c r="A11" s="48"/>
      <c r="B11" s="61"/>
      <c r="C11" s="68" t="s">
        <v>302</v>
      </c>
      <c r="D11" s="54">
        <f>Legal_Name_of_Applicant</f>
        <v>0</v>
      </c>
      <c r="E11" s="89"/>
      <c r="F11" s="99"/>
      <c r="G11" s="48"/>
    </row>
    <row r="12" spans="1:7" ht="4.1500000000000004" customHeight="1" x14ac:dyDescent="0.25">
      <c r="A12" s="48"/>
      <c r="B12" s="61"/>
      <c r="C12" s="68"/>
      <c r="D12" s="48"/>
      <c r="E12" s="89"/>
      <c r="F12" s="78"/>
      <c r="G12" s="48"/>
    </row>
    <row r="13" spans="1:7" x14ac:dyDescent="0.25">
      <c r="A13" s="48"/>
      <c r="B13" s="61"/>
      <c r="C13" s="90" t="s">
        <v>311</v>
      </c>
      <c r="D13" s="39" t="s">
        <v>243</v>
      </c>
      <c r="E13" s="132"/>
      <c r="F13" s="100"/>
      <c r="G13" s="48"/>
    </row>
    <row r="14" spans="1:7" ht="4.9000000000000004" customHeight="1" x14ac:dyDescent="0.25">
      <c r="A14" s="48"/>
      <c r="B14" s="61"/>
      <c r="C14" s="68"/>
      <c r="D14" s="53"/>
      <c r="E14" s="110"/>
      <c r="F14" s="78"/>
      <c r="G14" s="48"/>
    </row>
    <row r="15" spans="1:7" x14ac:dyDescent="0.25">
      <c r="A15" s="48"/>
      <c r="B15" s="61"/>
      <c r="C15" s="68" t="s">
        <v>310</v>
      </c>
      <c r="D15" s="54">
        <f>Applicant_Address_Line_1</f>
        <v>0</v>
      </c>
      <c r="E15" s="110"/>
      <c r="F15" s="78"/>
      <c r="G15" s="48"/>
    </row>
    <row r="16" spans="1:7" ht="4.1500000000000004" customHeight="1" x14ac:dyDescent="0.25">
      <c r="A16" s="48"/>
      <c r="B16" s="61"/>
      <c r="C16" s="68"/>
      <c r="D16" s="48"/>
      <c r="E16" s="110"/>
      <c r="F16" s="78"/>
      <c r="G16" s="48"/>
    </row>
    <row r="17" spans="1:7" x14ac:dyDescent="0.25">
      <c r="A17" s="48"/>
      <c r="B17" s="61"/>
      <c r="C17" s="68" t="s">
        <v>371</v>
      </c>
      <c r="D17" s="43">
        <f>Applicant_Address_Line_2</f>
        <v>0</v>
      </c>
      <c r="E17" s="110"/>
      <c r="F17" s="78"/>
      <c r="G17" s="48"/>
    </row>
    <row r="18" spans="1:7" ht="4.1500000000000004" customHeight="1" x14ac:dyDescent="0.25">
      <c r="A18" s="48"/>
      <c r="B18" s="61"/>
      <c r="C18" s="68"/>
      <c r="D18" s="48"/>
      <c r="E18" s="110"/>
      <c r="F18" s="78"/>
      <c r="G18" s="48"/>
    </row>
    <row r="19" spans="1:7" ht="15.6" customHeight="1" x14ac:dyDescent="0.25">
      <c r="A19" s="48"/>
      <c r="B19" s="61"/>
      <c r="C19" s="90" t="s">
        <v>309</v>
      </c>
      <c r="D19" s="212" t="str">
        <f>Applicant_Address_County</f>
        <v>Choose from dropdown</v>
      </c>
      <c r="E19" s="110"/>
      <c r="F19" s="99"/>
      <c r="G19" s="48"/>
    </row>
    <row r="20" spans="1:7" ht="4.1500000000000004" customHeight="1" x14ac:dyDescent="0.25">
      <c r="A20" s="48"/>
      <c r="B20" s="61"/>
      <c r="C20" s="68"/>
      <c r="D20" s="48"/>
      <c r="E20" s="110"/>
      <c r="F20" s="78"/>
      <c r="G20" s="48"/>
    </row>
    <row r="21" spans="1:7" ht="15.6" customHeight="1" x14ac:dyDescent="0.25">
      <c r="A21" s="48"/>
      <c r="B21" s="61"/>
      <c r="C21" s="90" t="s">
        <v>308</v>
      </c>
      <c r="D21" s="46" t="str">
        <f>Applicant_Address_Country</f>
        <v>Choose from dropdown</v>
      </c>
      <c r="E21" s="110"/>
      <c r="F21" s="99"/>
      <c r="G21" s="48"/>
    </row>
    <row r="22" spans="1:7" ht="4.1500000000000004" customHeight="1" x14ac:dyDescent="0.25">
      <c r="A22" s="48"/>
      <c r="B22" s="61"/>
      <c r="C22" s="68"/>
      <c r="D22" s="55"/>
      <c r="E22" s="110"/>
      <c r="F22" s="78"/>
      <c r="G22" s="48"/>
    </row>
    <row r="23" spans="1:7" x14ac:dyDescent="0.25">
      <c r="A23" s="48"/>
      <c r="B23" s="61"/>
      <c r="C23" s="90" t="s">
        <v>370</v>
      </c>
      <c r="D23" s="43">
        <f>Applicant_Address_Eircode_Postcode</f>
        <v>0</v>
      </c>
      <c r="E23" s="110"/>
      <c r="F23" s="99"/>
      <c r="G23" s="55"/>
    </row>
    <row r="24" spans="1:7" s="77" customFormat="1" ht="4.1500000000000004" customHeight="1" x14ac:dyDescent="0.25">
      <c r="A24" s="48"/>
      <c r="B24" s="102"/>
      <c r="C24" s="143"/>
      <c r="D24" s="103"/>
      <c r="E24" s="109"/>
      <c r="F24" s="104"/>
      <c r="G24" s="55"/>
    </row>
    <row r="25" spans="1:7" x14ac:dyDescent="0.25">
      <c r="A25" s="48"/>
      <c r="B25" s="61"/>
      <c r="C25" s="68" t="s">
        <v>303</v>
      </c>
      <c r="D25" s="46"/>
      <c r="E25" s="89"/>
      <c r="F25" s="99"/>
      <c r="G25" s="48"/>
    </row>
    <row r="26" spans="1:7" ht="4.1500000000000004" customHeight="1" x14ac:dyDescent="0.25">
      <c r="A26" s="48"/>
      <c r="B26" s="61"/>
      <c r="C26" s="68"/>
      <c r="D26" s="48"/>
      <c r="E26" s="89"/>
      <c r="F26" s="78"/>
      <c r="G26" s="48"/>
    </row>
    <row r="27" spans="1:7" x14ac:dyDescent="0.25">
      <c r="A27" s="48"/>
      <c r="B27" s="61"/>
      <c r="C27" s="90" t="s">
        <v>304</v>
      </c>
      <c r="D27" s="213" t="s">
        <v>387</v>
      </c>
      <c r="E27" s="132"/>
      <c r="F27" s="100"/>
      <c r="G27" s="48"/>
    </row>
    <row r="28" spans="1:7" ht="4.9000000000000004" customHeight="1" x14ac:dyDescent="0.25">
      <c r="A28" s="48"/>
      <c r="B28" s="61"/>
      <c r="C28" s="68"/>
      <c r="D28" s="53"/>
      <c r="E28" s="133"/>
      <c r="F28" s="78"/>
      <c r="G28" s="48"/>
    </row>
    <row r="29" spans="1:7" x14ac:dyDescent="0.25">
      <c r="A29" s="48"/>
      <c r="B29" s="61"/>
      <c r="C29" s="68" t="s">
        <v>305</v>
      </c>
      <c r="D29" s="46"/>
      <c r="E29" s="133"/>
      <c r="F29" s="78"/>
      <c r="G29" s="48"/>
    </row>
    <row r="30" spans="1:7" ht="4.1500000000000004" customHeight="1" x14ac:dyDescent="0.25">
      <c r="A30" s="48"/>
      <c r="B30" s="61"/>
      <c r="C30" s="68"/>
      <c r="D30" s="48"/>
      <c r="E30" s="133"/>
      <c r="F30" s="78"/>
      <c r="G30" s="48"/>
    </row>
    <row r="31" spans="1:7" x14ac:dyDescent="0.25">
      <c r="A31" s="48"/>
      <c r="B31" s="61"/>
      <c r="C31" s="68" t="s">
        <v>369</v>
      </c>
      <c r="D31" s="47"/>
      <c r="E31" s="133"/>
      <c r="F31" s="78"/>
      <c r="G31" s="48"/>
    </row>
    <row r="32" spans="1:7" ht="4.1500000000000004" customHeight="1" x14ac:dyDescent="0.25">
      <c r="A32" s="48"/>
      <c r="B32" s="61"/>
      <c r="C32" s="68"/>
      <c r="D32" s="48"/>
      <c r="E32" s="133"/>
      <c r="F32" s="78"/>
      <c r="G32" s="48"/>
    </row>
    <row r="33" spans="1:7" ht="15.6" customHeight="1" x14ac:dyDescent="0.25">
      <c r="A33" s="48"/>
      <c r="B33" s="61"/>
      <c r="C33" s="90" t="s">
        <v>306</v>
      </c>
      <c r="D33" s="212" t="s">
        <v>387</v>
      </c>
      <c r="E33" s="133"/>
      <c r="F33" s="99"/>
      <c r="G33" s="48"/>
    </row>
    <row r="34" spans="1:7" ht="4.1500000000000004" customHeight="1" x14ac:dyDescent="0.25">
      <c r="A34" s="48"/>
      <c r="B34" s="61"/>
      <c r="C34" s="68"/>
      <c r="D34" s="48"/>
      <c r="E34" s="133"/>
      <c r="F34" s="78"/>
      <c r="G34" s="48"/>
    </row>
    <row r="35" spans="1:7" ht="15.6" customHeight="1" x14ac:dyDescent="0.25">
      <c r="A35" s="48"/>
      <c r="B35" s="61"/>
      <c r="C35" s="90" t="s">
        <v>307</v>
      </c>
      <c r="D35" s="46" t="s">
        <v>387</v>
      </c>
      <c r="E35" s="133"/>
      <c r="F35" s="99"/>
      <c r="G35" s="48"/>
    </row>
    <row r="36" spans="1:7" ht="4.1500000000000004" customHeight="1" x14ac:dyDescent="0.25">
      <c r="A36" s="48"/>
      <c r="B36" s="61"/>
      <c r="C36" s="68"/>
      <c r="D36" s="55"/>
      <c r="E36" s="133"/>
      <c r="F36" s="78"/>
      <c r="G36" s="48"/>
    </row>
    <row r="37" spans="1:7" x14ac:dyDescent="0.25">
      <c r="A37" s="48"/>
      <c r="B37" s="61"/>
      <c r="C37" s="90" t="s">
        <v>368</v>
      </c>
      <c r="D37" s="47"/>
      <c r="E37" s="133"/>
      <c r="F37" s="99"/>
      <c r="G37" s="55"/>
    </row>
    <row r="38" spans="1:7" s="77" customFormat="1" ht="4.1500000000000004" customHeight="1" x14ac:dyDescent="0.25">
      <c r="A38" s="48"/>
      <c r="B38" s="102"/>
      <c r="C38" s="143"/>
      <c r="D38" s="103"/>
      <c r="E38" s="109"/>
      <c r="F38" s="104"/>
      <c r="G38" s="55"/>
    </row>
    <row r="39" spans="1:7" x14ac:dyDescent="0.25">
      <c r="A39" s="48"/>
      <c r="B39" s="61"/>
      <c r="C39" s="68" t="s">
        <v>367</v>
      </c>
      <c r="D39" s="46"/>
      <c r="E39" s="89"/>
      <c r="F39" s="99"/>
      <c r="G39" s="48"/>
    </row>
    <row r="40" spans="1:7" ht="4.1500000000000004" customHeight="1" x14ac:dyDescent="0.25">
      <c r="A40" s="48"/>
      <c r="B40" s="61"/>
      <c r="C40" s="68"/>
      <c r="D40" s="48"/>
      <c r="E40" s="89"/>
      <c r="F40" s="78"/>
      <c r="G40" s="48"/>
    </row>
    <row r="41" spans="1:7" x14ac:dyDescent="0.25">
      <c r="A41" s="48"/>
      <c r="B41" s="61"/>
      <c r="C41" s="90" t="s">
        <v>315</v>
      </c>
      <c r="D41" s="213" t="s">
        <v>387</v>
      </c>
      <c r="E41" s="132"/>
      <c r="F41" s="100"/>
      <c r="G41" s="48"/>
    </row>
    <row r="42" spans="1:7" ht="4.9000000000000004" customHeight="1" x14ac:dyDescent="0.25">
      <c r="A42" s="48"/>
      <c r="B42" s="61"/>
      <c r="C42" s="68"/>
      <c r="D42" s="53"/>
      <c r="E42" s="133"/>
      <c r="F42" s="78"/>
      <c r="G42" s="48"/>
    </row>
    <row r="43" spans="1:7" x14ac:dyDescent="0.25">
      <c r="A43" s="48"/>
      <c r="B43" s="61"/>
      <c r="C43" s="68" t="s">
        <v>366</v>
      </c>
      <c r="D43" s="46"/>
      <c r="E43" s="133"/>
      <c r="F43" s="78"/>
      <c r="G43" s="48"/>
    </row>
    <row r="44" spans="1:7" ht="4.1500000000000004" customHeight="1" x14ac:dyDescent="0.25">
      <c r="A44" s="48"/>
      <c r="B44" s="61"/>
      <c r="C44" s="68"/>
      <c r="D44" s="48"/>
      <c r="E44" s="133"/>
      <c r="F44" s="78"/>
      <c r="G44" s="48"/>
    </row>
    <row r="45" spans="1:7" x14ac:dyDescent="0.25">
      <c r="A45" s="48"/>
      <c r="B45" s="61"/>
      <c r="C45" s="68" t="s">
        <v>365</v>
      </c>
      <c r="D45" s="47"/>
      <c r="E45" s="133"/>
      <c r="F45" s="78"/>
      <c r="G45" s="48"/>
    </row>
    <row r="46" spans="1:7" ht="4.1500000000000004" customHeight="1" x14ac:dyDescent="0.25">
      <c r="A46" s="48"/>
      <c r="B46" s="61"/>
      <c r="C46" s="68"/>
      <c r="D46" s="48"/>
      <c r="E46" s="133"/>
      <c r="F46" s="78"/>
      <c r="G46" s="48"/>
    </row>
    <row r="47" spans="1:7" ht="15.6" customHeight="1" x14ac:dyDescent="0.25">
      <c r="A47" s="48"/>
      <c r="B47" s="61"/>
      <c r="C47" s="90" t="s">
        <v>363</v>
      </c>
      <c r="D47" s="212" t="s">
        <v>387</v>
      </c>
      <c r="E47" s="133"/>
      <c r="F47" s="99"/>
      <c r="G47" s="48"/>
    </row>
    <row r="48" spans="1:7" ht="4.1500000000000004" customHeight="1" x14ac:dyDescent="0.25">
      <c r="A48" s="48"/>
      <c r="B48" s="61"/>
      <c r="C48" s="68"/>
      <c r="D48" s="48"/>
      <c r="E48" s="133"/>
      <c r="F48" s="78"/>
      <c r="G48" s="48"/>
    </row>
    <row r="49" spans="1:7" ht="15.6" customHeight="1" x14ac:dyDescent="0.25">
      <c r="A49" s="48"/>
      <c r="B49" s="61"/>
      <c r="C49" s="90" t="s">
        <v>364</v>
      </c>
      <c r="D49" s="46" t="s">
        <v>387</v>
      </c>
      <c r="E49" s="133"/>
      <c r="F49" s="99"/>
      <c r="G49" s="48"/>
    </row>
    <row r="50" spans="1:7" ht="4.1500000000000004" customHeight="1" x14ac:dyDescent="0.25">
      <c r="A50" s="48"/>
      <c r="B50" s="61"/>
      <c r="C50" s="68"/>
      <c r="D50" s="55"/>
      <c r="E50" s="133"/>
      <c r="F50" s="78"/>
      <c r="G50" s="48"/>
    </row>
    <row r="51" spans="1:7" x14ac:dyDescent="0.25">
      <c r="A51" s="48"/>
      <c r="B51" s="61"/>
      <c r="C51" s="90" t="s">
        <v>362</v>
      </c>
      <c r="D51" s="47"/>
      <c r="E51" s="133"/>
      <c r="F51" s="99"/>
      <c r="G51" s="55"/>
    </row>
    <row r="52" spans="1:7" s="77" customFormat="1" ht="6" customHeight="1" x14ac:dyDescent="0.25">
      <c r="A52" s="48"/>
      <c r="B52" s="102"/>
      <c r="C52" s="143"/>
      <c r="D52" s="103"/>
      <c r="E52" s="109"/>
      <c r="F52" s="104"/>
      <c r="G52" s="55"/>
    </row>
    <row r="53" spans="1:7" x14ac:dyDescent="0.25">
      <c r="A53" s="48"/>
      <c r="B53" s="61"/>
      <c r="C53" s="68" t="s">
        <v>361</v>
      </c>
      <c r="D53" s="46"/>
      <c r="E53" s="89"/>
      <c r="F53" s="99"/>
      <c r="G53" s="48"/>
    </row>
    <row r="54" spans="1:7" ht="4.1500000000000004" customHeight="1" x14ac:dyDescent="0.25">
      <c r="A54" s="48"/>
      <c r="B54" s="61"/>
      <c r="C54" s="68"/>
      <c r="D54" s="48"/>
      <c r="E54" s="89"/>
      <c r="F54" s="78"/>
      <c r="G54" s="48"/>
    </row>
    <row r="55" spans="1:7" x14ac:dyDescent="0.25">
      <c r="A55" s="48"/>
      <c r="B55" s="61"/>
      <c r="C55" s="90" t="s">
        <v>316</v>
      </c>
      <c r="D55" s="213" t="s">
        <v>387</v>
      </c>
      <c r="E55" s="132"/>
      <c r="F55" s="100"/>
      <c r="G55" s="48"/>
    </row>
    <row r="56" spans="1:7" ht="4.9000000000000004" customHeight="1" x14ac:dyDescent="0.25">
      <c r="A56" s="48"/>
      <c r="B56" s="61"/>
      <c r="C56" s="68"/>
      <c r="D56" s="53"/>
      <c r="E56" s="133"/>
      <c r="F56" s="78"/>
      <c r="G56" s="48"/>
    </row>
    <row r="57" spans="1:7" x14ac:dyDescent="0.25">
      <c r="A57" s="48"/>
      <c r="B57" s="61"/>
      <c r="C57" s="68" t="s">
        <v>360</v>
      </c>
      <c r="D57" s="46"/>
      <c r="E57" s="133"/>
      <c r="F57" s="78"/>
      <c r="G57" s="48"/>
    </row>
    <row r="58" spans="1:7" ht="4.1500000000000004" customHeight="1" x14ac:dyDescent="0.25">
      <c r="A58" s="48"/>
      <c r="B58" s="61"/>
      <c r="C58" s="68"/>
      <c r="D58" s="48"/>
      <c r="E58" s="133"/>
      <c r="F58" s="78"/>
      <c r="G58" s="48"/>
    </row>
    <row r="59" spans="1:7" x14ac:dyDescent="0.25">
      <c r="A59" s="48"/>
      <c r="B59" s="61"/>
      <c r="C59" s="68" t="s">
        <v>359</v>
      </c>
      <c r="D59" s="47"/>
      <c r="E59" s="133"/>
      <c r="F59" s="78"/>
      <c r="G59" s="48"/>
    </row>
    <row r="60" spans="1:7" ht="4.1500000000000004" customHeight="1" x14ac:dyDescent="0.25">
      <c r="A60" s="48"/>
      <c r="B60" s="61"/>
      <c r="C60" s="68"/>
      <c r="D60" s="48"/>
      <c r="E60" s="133"/>
      <c r="F60" s="78"/>
      <c r="G60" s="48"/>
    </row>
    <row r="61" spans="1:7" ht="15.6" customHeight="1" x14ac:dyDescent="0.25">
      <c r="A61" s="48"/>
      <c r="B61" s="61"/>
      <c r="C61" s="90" t="s">
        <v>317</v>
      </c>
      <c r="D61" s="212" t="s">
        <v>387</v>
      </c>
      <c r="E61" s="133"/>
      <c r="F61" s="99"/>
      <c r="G61" s="48"/>
    </row>
    <row r="62" spans="1:7" ht="4.1500000000000004" customHeight="1" x14ac:dyDescent="0.25">
      <c r="A62" s="48"/>
      <c r="B62" s="61"/>
      <c r="C62" s="68"/>
      <c r="D62" s="48"/>
      <c r="E62" s="133"/>
      <c r="F62" s="78"/>
      <c r="G62" s="48"/>
    </row>
    <row r="63" spans="1:7" ht="15.6" customHeight="1" x14ac:dyDescent="0.25">
      <c r="A63" s="48"/>
      <c r="B63" s="61"/>
      <c r="C63" s="90" t="s">
        <v>358</v>
      </c>
      <c r="D63" s="46" t="s">
        <v>387</v>
      </c>
      <c r="E63" s="133"/>
      <c r="F63" s="99"/>
      <c r="G63" s="48"/>
    </row>
    <row r="64" spans="1:7" ht="4.1500000000000004" customHeight="1" x14ac:dyDescent="0.25">
      <c r="A64" s="48"/>
      <c r="B64" s="61"/>
      <c r="C64" s="68"/>
      <c r="D64" s="55"/>
      <c r="E64" s="133"/>
      <c r="F64" s="78"/>
      <c r="G64" s="48"/>
    </row>
    <row r="65" spans="1:7" x14ac:dyDescent="0.25">
      <c r="A65" s="48"/>
      <c r="B65" s="61"/>
      <c r="C65" s="90" t="s">
        <v>318</v>
      </c>
      <c r="D65" s="47"/>
      <c r="E65" s="133"/>
      <c r="F65" s="99"/>
      <c r="G65" s="55"/>
    </row>
    <row r="66" spans="1:7" s="77" customFormat="1" ht="4.1500000000000004" customHeight="1" x14ac:dyDescent="0.25">
      <c r="A66" s="48"/>
      <c r="B66" s="102"/>
      <c r="C66" s="143"/>
      <c r="D66" s="103"/>
      <c r="E66" s="109"/>
      <c r="F66" s="104"/>
      <c r="G66" s="55"/>
    </row>
    <row r="67" spans="1:7" x14ac:dyDescent="0.25">
      <c r="A67" s="48"/>
      <c r="B67" s="61"/>
      <c r="C67" s="68" t="s">
        <v>357</v>
      </c>
      <c r="D67" s="46"/>
      <c r="E67" s="89"/>
      <c r="F67" s="99"/>
      <c r="G67" s="48"/>
    </row>
    <row r="68" spans="1:7" ht="4.1500000000000004" customHeight="1" x14ac:dyDescent="0.25">
      <c r="A68" s="48"/>
      <c r="B68" s="61"/>
      <c r="C68" s="68"/>
      <c r="D68" s="48"/>
      <c r="E68" s="89"/>
      <c r="F68" s="78"/>
      <c r="G68" s="48"/>
    </row>
    <row r="69" spans="1:7" x14ac:dyDescent="0.25">
      <c r="A69" s="48"/>
      <c r="B69" s="61"/>
      <c r="C69" s="90" t="s">
        <v>319</v>
      </c>
      <c r="D69" s="213" t="s">
        <v>387</v>
      </c>
      <c r="E69" s="132"/>
      <c r="F69" s="100"/>
      <c r="G69" s="48"/>
    </row>
    <row r="70" spans="1:7" ht="4.9000000000000004" customHeight="1" x14ac:dyDescent="0.25">
      <c r="A70" s="48"/>
      <c r="B70" s="61"/>
      <c r="C70" s="68"/>
      <c r="D70" s="53"/>
      <c r="E70" s="133"/>
      <c r="F70" s="78"/>
      <c r="G70" s="48"/>
    </row>
    <row r="71" spans="1:7" x14ac:dyDescent="0.25">
      <c r="A71" s="48"/>
      <c r="B71" s="61"/>
      <c r="C71" s="68" t="s">
        <v>388</v>
      </c>
      <c r="D71" s="46"/>
      <c r="E71" s="133"/>
      <c r="F71" s="78"/>
      <c r="G71" s="48"/>
    </row>
    <row r="72" spans="1:7" ht="4.1500000000000004" customHeight="1" x14ac:dyDescent="0.25">
      <c r="A72" s="48"/>
      <c r="B72" s="61"/>
      <c r="C72" s="68"/>
      <c r="D72" s="48"/>
      <c r="E72" s="133"/>
      <c r="F72" s="78"/>
      <c r="G72" s="48"/>
    </row>
    <row r="73" spans="1:7" x14ac:dyDescent="0.25">
      <c r="A73" s="48"/>
      <c r="B73" s="61"/>
      <c r="C73" s="68" t="s">
        <v>356</v>
      </c>
      <c r="D73" s="47"/>
      <c r="E73" s="133"/>
      <c r="F73" s="78"/>
      <c r="G73" s="48"/>
    </row>
    <row r="74" spans="1:7" ht="4.1500000000000004" customHeight="1" x14ac:dyDescent="0.25">
      <c r="A74" s="48"/>
      <c r="B74" s="61"/>
      <c r="C74" s="68"/>
      <c r="D74" s="48"/>
      <c r="E74" s="133"/>
      <c r="F74" s="78"/>
      <c r="G74" s="48"/>
    </row>
    <row r="75" spans="1:7" ht="15.6" customHeight="1" x14ac:dyDescent="0.25">
      <c r="A75" s="48"/>
      <c r="B75" s="61"/>
      <c r="C75" s="90" t="s">
        <v>354</v>
      </c>
      <c r="D75" s="212" t="s">
        <v>387</v>
      </c>
      <c r="E75" s="133"/>
      <c r="F75" s="99"/>
      <c r="G75" s="48"/>
    </row>
    <row r="76" spans="1:7" ht="4.1500000000000004" customHeight="1" x14ac:dyDescent="0.25">
      <c r="A76" s="48"/>
      <c r="B76" s="61"/>
      <c r="C76" s="68"/>
      <c r="D76" s="48"/>
      <c r="E76" s="133"/>
      <c r="F76" s="78"/>
      <c r="G76" s="48"/>
    </row>
    <row r="77" spans="1:7" ht="15.6" customHeight="1" x14ac:dyDescent="0.25">
      <c r="A77" s="48"/>
      <c r="B77" s="61"/>
      <c r="C77" s="90" t="s">
        <v>355</v>
      </c>
      <c r="D77" s="46" t="s">
        <v>387</v>
      </c>
      <c r="E77" s="133"/>
      <c r="F77" s="99"/>
      <c r="G77" s="48"/>
    </row>
    <row r="78" spans="1:7" ht="4.1500000000000004" customHeight="1" x14ac:dyDescent="0.25">
      <c r="A78" s="48"/>
      <c r="B78" s="61"/>
      <c r="C78" s="68"/>
      <c r="D78" s="55"/>
      <c r="E78" s="133"/>
      <c r="F78" s="78"/>
      <c r="G78" s="48"/>
    </row>
    <row r="79" spans="1:7" x14ac:dyDescent="0.25">
      <c r="A79" s="48"/>
      <c r="B79" s="61"/>
      <c r="C79" s="90" t="s">
        <v>353</v>
      </c>
      <c r="D79" s="47"/>
      <c r="E79" s="133"/>
      <c r="F79" s="99"/>
      <c r="G79" s="55"/>
    </row>
    <row r="80" spans="1:7" s="77" customFormat="1" ht="4.1500000000000004" customHeight="1" x14ac:dyDescent="0.25">
      <c r="A80" s="48"/>
      <c r="B80" s="102"/>
      <c r="C80" s="143"/>
      <c r="D80" s="103"/>
      <c r="E80" s="109"/>
      <c r="F80" s="104"/>
      <c r="G80" s="55"/>
    </row>
    <row r="81" spans="1:7" x14ac:dyDescent="0.25">
      <c r="A81" s="48"/>
      <c r="B81" s="61"/>
      <c r="C81" s="68" t="s">
        <v>352</v>
      </c>
      <c r="D81" s="46"/>
      <c r="E81" s="89"/>
      <c r="F81" s="99"/>
      <c r="G81" s="48"/>
    </row>
    <row r="82" spans="1:7" ht="4.1500000000000004" customHeight="1" x14ac:dyDescent="0.25">
      <c r="A82" s="48"/>
      <c r="B82" s="61"/>
      <c r="C82" s="68"/>
      <c r="D82" s="48"/>
      <c r="E82" s="89"/>
      <c r="F82" s="78"/>
      <c r="G82" s="48"/>
    </row>
    <row r="83" spans="1:7" x14ac:dyDescent="0.25">
      <c r="A83" s="48"/>
      <c r="B83" s="61"/>
      <c r="C83" s="90" t="s">
        <v>320</v>
      </c>
      <c r="D83" s="213" t="s">
        <v>387</v>
      </c>
      <c r="E83" s="132"/>
      <c r="F83" s="100"/>
      <c r="G83" s="48"/>
    </row>
    <row r="84" spans="1:7" ht="4.9000000000000004" customHeight="1" x14ac:dyDescent="0.25">
      <c r="A84" s="48"/>
      <c r="B84" s="61"/>
      <c r="C84" s="68"/>
      <c r="D84" s="53"/>
      <c r="E84" s="133"/>
      <c r="F84" s="78"/>
      <c r="G84" s="48"/>
    </row>
    <row r="85" spans="1:7" x14ac:dyDescent="0.25">
      <c r="A85" s="48"/>
      <c r="B85" s="61"/>
      <c r="C85" s="68" t="s">
        <v>351</v>
      </c>
      <c r="D85" s="46"/>
      <c r="E85" s="133"/>
      <c r="F85" s="78"/>
      <c r="G85" s="48"/>
    </row>
    <row r="86" spans="1:7" ht="4.1500000000000004" customHeight="1" x14ac:dyDescent="0.25">
      <c r="A86" s="48"/>
      <c r="B86" s="61"/>
      <c r="C86" s="68"/>
      <c r="D86" s="48"/>
      <c r="E86" s="133"/>
      <c r="F86" s="78"/>
      <c r="G86" s="48"/>
    </row>
    <row r="87" spans="1:7" x14ac:dyDescent="0.25">
      <c r="A87" s="48"/>
      <c r="B87" s="61"/>
      <c r="C87" s="68" t="s">
        <v>350</v>
      </c>
      <c r="D87" s="47"/>
      <c r="E87" s="133"/>
      <c r="F87" s="78"/>
      <c r="G87" s="48"/>
    </row>
    <row r="88" spans="1:7" ht="4.1500000000000004" customHeight="1" x14ac:dyDescent="0.25">
      <c r="A88" s="48"/>
      <c r="B88" s="61"/>
      <c r="C88" s="68"/>
      <c r="D88" s="48"/>
      <c r="E88" s="133"/>
      <c r="F88" s="78"/>
      <c r="G88" s="48"/>
    </row>
    <row r="89" spans="1:7" ht="15.6" customHeight="1" x14ac:dyDescent="0.25">
      <c r="A89" s="48"/>
      <c r="B89" s="61"/>
      <c r="C89" s="90" t="s">
        <v>348</v>
      </c>
      <c r="D89" s="212" t="s">
        <v>387</v>
      </c>
      <c r="E89" s="133"/>
      <c r="F89" s="99"/>
      <c r="G89" s="48"/>
    </row>
    <row r="90" spans="1:7" ht="4.1500000000000004" customHeight="1" x14ac:dyDescent="0.25">
      <c r="A90" s="48"/>
      <c r="B90" s="61"/>
      <c r="C90" s="68"/>
      <c r="D90" s="48"/>
      <c r="E90" s="133"/>
      <c r="F90" s="78"/>
      <c r="G90" s="48"/>
    </row>
    <row r="91" spans="1:7" ht="15.6" customHeight="1" x14ac:dyDescent="0.25">
      <c r="A91" s="48"/>
      <c r="B91" s="61"/>
      <c r="C91" s="90" t="s">
        <v>349</v>
      </c>
      <c r="D91" s="46" t="s">
        <v>387</v>
      </c>
      <c r="E91" s="133"/>
      <c r="F91" s="99"/>
      <c r="G91" s="48"/>
    </row>
    <row r="92" spans="1:7" ht="4.1500000000000004" customHeight="1" x14ac:dyDescent="0.25">
      <c r="A92" s="48"/>
      <c r="B92" s="61"/>
      <c r="C92" s="68"/>
      <c r="D92" s="55"/>
      <c r="E92" s="133"/>
      <c r="F92" s="78"/>
      <c r="G92" s="48"/>
    </row>
    <row r="93" spans="1:7" x14ac:dyDescent="0.25">
      <c r="A93" s="48"/>
      <c r="B93" s="61"/>
      <c r="C93" s="90" t="s">
        <v>347</v>
      </c>
      <c r="D93" s="47"/>
      <c r="E93" s="133"/>
      <c r="F93" s="99"/>
      <c r="G93" s="55"/>
    </row>
    <row r="94" spans="1:7" s="77" customFormat="1" ht="4.1500000000000004" customHeight="1" x14ac:dyDescent="0.25">
      <c r="A94" s="48"/>
      <c r="B94" s="102"/>
      <c r="C94" s="143"/>
      <c r="D94" s="103"/>
      <c r="E94" s="109"/>
      <c r="F94" s="104"/>
      <c r="G94" s="55"/>
    </row>
    <row r="95" spans="1:7" x14ac:dyDescent="0.25">
      <c r="A95" s="48"/>
      <c r="B95" s="61"/>
      <c r="C95" s="68" t="s">
        <v>346</v>
      </c>
      <c r="D95" s="46"/>
      <c r="E95" s="89"/>
      <c r="F95" s="99"/>
      <c r="G95" s="48"/>
    </row>
    <row r="96" spans="1:7" ht="4.1500000000000004" customHeight="1" x14ac:dyDescent="0.25">
      <c r="A96" s="48"/>
      <c r="B96" s="61"/>
      <c r="C96" s="68"/>
      <c r="D96" s="48"/>
      <c r="E96" s="89"/>
      <c r="F96" s="78"/>
      <c r="G96" s="48"/>
    </row>
    <row r="97" spans="1:7" x14ac:dyDescent="0.25">
      <c r="A97" s="48"/>
      <c r="B97" s="61"/>
      <c r="C97" s="90" t="s">
        <v>321</v>
      </c>
      <c r="D97" s="213" t="s">
        <v>387</v>
      </c>
      <c r="E97" s="132"/>
      <c r="F97" s="100"/>
      <c r="G97" s="48"/>
    </row>
    <row r="98" spans="1:7" ht="4.9000000000000004" customHeight="1" x14ac:dyDescent="0.25">
      <c r="A98" s="48"/>
      <c r="B98" s="61"/>
      <c r="C98" s="68"/>
      <c r="D98" s="53"/>
      <c r="E98" s="133"/>
      <c r="F98" s="78"/>
      <c r="G98" s="48"/>
    </row>
    <row r="99" spans="1:7" x14ac:dyDescent="0.25">
      <c r="A99" s="48"/>
      <c r="B99" s="61"/>
      <c r="C99" s="68" t="s">
        <v>345</v>
      </c>
      <c r="D99" s="46"/>
      <c r="E99" s="133"/>
      <c r="F99" s="78"/>
      <c r="G99" s="48"/>
    </row>
    <row r="100" spans="1:7" ht="4.1500000000000004" customHeight="1" x14ac:dyDescent="0.25">
      <c r="A100" s="48"/>
      <c r="B100" s="61"/>
      <c r="C100" s="68"/>
      <c r="D100" s="48"/>
      <c r="E100" s="133"/>
      <c r="F100" s="78"/>
      <c r="G100" s="48"/>
    </row>
    <row r="101" spans="1:7" x14ac:dyDescent="0.25">
      <c r="A101" s="48"/>
      <c r="B101" s="61"/>
      <c r="C101" s="68" t="s">
        <v>344</v>
      </c>
      <c r="D101" s="47"/>
      <c r="E101" s="133"/>
      <c r="F101" s="78"/>
      <c r="G101" s="48"/>
    </row>
    <row r="102" spans="1:7" ht="4.1500000000000004" customHeight="1" x14ac:dyDescent="0.25">
      <c r="A102" s="48"/>
      <c r="B102" s="61"/>
      <c r="C102" s="68"/>
      <c r="D102" s="48"/>
      <c r="E102" s="133"/>
      <c r="F102" s="78"/>
      <c r="G102" s="48"/>
    </row>
    <row r="103" spans="1:7" ht="15.6" customHeight="1" x14ac:dyDescent="0.25">
      <c r="A103" s="48"/>
      <c r="B103" s="61"/>
      <c r="C103" s="90" t="s">
        <v>389</v>
      </c>
      <c r="D103" s="212" t="s">
        <v>387</v>
      </c>
      <c r="E103" s="133"/>
      <c r="F103" s="99"/>
      <c r="G103" s="48"/>
    </row>
    <row r="104" spans="1:7" ht="4.1500000000000004" customHeight="1" x14ac:dyDescent="0.25">
      <c r="A104" s="48"/>
      <c r="B104" s="61"/>
      <c r="C104" s="68"/>
      <c r="D104" s="48"/>
      <c r="E104" s="133"/>
      <c r="F104" s="78"/>
      <c r="G104" s="48"/>
    </row>
    <row r="105" spans="1:7" ht="15.6" customHeight="1" x14ac:dyDescent="0.25">
      <c r="A105" s="48"/>
      <c r="B105" s="61"/>
      <c r="C105" s="90" t="s">
        <v>343</v>
      </c>
      <c r="D105" s="46" t="s">
        <v>387</v>
      </c>
      <c r="E105" s="133"/>
      <c r="F105" s="99"/>
      <c r="G105" s="48"/>
    </row>
    <row r="106" spans="1:7" ht="4.1500000000000004" customHeight="1" x14ac:dyDescent="0.25">
      <c r="A106" s="48"/>
      <c r="B106" s="61"/>
      <c r="C106" s="68"/>
      <c r="D106" s="55"/>
      <c r="E106" s="133"/>
      <c r="F106" s="78"/>
      <c r="G106" s="48"/>
    </row>
    <row r="107" spans="1:7" x14ac:dyDescent="0.25">
      <c r="A107" s="48"/>
      <c r="B107" s="61"/>
      <c r="C107" s="90" t="s">
        <v>342</v>
      </c>
      <c r="D107" s="47"/>
      <c r="E107" s="133"/>
      <c r="F107" s="99"/>
      <c r="G107" s="55"/>
    </row>
    <row r="108" spans="1:7" s="77" customFormat="1" ht="4.1500000000000004" customHeight="1" x14ac:dyDescent="0.25">
      <c r="A108" s="48"/>
      <c r="B108" s="102"/>
      <c r="C108" s="143"/>
      <c r="D108" s="103"/>
      <c r="E108" s="109"/>
      <c r="F108" s="104"/>
      <c r="G108" s="55"/>
    </row>
    <row r="109" spans="1:7" x14ac:dyDescent="0.25">
      <c r="A109" s="48"/>
      <c r="B109" s="61"/>
      <c r="C109" s="68" t="s">
        <v>341</v>
      </c>
      <c r="D109" s="46"/>
      <c r="E109" s="89"/>
      <c r="F109" s="99"/>
      <c r="G109" s="48"/>
    </row>
    <row r="110" spans="1:7" ht="4.1500000000000004" customHeight="1" x14ac:dyDescent="0.25">
      <c r="A110" s="48"/>
      <c r="B110" s="61"/>
      <c r="C110" s="68"/>
      <c r="D110" s="48"/>
      <c r="E110" s="89"/>
      <c r="F110" s="78"/>
      <c r="G110" s="48"/>
    </row>
    <row r="111" spans="1:7" x14ac:dyDescent="0.25">
      <c r="A111" s="48"/>
      <c r="B111" s="61"/>
      <c r="C111" s="90" t="s">
        <v>322</v>
      </c>
      <c r="D111" s="39" t="s">
        <v>387</v>
      </c>
      <c r="E111" s="132"/>
      <c r="F111" s="100"/>
      <c r="G111" s="48"/>
    </row>
    <row r="112" spans="1:7" ht="4.9000000000000004" customHeight="1" x14ac:dyDescent="0.25">
      <c r="A112" s="48"/>
      <c r="B112" s="61"/>
      <c r="C112" s="68"/>
      <c r="D112" s="53"/>
      <c r="E112" s="133"/>
      <c r="F112" s="78"/>
      <c r="G112" s="48"/>
    </row>
    <row r="113" spans="1:7" x14ac:dyDescent="0.25">
      <c r="A113" s="48"/>
      <c r="B113" s="61"/>
      <c r="C113" s="68" t="s">
        <v>340</v>
      </c>
      <c r="D113" s="46"/>
      <c r="E113" s="133"/>
      <c r="F113" s="78"/>
      <c r="G113" s="48"/>
    </row>
    <row r="114" spans="1:7" ht="4.1500000000000004" customHeight="1" x14ac:dyDescent="0.25">
      <c r="A114" s="48"/>
      <c r="B114" s="61"/>
      <c r="C114" s="68"/>
      <c r="D114" s="48"/>
      <c r="E114" s="133"/>
      <c r="F114" s="78"/>
      <c r="G114" s="48"/>
    </row>
    <row r="115" spans="1:7" x14ac:dyDescent="0.25">
      <c r="A115" s="48"/>
      <c r="B115" s="61"/>
      <c r="C115" s="68" t="s">
        <v>339</v>
      </c>
      <c r="D115" s="47"/>
      <c r="E115" s="133"/>
      <c r="F115" s="78"/>
      <c r="G115" s="48"/>
    </row>
    <row r="116" spans="1:7" ht="4.1500000000000004" customHeight="1" x14ac:dyDescent="0.25">
      <c r="A116" s="48"/>
      <c r="B116" s="61"/>
      <c r="C116" s="68"/>
      <c r="D116" s="48"/>
      <c r="E116" s="133"/>
      <c r="F116" s="78"/>
      <c r="G116" s="48"/>
    </row>
    <row r="117" spans="1:7" ht="15.6" customHeight="1" x14ac:dyDescent="0.25">
      <c r="A117" s="48"/>
      <c r="B117" s="61"/>
      <c r="C117" s="90" t="s">
        <v>337</v>
      </c>
      <c r="D117" s="40" t="s">
        <v>387</v>
      </c>
      <c r="E117" s="133"/>
      <c r="F117" s="99"/>
      <c r="G117" s="48"/>
    </row>
    <row r="118" spans="1:7" ht="4.1500000000000004" customHeight="1" x14ac:dyDescent="0.25">
      <c r="A118" s="48"/>
      <c r="B118" s="61"/>
      <c r="C118" s="68"/>
      <c r="D118" s="48"/>
      <c r="E118" s="133"/>
      <c r="F118" s="78"/>
      <c r="G118" s="48"/>
    </row>
    <row r="119" spans="1:7" ht="15.6" customHeight="1" x14ac:dyDescent="0.25">
      <c r="A119" s="48"/>
      <c r="B119" s="61"/>
      <c r="C119" s="90" t="s">
        <v>338</v>
      </c>
      <c r="D119" s="54" t="s">
        <v>387</v>
      </c>
      <c r="E119" s="133"/>
      <c r="F119" s="99"/>
      <c r="G119" s="48"/>
    </row>
    <row r="120" spans="1:7" ht="4.1500000000000004" customHeight="1" x14ac:dyDescent="0.25">
      <c r="A120" s="48"/>
      <c r="B120" s="61"/>
      <c r="C120" s="68"/>
      <c r="D120" s="55"/>
      <c r="E120" s="133"/>
      <c r="F120" s="78"/>
      <c r="G120" s="48"/>
    </row>
    <row r="121" spans="1:7" x14ac:dyDescent="0.25">
      <c r="A121" s="48"/>
      <c r="B121" s="61"/>
      <c r="C121" s="90" t="s">
        <v>390</v>
      </c>
      <c r="D121" s="47"/>
      <c r="E121" s="133"/>
      <c r="F121" s="99"/>
      <c r="G121" s="55"/>
    </row>
    <row r="122" spans="1:7" s="77" customFormat="1" ht="4.1500000000000004" customHeight="1" x14ac:dyDescent="0.25">
      <c r="A122" s="48"/>
      <c r="B122" s="102"/>
      <c r="C122" s="143"/>
      <c r="D122" s="103"/>
      <c r="E122" s="109"/>
      <c r="F122" s="104"/>
      <c r="G122" s="55"/>
    </row>
    <row r="123" spans="1:7" x14ac:dyDescent="0.25">
      <c r="A123" s="48"/>
      <c r="B123" s="61"/>
      <c r="C123" s="68" t="s">
        <v>323</v>
      </c>
      <c r="D123" s="46"/>
      <c r="E123" s="89"/>
      <c r="F123" s="99"/>
      <c r="G123" s="48"/>
    </row>
    <row r="124" spans="1:7" ht="4.1500000000000004" customHeight="1" x14ac:dyDescent="0.25">
      <c r="A124" s="48"/>
      <c r="B124" s="61"/>
      <c r="C124" s="68"/>
      <c r="D124" s="48"/>
      <c r="E124" s="89"/>
      <c r="F124" s="78"/>
      <c r="G124" s="48"/>
    </row>
    <row r="125" spans="1:7" x14ac:dyDescent="0.25">
      <c r="A125" s="48"/>
      <c r="B125" s="61"/>
      <c r="C125" s="90" t="s">
        <v>324</v>
      </c>
      <c r="D125" s="213" t="s">
        <v>387</v>
      </c>
      <c r="E125" s="132"/>
      <c r="F125" s="100"/>
      <c r="G125" s="48"/>
    </row>
    <row r="126" spans="1:7" ht="4.9000000000000004" customHeight="1" x14ac:dyDescent="0.25">
      <c r="A126" s="48"/>
      <c r="B126" s="61"/>
      <c r="C126" s="68"/>
      <c r="D126" s="53"/>
      <c r="E126" s="133"/>
      <c r="F126" s="78"/>
      <c r="G126" s="48"/>
    </row>
    <row r="127" spans="1:7" x14ac:dyDescent="0.25">
      <c r="A127" s="48"/>
      <c r="B127" s="61"/>
      <c r="C127" s="68" t="s">
        <v>336</v>
      </c>
      <c r="D127" s="46"/>
      <c r="E127" s="133"/>
      <c r="F127" s="78"/>
      <c r="G127" s="48"/>
    </row>
    <row r="128" spans="1:7" ht="4.1500000000000004" customHeight="1" x14ac:dyDescent="0.25">
      <c r="A128" s="48"/>
      <c r="B128" s="61"/>
      <c r="C128" s="68"/>
      <c r="D128" s="48"/>
      <c r="E128" s="133"/>
      <c r="F128" s="78"/>
      <c r="G128" s="48"/>
    </row>
    <row r="129" spans="1:7" x14ac:dyDescent="0.25">
      <c r="A129" s="48"/>
      <c r="B129" s="61"/>
      <c r="C129" s="68" t="s">
        <v>335</v>
      </c>
      <c r="D129" s="47"/>
      <c r="E129" s="133"/>
      <c r="F129" s="78"/>
      <c r="G129" s="48"/>
    </row>
    <row r="130" spans="1:7" ht="4.1500000000000004" customHeight="1" x14ac:dyDescent="0.25">
      <c r="A130" s="48"/>
      <c r="B130" s="61"/>
      <c r="C130" s="68"/>
      <c r="D130" s="48"/>
      <c r="E130" s="133"/>
      <c r="F130" s="78"/>
      <c r="G130" s="48"/>
    </row>
    <row r="131" spans="1:7" ht="15.6" customHeight="1" x14ac:dyDescent="0.25">
      <c r="A131" s="48"/>
      <c r="B131" s="61"/>
      <c r="C131" s="90" t="s">
        <v>333</v>
      </c>
      <c r="D131" s="212" t="s">
        <v>387</v>
      </c>
      <c r="E131" s="133"/>
      <c r="F131" s="99"/>
      <c r="G131" s="48"/>
    </row>
    <row r="132" spans="1:7" ht="4.1500000000000004" customHeight="1" x14ac:dyDescent="0.25">
      <c r="A132" s="48"/>
      <c r="B132" s="61"/>
      <c r="C132" s="68"/>
      <c r="D132" s="48"/>
      <c r="E132" s="133"/>
      <c r="F132" s="78"/>
      <c r="G132" s="48"/>
    </row>
    <row r="133" spans="1:7" ht="15.6" customHeight="1" x14ac:dyDescent="0.25">
      <c r="A133" s="48"/>
      <c r="B133" s="61"/>
      <c r="C133" s="90" t="s">
        <v>334</v>
      </c>
      <c r="D133" s="46" t="s">
        <v>387</v>
      </c>
      <c r="E133" s="133"/>
      <c r="F133" s="99"/>
      <c r="G133" s="48"/>
    </row>
    <row r="134" spans="1:7" ht="4.1500000000000004" customHeight="1" x14ac:dyDescent="0.25">
      <c r="A134" s="48"/>
      <c r="B134" s="61"/>
      <c r="C134" s="68"/>
      <c r="D134" s="55"/>
      <c r="E134" s="133"/>
      <c r="F134" s="78"/>
      <c r="G134" s="48"/>
    </row>
    <row r="135" spans="1:7" x14ac:dyDescent="0.25">
      <c r="A135" s="48"/>
      <c r="B135" s="61"/>
      <c r="C135" s="90" t="s">
        <v>332</v>
      </c>
      <c r="D135" s="47"/>
      <c r="E135" s="133"/>
      <c r="F135" s="99"/>
      <c r="G135" s="55"/>
    </row>
    <row r="136" spans="1:7" s="77" customFormat="1" ht="4.1500000000000004" customHeight="1" thickBot="1" x14ac:dyDescent="0.3">
      <c r="A136" s="48"/>
      <c r="B136" s="61"/>
      <c r="C136" s="72"/>
      <c r="D136" s="48"/>
      <c r="E136" s="133"/>
      <c r="F136" s="78"/>
      <c r="G136" s="55"/>
    </row>
    <row r="137" spans="1:7" x14ac:dyDescent="0.25">
      <c r="A137" s="48"/>
      <c r="B137" s="59"/>
      <c r="C137" s="152" t="s">
        <v>325</v>
      </c>
      <c r="D137" s="153"/>
      <c r="E137" s="154"/>
      <c r="F137" s="155"/>
      <c r="G137" s="48"/>
    </row>
    <row r="138" spans="1:7" ht="4.1500000000000004" customHeight="1" x14ac:dyDescent="0.25">
      <c r="A138" s="48"/>
      <c r="B138" s="61"/>
      <c r="C138" s="68"/>
      <c r="D138" s="48"/>
      <c r="E138" s="89"/>
      <c r="F138" s="78"/>
      <c r="G138" s="48"/>
    </row>
    <row r="139" spans="1:7" x14ac:dyDescent="0.25">
      <c r="A139" s="48"/>
      <c r="B139" s="61"/>
      <c r="C139" s="90" t="s">
        <v>326</v>
      </c>
      <c r="D139" s="213" t="s">
        <v>387</v>
      </c>
      <c r="E139" s="156"/>
      <c r="F139" s="100"/>
      <c r="G139" s="48"/>
    </row>
    <row r="140" spans="1:7" ht="4.9000000000000004" customHeight="1" x14ac:dyDescent="0.25">
      <c r="A140" s="48"/>
      <c r="B140" s="61"/>
      <c r="C140" s="68"/>
      <c r="D140" s="53"/>
      <c r="E140" s="133"/>
      <c r="F140" s="78"/>
      <c r="G140" s="48"/>
    </row>
    <row r="141" spans="1:7" x14ac:dyDescent="0.25">
      <c r="A141" s="48"/>
      <c r="B141" s="61"/>
      <c r="C141" s="68" t="s">
        <v>329</v>
      </c>
      <c r="D141" s="46"/>
      <c r="E141" s="133"/>
      <c r="F141" s="78"/>
      <c r="G141" s="48"/>
    </row>
    <row r="142" spans="1:7" ht="4.1500000000000004" customHeight="1" x14ac:dyDescent="0.25">
      <c r="A142" s="48"/>
      <c r="B142" s="61"/>
      <c r="C142" s="68"/>
      <c r="D142" s="48"/>
      <c r="E142" s="133"/>
      <c r="F142" s="78"/>
      <c r="G142" s="48"/>
    </row>
    <row r="143" spans="1:7" x14ac:dyDescent="0.25">
      <c r="A143" s="48"/>
      <c r="B143" s="61"/>
      <c r="C143" s="68" t="s">
        <v>328</v>
      </c>
      <c r="D143" s="47"/>
      <c r="E143" s="133"/>
      <c r="F143" s="78"/>
      <c r="G143" s="48"/>
    </row>
    <row r="144" spans="1:7" ht="4.1500000000000004" customHeight="1" x14ac:dyDescent="0.25">
      <c r="A144" s="48"/>
      <c r="B144" s="61"/>
      <c r="C144" s="68"/>
      <c r="D144" s="48"/>
      <c r="E144" s="133"/>
      <c r="F144" s="78"/>
      <c r="G144" s="48"/>
    </row>
    <row r="145" spans="1:7" ht="15.6" customHeight="1" x14ac:dyDescent="0.25">
      <c r="A145" s="48"/>
      <c r="B145" s="61"/>
      <c r="C145" s="90" t="s">
        <v>330</v>
      </c>
      <c r="D145" s="212" t="s">
        <v>387</v>
      </c>
      <c r="E145" s="133"/>
      <c r="F145" s="99"/>
      <c r="G145" s="48"/>
    </row>
    <row r="146" spans="1:7" ht="4.1500000000000004" customHeight="1" x14ac:dyDescent="0.25">
      <c r="A146" s="48"/>
      <c r="B146" s="61"/>
      <c r="C146" s="68"/>
      <c r="D146" s="48"/>
      <c r="E146" s="133"/>
      <c r="F146" s="78"/>
      <c r="G146" s="48"/>
    </row>
    <row r="147" spans="1:7" ht="15.6" customHeight="1" x14ac:dyDescent="0.25">
      <c r="A147" s="48"/>
      <c r="B147" s="61"/>
      <c r="C147" s="90" t="s">
        <v>327</v>
      </c>
      <c r="D147" s="46" t="s">
        <v>387</v>
      </c>
      <c r="E147" s="133"/>
      <c r="F147" s="99"/>
      <c r="G147" s="48"/>
    </row>
    <row r="148" spans="1:7" ht="4.1500000000000004" customHeight="1" x14ac:dyDescent="0.25">
      <c r="A148" s="48"/>
      <c r="B148" s="61"/>
      <c r="C148" s="68"/>
      <c r="D148" s="55"/>
      <c r="E148" s="133"/>
      <c r="F148" s="78"/>
      <c r="G148" s="48"/>
    </row>
    <row r="149" spans="1:7" ht="14.25" customHeight="1" x14ac:dyDescent="0.25">
      <c r="A149" s="48"/>
      <c r="B149" s="61"/>
      <c r="C149" s="90" t="s">
        <v>331</v>
      </c>
      <c r="D149" s="47"/>
      <c r="E149" s="133"/>
      <c r="F149" s="99"/>
      <c r="G149" s="55"/>
    </row>
    <row r="150" spans="1:7" ht="6.75" customHeight="1" thickBot="1" x14ac:dyDescent="0.3">
      <c r="A150" s="48"/>
      <c r="B150" s="63"/>
      <c r="C150" s="157"/>
      <c r="D150" s="158"/>
      <c r="E150" s="159"/>
      <c r="F150" s="160"/>
      <c r="G150" s="55"/>
    </row>
    <row r="151" spans="1:7" ht="13.5" customHeight="1" thickBot="1" x14ac:dyDescent="0.3">
      <c r="A151" s="48"/>
      <c r="C151" s="157"/>
      <c r="D151" s="158"/>
      <c r="E151" s="159"/>
      <c r="F151" s="48"/>
      <c r="G151" s="55"/>
    </row>
    <row r="152" spans="1:7" ht="13.5" customHeight="1" x14ac:dyDescent="0.25">
      <c r="A152" s="48"/>
      <c r="B152" s="48"/>
      <c r="C152" s="90"/>
      <c r="D152" s="151"/>
      <c r="E152" s="133"/>
      <c r="F152" s="150"/>
      <c r="G152" s="55"/>
    </row>
    <row r="153" spans="1:7" x14ac:dyDescent="0.25">
      <c r="A153" s="48"/>
      <c r="B153" s="48"/>
      <c r="C153" s="90"/>
      <c r="D153" s="151"/>
      <c r="E153" s="133"/>
      <c r="F153" s="150"/>
      <c r="G153" s="55"/>
    </row>
  </sheetData>
  <sheetProtection password="95A2" sheet="1" objects="1" scenarios="1"/>
  <mergeCells count="3">
    <mergeCell ref="C9:E9"/>
    <mergeCell ref="C7:E7"/>
    <mergeCell ref="D5:E5"/>
  </mergeCells>
  <pageMargins left="0.25" right="0.25" top="0.75" bottom="0.75" header="0.3" footer="0.3"/>
  <pageSetup paperSize="9" scale="98" orientation="portrait" r:id="rId1"/>
  <headerFooter>
    <oddHeader>&amp;C&amp;F v1.0</oddHeader>
    <oddFooter>&amp;CR1OT v1.0</oddFooter>
  </headerFooter>
  <rowBreaks count="1" manualBreakCount="1">
    <brk id="72" max="6" man="1"/>
  </rowBreaks>
  <drawing r:id="rId2"/>
  <extLst>
    <ext xmlns:x14="http://schemas.microsoft.com/office/spreadsheetml/2009/9/main" uri="{78C0D931-6437-407d-A8EE-F0AAD7539E65}">
      <x14:conditionalFormattings>
        <x14:conditionalFormatting xmlns:xm="http://schemas.microsoft.com/office/excel/2006/main">
          <x14:cfRule type="expression" priority="23" id="{1BD930E3-6D46-4920-9116-35CB0C2A852A}">
            <xm:f>Checks!$C$14=2</xm:f>
            <x14:dxf>
              <fill>
                <patternFill>
                  <bgColor rgb="FFFFC000"/>
                </patternFill>
              </fill>
            </x14:dxf>
          </x14:cfRule>
          <xm:sqref>D19</xm:sqref>
        </x14:conditionalFormatting>
        <x14:conditionalFormatting xmlns:xm="http://schemas.microsoft.com/office/excel/2006/main">
          <x14:cfRule type="expression" priority="22" id="{1D5FDC1F-DED1-4191-820E-114BBB9D8675}">
            <xm:f>Checks!$C$14=2</xm:f>
            <x14:dxf>
              <fill>
                <patternFill>
                  <bgColor rgb="FFFFC000"/>
                </patternFill>
              </fill>
            </x14:dxf>
          </x14:cfRule>
          <xm:sqref>D33</xm:sqref>
        </x14:conditionalFormatting>
        <x14:conditionalFormatting xmlns:xm="http://schemas.microsoft.com/office/excel/2006/main">
          <x14:cfRule type="expression" priority="21" id="{72A0AB47-D012-4700-A133-951E5724C7EF}">
            <xm:f>Checks!$C$14=2</xm:f>
            <x14:dxf>
              <fill>
                <patternFill>
                  <bgColor rgb="FFFFC000"/>
                </patternFill>
              </fill>
            </x14:dxf>
          </x14:cfRule>
          <xm:sqref>D47</xm:sqref>
        </x14:conditionalFormatting>
        <x14:conditionalFormatting xmlns:xm="http://schemas.microsoft.com/office/excel/2006/main">
          <x14:cfRule type="expression" priority="20" id="{CD724E36-D016-4A0E-8C66-E16130B4A95A}">
            <xm:f>Checks!$C$14=2</xm:f>
            <x14:dxf>
              <fill>
                <patternFill>
                  <bgColor rgb="FFFFC000"/>
                </patternFill>
              </fill>
            </x14:dxf>
          </x14:cfRule>
          <xm:sqref>D61</xm:sqref>
        </x14:conditionalFormatting>
        <x14:conditionalFormatting xmlns:xm="http://schemas.microsoft.com/office/excel/2006/main">
          <x14:cfRule type="expression" priority="19" id="{C47FA239-E00B-4A05-A8ED-D3376DC14220}">
            <xm:f>Checks!$C$14=2</xm:f>
            <x14:dxf>
              <fill>
                <patternFill>
                  <bgColor rgb="FFFFC000"/>
                </patternFill>
              </fill>
            </x14:dxf>
          </x14:cfRule>
          <xm:sqref>D75</xm:sqref>
        </x14:conditionalFormatting>
        <x14:conditionalFormatting xmlns:xm="http://schemas.microsoft.com/office/excel/2006/main">
          <x14:cfRule type="expression" priority="18" id="{0302FCBA-3CAB-4AE6-8F07-92114C5F5784}">
            <xm:f>Checks!$C$14=2</xm:f>
            <x14:dxf>
              <fill>
                <patternFill>
                  <bgColor rgb="FFFFC000"/>
                </patternFill>
              </fill>
            </x14:dxf>
          </x14:cfRule>
          <xm:sqref>D89</xm:sqref>
        </x14:conditionalFormatting>
        <x14:conditionalFormatting xmlns:xm="http://schemas.microsoft.com/office/excel/2006/main">
          <x14:cfRule type="expression" priority="17" id="{3E1C00F6-5ADA-4853-918C-E33964A24213}">
            <xm:f>Checks!$C$14=2</xm:f>
            <x14:dxf>
              <fill>
                <patternFill>
                  <bgColor rgb="FFFFC000"/>
                </patternFill>
              </fill>
            </x14:dxf>
          </x14:cfRule>
          <xm:sqref>D103</xm:sqref>
        </x14:conditionalFormatting>
        <x14:conditionalFormatting xmlns:xm="http://schemas.microsoft.com/office/excel/2006/main">
          <x14:cfRule type="expression" priority="16" id="{8422D02B-AB77-4238-9074-2DADCA9D87EA}">
            <xm:f>Checks!$C$14=2</xm:f>
            <x14:dxf>
              <fill>
                <patternFill>
                  <bgColor rgb="FFFFC000"/>
                </patternFill>
              </fill>
            </x14:dxf>
          </x14:cfRule>
          <xm:sqref>D117</xm:sqref>
        </x14:conditionalFormatting>
        <x14:conditionalFormatting xmlns:xm="http://schemas.microsoft.com/office/excel/2006/main">
          <x14:cfRule type="expression" priority="15" id="{4517BD5E-ADD8-4273-843C-CAE8E29B9241}">
            <xm:f>Checks!$C$14=2</xm:f>
            <x14:dxf>
              <fill>
                <patternFill>
                  <bgColor rgb="FFFFC000"/>
                </patternFill>
              </fill>
            </x14:dxf>
          </x14:cfRule>
          <xm:sqref>D131</xm:sqref>
        </x14:conditionalFormatting>
        <x14:conditionalFormatting xmlns:xm="http://schemas.microsoft.com/office/excel/2006/main">
          <x14:cfRule type="expression" priority="14" id="{1EDCA32B-66D8-4954-9939-8FC821001838}">
            <xm:f>Checks!$C$14=2</xm:f>
            <x14:dxf>
              <fill>
                <patternFill>
                  <bgColor rgb="FFFFC000"/>
                </patternFill>
              </fill>
            </x14:dxf>
          </x14:cfRule>
          <xm:sqref>D145</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Lists!$A$1:$A$6</xm:f>
          </x14:formula1>
          <xm:sqref>D139 D13 D27 D41 D55 D69 D83 D97 D111 D125</xm:sqref>
        </x14:dataValidation>
        <x14:dataValidation type="list" allowBlank="1" showInputMessage="1" showErrorMessage="1">
          <x14:formula1>
            <xm:f>Lists!$C$1:$C$27</xm:f>
          </x14:formula1>
          <xm:sqref>D19 D33 D47 D61 D75 D89 D103 D117 D131 D145</xm:sqref>
        </x14:dataValidation>
        <x14:dataValidation type="list" allowBlank="1" showInputMessage="1" showErrorMessage="1">
          <x14:formula1>
            <xm:f>Lists!$D$1:$D$197</xm:f>
          </x14:formula1>
          <xm:sqref>D21 D35 D49 D63 D77 D91 D105 D119 D133 D147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M48"/>
  <sheetViews>
    <sheetView view="pageLayout" zoomScaleNormal="100" zoomScaleSheetLayoutView="145" workbookViewId="0">
      <selection activeCell="H1" sqref="H1"/>
    </sheetView>
  </sheetViews>
  <sheetFormatPr defaultColWidth="0" defaultRowHeight="0" customHeight="1" zeroHeight="1" x14ac:dyDescent="0.25"/>
  <cols>
    <col min="1" max="1" width="5.5703125" style="48" customWidth="1"/>
    <col min="2" max="2" width="1.140625" style="48" customWidth="1"/>
    <col min="3" max="3" width="44.42578125" style="51" customWidth="1"/>
    <col min="4" max="4" width="11.5703125" style="51" customWidth="1"/>
    <col min="5" max="5" width="1.140625" style="51" customWidth="1"/>
    <col min="6" max="6" width="10.7109375" style="51" customWidth="1"/>
    <col min="7" max="7" width="1" style="51" customWidth="1"/>
    <col min="8" max="8" width="9.85546875" style="51" customWidth="1"/>
    <col min="9" max="9" width="8.85546875" style="51" hidden="1" customWidth="1"/>
    <col min="10" max="10" width="7.5703125" style="51" customWidth="1"/>
    <col min="11" max="11" width="1.140625" style="51" customWidth="1"/>
    <col min="12" max="12" width="5.5703125" style="51" customWidth="1"/>
    <col min="13" max="39" width="0" style="51" hidden="1" customWidth="1"/>
    <col min="40" max="16384" width="8.85546875" style="51" hidden="1"/>
  </cols>
  <sheetData>
    <row r="1" spans="1:12" s="49" customFormat="1" ht="15" customHeight="1" thickBot="1" x14ac:dyDescent="0.3">
      <c r="A1" s="48"/>
      <c r="B1" s="48"/>
      <c r="C1" s="51"/>
      <c r="D1" s="51"/>
      <c r="E1" s="51"/>
      <c r="F1" s="51"/>
      <c r="G1" s="51"/>
      <c r="H1" s="9"/>
      <c r="I1" s="51"/>
      <c r="J1" s="51"/>
      <c r="K1" s="51"/>
      <c r="L1" s="51"/>
    </row>
    <row r="2" spans="1:12" s="49" customFormat="1" ht="15.75" x14ac:dyDescent="0.25">
      <c r="A2" s="48"/>
      <c r="B2" s="59"/>
      <c r="C2" s="60"/>
      <c r="D2" s="60"/>
      <c r="E2" s="60"/>
      <c r="F2" s="60"/>
      <c r="G2" s="60"/>
      <c r="I2" s="60"/>
      <c r="J2" s="19" t="s">
        <v>283</v>
      </c>
      <c r="K2" s="6"/>
      <c r="L2" s="2"/>
    </row>
    <row r="3" spans="1:12" s="49" customFormat="1" ht="21" x14ac:dyDescent="0.35">
      <c r="A3" s="48"/>
      <c r="B3" s="61"/>
      <c r="C3" s="48"/>
      <c r="D3" s="50"/>
      <c r="E3" s="50"/>
      <c r="F3" s="50"/>
      <c r="G3" s="50"/>
      <c r="H3" s="50"/>
      <c r="I3" s="50"/>
      <c r="J3" s="50"/>
      <c r="K3" s="7"/>
      <c r="L3" s="3"/>
    </row>
    <row r="4" spans="1:12" s="49" customFormat="1" ht="15" x14ac:dyDescent="0.25">
      <c r="A4" s="48"/>
      <c r="B4" s="61"/>
      <c r="C4" s="48"/>
      <c r="D4" s="48"/>
      <c r="E4" s="48"/>
      <c r="F4" s="48"/>
      <c r="G4" s="48"/>
      <c r="H4" s="48"/>
      <c r="I4" s="48"/>
      <c r="J4" s="48"/>
      <c r="K4" s="62"/>
      <c r="L4" s="48"/>
    </row>
    <row r="5" spans="1:12" s="49" customFormat="1" ht="4.5" customHeight="1" x14ac:dyDescent="0.25">
      <c r="A5" s="48"/>
      <c r="B5" s="61"/>
      <c r="C5" s="73"/>
      <c r="D5" s="73"/>
      <c r="E5" s="73"/>
      <c r="F5" s="73"/>
      <c r="G5" s="73"/>
      <c r="H5" s="73"/>
      <c r="I5" s="73"/>
      <c r="J5" s="73"/>
      <c r="K5" s="24"/>
      <c r="L5" s="48"/>
    </row>
    <row r="6" spans="1:12" s="49" customFormat="1" ht="15" x14ac:dyDescent="0.25">
      <c r="A6" s="48"/>
      <c r="B6" s="61"/>
      <c r="C6" s="52" t="s">
        <v>0</v>
      </c>
      <c r="D6" s="53"/>
      <c r="E6" s="53"/>
      <c r="F6" s="53"/>
      <c r="G6" s="53"/>
      <c r="H6" s="53"/>
      <c r="I6" s="48"/>
      <c r="J6" s="48"/>
      <c r="K6" s="62"/>
      <c r="L6" s="48"/>
    </row>
    <row r="7" spans="1:12" s="49" customFormat="1" ht="15" x14ac:dyDescent="0.25">
      <c r="A7" s="48"/>
      <c r="B7" s="61"/>
      <c r="C7" s="69" t="s">
        <v>1</v>
      </c>
      <c r="D7" s="48"/>
      <c r="E7" s="48"/>
      <c r="F7" s="48"/>
      <c r="G7" s="48"/>
      <c r="H7" s="48"/>
      <c r="I7" s="48"/>
      <c r="J7" s="48"/>
      <c r="K7" s="62"/>
      <c r="L7" s="48"/>
    </row>
    <row r="8" spans="1:12" s="49" customFormat="1" ht="15" x14ac:dyDescent="0.25">
      <c r="A8" s="48"/>
      <c r="B8" s="61"/>
      <c r="C8" s="4" t="s">
        <v>374</v>
      </c>
      <c r="D8" s="48"/>
      <c r="E8" s="48"/>
      <c r="F8" s="48"/>
      <c r="G8" s="48"/>
      <c r="H8" s="48"/>
      <c r="I8" s="48"/>
      <c r="J8" s="48"/>
      <c r="K8" s="62"/>
      <c r="L8" s="48"/>
    </row>
    <row r="9" spans="1:12" s="49" customFormat="1" ht="6" customHeight="1" thickBot="1" x14ac:dyDescent="0.3">
      <c r="A9" s="48"/>
      <c r="B9" s="61"/>
      <c r="C9" s="70"/>
      <c r="D9" s="48"/>
      <c r="E9" s="48"/>
      <c r="F9" s="48"/>
      <c r="G9" s="48"/>
      <c r="H9" s="48"/>
      <c r="I9" s="48"/>
      <c r="J9" s="48"/>
      <c r="K9" s="62"/>
      <c r="L9" s="48"/>
    </row>
    <row r="10" spans="1:12" s="49" customFormat="1" ht="18" customHeight="1" thickBot="1" x14ac:dyDescent="0.4">
      <c r="A10" s="48"/>
      <c r="B10" s="61"/>
      <c r="C10" s="203" t="s">
        <v>13</v>
      </c>
      <c r="D10" s="204"/>
      <c r="E10" s="204"/>
      <c r="F10" s="204"/>
      <c r="G10" s="204"/>
      <c r="H10" s="204"/>
      <c r="I10" s="204"/>
      <c r="J10" s="205"/>
      <c r="K10" s="23"/>
      <c r="L10" s="51"/>
    </row>
    <row r="11" spans="1:12" s="49" customFormat="1" ht="6.75" customHeight="1" x14ac:dyDescent="0.25">
      <c r="A11" s="48"/>
      <c r="B11" s="61"/>
      <c r="C11" s="48"/>
      <c r="D11" s="48"/>
      <c r="E11" s="48"/>
      <c r="F11" s="48"/>
      <c r="G11" s="48"/>
      <c r="H11" s="48"/>
      <c r="I11" s="48"/>
      <c r="J11" s="48"/>
      <c r="K11" s="62"/>
      <c r="L11" s="51"/>
    </row>
    <row r="12" spans="1:12" s="49" customFormat="1" ht="15" x14ac:dyDescent="0.25">
      <c r="A12" s="48"/>
      <c r="B12" s="61"/>
      <c r="C12" s="38" t="s">
        <v>262</v>
      </c>
      <c r="D12" s="187" t="s">
        <v>387</v>
      </c>
      <c r="E12" s="185"/>
      <c r="F12" s="186"/>
      <c r="G12" s="36"/>
      <c r="H12" s="36"/>
      <c r="I12" s="48"/>
      <c r="J12" s="121" t="s">
        <v>392</v>
      </c>
      <c r="K12" s="62"/>
      <c r="L12" s="51"/>
    </row>
    <row r="13" spans="1:12" s="49" customFormat="1" ht="4.1500000000000004" customHeight="1" x14ac:dyDescent="0.35">
      <c r="A13" s="48"/>
      <c r="B13" s="61"/>
      <c r="C13" s="37"/>
      <c r="D13" s="50"/>
      <c r="E13" s="50"/>
      <c r="F13" s="50"/>
      <c r="G13" s="50"/>
      <c r="H13" s="50"/>
      <c r="I13" s="50"/>
      <c r="J13" s="93"/>
      <c r="K13" s="8"/>
      <c r="L13" s="48"/>
    </row>
    <row r="14" spans="1:12" s="49" customFormat="1" ht="32.25" customHeight="1" x14ac:dyDescent="0.25">
      <c r="A14" s="48"/>
      <c r="B14" s="61"/>
      <c r="C14" s="38" t="s">
        <v>289</v>
      </c>
      <c r="D14" s="105" t="s">
        <v>287</v>
      </c>
      <c r="E14" s="56"/>
      <c r="F14" s="105" t="s">
        <v>250</v>
      </c>
      <c r="G14" s="56"/>
      <c r="H14" s="26" t="s">
        <v>288</v>
      </c>
      <c r="I14" s="48"/>
      <c r="J14" s="121" t="s">
        <v>393</v>
      </c>
      <c r="K14" s="62"/>
      <c r="L14" s="51"/>
    </row>
    <row r="15" spans="1:12" s="49" customFormat="1" ht="4.1500000000000004" customHeight="1" x14ac:dyDescent="0.25">
      <c r="A15" s="48"/>
      <c r="B15" s="61"/>
      <c r="C15" s="38"/>
      <c r="D15" s="48"/>
      <c r="E15" s="48"/>
      <c r="F15" s="48"/>
      <c r="G15" s="48"/>
      <c r="H15" s="48"/>
      <c r="I15" s="48"/>
      <c r="J15" s="76"/>
      <c r="K15" s="62"/>
      <c r="L15" s="51"/>
    </row>
    <row r="16" spans="1:12" s="49" customFormat="1" ht="39.75" customHeight="1" x14ac:dyDescent="0.35">
      <c r="A16" s="48"/>
      <c r="B16" s="61"/>
      <c r="C16" s="37" t="s">
        <v>255</v>
      </c>
      <c r="D16" s="187"/>
      <c r="E16" s="188"/>
      <c r="F16" s="188"/>
      <c r="G16" s="188"/>
      <c r="H16" s="189"/>
      <c r="I16" s="50"/>
      <c r="J16" s="121" t="s">
        <v>394</v>
      </c>
      <c r="K16" s="8"/>
      <c r="L16" s="48"/>
    </row>
    <row r="17" spans="1:12" s="49" customFormat="1" ht="4.1500000000000004" customHeight="1" x14ac:dyDescent="0.25">
      <c r="A17" s="48"/>
      <c r="B17" s="61"/>
      <c r="C17" s="38"/>
      <c r="D17" s="48"/>
      <c r="E17" s="48"/>
      <c r="F17" s="48"/>
      <c r="G17" s="48"/>
      <c r="H17" s="48"/>
      <c r="I17" s="48"/>
      <c r="J17" s="76"/>
      <c r="K17" s="62"/>
      <c r="L17" s="51"/>
    </row>
    <row r="18" spans="1:12" s="49" customFormat="1" ht="28.5" customHeight="1" x14ac:dyDescent="0.25">
      <c r="A18" s="48"/>
      <c r="B18" s="61"/>
      <c r="C18" s="38" t="s">
        <v>256</v>
      </c>
      <c r="D18" s="187"/>
      <c r="E18" s="188"/>
      <c r="F18" s="188"/>
      <c r="G18" s="188"/>
      <c r="H18" s="189"/>
      <c r="I18" s="48"/>
      <c r="J18" s="121" t="s">
        <v>398</v>
      </c>
      <c r="K18" s="62"/>
      <c r="L18" s="51"/>
    </row>
    <row r="19" spans="1:12" s="49" customFormat="1" ht="4.1500000000000004" customHeight="1" x14ac:dyDescent="0.25">
      <c r="A19" s="48"/>
      <c r="B19" s="61"/>
      <c r="C19" s="38"/>
      <c r="D19" s="88"/>
      <c r="E19" s="88"/>
      <c r="F19" s="88"/>
      <c r="G19" s="88"/>
      <c r="H19" s="88"/>
      <c r="I19" s="48"/>
      <c r="J19" s="76"/>
      <c r="K19" s="62"/>
      <c r="L19" s="51"/>
    </row>
    <row r="20" spans="1:12" s="49" customFormat="1" ht="15" x14ac:dyDescent="0.25">
      <c r="A20" s="48"/>
      <c r="B20" s="61"/>
      <c r="C20" s="38" t="s">
        <v>257</v>
      </c>
      <c r="D20" s="194">
        <v>45</v>
      </c>
      <c r="E20" s="190"/>
      <c r="F20" s="190"/>
      <c r="G20" s="190"/>
      <c r="H20" s="190"/>
      <c r="I20" s="55"/>
      <c r="J20" s="121" t="s">
        <v>400</v>
      </c>
      <c r="K20" s="62"/>
      <c r="L20" s="51"/>
    </row>
    <row r="21" spans="1:12" s="49" customFormat="1" ht="4.1500000000000004" customHeight="1" x14ac:dyDescent="0.25">
      <c r="A21" s="48"/>
      <c r="B21" s="61"/>
      <c r="C21" s="38"/>
      <c r="D21" s="195"/>
      <c r="E21" s="35"/>
      <c r="F21" s="35"/>
      <c r="G21" s="35"/>
      <c r="H21" s="35"/>
      <c r="I21" s="55"/>
      <c r="J21" s="94"/>
      <c r="K21" s="62"/>
      <c r="L21" s="51"/>
    </row>
    <row r="22" spans="1:12" s="49" customFormat="1" ht="13.9" customHeight="1" x14ac:dyDescent="0.25">
      <c r="A22" s="48"/>
      <c r="B22" s="61"/>
      <c r="C22" s="38" t="s">
        <v>377</v>
      </c>
      <c r="D22" s="193">
        <f>IF(Checks!C97=TRUE, "€ 0", Preference!D20*2000)</f>
        <v>90000</v>
      </c>
      <c r="E22" s="191"/>
      <c r="F22" s="191"/>
      <c r="G22" s="191"/>
      <c r="H22" s="191"/>
      <c r="I22" s="55"/>
      <c r="J22" s="94"/>
      <c r="K22" s="62"/>
      <c r="L22" s="51"/>
    </row>
    <row r="23" spans="1:12" s="49" customFormat="1" ht="4.1500000000000004" customHeight="1" x14ac:dyDescent="0.25">
      <c r="A23" s="48"/>
      <c r="B23" s="61"/>
      <c r="C23" s="38"/>
      <c r="D23" s="196"/>
      <c r="E23" s="88"/>
      <c r="F23" s="88"/>
      <c r="G23" s="88"/>
      <c r="H23" s="88"/>
      <c r="I23" s="48"/>
      <c r="J23" s="76"/>
      <c r="K23" s="62"/>
      <c r="L23" s="51"/>
    </row>
    <row r="24" spans="1:12" s="49" customFormat="1" ht="15" x14ac:dyDescent="0.25">
      <c r="A24" s="48"/>
      <c r="B24" s="61"/>
      <c r="C24" s="38" t="s">
        <v>261</v>
      </c>
      <c r="D24" s="194"/>
      <c r="E24" s="190"/>
      <c r="F24" s="190"/>
      <c r="G24" s="190"/>
      <c r="H24" s="190"/>
      <c r="I24" s="48"/>
      <c r="J24" s="121" t="s">
        <v>402</v>
      </c>
      <c r="K24" s="62"/>
      <c r="L24" s="51"/>
    </row>
    <row r="25" spans="1:12" s="49" customFormat="1" ht="4.1500000000000004" customHeight="1" x14ac:dyDescent="0.25">
      <c r="A25" s="48"/>
      <c r="B25" s="61"/>
      <c r="C25" s="38"/>
      <c r="D25" s="196"/>
      <c r="E25" s="88"/>
      <c r="F25" s="88"/>
      <c r="G25" s="88"/>
      <c r="H25" s="88"/>
      <c r="I25" s="48"/>
      <c r="J25" s="48"/>
      <c r="K25" s="62"/>
      <c r="L25" s="51"/>
    </row>
    <row r="26" spans="1:12" s="49" customFormat="1" ht="15" x14ac:dyDescent="0.25">
      <c r="A26" s="48"/>
      <c r="B26" s="61"/>
      <c r="C26" s="38" t="s">
        <v>258</v>
      </c>
      <c r="D26" s="197"/>
      <c r="E26" s="192"/>
      <c r="F26" s="192"/>
      <c r="G26" s="192"/>
      <c r="H26" s="192"/>
      <c r="I26" s="48"/>
      <c r="J26" s="48"/>
      <c r="K26" s="62"/>
      <c r="L26" s="51"/>
    </row>
    <row r="27" spans="1:12" s="49" customFormat="1" ht="4.1500000000000004" customHeight="1" x14ac:dyDescent="0.25">
      <c r="A27" s="48"/>
      <c r="B27" s="61"/>
      <c r="C27" s="38"/>
      <c r="D27" s="198"/>
      <c r="E27" s="36"/>
      <c r="F27" s="36"/>
      <c r="G27" s="36"/>
      <c r="H27" s="36"/>
      <c r="I27" s="48"/>
      <c r="J27" s="48"/>
      <c r="K27" s="62"/>
      <c r="L27" s="51"/>
    </row>
    <row r="28" spans="1:12" s="49" customFormat="1" ht="15" x14ac:dyDescent="0.25">
      <c r="A28" s="48"/>
      <c r="B28" s="61"/>
      <c r="C28" s="38" t="s">
        <v>259</v>
      </c>
      <c r="D28" s="197"/>
      <c r="E28" s="48"/>
      <c r="F28" s="192"/>
      <c r="G28" s="192"/>
      <c r="H28" s="192"/>
      <c r="I28" s="48"/>
      <c r="J28" s="48"/>
      <c r="K28" s="62"/>
      <c r="L28" s="51"/>
    </row>
    <row r="29" spans="1:12" s="49" customFormat="1" ht="4.5" customHeight="1" x14ac:dyDescent="0.25">
      <c r="A29" s="48"/>
      <c r="B29" s="61"/>
      <c r="C29" s="38"/>
      <c r="D29" s="48"/>
      <c r="E29" s="48"/>
      <c r="F29" s="48"/>
      <c r="G29" s="48"/>
      <c r="H29" s="48"/>
      <c r="I29" s="48"/>
      <c r="J29" s="76"/>
      <c r="K29" s="62"/>
      <c r="L29" s="51"/>
    </row>
    <row r="30" spans="1:12" s="49" customFormat="1" ht="18" customHeight="1" x14ac:dyDescent="0.25">
      <c r="A30" s="48"/>
      <c r="B30" s="61"/>
      <c r="C30" s="208" t="s">
        <v>376</v>
      </c>
      <c r="D30" s="208"/>
      <c r="E30" s="208"/>
      <c r="F30" s="208"/>
      <c r="G30" s="48"/>
      <c r="H30" s="54"/>
      <c r="I30" s="48"/>
      <c r="J30" s="76"/>
      <c r="K30" s="62"/>
      <c r="L30" s="51"/>
    </row>
    <row r="31" spans="1:12" s="49" customFormat="1" ht="5.25" customHeight="1" x14ac:dyDescent="0.25">
      <c r="A31" s="48"/>
      <c r="B31" s="61"/>
      <c r="C31" s="167"/>
      <c r="D31" s="42"/>
      <c r="E31" s="42"/>
      <c r="F31" s="42"/>
      <c r="G31" s="48"/>
      <c r="H31" s="48"/>
      <c r="I31" s="48"/>
      <c r="J31" s="76"/>
      <c r="K31" s="62"/>
      <c r="L31" s="51"/>
    </row>
    <row r="32" spans="1:12" s="49" customFormat="1" ht="23.25" customHeight="1" x14ac:dyDescent="0.25">
      <c r="A32" s="48"/>
      <c r="B32" s="61"/>
      <c r="C32" s="208" t="s">
        <v>265</v>
      </c>
      <c r="D32" s="208"/>
      <c r="E32" s="208"/>
      <c r="F32" s="208"/>
      <c r="G32" s="56"/>
      <c r="H32" s="54"/>
      <c r="I32" s="48"/>
      <c r="J32" s="76"/>
      <c r="K32" s="62"/>
      <c r="L32" s="51"/>
    </row>
    <row r="33" spans="1:12" s="49" customFormat="1" ht="3.75" customHeight="1" x14ac:dyDescent="0.25">
      <c r="A33" s="48"/>
      <c r="B33" s="61"/>
      <c r="C33" s="167"/>
      <c r="D33" s="56"/>
      <c r="E33" s="56"/>
      <c r="F33" s="56"/>
      <c r="G33" s="56"/>
      <c r="H33" s="56"/>
      <c r="I33" s="48"/>
      <c r="J33" s="76"/>
      <c r="K33" s="62"/>
      <c r="L33" s="51"/>
    </row>
    <row r="34" spans="1:12" s="49" customFormat="1" ht="90" customHeight="1" x14ac:dyDescent="0.25">
      <c r="A34" s="48"/>
      <c r="B34" s="61"/>
      <c r="C34" s="208" t="s">
        <v>264</v>
      </c>
      <c r="D34" s="208"/>
      <c r="E34" s="208"/>
      <c r="F34" s="208"/>
      <c r="G34" s="56"/>
      <c r="H34" s="54"/>
      <c r="I34" s="48"/>
      <c r="J34" s="76"/>
      <c r="K34" s="62"/>
      <c r="L34" s="51"/>
    </row>
    <row r="35" spans="1:12" s="49" customFormat="1" ht="4.1500000000000004" customHeight="1" x14ac:dyDescent="0.25">
      <c r="A35" s="48"/>
      <c r="B35" s="61"/>
      <c r="C35" s="167"/>
      <c r="D35" s="42"/>
      <c r="E35" s="42"/>
      <c r="F35" s="42"/>
      <c r="G35" s="48"/>
      <c r="H35" s="48"/>
      <c r="I35" s="48"/>
      <c r="J35" s="76"/>
      <c r="K35" s="62"/>
      <c r="L35" s="51"/>
    </row>
    <row r="36" spans="1:12" s="49" customFormat="1" ht="57.75" customHeight="1" x14ac:dyDescent="0.25">
      <c r="A36" s="48"/>
      <c r="B36" s="61"/>
      <c r="C36" s="208" t="s">
        <v>263</v>
      </c>
      <c r="D36" s="208"/>
      <c r="E36" s="208"/>
      <c r="F36" s="208"/>
      <c r="G36" s="56"/>
      <c r="H36" s="54"/>
      <c r="I36" s="48"/>
      <c r="J36" s="76"/>
      <c r="K36" s="62"/>
      <c r="L36" s="51"/>
    </row>
    <row r="37" spans="1:12" s="49" customFormat="1" ht="4.5" customHeight="1" x14ac:dyDescent="0.25">
      <c r="A37" s="48"/>
      <c r="B37" s="61"/>
      <c r="C37" s="167"/>
      <c r="D37" s="56"/>
      <c r="E37" s="56"/>
      <c r="F37" s="56"/>
      <c r="G37" s="56"/>
      <c r="H37" s="56"/>
      <c r="I37" s="48"/>
      <c r="J37" s="48"/>
      <c r="K37" s="62"/>
      <c r="L37" s="51"/>
    </row>
    <row r="38" spans="1:12" s="49" customFormat="1" ht="27.75" customHeight="1" x14ac:dyDescent="0.25">
      <c r="A38" s="48"/>
      <c r="B38" s="61"/>
      <c r="C38" s="208" t="s">
        <v>260</v>
      </c>
      <c r="D38" s="208"/>
      <c r="E38" s="208"/>
      <c r="F38" s="208"/>
      <c r="G38" s="56"/>
      <c r="H38" s="54"/>
      <c r="I38" s="48"/>
      <c r="J38" s="48"/>
      <c r="K38" s="62"/>
      <c r="L38" s="51"/>
    </row>
    <row r="39" spans="1:12" s="49" customFormat="1" ht="1.5" customHeight="1" x14ac:dyDescent="0.25">
      <c r="A39" s="48"/>
      <c r="B39" s="61"/>
      <c r="C39" s="38"/>
      <c r="D39" s="165"/>
      <c r="E39" s="165"/>
      <c r="F39" s="165"/>
      <c r="G39" s="165"/>
      <c r="H39" s="165"/>
      <c r="I39" s="48"/>
      <c r="J39" s="48"/>
      <c r="K39" s="62"/>
      <c r="L39" s="51"/>
    </row>
    <row r="40" spans="1:12" s="49" customFormat="1" ht="15" x14ac:dyDescent="0.25">
      <c r="A40" s="48"/>
      <c r="B40" s="61"/>
      <c r="C40" s="207" t="s">
        <v>382</v>
      </c>
      <c r="D40" s="207"/>
      <c r="E40" s="207"/>
      <c r="F40" s="207"/>
      <c r="G40" s="207"/>
      <c r="H40" s="207"/>
      <c r="I40" s="207"/>
      <c r="J40" s="48"/>
      <c r="K40" s="62"/>
      <c r="L40" s="51"/>
    </row>
    <row r="41" spans="1:12" s="49" customFormat="1" ht="13.5" customHeight="1" x14ac:dyDescent="0.25">
      <c r="A41" s="48"/>
      <c r="B41" s="61"/>
      <c r="C41" s="202" t="s">
        <v>395</v>
      </c>
      <c r="D41" s="202"/>
      <c r="E41" s="202"/>
      <c r="F41" s="202"/>
      <c r="G41" s="202"/>
      <c r="H41" s="202"/>
      <c r="I41" s="202"/>
      <c r="J41" s="202"/>
      <c r="K41" s="62"/>
      <c r="L41" s="51"/>
    </row>
    <row r="42" spans="1:12" s="49" customFormat="1" ht="23.25" customHeight="1" x14ac:dyDescent="0.25">
      <c r="A42" s="48"/>
      <c r="B42" s="61"/>
      <c r="C42" s="202" t="s">
        <v>396</v>
      </c>
      <c r="D42" s="202"/>
      <c r="E42" s="202"/>
      <c r="F42" s="202"/>
      <c r="G42" s="202"/>
      <c r="H42" s="202"/>
      <c r="I42" s="202"/>
      <c r="J42" s="202"/>
      <c r="K42" s="62"/>
      <c r="L42" s="51"/>
    </row>
    <row r="43" spans="1:12" s="49" customFormat="1" ht="23.25" customHeight="1" x14ac:dyDescent="0.25">
      <c r="A43" s="48"/>
      <c r="B43" s="61"/>
      <c r="C43" s="202" t="s">
        <v>397</v>
      </c>
      <c r="D43" s="202"/>
      <c r="E43" s="202"/>
      <c r="F43" s="202"/>
      <c r="G43" s="202"/>
      <c r="H43" s="202"/>
      <c r="I43" s="202"/>
      <c r="J43" s="202"/>
      <c r="K43" s="62"/>
      <c r="L43" s="51"/>
    </row>
    <row r="44" spans="1:12" s="49" customFormat="1" ht="24" customHeight="1" x14ac:dyDescent="0.25">
      <c r="A44" s="48"/>
      <c r="B44" s="61"/>
      <c r="C44" s="202" t="s">
        <v>399</v>
      </c>
      <c r="D44" s="202"/>
      <c r="E44" s="202"/>
      <c r="F44" s="202"/>
      <c r="G44" s="202"/>
      <c r="H44" s="202"/>
      <c r="I44" s="202"/>
      <c r="J44" s="202"/>
      <c r="K44" s="62"/>
      <c r="L44" s="51"/>
    </row>
    <row r="45" spans="1:12" s="49" customFormat="1" ht="25.5" customHeight="1" x14ac:dyDescent="0.25">
      <c r="A45" s="48"/>
      <c r="B45" s="61"/>
      <c r="C45" s="202" t="s">
        <v>401</v>
      </c>
      <c r="D45" s="202"/>
      <c r="E45" s="202"/>
      <c r="F45" s="202"/>
      <c r="G45" s="202"/>
      <c r="H45" s="202"/>
      <c r="I45" s="202"/>
      <c r="J45" s="202"/>
      <c r="K45" s="62"/>
      <c r="L45" s="51"/>
    </row>
    <row r="46" spans="1:12" s="49" customFormat="1" ht="12.75" customHeight="1" x14ac:dyDescent="0.25">
      <c r="A46" s="48"/>
      <c r="B46" s="61"/>
      <c r="C46" s="201" t="s">
        <v>403</v>
      </c>
      <c r="D46" s="201"/>
      <c r="E46" s="201"/>
      <c r="F46" s="201"/>
      <c r="G46" s="201"/>
      <c r="H46" s="201"/>
      <c r="I46" s="201"/>
      <c r="J46" s="201"/>
      <c r="K46" s="62"/>
      <c r="L46" s="51"/>
    </row>
    <row r="47" spans="1:12" s="49" customFormat="1" ht="8.25" customHeight="1" thickBot="1" x14ac:dyDescent="0.3">
      <c r="A47" s="48"/>
      <c r="B47" s="63"/>
      <c r="C47" s="9"/>
      <c r="D47" s="9"/>
      <c r="E47" s="9"/>
      <c r="F47" s="9"/>
      <c r="G47" s="9"/>
      <c r="H47" s="9"/>
      <c r="I47" s="9"/>
      <c r="J47" s="9"/>
      <c r="K47" s="64"/>
      <c r="L47" s="51"/>
    </row>
    <row r="48" spans="1:12" s="49" customFormat="1" ht="3.75" customHeight="1" x14ac:dyDescent="0.25">
      <c r="A48" s="48"/>
      <c r="B48" s="48"/>
      <c r="C48" s="55"/>
      <c r="D48" s="48"/>
      <c r="E48" s="48"/>
      <c r="F48" s="48"/>
      <c r="G48" s="48"/>
      <c r="H48" s="48"/>
      <c r="I48" s="48"/>
      <c r="J48" s="48"/>
      <c r="K48" s="48"/>
      <c r="L48" s="51"/>
    </row>
  </sheetData>
  <sheetProtection password="95A2" sheet="1" objects="1" scenarios="1"/>
  <mergeCells count="13">
    <mergeCell ref="C10:J10"/>
    <mergeCell ref="C32:F32"/>
    <mergeCell ref="C34:F34"/>
    <mergeCell ref="C36:F36"/>
    <mergeCell ref="C38:F38"/>
    <mergeCell ref="C46:J46"/>
    <mergeCell ref="C40:I40"/>
    <mergeCell ref="C30:F30"/>
    <mergeCell ref="C41:J41"/>
    <mergeCell ref="C42:J42"/>
    <mergeCell ref="C43:J43"/>
    <mergeCell ref="C44:J44"/>
    <mergeCell ref="C45:J45"/>
  </mergeCells>
  <dataValidations disablePrompts="1" count="5">
    <dataValidation type="decimal" allowBlank="1" showInputMessage="1" showErrorMessage="1" error="Value must be a real number greater than 0 and less than 10,000" sqref="D24">
      <formula1>0</formula1>
      <formula2>9999.999</formula2>
    </dataValidation>
    <dataValidation type="decimal" operator="greaterThan" allowBlank="1" showInputMessage="1" showErrorMessage="1" error="Value must be a positive real number" sqref="D20">
      <formula1>0</formula1>
    </dataValidation>
    <dataValidation type="whole" allowBlank="1" showInputMessage="1" showErrorMessage="1" errorTitle="Error" error="Value must be a positive integer of 7 digits maximum" sqref="F28:H28 D28">
      <formula1>1</formula1>
      <formula2>10000000</formula2>
    </dataValidation>
    <dataValidation type="whole" allowBlank="1" showInputMessage="1" showErrorMessage="1" errorTitle="Error" error="Value must be a positive integer of 7 digits maximum" sqref="D26:H26">
      <formula1>0</formula1>
      <formula2>10000000</formula2>
    </dataValidation>
    <dataValidation type="textLength" operator="lessThan" allowBlank="1" showInputMessage="1" showErrorMessage="1" sqref="D18:H18 D16">
      <formula1>1000</formula1>
    </dataValidation>
  </dataValidations>
  <pageMargins left="0.25" right="0.25" top="0.75" bottom="0.75" header="0.3" footer="0.3"/>
  <pageSetup paperSize="9" scale="99" orientation="portrait" r:id="rId1"/>
  <headerFooter>
    <oddHeader>&amp;C&amp;F v1.0</oddHeader>
    <oddFooter>&amp;CR1OT v1.0</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ComCatCheck">
              <controlPr locked="0" defaultSize="0" autoFill="0" autoLine="0" autoPict="0">
                <anchor moveWithCells="1">
                  <from>
                    <xdr:col>3</xdr:col>
                    <xdr:colOff>285750</xdr:colOff>
                    <xdr:row>13</xdr:row>
                    <xdr:rowOff>190500</xdr:rowOff>
                  </from>
                  <to>
                    <xdr:col>3</xdr:col>
                    <xdr:colOff>476250</xdr:colOff>
                    <xdr:row>13</xdr:row>
                    <xdr:rowOff>352425</xdr:rowOff>
                  </to>
                </anchor>
              </controlPr>
            </control>
          </mc:Choice>
        </mc:AlternateContent>
        <mc:AlternateContent xmlns:mc="http://schemas.openxmlformats.org/markup-compatibility/2006">
          <mc:Choice Requires="x14">
            <control shapeId="7173" r:id="rId5" name="Check Box 5">
              <controlPr locked="0" defaultSize="0" autoFill="0" autoLine="0" autoPict="0">
                <anchor moveWithCells="1">
                  <from>
                    <xdr:col>7</xdr:col>
                    <xdr:colOff>171450</xdr:colOff>
                    <xdr:row>29</xdr:row>
                    <xdr:rowOff>0</xdr:rowOff>
                  </from>
                  <to>
                    <xdr:col>7</xdr:col>
                    <xdr:colOff>361950</xdr:colOff>
                    <xdr:row>29</xdr:row>
                    <xdr:rowOff>161925</xdr:rowOff>
                  </to>
                </anchor>
              </controlPr>
            </control>
          </mc:Choice>
        </mc:AlternateContent>
        <mc:AlternateContent xmlns:mc="http://schemas.openxmlformats.org/markup-compatibility/2006">
          <mc:Choice Requires="x14">
            <control shapeId="7174" r:id="rId6" name="Check Box 6">
              <controlPr locked="0" defaultSize="0" autoFill="0" autoLine="0" autoPict="0">
                <anchor moveWithCells="1">
                  <from>
                    <xdr:col>7</xdr:col>
                    <xdr:colOff>171450</xdr:colOff>
                    <xdr:row>31</xdr:row>
                    <xdr:rowOff>19050</xdr:rowOff>
                  </from>
                  <to>
                    <xdr:col>7</xdr:col>
                    <xdr:colOff>361950</xdr:colOff>
                    <xdr:row>31</xdr:row>
                    <xdr:rowOff>200025</xdr:rowOff>
                  </to>
                </anchor>
              </controlPr>
            </control>
          </mc:Choice>
        </mc:AlternateContent>
        <mc:AlternateContent xmlns:mc="http://schemas.openxmlformats.org/markup-compatibility/2006">
          <mc:Choice Requires="x14">
            <control shapeId="7175" r:id="rId7" name="Check Box 7">
              <controlPr locked="0" defaultSize="0" autoFill="0" autoLine="0" autoPict="0">
                <anchor moveWithCells="1">
                  <from>
                    <xdr:col>7</xdr:col>
                    <xdr:colOff>190500</xdr:colOff>
                    <xdr:row>33</xdr:row>
                    <xdr:rowOff>447675</xdr:rowOff>
                  </from>
                  <to>
                    <xdr:col>7</xdr:col>
                    <xdr:colOff>390525</xdr:colOff>
                    <xdr:row>33</xdr:row>
                    <xdr:rowOff>619125</xdr:rowOff>
                  </to>
                </anchor>
              </controlPr>
            </control>
          </mc:Choice>
        </mc:AlternateContent>
        <mc:AlternateContent xmlns:mc="http://schemas.openxmlformats.org/markup-compatibility/2006">
          <mc:Choice Requires="x14">
            <control shapeId="7176" r:id="rId8" name="Check Box 8">
              <controlPr locked="0" defaultSize="0" autoFill="0" autoLine="0" autoPict="0">
                <anchor moveWithCells="1">
                  <from>
                    <xdr:col>7</xdr:col>
                    <xdr:colOff>180975</xdr:colOff>
                    <xdr:row>36</xdr:row>
                    <xdr:rowOff>47625</xdr:rowOff>
                  </from>
                  <to>
                    <xdr:col>7</xdr:col>
                    <xdr:colOff>381000</xdr:colOff>
                    <xdr:row>37</xdr:row>
                    <xdr:rowOff>161925</xdr:rowOff>
                  </to>
                </anchor>
              </controlPr>
            </control>
          </mc:Choice>
        </mc:AlternateContent>
        <mc:AlternateContent xmlns:mc="http://schemas.openxmlformats.org/markup-compatibility/2006">
          <mc:Choice Requires="x14">
            <control shapeId="7177" r:id="rId9" name="Check Box 9">
              <controlPr locked="0" defaultSize="0" autoFill="0" autoLine="0" autoPict="0">
                <anchor moveWithCells="1">
                  <from>
                    <xdr:col>7</xdr:col>
                    <xdr:colOff>180975</xdr:colOff>
                    <xdr:row>35</xdr:row>
                    <xdr:rowOff>238125</xdr:rowOff>
                  </from>
                  <to>
                    <xdr:col>7</xdr:col>
                    <xdr:colOff>381000</xdr:colOff>
                    <xdr:row>35</xdr:row>
                    <xdr:rowOff>409575</xdr:rowOff>
                  </to>
                </anchor>
              </controlPr>
            </control>
          </mc:Choice>
        </mc:AlternateContent>
        <mc:AlternateContent xmlns:mc="http://schemas.openxmlformats.org/markup-compatibility/2006">
          <mc:Choice Requires="x14">
            <control shapeId="7178" r:id="rId10" name="SolCatCheck">
              <controlPr locked="0" defaultSize="0" autoFill="0" autoLine="0" autoPict="0" altText="">
                <anchor moveWithCells="1">
                  <from>
                    <xdr:col>5</xdr:col>
                    <xdr:colOff>238125</xdr:colOff>
                    <xdr:row>13</xdr:row>
                    <xdr:rowOff>190500</xdr:rowOff>
                  </from>
                  <to>
                    <xdr:col>5</xdr:col>
                    <xdr:colOff>428625</xdr:colOff>
                    <xdr:row>13</xdr:row>
                    <xdr:rowOff>352425</xdr:rowOff>
                  </to>
                </anchor>
              </controlPr>
            </control>
          </mc:Choice>
        </mc:AlternateContent>
        <mc:AlternateContent xmlns:mc="http://schemas.openxmlformats.org/markup-compatibility/2006">
          <mc:Choice Requires="x14">
            <control shapeId="7179" r:id="rId11" name="AllCatCheck">
              <controlPr locked="0" defaultSize="0" autoFill="0" autoLine="0" autoPict="0">
                <anchor moveWithCells="1">
                  <from>
                    <xdr:col>7</xdr:col>
                    <xdr:colOff>180975</xdr:colOff>
                    <xdr:row>13</xdr:row>
                    <xdr:rowOff>190500</xdr:rowOff>
                  </from>
                  <to>
                    <xdr:col>7</xdr:col>
                    <xdr:colOff>371475</xdr:colOff>
                    <xdr:row>13</xdr:row>
                    <xdr:rowOff>352425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7" id="{18B29407-1C67-498C-9F41-C77D83DEBFBD}">
            <xm:f>Checks!$C$97=TRUE</xm:f>
            <x14:dxf>
              <fill>
                <patternFill>
                  <bgColor rgb="FFFF0000"/>
                </patternFill>
              </fill>
            </x14:dxf>
          </x14:cfRule>
          <xm:sqref>H14</xm:sqref>
        </x14:conditionalFormatting>
        <x14:conditionalFormatting xmlns:xm="http://schemas.microsoft.com/office/excel/2006/main">
          <x14:cfRule type="expression" priority="6" id="{3828DB71-6B68-49F1-ADBE-694E2D7365FE}">
            <xm:f>Checks!$C$97=TRUE</xm:f>
            <x14:dxf>
              <fill>
                <patternFill>
                  <bgColor rgb="FFFFC000"/>
                </patternFill>
              </fill>
            </x14:dxf>
          </x14:cfRule>
          <xm:sqref>D14</xm:sqref>
        </x14:conditionalFormatting>
        <x14:conditionalFormatting xmlns:xm="http://schemas.microsoft.com/office/excel/2006/main">
          <x14:cfRule type="expression" priority="28" id="{60DED365-E1C7-418E-A240-355A7A3ED050}">
            <xm:f>OR(Checks!$C$89&lt;&gt;"solar", Checks!$C$97=TRUE)</xm:f>
            <x14:dxf>
              <fill>
                <patternFill>
                  <bgColor rgb="FFFF0000"/>
                </patternFill>
              </fill>
            </x14:dxf>
          </x14:cfRule>
          <x14:cfRule type="expression" priority="29" id="{E880F613-4CF6-41D4-8788-8C9B831171C7}">
            <xm:f>Checks!$C$89="Solar"</xm:f>
            <x14:dxf>
              <fill>
                <patternFill>
                  <bgColor rgb="FFFFC000"/>
                </patternFill>
              </fill>
            </x14:dxf>
          </x14:cfRule>
          <xm:sqref>F14</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Lists!$B$1:$B$8</xm:f>
          </x14:formula1>
          <xm:sqref>D12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O40"/>
  <sheetViews>
    <sheetView showWhiteSpace="0" view="pageLayout" zoomScaleNormal="100" workbookViewId="0">
      <selection activeCell="C41" sqref="C41"/>
    </sheetView>
  </sheetViews>
  <sheetFormatPr defaultColWidth="0" defaultRowHeight="15" x14ac:dyDescent="0.25"/>
  <cols>
    <col min="1" max="1" width="5.5703125" style="57" customWidth="1"/>
    <col min="2" max="2" width="1.140625" style="57" customWidth="1"/>
    <col min="3" max="3" width="58" style="17" customWidth="1"/>
    <col min="4" max="4" width="13.7109375" style="57" customWidth="1"/>
    <col min="5" max="5" width="13.5703125" style="92" customWidth="1"/>
    <col min="6" max="6" width="1.140625" style="57" customWidth="1"/>
    <col min="7" max="7" width="5.5703125" style="57" customWidth="1"/>
    <col min="8" max="15" width="0" style="57" hidden="1" customWidth="1"/>
    <col min="16" max="16384" width="8.85546875" style="57" hidden="1"/>
  </cols>
  <sheetData>
    <row r="1" spans="1:7" ht="15.75" thickBot="1" x14ac:dyDescent="0.3">
      <c r="E1" s="17"/>
    </row>
    <row r="2" spans="1:7" s="49" customFormat="1" ht="15.75" x14ac:dyDescent="0.25">
      <c r="A2" s="48"/>
      <c r="B2" s="59"/>
      <c r="C2" s="134"/>
      <c r="D2" s="60"/>
      <c r="E2" s="19" t="s">
        <v>284</v>
      </c>
      <c r="F2" s="6"/>
      <c r="G2" s="21"/>
    </row>
    <row r="3" spans="1:7" s="49" customFormat="1" ht="21" x14ac:dyDescent="0.35">
      <c r="A3" s="48"/>
      <c r="B3" s="61"/>
      <c r="C3" s="72"/>
      <c r="D3" s="50"/>
      <c r="E3" s="15"/>
      <c r="F3" s="20"/>
      <c r="G3" s="22"/>
    </row>
    <row r="4" spans="1:7" s="49" customFormat="1" ht="26.25" customHeight="1" x14ac:dyDescent="0.25">
      <c r="A4" s="48"/>
      <c r="B4" s="61"/>
      <c r="C4" s="72"/>
      <c r="D4" s="48"/>
      <c r="E4" s="72"/>
      <c r="F4" s="48"/>
      <c r="G4" s="61"/>
    </row>
    <row r="5" spans="1:7" s="49" customFormat="1" x14ac:dyDescent="0.25">
      <c r="A5" s="48"/>
      <c r="B5" s="61"/>
      <c r="C5" s="73" t="s">
        <v>0</v>
      </c>
      <c r="D5" s="73"/>
      <c r="E5" s="73"/>
      <c r="F5" s="68"/>
      <c r="G5" s="61"/>
    </row>
    <row r="6" spans="1:7" s="49" customFormat="1" x14ac:dyDescent="0.25">
      <c r="A6" s="48"/>
      <c r="B6" s="61"/>
      <c r="C6" s="135" t="s">
        <v>1</v>
      </c>
      <c r="E6" s="72"/>
      <c r="F6" s="48"/>
      <c r="G6" s="61"/>
    </row>
    <row r="7" spans="1:7" s="49" customFormat="1" ht="15.75" thickBot="1" x14ac:dyDescent="0.3">
      <c r="A7" s="48"/>
      <c r="B7" s="61"/>
      <c r="C7" s="142"/>
      <c r="D7" s="48"/>
      <c r="E7" s="72"/>
      <c r="F7" s="48"/>
      <c r="G7" s="61"/>
    </row>
    <row r="8" spans="1:7" s="49" customFormat="1" ht="21.75" thickBot="1" x14ac:dyDescent="0.4">
      <c r="B8" s="14"/>
      <c r="C8" s="203" t="s">
        <v>14</v>
      </c>
      <c r="D8" s="204"/>
      <c r="E8" s="204"/>
      <c r="F8" s="23"/>
      <c r="G8" s="61"/>
    </row>
    <row r="9" spans="1:7" x14ac:dyDescent="0.25">
      <c r="B9" s="65"/>
      <c r="C9" s="18"/>
      <c r="D9" s="66"/>
      <c r="E9" s="18"/>
      <c r="F9" s="66"/>
      <c r="G9" s="65"/>
    </row>
    <row r="10" spans="1:7" x14ac:dyDescent="0.25">
      <c r="B10" s="65"/>
      <c r="C10" s="90" t="s">
        <v>266</v>
      </c>
      <c r="D10" s="161"/>
      <c r="E10" s="76"/>
      <c r="F10" s="66"/>
      <c r="G10" s="65"/>
    </row>
    <row r="11" spans="1:7" ht="7.5" customHeight="1" x14ac:dyDescent="0.25">
      <c r="B11" s="65"/>
      <c r="C11" s="90"/>
      <c r="D11" s="67"/>
      <c r="E11" s="76"/>
      <c r="F11" s="66"/>
      <c r="G11" s="65"/>
    </row>
    <row r="12" spans="1:7" x14ac:dyDescent="0.25">
      <c r="B12" s="65"/>
      <c r="C12" s="90" t="s">
        <v>267</v>
      </c>
      <c r="D12" s="58"/>
      <c r="E12" s="76"/>
      <c r="F12" s="66"/>
      <c r="G12" s="65"/>
    </row>
    <row r="13" spans="1:7" ht="5.25" customHeight="1" x14ac:dyDescent="0.25">
      <c r="B13" s="65"/>
      <c r="C13" s="90"/>
      <c r="D13" s="67"/>
      <c r="E13" s="76"/>
      <c r="F13" s="66"/>
      <c r="G13" s="65"/>
    </row>
    <row r="14" spans="1:7" x14ac:dyDescent="0.25">
      <c r="B14" s="65"/>
      <c r="C14" s="90" t="s">
        <v>268</v>
      </c>
      <c r="D14" s="13"/>
      <c r="E14" s="114" t="s">
        <v>404</v>
      </c>
      <c r="F14" s="66"/>
      <c r="G14" s="65"/>
    </row>
    <row r="15" spans="1:7" ht="6.75" customHeight="1" x14ac:dyDescent="0.25">
      <c r="B15" s="65"/>
      <c r="C15" s="90"/>
      <c r="D15" s="67"/>
      <c r="E15" s="76"/>
      <c r="F15" s="66"/>
      <c r="G15" s="65"/>
    </row>
    <row r="16" spans="1:7" ht="30" x14ac:dyDescent="0.25">
      <c r="B16" s="65"/>
      <c r="C16" s="90" t="s">
        <v>280</v>
      </c>
      <c r="D16" s="58"/>
      <c r="E16" s="76"/>
      <c r="F16" s="66"/>
      <c r="G16" s="65"/>
    </row>
    <row r="17" spans="2:7" ht="6.75" customHeight="1" x14ac:dyDescent="0.25">
      <c r="B17" s="65"/>
      <c r="C17" s="90"/>
      <c r="D17" s="67"/>
      <c r="E17" s="76"/>
      <c r="F17" s="66"/>
      <c r="G17" s="65"/>
    </row>
    <row r="18" spans="2:7" x14ac:dyDescent="0.25">
      <c r="B18" s="65"/>
      <c r="C18" s="90" t="s">
        <v>270</v>
      </c>
      <c r="D18" s="58"/>
      <c r="E18" s="114" t="s">
        <v>405</v>
      </c>
      <c r="F18" s="66"/>
      <c r="G18" s="65"/>
    </row>
    <row r="19" spans="2:7" ht="6.75" customHeight="1" x14ac:dyDescent="0.25">
      <c r="B19" s="65"/>
      <c r="C19" s="90"/>
      <c r="D19" s="67"/>
      <c r="E19" s="76"/>
      <c r="F19" s="66"/>
      <c r="G19" s="65"/>
    </row>
    <row r="20" spans="2:7" x14ac:dyDescent="0.25">
      <c r="B20" s="65"/>
      <c r="C20" s="90" t="s">
        <v>272</v>
      </c>
      <c r="D20" s="58"/>
      <c r="E20" s="76"/>
      <c r="F20" s="66"/>
      <c r="G20" s="65"/>
    </row>
    <row r="21" spans="2:7" ht="6" customHeight="1" x14ac:dyDescent="0.25">
      <c r="B21" s="65"/>
      <c r="C21" s="90"/>
      <c r="D21" s="67"/>
      <c r="E21" s="76"/>
      <c r="F21" s="66"/>
      <c r="G21" s="65"/>
    </row>
    <row r="22" spans="2:7" ht="30" x14ac:dyDescent="0.25">
      <c r="B22" s="65"/>
      <c r="C22" s="90" t="s">
        <v>274</v>
      </c>
      <c r="D22" s="58"/>
      <c r="E22" s="76"/>
      <c r="F22" s="66"/>
      <c r="G22" s="65"/>
    </row>
    <row r="23" spans="2:7" ht="6" customHeight="1" x14ac:dyDescent="0.25">
      <c r="B23" s="65"/>
      <c r="C23" s="90"/>
      <c r="D23" s="67"/>
      <c r="E23" s="76"/>
      <c r="F23" s="66"/>
      <c r="G23" s="65"/>
    </row>
    <row r="24" spans="2:7" x14ac:dyDescent="0.25">
      <c r="B24" s="65"/>
      <c r="C24" s="90" t="s">
        <v>276</v>
      </c>
      <c r="D24" s="58"/>
      <c r="E24" s="76"/>
      <c r="F24" s="66"/>
      <c r="G24" s="65"/>
    </row>
    <row r="25" spans="2:7" ht="6.75" customHeight="1" x14ac:dyDescent="0.25">
      <c r="B25" s="65"/>
      <c r="C25" s="90"/>
      <c r="D25" s="67"/>
      <c r="E25" s="76"/>
      <c r="F25" s="66"/>
      <c r="G25" s="65"/>
    </row>
    <row r="26" spans="2:7" x14ac:dyDescent="0.25">
      <c r="B26" s="65"/>
      <c r="C26" s="90" t="s">
        <v>18</v>
      </c>
      <c r="D26" s="58"/>
      <c r="E26" s="76"/>
      <c r="F26" s="66"/>
      <c r="G26" s="65"/>
    </row>
    <row r="27" spans="2:7" ht="5.25" customHeight="1" x14ac:dyDescent="0.25">
      <c r="B27" s="65"/>
      <c r="C27" s="90"/>
      <c r="D27" s="67"/>
      <c r="E27" s="76"/>
      <c r="F27" s="66"/>
      <c r="G27" s="65"/>
    </row>
    <row r="28" spans="2:7" x14ac:dyDescent="0.25">
      <c r="B28" s="65"/>
      <c r="C28" s="90" t="s">
        <v>279</v>
      </c>
      <c r="D28" s="58"/>
      <c r="E28" s="114" t="s">
        <v>406</v>
      </c>
      <c r="F28" s="66"/>
      <c r="G28" s="65"/>
    </row>
    <row r="29" spans="2:7" ht="6" customHeight="1" x14ac:dyDescent="0.25">
      <c r="B29" s="65"/>
      <c r="C29" s="90"/>
      <c r="D29" s="67"/>
      <c r="E29" s="76"/>
      <c r="F29" s="66"/>
      <c r="G29" s="65"/>
    </row>
    <row r="30" spans="2:7" x14ac:dyDescent="0.25">
      <c r="B30" s="65"/>
      <c r="C30" s="90" t="s">
        <v>20</v>
      </c>
      <c r="D30" s="5"/>
      <c r="E30" s="76"/>
      <c r="F30" s="66"/>
      <c r="G30" s="65"/>
    </row>
    <row r="31" spans="2:7" ht="5.25" customHeight="1" x14ac:dyDescent="0.25">
      <c r="B31" s="65"/>
      <c r="C31" s="90"/>
      <c r="D31" s="67"/>
      <c r="E31" s="76"/>
      <c r="F31" s="66"/>
      <c r="G31" s="65"/>
    </row>
    <row r="32" spans="2:7" ht="150" x14ac:dyDescent="0.25">
      <c r="B32" s="65"/>
      <c r="C32" s="168" t="s">
        <v>290</v>
      </c>
      <c r="D32" s="58"/>
      <c r="E32" s="76"/>
      <c r="F32" s="66"/>
      <c r="G32" s="65"/>
    </row>
    <row r="33" spans="2:7" ht="6" customHeight="1" x14ac:dyDescent="0.25">
      <c r="B33" s="65"/>
      <c r="C33" s="169"/>
      <c r="D33" s="25"/>
      <c r="E33" s="76"/>
      <c r="F33" s="66"/>
      <c r="G33" s="65"/>
    </row>
    <row r="34" spans="2:7" ht="30" x14ac:dyDescent="0.25">
      <c r="B34" s="65"/>
      <c r="C34" s="115" t="s">
        <v>294</v>
      </c>
      <c r="D34" s="58"/>
      <c r="E34" s="76"/>
      <c r="F34" s="66"/>
      <c r="G34" s="65"/>
    </row>
    <row r="35" spans="2:7" ht="9" customHeight="1" x14ac:dyDescent="0.25">
      <c r="B35" s="65"/>
      <c r="C35" s="116"/>
      <c r="D35" s="25"/>
      <c r="E35" s="76"/>
      <c r="F35" s="66"/>
      <c r="G35" s="65"/>
    </row>
    <row r="36" spans="2:7" x14ac:dyDescent="0.25">
      <c r="B36" s="65"/>
      <c r="C36" s="116" t="s">
        <v>382</v>
      </c>
      <c r="D36" s="25"/>
      <c r="E36" s="76"/>
      <c r="F36" s="66"/>
      <c r="G36" s="65"/>
    </row>
    <row r="37" spans="2:7" s="162" customFormat="1" x14ac:dyDescent="0.25">
      <c r="B37" s="163"/>
      <c r="C37" s="209" t="s">
        <v>407</v>
      </c>
      <c r="D37" s="209"/>
      <c r="E37" s="209"/>
      <c r="F37" s="164"/>
      <c r="G37" s="163"/>
    </row>
    <row r="38" spans="2:7" s="162" customFormat="1" ht="31.5" customHeight="1" x14ac:dyDescent="0.25">
      <c r="B38" s="163"/>
      <c r="C38" s="209" t="s">
        <v>408</v>
      </c>
      <c r="D38" s="209"/>
      <c r="E38" s="209"/>
      <c r="F38" s="164"/>
      <c r="G38" s="163"/>
    </row>
    <row r="39" spans="2:7" s="162" customFormat="1" ht="26.25" customHeight="1" x14ac:dyDescent="0.25">
      <c r="B39" s="163"/>
      <c r="C39" s="209" t="s">
        <v>409</v>
      </c>
      <c r="D39" s="209"/>
      <c r="E39" s="209"/>
      <c r="F39" s="164"/>
      <c r="G39" s="163"/>
    </row>
    <row r="40" spans="2:7" ht="6.75" customHeight="1" thickBot="1" x14ac:dyDescent="0.3">
      <c r="B40" s="10"/>
      <c r="C40" s="75"/>
      <c r="D40" s="11"/>
      <c r="E40" s="91"/>
      <c r="F40" s="12"/>
      <c r="G40" s="65"/>
    </row>
  </sheetData>
  <sheetProtection password="95A2" sheet="1" objects="1" scenarios="1"/>
  <mergeCells count="4">
    <mergeCell ref="C37:E37"/>
    <mergeCell ref="C38:E38"/>
    <mergeCell ref="C39:E39"/>
    <mergeCell ref="C8:E8"/>
  </mergeCells>
  <dataValidations count="2">
    <dataValidation type="date" operator="lessThan" allowBlank="1" showInputMessage="1" showErrorMessage="1" errorTitle="Please enter a date in the past" sqref="D14">
      <formula1>43924</formula1>
    </dataValidation>
    <dataValidation type="textLength" operator="lessThan" allowBlank="1" showInputMessage="1" showErrorMessage="1" sqref="D18">
      <formula1>50</formula1>
    </dataValidation>
  </dataValidations>
  <pageMargins left="0.25" right="0.25" top="0.75" bottom="0.75" header="0.3" footer="0.3"/>
  <pageSetup paperSize="9" orientation="portrait" r:id="rId1"/>
  <headerFooter>
    <oddHeader>&amp;F</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4107" r:id="rId4" name="Check Box 11">
              <controlPr defaultSize="0" autoFill="0" autoLine="0" autoPict="0">
                <anchor moveWithCells="1">
                  <from>
                    <xdr:col>3</xdr:col>
                    <xdr:colOff>371475</xdr:colOff>
                    <xdr:row>11</xdr:row>
                    <xdr:rowOff>9525</xdr:rowOff>
                  </from>
                  <to>
                    <xdr:col>3</xdr:col>
                    <xdr:colOff>561975</xdr:colOff>
                    <xdr:row>11</xdr:row>
                    <xdr:rowOff>180975</xdr:rowOff>
                  </to>
                </anchor>
              </controlPr>
            </control>
          </mc:Choice>
        </mc:AlternateContent>
        <mc:AlternateContent xmlns:mc="http://schemas.openxmlformats.org/markup-compatibility/2006">
          <mc:Choice Requires="x14">
            <control shapeId="4109" r:id="rId5" name="Check Box 13">
              <controlPr locked="0" defaultSize="0" autoFill="0" autoLine="0" autoPict="0">
                <anchor moveWithCells="1">
                  <from>
                    <xdr:col>3</xdr:col>
                    <xdr:colOff>371475</xdr:colOff>
                    <xdr:row>9</xdr:row>
                    <xdr:rowOff>9525</xdr:rowOff>
                  </from>
                  <to>
                    <xdr:col>3</xdr:col>
                    <xdr:colOff>561975</xdr:colOff>
                    <xdr:row>9</xdr:row>
                    <xdr:rowOff>180975</xdr:rowOff>
                  </to>
                </anchor>
              </controlPr>
            </control>
          </mc:Choice>
        </mc:AlternateContent>
        <mc:AlternateContent xmlns:mc="http://schemas.openxmlformats.org/markup-compatibility/2006">
          <mc:Choice Requires="x14">
            <control shapeId="4110" r:id="rId6" name="Check Box 14">
              <controlPr locked="0" defaultSize="0" autoFill="0" autoLine="0" autoPict="0">
                <anchor moveWithCells="1">
                  <from>
                    <xdr:col>3</xdr:col>
                    <xdr:colOff>371475</xdr:colOff>
                    <xdr:row>19</xdr:row>
                    <xdr:rowOff>9525</xdr:rowOff>
                  </from>
                  <to>
                    <xdr:col>3</xdr:col>
                    <xdr:colOff>561975</xdr:colOff>
                    <xdr:row>19</xdr:row>
                    <xdr:rowOff>180975</xdr:rowOff>
                  </to>
                </anchor>
              </controlPr>
            </control>
          </mc:Choice>
        </mc:AlternateContent>
        <mc:AlternateContent xmlns:mc="http://schemas.openxmlformats.org/markup-compatibility/2006">
          <mc:Choice Requires="x14">
            <control shapeId="4112" r:id="rId7" name="Check Box 16">
              <controlPr locked="0" defaultSize="0" autoFill="0" autoLine="0" autoPict="0">
                <anchor moveWithCells="1">
                  <from>
                    <xdr:col>3</xdr:col>
                    <xdr:colOff>371475</xdr:colOff>
                    <xdr:row>25</xdr:row>
                    <xdr:rowOff>9525</xdr:rowOff>
                  </from>
                  <to>
                    <xdr:col>3</xdr:col>
                    <xdr:colOff>561975</xdr:colOff>
                    <xdr:row>25</xdr:row>
                    <xdr:rowOff>171450</xdr:rowOff>
                  </to>
                </anchor>
              </controlPr>
            </control>
          </mc:Choice>
        </mc:AlternateContent>
        <mc:AlternateContent xmlns:mc="http://schemas.openxmlformats.org/markup-compatibility/2006">
          <mc:Choice Requires="x14">
            <control shapeId="4113" r:id="rId8" name="Check Box 17">
              <controlPr locked="0" defaultSize="0" autoFill="0" autoLine="0" autoPict="0">
                <anchor moveWithCells="1">
                  <from>
                    <xdr:col>3</xdr:col>
                    <xdr:colOff>361950</xdr:colOff>
                    <xdr:row>29</xdr:row>
                    <xdr:rowOff>9525</xdr:rowOff>
                  </from>
                  <to>
                    <xdr:col>3</xdr:col>
                    <xdr:colOff>552450</xdr:colOff>
                    <xdr:row>29</xdr:row>
                    <xdr:rowOff>171450</xdr:rowOff>
                  </to>
                </anchor>
              </controlPr>
            </control>
          </mc:Choice>
        </mc:AlternateContent>
        <mc:AlternateContent xmlns:mc="http://schemas.openxmlformats.org/markup-compatibility/2006">
          <mc:Choice Requires="x14">
            <control shapeId="4116" r:id="rId9" name="Check Box 20">
              <controlPr locked="0" defaultSize="0" autoFill="0" autoLine="0" autoPict="0">
                <anchor moveWithCells="1">
                  <from>
                    <xdr:col>3</xdr:col>
                    <xdr:colOff>371475</xdr:colOff>
                    <xdr:row>15</xdr:row>
                    <xdr:rowOff>95250</xdr:rowOff>
                  </from>
                  <to>
                    <xdr:col>3</xdr:col>
                    <xdr:colOff>561975</xdr:colOff>
                    <xdr:row>15</xdr:row>
                    <xdr:rowOff>257175</xdr:rowOff>
                  </to>
                </anchor>
              </controlPr>
            </control>
          </mc:Choice>
        </mc:AlternateContent>
        <mc:AlternateContent xmlns:mc="http://schemas.openxmlformats.org/markup-compatibility/2006">
          <mc:Choice Requires="x14">
            <control shapeId="4118" r:id="rId10" name="Check Box 22">
              <controlPr locked="0" defaultSize="0" autoFill="0" autoLine="0" autoPict="0">
                <anchor moveWithCells="1">
                  <from>
                    <xdr:col>3</xdr:col>
                    <xdr:colOff>371475</xdr:colOff>
                    <xdr:row>21</xdr:row>
                    <xdr:rowOff>104775</xdr:rowOff>
                  </from>
                  <to>
                    <xdr:col>3</xdr:col>
                    <xdr:colOff>561975</xdr:colOff>
                    <xdr:row>21</xdr:row>
                    <xdr:rowOff>276225</xdr:rowOff>
                  </to>
                </anchor>
              </controlPr>
            </control>
          </mc:Choice>
        </mc:AlternateContent>
        <mc:AlternateContent xmlns:mc="http://schemas.openxmlformats.org/markup-compatibility/2006">
          <mc:Choice Requires="x14">
            <control shapeId="4119" r:id="rId11" name="Check Box 23">
              <controlPr locked="0" defaultSize="0" autoFill="0" autoLine="0" autoPict="0">
                <anchor moveWithCells="1">
                  <from>
                    <xdr:col>3</xdr:col>
                    <xdr:colOff>371475</xdr:colOff>
                    <xdr:row>23</xdr:row>
                    <xdr:rowOff>9525</xdr:rowOff>
                  </from>
                  <to>
                    <xdr:col>3</xdr:col>
                    <xdr:colOff>561975</xdr:colOff>
                    <xdr:row>23</xdr:row>
                    <xdr:rowOff>180975</xdr:rowOff>
                  </to>
                </anchor>
              </controlPr>
            </control>
          </mc:Choice>
        </mc:AlternateContent>
        <mc:AlternateContent xmlns:mc="http://schemas.openxmlformats.org/markup-compatibility/2006">
          <mc:Choice Requires="x14">
            <control shapeId="4120" r:id="rId12" name="Check Box 24">
              <controlPr locked="0" defaultSize="0" autoFill="0" autoLine="0" autoPict="0">
                <anchor moveWithCells="1">
                  <from>
                    <xdr:col>3</xdr:col>
                    <xdr:colOff>371475</xdr:colOff>
                    <xdr:row>27</xdr:row>
                    <xdr:rowOff>9525</xdr:rowOff>
                  </from>
                  <to>
                    <xdr:col>3</xdr:col>
                    <xdr:colOff>561975</xdr:colOff>
                    <xdr:row>27</xdr:row>
                    <xdr:rowOff>180975</xdr:rowOff>
                  </to>
                </anchor>
              </controlPr>
            </control>
          </mc:Choice>
        </mc:AlternateContent>
        <mc:AlternateContent xmlns:mc="http://schemas.openxmlformats.org/markup-compatibility/2006">
          <mc:Choice Requires="x14">
            <control shapeId="4122" r:id="rId13" name="Check Box 26">
              <controlPr locked="0" defaultSize="0" autoFill="0" autoLine="0" autoPict="0">
                <anchor moveWithCells="1">
                  <from>
                    <xdr:col>3</xdr:col>
                    <xdr:colOff>381000</xdr:colOff>
                    <xdr:row>31</xdr:row>
                    <xdr:rowOff>847725</xdr:rowOff>
                  </from>
                  <to>
                    <xdr:col>3</xdr:col>
                    <xdr:colOff>571500</xdr:colOff>
                    <xdr:row>31</xdr:row>
                    <xdr:rowOff>1019175</xdr:rowOff>
                  </to>
                </anchor>
              </controlPr>
            </control>
          </mc:Choice>
        </mc:AlternateContent>
        <mc:AlternateContent xmlns:mc="http://schemas.openxmlformats.org/markup-compatibility/2006">
          <mc:Choice Requires="x14">
            <control shapeId="4123" r:id="rId14" name="Check Box 27">
              <controlPr locked="0" defaultSize="0" autoFill="0" autoLine="0" autoPict="0">
                <anchor moveWithCells="1">
                  <from>
                    <xdr:col>3</xdr:col>
                    <xdr:colOff>371475</xdr:colOff>
                    <xdr:row>33</xdr:row>
                    <xdr:rowOff>104775</xdr:rowOff>
                  </from>
                  <to>
                    <xdr:col>3</xdr:col>
                    <xdr:colOff>561975</xdr:colOff>
                    <xdr:row>33</xdr:row>
                    <xdr:rowOff>276225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46"/>
  <sheetViews>
    <sheetView view="pageLayout" zoomScaleNormal="100" workbookViewId="0">
      <selection activeCell="D6" sqref="D6"/>
    </sheetView>
  </sheetViews>
  <sheetFormatPr defaultColWidth="0" defaultRowHeight="0" customHeight="1" zeroHeight="1" x14ac:dyDescent="0.25"/>
  <cols>
    <col min="1" max="1" width="5.5703125" style="57" customWidth="1"/>
    <col min="2" max="2" width="1.140625" style="57" customWidth="1"/>
    <col min="3" max="3" width="52.7109375" style="57" customWidth="1"/>
    <col min="4" max="4" width="15" style="17" customWidth="1"/>
    <col min="5" max="5" width="14" style="92" customWidth="1"/>
    <col min="6" max="6" width="1.140625" style="57" customWidth="1"/>
    <col min="7" max="7" width="5.5703125" style="57" customWidth="1"/>
    <col min="8" max="15" width="0" style="57" hidden="1" customWidth="1"/>
    <col min="16" max="16384" width="8.85546875" style="57" hidden="1"/>
  </cols>
  <sheetData>
    <row r="1" spans="1:7" ht="15" customHeight="1" thickBot="1" x14ac:dyDescent="0.3">
      <c r="E1" s="17"/>
    </row>
    <row r="2" spans="1:7" s="49" customFormat="1" ht="15.75" x14ac:dyDescent="0.25">
      <c r="A2" s="48"/>
      <c r="B2" s="59"/>
      <c r="C2" s="60"/>
      <c r="D2" s="134"/>
      <c r="E2" s="175" t="s">
        <v>375</v>
      </c>
      <c r="F2" s="6"/>
      <c r="G2" s="21"/>
    </row>
    <row r="3" spans="1:7" s="49" customFormat="1" ht="21" x14ac:dyDescent="0.35">
      <c r="A3" s="48"/>
      <c r="B3" s="61"/>
      <c r="C3" s="48"/>
      <c r="D3" s="15"/>
      <c r="E3" s="15"/>
      <c r="F3" s="7"/>
      <c r="G3" s="22"/>
    </row>
    <row r="4" spans="1:7" s="49" customFormat="1" ht="15" x14ac:dyDescent="0.25">
      <c r="A4" s="48"/>
      <c r="B4" s="61"/>
      <c r="C4" s="48"/>
      <c r="D4" s="72"/>
      <c r="E4" s="72"/>
      <c r="F4" s="62"/>
      <c r="G4" s="61"/>
    </row>
    <row r="5" spans="1:7" s="49" customFormat="1" ht="15" x14ac:dyDescent="0.25">
      <c r="A5" s="48"/>
      <c r="B5" s="61"/>
      <c r="C5" s="73"/>
      <c r="D5" s="73"/>
      <c r="E5" s="73"/>
      <c r="F5" s="24"/>
      <c r="G5" s="61"/>
    </row>
    <row r="6" spans="1:7" s="49" customFormat="1" ht="15" x14ac:dyDescent="0.25">
      <c r="A6" s="48"/>
      <c r="B6" s="61"/>
      <c r="C6" s="52" t="s">
        <v>0</v>
      </c>
      <c r="D6" s="170"/>
      <c r="E6" s="72"/>
      <c r="F6" s="62"/>
      <c r="G6" s="61"/>
    </row>
    <row r="7" spans="1:7" s="49" customFormat="1" ht="16.899999999999999" customHeight="1" x14ac:dyDescent="0.25">
      <c r="A7" s="48"/>
      <c r="B7" s="61"/>
      <c r="C7" s="120" t="s">
        <v>1</v>
      </c>
      <c r="D7" s="72"/>
      <c r="E7" s="72"/>
      <c r="F7" s="62"/>
      <c r="G7" s="61"/>
    </row>
    <row r="8" spans="1:7" s="49" customFormat="1" ht="30" customHeight="1" x14ac:dyDescent="0.25">
      <c r="A8" s="48"/>
      <c r="B8" s="61"/>
      <c r="C8" s="211" t="s">
        <v>414</v>
      </c>
      <c r="D8" s="211"/>
      <c r="E8" s="211"/>
      <c r="F8" s="62"/>
      <c r="G8" s="61"/>
    </row>
    <row r="9" spans="1:7" s="49" customFormat="1" ht="6" customHeight="1" thickBot="1" x14ac:dyDescent="0.3">
      <c r="A9" s="48"/>
      <c r="B9" s="61"/>
      <c r="C9" s="119"/>
      <c r="D9" s="72"/>
      <c r="E9" s="72"/>
      <c r="F9" s="62"/>
      <c r="G9" s="61"/>
    </row>
    <row r="10" spans="1:7" s="49" customFormat="1" ht="21.75" thickBot="1" x14ac:dyDescent="0.4">
      <c r="A10" s="48"/>
      <c r="B10" s="14"/>
      <c r="C10" s="203" t="s">
        <v>415</v>
      </c>
      <c r="D10" s="204"/>
      <c r="E10" s="205"/>
      <c r="F10" s="23"/>
      <c r="G10" s="61"/>
    </row>
    <row r="11" spans="1:7" ht="6" customHeight="1" x14ac:dyDescent="0.25">
      <c r="B11" s="65"/>
      <c r="C11" s="66"/>
      <c r="D11" s="18"/>
      <c r="E11" s="18"/>
      <c r="F11" s="122"/>
      <c r="G11" s="65"/>
    </row>
    <row r="12" spans="1:7" ht="27" customHeight="1" x14ac:dyDescent="0.25">
      <c r="B12" s="65"/>
      <c r="C12" s="166" t="s">
        <v>17</v>
      </c>
      <c r="D12" s="171" t="s">
        <v>281</v>
      </c>
      <c r="E12" s="113"/>
      <c r="F12" s="122"/>
      <c r="G12" s="65"/>
    </row>
    <row r="13" spans="1:7" ht="3.6" customHeight="1" x14ac:dyDescent="0.25">
      <c r="B13" s="65"/>
      <c r="C13" s="166"/>
      <c r="D13" s="76"/>
      <c r="E13" s="76"/>
      <c r="F13" s="122"/>
      <c r="G13" s="65"/>
    </row>
    <row r="14" spans="1:7" ht="25.5" customHeight="1" x14ac:dyDescent="0.25">
      <c r="B14" s="65"/>
      <c r="C14" s="199" t="s">
        <v>291</v>
      </c>
      <c r="D14" s="124" t="s">
        <v>281</v>
      </c>
      <c r="E14" s="114" t="s">
        <v>410</v>
      </c>
      <c r="F14" s="122"/>
      <c r="G14" s="65"/>
    </row>
    <row r="15" spans="1:7" ht="3.6" customHeight="1" x14ac:dyDescent="0.25">
      <c r="B15" s="65"/>
      <c r="C15" s="166"/>
      <c r="D15" s="76"/>
      <c r="E15" s="76"/>
      <c r="F15" s="122"/>
      <c r="G15" s="65"/>
    </row>
    <row r="16" spans="1:7" ht="25.5" customHeight="1" x14ac:dyDescent="0.25">
      <c r="B16" s="65"/>
      <c r="C16" s="166" t="s">
        <v>269</v>
      </c>
      <c r="D16" s="124" t="s">
        <v>281</v>
      </c>
      <c r="E16" s="114" t="s">
        <v>412</v>
      </c>
      <c r="F16" s="122"/>
      <c r="G16" s="65"/>
    </row>
    <row r="17" spans="2:7" ht="3.6" customHeight="1" x14ac:dyDescent="0.25">
      <c r="B17" s="65"/>
      <c r="C17" s="166"/>
      <c r="D17" s="76"/>
      <c r="E17" s="76"/>
      <c r="F17" s="122"/>
      <c r="G17" s="65"/>
    </row>
    <row r="18" spans="2:7" ht="29.25" customHeight="1" x14ac:dyDescent="0.25">
      <c r="B18" s="65"/>
      <c r="C18" s="166" t="s">
        <v>271</v>
      </c>
      <c r="D18" s="124" t="s">
        <v>281</v>
      </c>
      <c r="E18" s="114" t="s">
        <v>412</v>
      </c>
      <c r="F18" s="122"/>
      <c r="G18" s="65"/>
    </row>
    <row r="19" spans="2:7" ht="3.6" customHeight="1" x14ac:dyDescent="0.25">
      <c r="B19" s="65"/>
      <c r="C19" s="166"/>
      <c r="D19" s="76"/>
      <c r="E19" s="76"/>
      <c r="F19" s="122"/>
      <c r="G19" s="65"/>
    </row>
    <row r="20" spans="2:7" ht="25.5" customHeight="1" x14ac:dyDescent="0.25">
      <c r="B20" s="65"/>
      <c r="C20" s="166" t="s">
        <v>273</v>
      </c>
      <c r="D20" s="124" t="s">
        <v>281</v>
      </c>
      <c r="E20" s="114" t="s">
        <v>412</v>
      </c>
      <c r="F20" s="122"/>
      <c r="G20" s="65"/>
    </row>
    <row r="21" spans="2:7" ht="3.6" customHeight="1" x14ac:dyDescent="0.25">
      <c r="B21" s="65"/>
      <c r="C21" s="166"/>
      <c r="D21" s="76"/>
      <c r="E21" s="76"/>
      <c r="F21" s="122"/>
      <c r="G21" s="65"/>
    </row>
    <row r="22" spans="2:7" ht="26.25" customHeight="1" x14ac:dyDescent="0.25">
      <c r="B22" s="65"/>
      <c r="C22" s="166" t="s">
        <v>275</v>
      </c>
      <c r="D22" s="124" t="s">
        <v>281</v>
      </c>
      <c r="E22" s="114" t="s">
        <v>412</v>
      </c>
      <c r="F22" s="122"/>
      <c r="G22" s="65"/>
    </row>
    <row r="23" spans="2:7" ht="3.6" customHeight="1" x14ac:dyDescent="0.25">
      <c r="B23" s="65"/>
      <c r="C23" s="166"/>
      <c r="D23" s="76"/>
      <c r="E23" s="76"/>
      <c r="F23" s="122"/>
      <c r="G23" s="65"/>
    </row>
    <row r="24" spans="2:7" ht="27" customHeight="1" x14ac:dyDescent="0.25">
      <c r="B24" s="65"/>
      <c r="C24" s="166" t="s">
        <v>277</v>
      </c>
      <c r="D24" s="124" t="s">
        <v>281</v>
      </c>
      <c r="E24" s="114" t="s">
        <v>412</v>
      </c>
      <c r="F24" s="122"/>
      <c r="G24" s="65"/>
    </row>
    <row r="25" spans="2:7" ht="3.6" customHeight="1" x14ac:dyDescent="0.25">
      <c r="B25" s="65"/>
      <c r="C25" s="166"/>
      <c r="D25" s="76"/>
      <c r="E25" s="76"/>
      <c r="F25" s="122"/>
      <c r="G25" s="65"/>
    </row>
    <row r="26" spans="2:7" ht="25.5" x14ac:dyDescent="0.25">
      <c r="B26" s="65"/>
      <c r="C26" s="166" t="s">
        <v>19</v>
      </c>
      <c r="D26" s="124" t="s">
        <v>281</v>
      </c>
      <c r="E26" s="114" t="s">
        <v>412</v>
      </c>
      <c r="F26" s="122"/>
      <c r="G26" s="65"/>
    </row>
    <row r="27" spans="2:7" ht="3.6" customHeight="1" x14ac:dyDescent="0.25">
      <c r="B27" s="65"/>
      <c r="C27" s="166"/>
      <c r="D27" s="76"/>
      <c r="E27" s="76"/>
      <c r="F27" s="122"/>
      <c r="G27" s="65"/>
    </row>
    <row r="28" spans="2:7" ht="29.25" customHeight="1" x14ac:dyDescent="0.25">
      <c r="B28" s="65"/>
      <c r="C28" s="166" t="s">
        <v>292</v>
      </c>
      <c r="D28" s="124" t="s">
        <v>281</v>
      </c>
      <c r="E28" s="76"/>
      <c r="F28" s="122"/>
      <c r="G28" s="65"/>
    </row>
    <row r="29" spans="2:7" ht="3.6" customHeight="1" x14ac:dyDescent="0.25">
      <c r="B29" s="65"/>
      <c r="C29" s="166"/>
      <c r="D29" s="76"/>
      <c r="E29" s="76"/>
      <c r="F29" s="122"/>
      <c r="G29" s="65"/>
    </row>
    <row r="30" spans="2:7" ht="29.25" customHeight="1" x14ac:dyDescent="0.25">
      <c r="B30" s="65"/>
      <c r="C30" s="166" t="s">
        <v>278</v>
      </c>
      <c r="D30" s="124" t="s">
        <v>281</v>
      </c>
      <c r="E30" s="114" t="s">
        <v>412</v>
      </c>
      <c r="F30" s="122"/>
      <c r="G30" s="65"/>
    </row>
    <row r="31" spans="2:7" ht="3.6" customHeight="1" x14ac:dyDescent="0.25">
      <c r="B31" s="65"/>
      <c r="C31" s="166"/>
      <c r="D31" s="76"/>
      <c r="E31" s="128"/>
      <c r="F31" s="122"/>
      <c r="G31" s="65"/>
    </row>
    <row r="32" spans="2:7" ht="30.75" customHeight="1" x14ac:dyDescent="0.25">
      <c r="B32" s="65"/>
      <c r="C32" s="166" t="s">
        <v>372</v>
      </c>
      <c r="D32" s="172" t="s">
        <v>281</v>
      </c>
      <c r="E32" s="114" t="s">
        <v>412</v>
      </c>
      <c r="F32" s="122"/>
      <c r="G32" s="65"/>
    </row>
    <row r="33" spans="2:7" ht="3.6" customHeight="1" x14ac:dyDescent="0.25">
      <c r="B33" s="65"/>
      <c r="C33" s="166"/>
      <c r="D33" s="76"/>
      <c r="E33" s="76"/>
      <c r="F33" s="122"/>
      <c r="G33" s="65"/>
    </row>
    <row r="34" spans="2:7" ht="30" customHeight="1" x14ac:dyDescent="0.25">
      <c r="B34" s="65"/>
      <c r="C34" s="166" t="s">
        <v>293</v>
      </c>
      <c r="D34" s="171" t="s">
        <v>281</v>
      </c>
      <c r="E34" s="114" t="s">
        <v>412</v>
      </c>
      <c r="F34" s="122"/>
      <c r="G34" s="65"/>
    </row>
    <row r="35" spans="2:7" ht="3.6" customHeight="1" x14ac:dyDescent="0.25">
      <c r="B35" s="65"/>
      <c r="C35" s="166"/>
      <c r="D35" s="76"/>
      <c r="E35" s="76"/>
      <c r="F35" s="122"/>
      <c r="G35" s="65"/>
    </row>
    <row r="36" spans="2:7" ht="31.5" customHeight="1" x14ac:dyDescent="0.25">
      <c r="B36" s="65"/>
      <c r="C36" s="200" t="s">
        <v>295</v>
      </c>
      <c r="D36" s="124" t="s">
        <v>281</v>
      </c>
      <c r="E36" s="114" t="s">
        <v>412</v>
      </c>
      <c r="F36" s="122"/>
      <c r="G36" s="66"/>
    </row>
    <row r="37" spans="2:7" ht="4.5" customHeight="1" x14ac:dyDescent="0.25">
      <c r="B37" s="65"/>
      <c r="C37" s="66"/>
      <c r="D37" s="18"/>
      <c r="E37" s="76"/>
      <c r="F37" s="122"/>
    </row>
    <row r="38" spans="2:7" ht="32.25" customHeight="1" x14ac:dyDescent="0.25">
      <c r="B38" s="65"/>
      <c r="C38" s="166" t="s">
        <v>16</v>
      </c>
      <c r="D38" s="173" t="s">
        <v>282</v>
      </c>
      <c r="E38" s="36"/>
      <c r="F38" s="122"/>
    </row>
    <row r="39" spans="2:7" ht="5.25" customHeight="1" x14ac:dyDescent="0.25">
      <c r="B39" s="65"/>
      <c r="C39" s="166"/>
      <c r="D39" s="174"/>
      <c r="E39" s="36"/>
      <c r="F39" s="122"/>
    </row>
    <row r="40" spans="2:7" ht="17.25" customHeight="1" x14ac:dyDescent="0.25">
      <c r="B40" s="65"/>
      <c r="C40" s="166" t="s">
        <v>382</v>
      </c>
      <c r="D40" s="174"/>
      <c r="E40" s="36"/>
      <c r="F40" s="122"/>
    </row>
    <row r="41" spans="2:7" ht="45.75" customHeight="1" x14ac:dyDescent="0.25">
      <c r="B41" s="65"/>
      <c r="C41" s="201" t="s">
        <v>411</v>
      </c>
      <c r="D41" s="201"/>
      <c r="E41" s="201"/>
      <c r="F41" s="122"/>
    </row>
    <row r="42" spans="2:7" ht="23.25" customHeight="1" x14ac:dyDescent="0.25">
      <c r="B42" s="65"/>
      <c r="C42" s="210" t="s">
        <v>413</v>
      </c>
      <c r="D42" s="210"/>
      <c r="E42" s="210"/>
      <c r="F42" s="122"/>
    </row>
    <row r="43" spans="2:7" ht="15" customHeight="1" thickBot="1" x14ac:dyDescent="0.3">
      <c r="B43" s="10"/>
      <c r="C43" s="11"/>
      <c r="D43" s="75"/>
      <c r="E43" s="91"/>
      <c r="F43" s="12"/>
    </row>
    <row r="44" spans="2:7" ht="15" x14ac:dyDescent="0.25"/>
    <row r="45" spans="2:7" ht="15" x14ac:dyDescent="0.25"/>
    <row r="46" spans="2:7" ht="14.45" hidden="1" customHeight="1" x14ac:dyDescent="0.25"/>
  </sheetData>
  <sheetProtection password="95A2" sheet="1" scenarios="1"/>
  <mergeCells count="4">
    <mergeCell ref="C42:E42"/>
    <mergeCell ref="C10:E10"/>
    <mergeCell ref="C8:E8"/>
    <mergeCell ref="C41:E41"/>
  </mergeCells>
  <pageMargins left="0.25" right="0.25" top="0.75" bottom="0.75" header="0.3" footer="0.3"/>
  <pageSetup paperSize="9" orientation="portrait" r:id="rId1"/>
  <headerFooter>
    <oddHeader>&amp;C&amp;F v1.0</oddHeader>
    <oddFooter>&amp;CR1OT v1.0</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1" id="{A4A4BCD7-05B6-4235-BDAC-A44B86102225}">
            <xm:f>Checks!$C$83=TRUE</xm:f>
            <x14:dxf>
              <fill>
                <patternFill>
                  <bgColor rgb="FFFFC000"/>
                </patternFill>
              </fill>
            </x14:dxf>
          </x14:cfRule>
          <xm:sqref>D34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24"/>
  <sheetViews>
    <sheetView workbookViewId="0">
      <selection activeCell="D105" sqref="D105"/>
    </sheetView>
  </sheetViews>
  <sheetFormatPr defaultRowHeight="15" x14ac:dyDescent="0.25"/>
  <cols>
    <col min="1" max="1" width="41.85546875" style="179" customWidth="1"/>
    <col min="2" max="2" width="47.7109375" style="184" customWidth="1"/>
    <col min="3" max="3" width="24.28515625" style="29" customWidth="1"/>
    <col min="4" max="4" width="9.5703125" bestFit="1" customWidth="1"/>
    <col min="6" max="6" width="33.140625" customWidth="1"/>
  </cols>
  <sheetData>
    <row r="1" spans="1:6" ht="15.75" thickBot="1" x14ac:dyDescent="0.3">
      <c r="A1" s="176" t="s">
        <v>296</v>
      </c>
      <c r="B1" s="180" t="s">
        <v>297</v>
      </c>
      <c r="C1" s="107" t="s">
        <v>373</v>
      </c>
      <c r="D1" s="107" t="s">
        <v>298</v>
      </c>
    </row>
    <row r="2" spans="1:6" x14ac:dyDescent="0.25">
      <c r="A2" s="177" t="s">
        <v>8</v>
      </c>
      <c r="B2" s="81" t="s">
        <v>286</v>
      </c>
      <c r="C2" s="45" t="str">
        <f>Applicant_Address_Country</f>
        <v>Choose from dropdown</v>
      </c>
      <c r="D2" s="31" t="b">
        <f>IF(C2&lt;&gt;"Choose from dropdown", IF(C2&gt;1, "TRUE", "FALSE"))</f>
        <v>0</v>
      </c>
    </row>
    <row r="3" spans="1:6" x14ac:dyDescent="0.25">
      <c r="A3" s="177" t="s">
        <v>8</v>
      </c>
      <c r="B3" s="81" t="s">
        <v>6</v>
      </c>
      <c r="C3" s="45" t="str">
        <f>Applicant_Address_County</f>
        <v>Choose from dropdown</v>
      </c>
      <c r="D3" s="86" t="b">
        <f t="shared" ref="D3:D66" si="0">IF(C3&lt;&gt;"Choose from dropdown", IF(C3&gt;1, "TRUE", "FALSE"))</f>
        <v>0</v>
      </c>
    </row>
    <row r="4" spans="1:6" x14ac:dyDescent="0.25">
      <c r="A4" s="177" t="s">
        <v>8</v>
      </c>
      <c r="B4" s="83" t="s">
        <v>12</v>
      </c>
      <c r="C4" s="45">
        <f>Applicant_Address_Line_1</f>
        <v>0</v>
      </c>
      <c r="D4" s="86" t="str">
        <f t="shared" si="0"/>
        <v>FALSE</v>
      </c>
    </row>
    <row r="5" spans="1:6" x14ac:dyDescent="0.25">
      <c r="A5" s="177" t="s">
        <v>8</v>
      </c>
      <c r="B5" s="81" t="s">
        <v>2</v>
      </c>
      <c r="C5" s="45">
        <f>Application_Reference</f>
        <v>0</v>
      </c>
      <c r="D5" s="86" t="str">
        <f t="shared" si="0"/>
        <v>FALSE</v>
      </c>
    </row>
    <row r="6" spans="1:6" x14ac:dyDescent="0.25">
      <c r="A6" s="177" t="s">
        <v>8</v>
      </c>
      <c r="B6" s="82" t="s">
        <v>285</v>
      </c>
      <c r="C6" s="45">
        <f>Company_Number</f>
        <v>0</v>
      </c>
      <c r="D6" s="86" t="str">
        <f t="shared" si="0"/>
        <v>FALSE</v>
      </c>
    </row>
    <row r="7" spans="1:6" x14ac:dyDescent="0.25">
      <c r="A7" s="177" t="s">
        <v>8</v>
      </c>
      <c r="B7" s="81" t="s">
        <v>11</v>
      </c>
      <c r="C7" s="45">
        <f>Legal_Name_of_Applicant</f>
        <v>0</v>
      </c>
      <c r="D7" s="86" t="str">
        <f t="shared" si="0"/>
        <v>FALSE</v>
      </c>
    </row>
    <row r="8" spans="1:6" ht="30" x14ac:dyDescent="0.25">
      <c r="A8" s="177" t="s">
        <v>8</v>
      </c>
      <c r="B8" s="181" t="s">
        <v>9</v>
      </c>
      <c r="C8" s="45">
        <f>Name_of_the_Individual_Preparing_the_Application_for_Qualification</f>
        <v>0</v>
      </c>
      <c r="D8" s="86" t="str">
        <f t="shared" si="0"/>
        <v>FALSE</v>
      </c>
      <c r="F8" s="30"/>
    </row>
    <row r="9" spans="1:6" x14ac:dyDescent="0.25">
      <c r="A9" s="177" t="s">
        <v>8</v>
      </c>
      <c r="B9" s="80" t="s">
        <v>10</v>
      </c>
      <c r="C9" s="45">
        <f>RESS_1_Project</f>
        <v>0</v>
      </c>
      <c r="D9" s="86" t="str">
        <f t="shared" si="0"/>
        <v>FALSE</v>
      </c>
      <c r="F9" s="30"/>
    </row>
    <row r="10" spans="1:6" s="29" customFormat="1" x14ac:dyDescent="0.25">
      <c r="A10" s="87" t="s">
        <v>391</v>
      </c>
      <c r="B10" s="87" t="s">
        <v>308</v>
      </c>
      <c r="C10" s="45" t="str">
        <f>Entity_1_Address_Country</f>
        <v>Choose from dropdown</v>
      </c>
      <c r="D10" s="86" t="b">
        <f t="shared" si="0"/>
        <v>0</v>
      </c>
      <c r="E10" s="30"/>
      <c r="F10" s="30"/>
    </row>
    <row r="11" spans="1:6" x14ac:dyDescent="0.25">
      <c r="A11" s="87" t="s">
        <v>391</v>
      </c>
      <c r="B11" s="87" t="s">
        <v>309</v>
      </c>
      <c r="C11" s="45" t="str">
        <f>Entity_1_Address_County</f>
        <v>Choose from dropdown</v>
      </c>
      <c r="D11" s="86" t="b">
        <f t="shared" si="0"/>
        <v>0</v>
      </c>
      <c r="E11" s="32"/>
      <c r="F11" s="30"/>
    </row>
    <row r="12" spans="1:6" s="29" customFormat="1" x14ac:dyDescent="0.25">
      <c r="A12" s="87" t="s">
        <v>391</v>
      </c>
      <c r="B12" s="182" t="s">
        <v>370</v>
      </c>
      <c r="C12" s="45">
        <f>Entity_1_Address_Eircode_Postcode</f>
        <v>0</v>
      </c>
      <c r="D12" s="86" t="str">
        <f t="shared" si="0"/>
        <v>FALSE</v>
      </c>
      <c r="E12" s="28"/>
      <c r="F12" s="33"/>
    </row>
    <row r="13" spans="1:6" x14ac:dyDescent="0.25">
      <c r="A13" s="87" t="s">
        <v>391</v>
      </c>
      <c r="B13" s="87" t="s">
        <v>310</v>
      </c>
      <c r="C13" s="45">
        <f>Entity_1_Address_Line_1</f>
        <v>0</v>
      </c>
      <c r="D13" s="86" t="str">
        <f t="shared" si="0"/>
        <v>FALSE</v>
      </c>
      <c r="E13" s="28"/>
      <c r="F13" s="28"/>
    </row>
    <row r="14" spans="1:6" x14ac:dyDescent="0.25">
      <c r="A14" s="87" t="s">
        <v>391</v>
      </c>
      <c r="B14" s="183" t="s">
        <v>371</v>
      </c>
      <c r="C14" s="45">
        <f>Entity_1_Address_Line_2</f>
        <v>0</v>
      </c>
      <c r="D14" s="86" t="str">
        <f t="shared" si="0"/>
        <v>FALSE</v>
      </c>
      <c r="E14" s="28"/>
      <c r="F14" s="28"/>
    </row>
    <row r="15" spans="1:6" x14ac:dyDescent="0.25">
      <c r="A15" s="87" t="s">
        <v>391</v>
      </c>
      <c r="B15" s="87" t="s">
        <v>302</v>
      </c>
      <c r="C15" s="45">
        <f>Entity_1_Name</f>
        <v>0</v>
      </c>
      <c r="D15" s="86" t="str">
        <f t="shared" si="0"/>
        <v>FALSE</v>
      </c>
      <c r="E15" s="28"/>
      <c r="F15" s="28"/>
    </row>
    <row r="16" spans="1:6" x14ac:dyDescent="0.25">
      <c r="A16" s="87" t="s">
        <v>391</v>
      </c>
      <c r="B16" s="87" t="s">
        <v>311</v>
      </c>
      <c r="C16" s="45" t="str">
        <f>Entity_1_Relationship_to_the_Applicant</f>
        <v>Applicant</v>
      </c>
      <c r="D16" s="86" t="str">
        <f t="shared" si="0"/>
        <v>TRUE</v>
      </c>
      <c r="E16" s="28"/>
      <c r="F16" s="28"/>
    </row>
    <row r="17" spans="1:6" x14ac:dyDescent="0.25">
      <c r="A17" s="87" t="s">
        <v>391</v>
      </c>
      <c r="B17" s="87" t="s">
        <v>327</v>
      </c>
      <c r="C17" s="45" t="str">
        <f>Entity_10_Address_Country</f>
        <v>Choose from dropdown</v>
      </c>
      <c r="D17" s="86" t="b">
        <f t="shared" si="0"/>
        <v>0</v>
      </c>
      <c r="E17" s="28"/>
      <c r="F17" s="28"/>
    </row>
    <row r="18" spans="1:6" x14ac:dyDescent="0.25">
      <c r="A18" s="87" t="s">
        <v>391</v>
      </c>
      <c r="B18" s="182" t="s">
        <v>330</v>
      </c>
      <c r="C18" s="45" t="str">
        <f>Entity_10_Address_County</f>
        <v>Choose from dropdown</v>
      </c>
      <c r="D18" s="86" t="b">
        <f t="shared" si="0"/>
        <v>0</v>
      </c>
      <c r="E18" s="28"/>
      <c r="F18" s="28"/>
    </row>
    <row r="19" spans="1:6" x14ac:dyDescent="0.25">
      <c r="A19" s="87" t="s">
        <v>391</v>
      </c>
      <c r="B19" s="182" t="s">
        <v>331</v>
      </c>
      <c r="C19" s="45">
        <f>Entity_10_Address_Eircode_Postcode</f>
        <v>0</v>
      </c>
      <c r="D19" s="86" t="str">
        <f t="shared" si="0"/>
        <v>FALSE</v>
      </c>
      <c r="E19" s="28"/>
      <c r="F19" s="28"/>
    </row>
    <row r="20" spans="1:6" s="45" customFormat="1" x14ac:dyDescent="0.25">
      <c r="A20" s="87" t="s">
        <v>391</v>
      </c>
      <c r="B20" s="183" t="s">
        <v>329</v>
      </c>
      <c r="C20" s="45">
        <f>Entity_10_Address_Line_1</f>
        <v>0</v>
      </c>
      <c r="D20" s="86" t="str">
        <f t="shared" si="0"/>
        <v>FALSE</v>
      </c>
      <c r="E20" s="79"/>
      <c r="F20" s="79"/>
    </row>
    <row r="21" spans="1:6" s="45" customFormat="1" x14ac:dyDescent="0.25">
      <c r="A21" s="87" t="s">
        <v>391</v>
      </c>
      <c r="B21" s="183" t="s">
        <v>328</v>
      </c>
      <c r="C21" s="45">
        <f>Entity_10_Address_Line_2</f>
        <v>0</v>
      </c>
      <c r="D21" s="86" t="str">
        <f t="shared" si="0"/>
        <v>FALSE</v>
      </c>
      <c r="E21" s="79"/>
      <c r="F21" s="79"/>
    </row>
    <row r="22" spans="1:6" s="45" customFormat="1" x14ac:dyDescent="0.25">
      <c r="A22" s="87" t="s">
        <v>391</v>
      </c>
      <c r="B22" s="183" t="s">
        <v>325</v>
      </c>
      <c r="C22" s="45">
        <f>Entity_10_Name</f>
        <v>0</v>
      </c>
      <c r="D22" s="86" t="str">
        <f t="shared" si="0"/>
        <v>FALSE</v>
      </c>
      <c r="E22" s="79"/>
      <c r="F22" s="79"/>
    </row>
    <row r="23" spans="1:6" s="45" customFormat="1" x14ac:dyDescent="0.25">
      <c r="A23" s="87" t="s">
        <v>391</v>
      </c>
      <c r="B23" s="182" t="s">
        <v>326</v>
      </c>
      <c r="C23" s="45" t="str">
        <f>Entity_10_Relationship_to_the_Applicant</f>
        <v>Choose from dropdown</v>
      </c>
      <c r="D23" s="86" t="b">
        <f t="shared" si="0"/>
        <v>0</v>
      </c>
      <c r="E23" s="79"/>
      <c r="F23" s="79"/>
    </row>
    <row r="24" spans="1:6" s="45" customFormat="1" x14ac:dyDescent="0.25">
      <c r="A24" s="87" t="s">
        <v>391</v>
      </c>
      <c r="B24" s="87" t="s">
        <v>307</v>
      </c>
      <c r="C24" s="45" t="str">
        <f>Entity_2_Address_Country</f>
        <v>Choose from dropdown</v>
      </c>
      <c r="D24" s="86" t="b">
        <f t="shared" si="0"/>
        <v>0</v>
      </c>
      <c r="E24" s="79"/>
      <c r="F24" s="79"/>
    </row>
    <row r="25" spans="1:6" s="45" customFormat="1" x14ac:dyDescent="0.25">
      <c r="A25" s="87" t="s">
        <v>391</v>
      </c>
      <c r="B25" s="87" t="s">
        <v>306</v>
      </c>
      <c r="C25" s="45" t="str">
        <f>Entity_2_Address_County</f>
        <v>Choose from dropdown</v>
      </c>
      <c r="D25" s="86" t="b">
        <f t="shared" si="0"/>
        <v>0</v>
      </c>
      <c r="E25" s="79"/>
      <c r="F25" s="79"/>
    </row>
    <row r="26" spans="1:6" s="45" customFormat="1" x14ac:dyDescent="0.25">
      <c r="A26" s="87" t="s">
        <v>391</v>
      </c>
      <c r="B26" s="182" t="s">
        <v>368</v>
      </c>
      <c r="C26" s="45">
        <f>Entity_2_Address_Eircode_Postcode</f>
        <v>0</v>
      </c>
      <c r="D26" s="86" t="str">
        <f t="shared" si="0"/>
        <v>FALSE</v>
      </c>
      <c r="E26" s="79"/>
      <c r="F26" s="79"/>
    </row>
    <row r="27" spans="1:6" s="45" customFormat="1" x14ac:dyDescent="0.25">
      <c r="A27" s="87" t="s">
        <v>391</v>
      </c>
      <c r="B27" s="87" t="s">
        <v>305</v>
      </c>
      <c r="C27" s="45">
        <f>Entity_2_Address_Line_1</f>
        <v>0</v>
      </c>
      <c r="D27" s="86" t="str">
        <f t="shared" si="0"/>
        <v>FALSE</v>
      </c>
      <c r="E27" s="79"/>
      <c r="F27" s="79"/>
    </row>
    <row r="28" spans="1:6" x14ac:dyDescent="0.25">
      <c r="A28" s="87" t="s">
        <v>391</v>
      </c>
      <c r="B28" s="183" t="s">
        <v>369</v>
      </c>
      <c r="C28" s="45">
        <f>Entity_2_Address_Line_2</f>
        <v>0</v>
      </c>
      <c r="D28" s="86" t="str">
        <f t="shared" si="0"/>
        <v>FALSE</v>
      </c>
      <c r="E28" s="28"/>
      <c r="F28" s="28"/>
    </row>
    <row r="29" spans="1:6" x14ac:dyDescent="0.25">
      <c r="A29" s="87" t="s">
        <v>391</v>
      </c>
      <c r="B29" s="87" t="s">
        <v>303</v>
      </c>
      <c r="C29" s="45">
        <f>Entity_2_Name</f>
        <v>0</v>
      </c>
      <c r="D29" s="86" t="str">
        <f t="shared" si="0"/>
        <v>FALSE</v>
      </c>
    </row>
    <row r="30" spans="1:6" x14ac:dyDescent="0.25">
      <c r="A30" s="87" t="s">
        <v>391</v>
      </c>
      <c r="B30" s="87" t="s">
        <v>304</v>
      </c>
      <c r="C30" s="45" t="str">
        <f>Entity_2_Relationship_to_the_Applicant</f>
        <v>Choose from dropdown</v>
      </c>
      <c r="D30" s="86" t="b">
        <f t="shared" si="0"/>
        <v>0</v>
      </c>
    </row>
    <row r="31" spans="1:6" x14ac:dyDescent="0.25">
      <c r="A31" s="87" t="s">
        <v>391</v>
      </c>
      <c r="B31" s="87" t="s">
        <v>364</v>
      </c>
      <c r="C31" s="45" t="str">
        <f>Entity_3_Address_Country</f>
        <v>Choose from dropdown</v>
      </c>
      <c r="D31" s="86" t="b">
        <f t="shared" si="0"/>
        <v>0</v>
      </c>
    </row>
    <row r="32" spans="1:6" x14ac:dyDescent="0.25">
      <c r="A32" s="87" t="s">
        <v>391</v>
      </c>
      <c r="B32" s="182" t="s">
        <v>363</v>
      </c>
      <c r="C32" s="45" t="str">
        <f>Entity_3_Address_County</f>
        <v>Choose from dropdown</v>
      </c>
      <c r="D32" s="86" t="b">
        <f t="shared" si="0"/>
        <v>0</v>
      </c>
    </row>
    <row r="33" spans="1:4" x14ac:dyDescent="0.25">
      <c r="A33" s="87" t="s">
        <v>391</v>
      </c>
      <c r="B33" s="182" t="s">
        <v>362</v>
      </c>
      <c r="C33" s="45">
        <f>Entity_3_Address_Eircode_Postcode</f>
        <v>0</v>
      </c>
      <c r="D33" s="86" t="str">
        <f t="shared" si="0"/>
        <v>FALSE</v>
      </c>
    </row>
    <row r="34" spans="1:4" x14ac:dyDescent="0.25">
      <c r="A34" s="87" t="s">
        <v>391</v>
      </c>
      <c r="B34" s="183" t="s">
        <v>366</v>
      </c>
      <c r="C34" s="45">
        <f>Entity_3_Address_Line_1</f>
        <v>0</v>
      </c>
      <c r="D34" s="86" t="str">
        <f t="shared" si="0"/>
        <v>FALSE</v>
      </c>
    </row>
    <row r="35" spans="1:4" x14ac:dyDescent="0.25">
      <c r="A35" s="87" t="s">
        <v>391</v>
      </c>
      <c r="B35" s="183" t="s">
        <v>365</v>
      </c>
      <c r="C35" s="45">
        <f>Entity_3_Address_Line_2</f>
        <v>0</v>
      </c>
      <c r="D35" s="86" t="str">
        <f t="shared" si="0"/>
        <v>FALSE</v>
      </c>
    </row>
    <row r="36" spans="1:4" x14ac:dyDescent="0.25">
      <c r="A36" s="87" t="s">
        <v>391</v>
      </c>
      <c r="B36" s="183" t="s">
        <v>367</v>
      </c>
      <c r="C36" s="45">
        <f>Entity_3_Name</f>
        <v>0</v>
      </c>
      <c r="D36" s="86" t="str">
        <f t="shared" si="0"/>
        <v>FALSE</v>
      </c>
    </row>
    <row r="37" spans="1:4" x14ac:dyDescent="0.25">
      <c r="A37" s="87" t="s">
        <v>391</v>
      </c>
      <c r="B37" s="182" t="s">
        <v>315</v>
      </c>
      <c r="C37" s="45" t="str">
        <f>Entity_3_Relationship_to_the_Applicant</f>
        <v>Choose from dropdown</v>
      </c>
      <c r="D37" s="86" t="b">
        <f t="shared" si="0"/>
        <v>0</v>
      </c>
    </row>
    <row r="38" spans="1:4" x14ac:dyDescent="0.25">
      <c r="A38" s="87" t="s">
        <v>391</v>
      </c>
      <c r="B38" s="87" t="s">
        <v>358</v>
      </c>
      <c r="C38" s="45" t="str">
        <f>Entity_4_Address_Country</f>
        <v>Choose from dropdown</v>
      </c>
      <c r="D38" s="86" t="b">
        <f t="shared" si="0"/>
        <v>0</v>
      </c>
    </row>
    <row r="39" spans="1:4" x14ac:dyDescent="0.25">
      <c r="A39" s="87" t="s">
        <v>391</v>
      </c>
      <c r="B39" s="182" t="s">
        <v>317</v>
      </c>
      <c r="C39" s="45" t="str">
        <f>Entity_4_Address_County</f>
        <v>Choose from dropdown</v>
      </c>
      <c r="D39" s="86" t="b">
        <f t="shared" si="0"/>
        <v>0</v>
      </c>
    </row>
    <row r="40" spans="1:4" x14ac:dyDescent="0.25">
      <c r="A40" s="87" t="s">
        <v>391</v>
      </c>
      <c r="B40" s="182" t="s">
        <v>318</v>
      </c>
      <c r="C40" s="45">
        <f>Entity_4_Address_Eircode_Postcode</f>
        <v>0</v>
      </c>
      <c r="D40" s="86" t="str">
        <f t="shared" si="0"/>
        <v>FALSE</v>
      </c>
    </row>
    <row r="41" spans="1:4" x14ac:dyDescent="0.25">
      <c r="A41" s="87" t="s">
        <v>391</v>
      </c>
      <c r="B41" s="183" t="s">
        <v>360</v>
      </c>
      <c r="C41" s="45">
        <f>Entity_4_Address_Line_1</f>
        <v>0</v>
      </c>
      <c r="D41" s="86" t="str">
        <f t="shared" si="0"/>
        <v>FALSE</v>
      </c>
    </row>
    <row r="42" spans="1:4" x14ac:dyDescent="0.25">
      <c r="A42" s="87" t="s">
        <v>391</v>
      </c>
      <c r="B42" s="183" t="s">
        <v>359</v>
      </c>
      <c r="C42" s="45">
        <f>Entity_4_Address_Line_2</f>
        <v>0</v>
      </c>
      <c r="D42" s="86" t="str">
        <f t="shared" si="0"/>
        <v>FALSE</v>
      </c>
    </row>
    <row r="43" spans="1:4" x14ac:dyDescent="0.25">
      <c r="A43" s="87" t="s">
        <v>391</v>
      </c>
      <c r="B43" s="183" t="s">
        <v>361</v>
      </c>
      <c r="C43" s="45">
        <f>Entity_4_Name</f>
        <v>0</v>
      </c>
      <c r="D43" s="86" t="str">
        <f t="shared" si="0"/>
        <v>FALSE</v>
      </c>
    </row>
    <row r="44" spans="1:4" x14ac:dyDescent="0.25">
      <c r="A44" s="87" t="s">
        <v>391</v>
      </c>
      <c r="B44" s="182" t="s">
        <v>316</v>
      </c>
      <c r="C44" s="45" t="str">
        <f>Entity_4_Relationship_to_the_Applicant</f>
        <v>Choose from dropdown</v>
      </c>
      <c r="D44" s="86" t="b">
        <f t="shared" si="0"/>
        <v>0</v>
      </c>
    </row>
    <row r="45" spans="1:4" x14ac:dyDescent="0.25">
      <c r="A45" s="87" t="s">
        <v>391</v>
      </c>
      <c r="B45" s="87" t="s">
        <v>355</v>
      </c>
      <c r="C45" s="45" t="str">
        <f>Entity_5_Address_Country</f>
        <v>Choose from dropdown</v>
      </c>
      <c r="D45" s="86" t="b">
        <f t="shared" si="0"/>
        <v>0</v>
      </c>
    </row>
    <row r="46" spans="1:4" x14ac:dyDescent="0.25">
      <c r="A46" s="87" t="s">
        <v>391</v>
      </c>
      <c r="B46" s="182" t="s">
        <v>354</v>
      </c>
      <c r="C46" s="45" t="str">
        <f>Entity_5_Address_County</f>
        <v>Choose from dropdown</v>
      </c>
      <c r="D46" s="86" t="b">
        <f t="shared" si="0"/>
        <v>0</v>
      </c>
    </row>
    <row r="47" spans="1:4" x14ac:dyDescent="0.25">
      <c r="A47" s="87" t="s">
        <v>391</v>
      </c>
      <c r="B47" s="182" t="s">
        <v>353</v>
      </c>
      <c r="C47" s="45">
        <f>Entity_5_Address_Eircode_Postcode</f>
        <v>0</v>
      </c>
      <c r="D47" s="86" t="str">
        <f t="shared" si="0"/>
        <v>FALSE</v>
      </c>
    </row>
    <row r="48" spans="1:4" x14ac:dyDescent="0.25">
      <c r="A48" s="87" t="s">
        <v>391</v>
      </c>
      <c r="B48" s="183" t="s">
        <v>388</v>
      </c>
      <c r="C48" s="45">
        <f>Entity_5_Address_Line_1</f>
        <v>0</v>
      </c>
      <c r="D48" s="86" t="str">
        <f t="shared" si="0"/>
        <v>FALSE</v>
      </c>
    </row>
    <row r="49" spans="1:4" x14ac:dyDescent="0.25">
      <c r="A49" s="87" t="s">
        <v>391</v>
      </c>
      <c r="B49" s="183" t="s">
        <v>356</v>
      </c>
      <c r="C49" s="45">
        <f>Entity_5_Address_Line_2</f>
        <v>0</v>
      </c>
      <c r="D49" s="86" t="str">
        <f t="shared" si="0"/>
        <v>FALSE</v>
      </c>
    </row>
    <row r="50" spans="1:4" x14ac:dyDescent="0.25">
      <c r="A50" s="87" t="s">
        <v>391</v>
      </c>
      <c r="B50" s="183" t="s">
        <v>357</v>
      </c>
      <c r="C50" s="45">
        <f>Entity_5_Name</f>
        <v>0</v>
      </c>
      <c r="D50" s="86" t="str">
        <f t="shared" si="0"/>
        <v>FALSE</v>
      </c>
    </row>
    <row r="51" spans="1:4" x14ac:dyDescent="0.25">
      <c r="A51" s="87" t="s">
        <v>391</v>
      </c>
      <c r="B51" s="182" t="s">
        <v>319</v>
      </c>
      <c r="C51" s="45" t="str">
        <f>Entity_5_Relationship_to_the_Applicant</f>
        <v>Choose from dropdown</v>
      </c>
      <c r="D51" s="86" t="b">
        <f t="shared" si="0"/>
        <v>0</v>
      </c>
    </row>
    <row r="52" spans="1:4" x14ac:dyDescent="0.25">
      <c r="A52" s="87" t="s">
        <v>391</v>
      </c>
      <c r="B52" s="87" t="s">
        <v>349</v>
      </c>
      <c r="C52" s="45" t="str">
        <f>Entity_6_Address_Country</f>
        <v>Choose from dropdown</v>
      </c>
      <c r="D52" s="86" t="b">
        <f t="shared" si="0"/>
        <v>0</v>
      </c>
    </row>
    <row r="53" spans="1:4" x14ac:dyDescent="0.25">
      <c r="A53" s="87" t="s">
        <v>391</v>
      </c>
      <c r="B53" s="182" t="s">
        <v>348</v>
      </c>
      <c r="C53" s="45" t="str">
        <f>Entity_6_Address_County</f>
        <v>Choose from dropdown</v>
      </c>
      <c r="D53" s="86" t="b">
        <f t="shared" si="0"/>
        <v>0</v>
      </c>
    </row>
    <row r="54" spans="1:4" x14ac:dyDescent="0.25">
      <c r="A54" s="87" t="s">
        <v>391</v>
      </c>
      <c r="B54" s="182" t="s">
        <v>347</v>
      </c>
      <c r="C54" s="45">
        <f>Entity_6_Address_Eircode_Postcode</f>
        <v>0</v>
      </c>
      <c r="D54" s="86" t="str">
        <f t="shared" si="0"/>
        <v>FALSE</v>
      </c>
    </row>
    <row r="55" spans="1:4" x14ac:dyDescent="0.25">
      <c r="A55" s="87" t="s">
        <v>391</v>
      </c>
      <c r="B55" s="183" t="s">
        <v>351</v>
      </c>
      <c r="C55" s="45">
        <f>Entity_6_Address_Line_1</f>
        <v>0</v>
      </c>
      <c r="D55" s="86" t="str">
        <f t="shared" si="0"/>
        <v>FALSE</v>
      </c>
    </row>
    <row r="56" spans="1:4" x14ac:dyDescent="0.25">
      <c r="A56" s="87" t="s">
        <v>391</v>
      </c>
      <c r="B56" s="183" t="s">
        <v>350</v>
      </c>
      <c r="C56" s="45">
        <f>Entity_6_Address_Line_2</f>
        <v>0</v>
      </c>
      <c r="D56" s="86" t="str">
        <f t="shared" si="0"/>
        <v>FALSE</v>
      </c>
    </row>
    <row r="57" spans="1:4" x14ac:dyDescent="0.25">
      <c r="A57" s="87" t="s">
        <v>391</v>
      </c>
      <c r="B57" s="183" t="s">
        <v>352</v>
      </c>
      <c r="C57" s="45">
        <f>Entity_6_Name</f>
        <v>0</v>
      </c>
      <c r="D57" s="86" t="str">
        <f t="shared" si="0"/>
        <v>FALSE</v>
      </c>
    </row>
    <row r="58" spans="1:4" x14ac:dyDescent="0.25">
      <c r="A58" s="87" t="s">
        <v>391</v>
      </c>
      <c r="B58" s="182" t="s">
        <v>320</v>
      </c>
      <c r="C58" s="45" t="str">
        <f>Entity_6_Relationship_to_the_Applicant</f>
        <v>Choose from dropdown</v>
      </c>
      <c r="D58" s="86" t="b">
        <f t="shared" si="0"/>
        <v>0</v>
      </c>
    </row>
    <row r="59" spans="1:4" x14ac:dyDescent="0.25">
      <c r="A59" s="87" t="s">
        <v>391</v>
      </c>
      <c r="B59" s="87" t="s">
        <v>343</v>
      </c>
      <c r="C59" s="45" t="str">
        <f>Entity_7_Address_Country</f>
        <v>Choose from dropdown</v>
      </c>
      <c r="D59" s="86" t="b">
        <f t="shared" si="0"/>
        <v>0</v>
      </c>
    </row>
    <row r="60" spans="1:4" x14ac:dyDescent="0.25">
      <c r="A60" s="87" t="s">
        <v>391</v>
      </c>
      <c r="B60" s="182" t="s">
        <v>389</v>
      </c>
      <c r="C60" s="45" t="str">
        <f>Entity_7_Address_County</f>
        <v>Choose from dropdown</v>
      </c>
      <c r="D60" s="86" t="b">
        <f t="shared" si="0"/>
        <v>0</v>
      </c>
    </row>
    <row r="61" spans="1:4" x14ac:dyDescent="0.25">
      <c r="A61" s="87" t="s">
        <v>391</v>
      </c>
      <c r="B61" s="182" t="s">
        <v>342</v>
      </c>
      <c r="C61" s="45">
        <f>Entity_7_Address_Eircode_Postcode</f>
        <v>0</v>
      </c>
      <c r="D61" s="86" t="str">
        <f t="shared" si="0"/>
        <v>FALSE</v>
      </c>
    </row>
    <row r="62" spans="1:4" x14ac:dyDescent="0.25">
      <c r="A62" s="87" t="s">
        <v>391</v>
      </c>
      <c r="B62" s="183" t="s">
        <v>345</v>
      </c>
      <c r="C62" s="45">
        <f>Entity_7_Address_Line_1</f>
        <v>0</v>
      </c>
      <c r="D62" s="86" t="str">
        <f t="shared" si="0"/>
        <v>FALSE</v>
      </c>
    </row>
    <row r="63" spans="1:4" x14ac:dyDescent="0.25">
      <c r="A63" s="87" t="s">
        <v>391</v>
      </c>
      <c r="B63" s="183" t="s">
        <v>344</v>
      </c>
      <c r="C63" s="45">
        <f>Entity_7_Address_Line_2</f>
        <v>0</v>
      </c>
      <c r="D63" s="86" t="str">
        <f t="shared" si="0"/>
        <v>FALSE</v>
      </c>
    </row>
    <row r="64" spans="1:4" x14ac:dyDescent="0.25">
      <c r="A64" s="87" t="s">
        <v>391</v>
      </c>
      <c r="B64" s="183" t="s">
        <v>346</v>
      </c>
      <c r="C64" s="45">
        <f>Entity_7_Name</f>
        <v>0</v>
      </c>
      <c r="D64" s="86" t="str">
        <f t="shared" si="0"/>
        <v>FALSE</v>
      </c>
    </row>
    <row r="65" spans="1:4" x14ac:dyDescent="0.25">
      <c r="A65" s="87" t="s">
        <v>391</v>
      </c>
      <c r="B65" s="182" t="s">
        <v>321</v>
      </c>
      <c r="C65" s="45" t="str">
        <f>Entity_7_Relationship_to_the_Applicant</f>
        <v>Choose from dropdown</v>
      </c>
      <c r="D65" s="86" t="b">
        <f t="shared" si="0"/>
        <v>0</v>
      </c>
    </row>
    <row r="66" spans="1:4" x14ac:dyDescent="0.25">
      <c r="A66" s="87" t="s">
        <v>391</v>
      </c>
      <c r="B66" s="87" t="s">
        <v>338</v>
      </c>
      <c r="C66" s="45" t="str">
        <f>Entity_8_Address_Country</f>
        <v>Choose from dropdown</v>
      </c>
      <c r="D66" s="86" t="b">
        <f t="shared" si="0"/>
        <v>0</v>
      </c>
    </row>
    <row r="67" spans="1:4" x14ac:dyDescent="0.25">
      <c r="A67" s="87" t="s">
        <v>391</v>
      </c>
      <c r="B67" s="182" t="s">
        <v>337</v>
      </c>
      <c r="C67" s="45" t="str">
        <f>Entity_8_Address_County</f>
        <v>Choose from dropdown</v>
      </c>
      <c r="D67" s="86" t="b">
        <f t="shared" ref="D67:D107" si="1">IF(C67&lt;&gt;"Choose from dropdown", IF(C67&gt;1, "TRUE", "FALSE"))</f>
        <v>0</v>
      </c>
    </row>
    <row r="68" spans="1:4" x14ac:dyDescent="0.25">
      <c r="A68" s="87" t="s">
        <v>391</v>
      </c>
      <c r="B68" s="182" t="s">
        <v>390</v>
      </c>
      <c r="C68" s="45">
        <f>Entity_8_Address_Eircode_Postcode</f>
        <v>0</v>
      </c>
      <c r="D68" s="86" t="str">
        <f t="shared" si="1"/>
        <v>FALSE</v>
      </c>
    </row>
    <row r="69" spans="1:4" x14ac:dyDescent="0.25">
      <c r="A69" s="87" t="s">
        <v>391</v>
      </c>
      <c r="B69" s="183" t="s">
        <v>340</v>
      </c>
      <c r="C69" s="45">
        <f>Entity_8_Address_Line_1</f>
        <v>0</v>
      </c>
      <c r="D69" s="86" t="str">
        <f t="shared" si="1"/>
        <v>FALSE</v>
      </c>
    </row>
    <row r="70" spans="1:4" x14ac:dyDescent="0.25">
      <c r="A70" s="87" t="s">
        <v>391</v>
      </c>
      <c r="B70" s="183" t="s">
        <v>339</v>
      </c>
      <c r="C70" s="45">
        <f>Entity_8_Address_Line_2</f>
        <v>0</v>
      </c>
      <c r="D70" s="86" t="str">
        <f t="shared" si="1"/>
        <v>FALSE</v>
      </c>
    </row>
    <row r="71" spans="1:4" x14ac:dyDescent="0.25">
      <c r="A71" s="87" t="s">
        <v>391</v>
      </c>
      <c r="B71" s="183" t="s">
        <v>341</v>
      </c>
      <c r="C71" s="45">
        <f>Entity_8_Name</f>
        <v>0</v>
      </c>
      <c r="D71" s="86" t="str">
        <f t="shared" si="1"/>
        <v>FALSE</v>
      </c>
    </row>
    <row r="72" spans="1:4" x14ac:dyDescent="0.25">
      <c r="A72" s="87" t="s">
        <v>391</v>
      </c>
      <c r="B72" s="182" t="s">
        <v>322</v>
      </c>
      <c r="C72" s="45" t="str">
        <f>Entity_8_Relationship_to_the_Applicant</f>
        <v>Choose from dropdown</v>
      </c>
      <c r="D72" s="86" t="b">
        <f t="shared" si="1"/>
        <v>0</v>
      </c>
    </row>
    <row r="73" spans="1:4" x14ac:dyDescent="0.25">
      <c r="A73" s="87" t="s">
        <v>391</v>
      </c>
      <c r="B73" s="87" t="s">
        <v>334</v>
      </c>
      <c r="C73" s="45" t="str">
        <f>Entity_9_Address_Country</f>
        <v>Choose from dropdown</v>
      </c>
      <c r="D73" s="86" t="b">
        <f t="shared" si="1"/>
        <v>0</v>
      </c>
    </row>
    <row r="74" spans="1:4" x14ac:dyDescent="0.25">
      <c r="A74" s="87" t="s">
        <v>391</v>
      </c>
      <c r="B74" s="182" t="s">
        <v>333</v>
      </c>
      <c r="C74" s="45" t="str">
        <f>Entity_9_Address_County</f>
        <v>Choose from dropdown</v>
      </c>
      <c r="D74" s="86" t="b">
        <f t="shared" si="1"/>
        <v>0</v>
      </c>
    </row>
    <row r="75" spans="1:4" x14ac:dyDescent="0.25">
      <c r="A75" s="87" t="s">
        <v>391</v>
      </c>
      <c r="B75" s="182" t="s">
        <v>332</v>
      </c>
      <c r="C75" s="45">
        <f>Entity_9_Address_Eircode_Postcode</f>
        <v>0</v>
      </c>
      <c r="D75" s="86" t="str">
        <f t="shared" si="1"/>
        <v>FALSE</v>
      </c>
    </row>
    <row r="76" spans="1:4" x14ac:dyDescent="0.25">
      <c r="A76" s="87" t="s">
        <v>391</v>
      </c>
      <c r="B76" s="183" t="s">
        <v>336</v>
      </c>
      <c r="C76" s="45">
        <f>Entity_9_Address_Line_1</f>
        <v>0</v>
      </c>
      <c r="D76" s="86" t="str">
        <f t="shared" si="1"/>
        <v>FALSE</v>
      </c>
    </row>
    <row r="77" spans="1:4" x14ac:dyDescent="0.25">
      <c r="A77" s="87" t="s">
        <v>391</v>
      </c>
      <c r="B77" s="183" t="s">
        <v>335</v>
      </c>
      <c r="C77" s="45">
        <f>Entity_9_Address_Line_2</f>
        <v>0</v>
      </c>
      <c r="D77" s="86" t="str">
        <f t="shared" si="1"/>
        <v>FALSE</v>
      </c>
    </row>
    <row r="78" spans="1:4" x14ac:dyDescent="0.25">
      <c r="A78" s="87" t="s">
        <v>391</v>
      </c>
      <c r="B78" s="183" t="s">
        <v>323</v>
      </c>
      <c r="C78" s="45">
        <f>Entity_9_Name</f>
        <v>0</v>
      </c>
      <c r="D78" s="86" t="str">
        <f t="shared" si="1"/>
        <v>FALSE</v>
      </c>
    </row>
    <row r="79" spans="1:4" x14ac:dyDescent="0.25">
      <c r="A79" s="87" t="s">
        <v>391</v>
      </c>
      <c r="B79" s="182" t="s">
        <v>324</v>
      </c>
      <c r="C79" s="45" t="str">
        <f>Entity_9_Relationship_to_the_Applicant</f>
        <v>Choose from dropdown</v>
      </c>
      <c r="D79" s="86" t="b">
        <f>IF(C79&lt;&gt;"Choose from dropdown", IF(C79&gt;1, "TRUE", "FALSE"))</f>
        <v>0</v>
      </c>
    </row>
    <row r="80" spans="1:4" x14ac:dyDescent="0.25">
      <c r="A80" s="178" t="s">
        <v>13</v>
      </c>
      <c r="B80" s="85" t="s">
        <v>417</v>
      </c>
      <c r="C80" s="45" t="b">
        <v>0</v>
      </c>
      <c r="D80" s="86" t="b">
        <f>C80</f>
        <v>0</v>
      </c>
    </row>
    <row r="81" spans="1:4" x14ac:dyDescent="0.25">
      <c r="A81" s="178" t="s">
        <v>13</v>
      </c>
      <c r="B81" s="85" t="s">
        <v>418</v>
      </c>
      <c r="C81" s="45" t="b">
        <v>0</v>
      </c>
      <c r="D81" s="86" t="b">
        <f t="shared" ref="D81:D86" si="2">C81</f>
        <v>0</v>
      </c>
    </row>
    <row r="82" spans="1:4" x14ac:dyDescent="0.25">
      <c r="A82" s="178" t="s">
        <v>13</v>
      </c>
      <c r="B82" s="85" t="s">
        <v>301</v>
      </c>
      <c r="C82" s="45" t="b">
        <v>0</v>
      </c>
      <c r="D82" s="86" t="b">
        <f t="shared" si="2"/>
        <v>0</v>
      </c>
    </row>
    <row r="83" spans="1:4" x14ac:dyDescent="0.25">
      <c r="A83" s="178" t="s">
        <v>13</v>
      </c>
      <c r="B83" s="85" t="s">
        <v>299</v>
      </c>
      <c r="C83" s="45" t="b">
        <v>0</v>
      </c>
      <c r="D83" s="86" t="b">
        <f t="shared" si="2"/>
        <v>0</v>
      </c>
    </row>
    <row r="84" spans="1:4" x14ac:dyDescent="0.25">
      <c r="A84" s="178" t="s">
        <v>13</v>
      </c>
      <c r="B84" s="85" t="s">
        <v>419</v>
      </c>
      <c r="C84" s="45" t="b">
        <v>0</v>
      </c>
      <c r="D84" s="86" t="b">
        <f t="shared" si="2"/>
        <v>0</v>
      </c>
    </row>
    <row r="85" spans="1:4" ht="30" x14ac:dyDescent="0.25">
      <c r="A85" s="178" t="s">
        <v>13</v>
      </c>
      <c r="B85" s="85" t="s">
        <v>15</v>
      </c>
      <c r="C85" s="45" t="b">
        <v>0</v>
      </c>
      <c r="D85" s="86" t="b">
        <f t="shared" si="2"/>
        <v>0</v>
      </c>
    </row>
    <row r="86" spans="1:4" x14ac:dyDescent="0.25">
      <c r="A86" s="178" t="s">
        <v>13</v>
      </c>
      <c r="B86" s="85" t="s">
        <v>420</v>
      </c>
      <c r="C86" s="45" t="b">
        <v>0</v>
      </c>
      <c r="D86" s="86" t="b">
        <f t="shared" si="2"/>
        <v>0</v>
      </c>
    </row>
    <row r="87" spans="1:4" x14ac:dyDescent="0.25">
      <c r="A87" s="178" t="s">
        <v>13</v>
      </c>
      <c r="B87" s="85" t="s">
        <v>421</v>
      </c>
      <c r="C87" s="45">
        <f>Description_of_the_Overall_Plant_Size___Aggregate_Installed__Rating_for_the_Project</f>
        <v>0</v>
      </c>
      <c r="D87" s="86" t="str">
        <f t="shared" si="1"/>
        <v>FALSE</v>
      </c>
    </row>
    <row r="88" spans="1:4" x14ac:dyDescent="0.25">
      <c r="A88" s="178" t="s">
        <v>13</v>
      </c>
      <c r="B88" s="84" t="s">
        <v>422</v>
      </c>
      <c r="C88" s="45">
        <f>Description_of_the_Renewable_Energy_Technology_and_the_Equipment_that_Will_be_Utilized_for_the_Project</f>
        <v>0</v>
      </c>
      <c r="D88" s="86" t="str">
        <f t="shared" si="1"/>
        <v>FALSE</v>
      </c>
    </row>
    <row r="89" spans="1:4" x14ac:dyDescent="0.25">
      <c r="A89" s="178" t="s">
        <v>13</v>
      </c>
      <c r="B89" s="85" t="s">
        <v>262</v>
      </c>
      <c r="C89" s="45" t="str">
        <f>Eligible_Technology</f>
        <v>Choose from dropdown</v>
      </c>
      <c r="D89" s="86" t="b">
        <f t="shared" si="1"/>
        <v>0</v>
      </c>
    </row>
    <row r="90" spans="1:4" x14ac:dyDescent="0.25">
      <c r="A90" s="178" t="s">
        <v>13</v>
      </c>
      <c r="B90" s="85" t="s">
        <v>261</v>
      </c>
      <c r="C90" s="45">
        <f>Maximum_Export_Capacity_of_the_Site__MW</f>
        <v>0</v>
      </c>
      <c r="D90" s="86" t="str">
        <f t="shared" si="1"/>
        <v>FALSE</v>
      </c>
    </row>
    <row r="91" spans="1:4" x14ac:dyDescent="0.25">
      <c r="A91" s="178" t="s">
        <v>13</v>
      </c>
      <c r="B91" s="85" t="s">
        <v>257</v>
      </c>
      <c r="C91" s="45">
        <f>Offer_Quantity__MW</f>
        <v>45</v>
      </c>
      <c r="D91" s="86" t="str">
        <f t="shared" si="1"/>
        <v>TRUE</v>
      </c>
    </row>
    <row r="92" spans="1:4" x14ac:dyDescent="0.25">
      <c r="A92" s="178" t="s">
        <v>13</v>
      </c>
      <c r="B92" s="85" t="s">
        <v>259</v>
      </c>
      <c r="C92" s="45">
        <f>Site_Easting</f>
        <v>0</v>
      </c>
      <c r="D92" s="86" t="str">
        <f t="shared" si="1"/>
        <v>FALSE</v>
      </c>
    </row>
    <row r="93" spans="1:4" x14ac:dyDescent="0.25">
      <c r="A93" s="178" t="s">
        <v>13</v>
      </c>
      <c r="B93" s="85" t="s">
        <v>258</v>
      </c>
      <c r="C93" s="45">
        <f>Site_Northing</f>
        <v>0</v>
      </c>
      <c r="D93" s="86" t="str">
        <f t="shared" si="1"/>
        <v>FALSE</v>
      </c>
    </row>
    <row r="94" spans="1:4" x14ac:dyDescent="0.25">
      <c r="A94" s="178" t="s">
        <v>13</v>
      </c>
      <c r="B94" s="85" t="s">
        <v>300</v>
      </c>
      <c r="C94" s="45" t="b">
        <v>0</v>
      </c>
      <c r="D94" s="86" t="b">
        <f>C94</f>
        <v>0</v>
      </c>
    </row>
    <row r="95" spans="1:4" ht="45" x14ac:dyDescent="0.25">
      <c r="A95" s="178" t="s">
        <v>14</v>
      </c>
      <c r="B95" s="106" t="s">
        <v>294</v>
      </c>
      <c r="C95" s="45" t="b">
        <v>0</v>
      </c>
      <c r="D95" s="86" t="b">
        <f t="shared" ref="D95:D104" si="3">C95</f>
        <v>0</v>
      </c>
    </row>
    <row r="96" spans="1:4" x14ac:dyDescent="0.25">
      <c r="A96" s="178" t="s">
        <v>14</v>
      </c>
      <c r="B96" s="87" t="s">
        <v>279</v>
      </c>
      <c r="C96" s="45" t="b">
        <v>0</v>
      </c>
      <c r="D96" s="86" t="b">
        <f t="shared" si="3"/>
        <v>0</v>
      </c>
    </row>
    <row r="97" spans="1:4" x14ac:dyDescent="0.25">
      <c r="A97" s="178" t="s">
        <v>14</v>
      </c>
      <c r="B97" s="87" t="s">
        <v>20</v>
      </c>
      <c r="C97" s="45" t="b">
        <v>0</v>
      </c>
      <c r="D97" s="86" t="b">
        <f t="shared" si="3"/>
        <v>0</v>
      </c>
    </row>
    <row r="98" spans="1:4" x14ac:dyDescent="0.25">
      <c r="A98" s="178" t="s">
        <v>14</v>
      </c>
      <c r="B98" s="87" t="s">
        <v>18</v>
      </c>
      <c r="C98" s="45" t="b">
        <v>0</v>
      </c>
      <c r="D98" s="86" t="b">
        <f t="shared" si="3"/>
        <v>0</v>
      </c>
    </row>
    <row r="99" spans="1:4" ht="30" x14ac:dyDescent="0.25">
      <c r="A99" s="178" t="s">
        <v>14</v>
      </c>
      <c r="B99" s="87" t="s">
        <v>266</v>
      </c>
      <c r="C99" s="45" t="b">
        <v>0</v>
      </c>
      <c r="D99" s="86" t="b">
        <f t="shared" si="3"/>
        <v>0</v>
      </c>
    </row>
    <row r="100" spans="1:4" ht="30" x14ac:dyDescent="0.25">
      <c r="A100" s="178" t="s">
        <v>14</v>
      </c>
      <c r="B100" s="87" t="s">
        <v>274</v>
      </c>
      <c r="C100" s="45" t="b">
        <v>0</v>
      </c>
      <c r="D100" s="86" t="b">
        <f t="shared" si="3"/>
        <v>0</v>
      </c>
    </row>
    <row r="101" spans="1:4" ht="30" x14ac:dyDescent="0.25">
      <c r="A101" s="178" t="s">
        <v>14</v>
      </c>
      <c r="B101" s="87" t="s">
        <v>276</v>
      </c>
      <c r="C101" s="45" t="b">
        <v>0</v>
      </c>
      <c r="D101" s="86" t="b">
        <f t="shared" si="3"/>
        <v>0</v>
      </c>
    </row>
    <row r="102" spans="1:4" ht="30" x14ac:dyDescent="0.25">
      <c r="A102" s="178" t="s">
        <v>14</v>
      </c>
      <c r="B102" s="87" t="s">
        <v>272</v>
      </c>
      <c r="C102" s="45" t="b">
        <v>0</v>
      </c>
      <c r="D102" s="86" t="b">
        <f t="shared" si="3"/>
        <v>0</v>
      </c>
    </row>
    <row r="103" spans="1:4" ht="30" x14ac:dyDescent="0.25">
      <c r="A103" s="178" t="s">
        <v>14</v>
      </c>
      <c r="B103" s="87" t="s">
        <v>280</v>
      </c>
      <c r="C103" s="45" t="b">
        <v>0</v>
      </c>
      <c r="D103" s="86" t="b">
        <f t="shared" si="3"/>
        <v>0</v>
      </c>
    </row>
    <row r="104" spans="1:4" x14ac:dyDescent="0.25">
      <c r="A104" s="178" t="s">
        <v>14</v>
      </c>
      <c r="B104" s="87" t="s">
        <v>267</v>
      </c>
      <c r="C104" s="45" t="b">
        <v>0</v>
      </c>
      <c r="D104" s="86" t="b">
        <f t="shared" si="3"/>
        <v>0</v>
      </c>
    </row>
    <row r="105" spans="1:4" x14ac:dyDescent="0.25">
      <c r="A105" s="178" t="s">
        <v>14</v>
      </c>
      <c r="B105" s="87" t="s">
        <v>270</v>
      </c>
      <c r="C105" s="45">
        <f>Grid_Connection_Contract_Reference_Number</f>
        <v>0</v>
      </c>
      <c r="D105" s="86" t="str">
        <f t="shared" si="1"/>
        <v>FALSE</v>
      </c>
    </row>
    <row r="106" spans="1:4" x14ac:dyDescent="0.25">
      <c r="A106" s="178" t="s">
        <v>14</v>
      </c>
      <c r="B106" s="106" t="s">
        <v>416</v>
      </c>
      <c r="C106" s="45" t="b">
        <v>0</v>
      </c>
      <c r="D106" s="86" t="b">
        <f>C106</f>
        <v>0</v>
      </c>
    </row>
    <row r="107" spans="1:4" ht="30" x14ac:dyDescent="0.25">
      <c r="A107" s="178" t="s">
        <v>14</v>
      </c>
      <c r="B107" s="87" t="s">
        <v>268</v>
      </c>
      <c r="C107">
        <f>Date_Of_Full_And_Final_Granting_Of_The_Planning_Permission</f>
        <v>0</v>
      </c>
      <c r="D107" s="86" t="str">
        <f t="shared" si="1"/>
        <v>FALSE</v>
      </c>
    </row>
    <row r="108" spans="1:4" x14ac:dyDescent="0.25">
      <c r="A108"/>
      <c r="C108"/>
    </row>
    <row r="109" spans="1:4" x14ac:dyDescent="0.25">
      <c r="A109"/>
      <c r="C109"/>
    </row>
    <row r="110" spans="1:4" x14ac:dyDescent="0.25">
      <c r="A110"/>
      <c r="C110"/>
    </row>
    <row r="111" spans="1:4" x14ac:dyDescent="0.25">
      <c r="A111"/>
      <c r="C111"/>
    </row>
    <row r="112" spans="1:4"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c r="C119"/>
    </row>
    <row r="120" spans="1:3" x14ac:dyDescent="0.25">
      <c r="A120"/>
      <c r="C120"/>
    </row>
    <row r="121" spans="1:3" x14ac:dyDescent="0.25">
      <c r="A121"/>
      <c r="C121"/>
    </row>
    <row r="122" spans="1:3" x14ac:dyDescent="0.25">
      <c r="A122"/>
      <c r="C122"/>
    </row>
    <row r="123" spans="1:3" x14ac:dyDescent="0.25">
      <c r="A123"/>
      <c r="C123"/>
    </row>
    <row r="124" spans="1:3" x14ac:dyDescent="0.25">
      <c r="A124"/>
      <c r="C124"/>
    </row>
  </sheetData>
  <autoFilter ref="A1:D106">
    <sortState ref="A2:E120">
      <sortCondition ref="A2:A120"/>
      <sortCondition ref="B2:B120"/>
    </sortState>
  </autoFilter>
  <sortState ref="A2:E254">
    <sortCondition ref="A2:A254"/>
    <sortCondition ref="B2:B254"/>
  </sortState>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197"/>
  <sheetViews>
    <sheetView zoomScaleNormal="100" workbookViewId="0">
      <selection activeCell="A12" sqref="A12"/>
    </sheetView>
  </sheetViews>
  <sheetFormatPr defaultRowHeight="15" x14ac:dyDescent="0.25"/>
  <cols>
    <col min="1" max="1" width="51.7109375" bestFit="1" customWidth="1"/>
  </cols>
  <sheetData>
    <row r="1" spans="1:5" s="45" customFormat="1" x14ac:dyDescent="0.25">
      <c r="A1" s="149" t="s">
        <v>387</v>
      </c>
      <c r="B1" s="149" t="s">
        <v>387</v>
      </c>
      <c r="C1" s="149" t="s">
        <v>387</v>
      </c>
      <c r="D1" s="149" t="s">
        <v>387</v>
      </c>
      <c r="E1" s="149" t="s">
        <v>387</v>
      </c>
    </row>
    <row r="2" spans="1:5" x14ac:dyDescent="0.25">
      <c r="A2" s="1" t="s">
        <v>243</v>
      </c>
      <c r="B2" s="1" t="s">
        <v>248</v>
      </c>
      <c r="C2" s="1" t="s">
        <v>21</v>
      </c>
      <c r="D2" s="1" t="s">
        <v>128</v>
      </c>
      <c r="E2" t="s">
        <v>287</v>
      </c>
    </row>
    <row r="3" spans="1:5" x14ac:dyDescent="0.25">
      <c r="A3" s="1" t="s">
        <v>244</v>
      </c>
      <c r="B3" s="1" t="s">
        <v>249</v>
      </c>
      <c r="C3" s="1" t="s">
        <v>22</v>
      </c>
      <c r="D3" s="1" t="s">
        <v>232</v>
      </c>
      <c r="E3" t="s">
        <v>250</v>
      </c>
    </row>
    <row r="4" spans="1:5" x14ac:dyDescent="0.25">
      <c r="A4" s="1" t="s">
        <v>245</v>
      </c>
      <c r="B4" s="1" t="s">
        <v>250</v>
      </c>
      <c r="C4" s="1" t="s">
        <v>23</v>
      </c>
      <c r="D4" s="1" t="s">
        <v>47</v>
      </c>
      <c r="E4" t="s">
        <v>288</v>
      </c>
    </row>
    <row r="5" spans="1:5" x14ac:dyDescent="0.25">
      <c r="A5" s="1" t="s">
        <v>246</v>
      </c>
      <c r="B5" s="1" t="s">
        <v>251</v>
      </c>
      <c r="C5" s="1" t="s">
        <v>24</v>
      </c>
      <c r="D5" s="1" t="s">
        <v>48</v>
      </c>
    </row>
    <row r="6" spans="1:5" x14ac:dyDescent="0.25">
      <c r="A6" s="1" t="s">
        <v>247</v>
      </c>
      <c r="B6" s="1" t="s">
        <v>252</v>
      </c>
      <c r="C6" s="1" t="s">
        <v>25</v>
      </c>
      <c r="D6" s="1" t="s">
        <v>49</v>
      </c>
    </row>
    <row r="7" spans="1:5" x14ac:dyDescent="0.25">
      <c r="A7" s="1"/>
      <c r="B7" s="1" t="s">
        <v>253</v>
      </c>
      <c r="C7" s="1" t="s">
        <v>26</v>
      </c>
      <c r="D7" s="1" t="s">
        <v>50</v>
      </c>
    </row>
    <row r="8" spans="1:5" x14ac:dyDescent="0.25">
      <c r="B8" s="1" t="s">
        <v>254</v>
      </c>
      <c r="C8" s="1" t="s">
        <v>27</v>
      </c>
      <c r="D8" s="1" t="s">
        <v>51</v>
      </c>
    </row>
    <row r="9" spans="1:5" x14ac:dyDescent="0.25">
      <c r="C9" s="1" t="s">
        <v>28</v>
      </c>
      <c r="D9" s="1" t="s">
        <v>52</v>
      </c>
    </row>
    <row r="10" spans="1:5" x14ac:dyDescent="0.25">
      <c r="C10" s="1" t="s">
        <v>29</v>
      </c>
      <c r="D10" s="1" t="s">
        <v>53</v>
      </c>
    </row>
    <row r="11" spans="1:5" x14ac:dyDescent="0.25">
      <c r="C11" s="1" t="s">
        <v>30</v>
      </c>
      <c r="D11" s="1" t="s">
        <v>54</v>
      </c>
    </row>
    <row r="12" spans="1:5" x14ac:dyDescent="0.25">
      <c r="C12" s="1" t="s">
        <v>31</v>
      </c>
      <c r="D12" s="1" t="s">
        <v>55</v>
      </c>
    </row>
    <row r="13" spans="1:5" x14ac:dyDescent="0.25">
      <c r="C13" s="1" t="s">
        <v>32</v>
      </c>
      <c r="D13" s="1" t="s">
        <v>56</v>
      </c>
    </row>
    <row r="14" spans="1:5" x14ac:dyDescent="0.25">
      <c r="C14" s="1" t="s">
        <v>33</v>
      </c>
      <c r="D14" s="1" t="s">
        <v>57</v>
      </c>
    </row>
    <row r="15" spans="1:5" x14ac:dyDescent="0.25">
      <c r="C15" s="1" t="s">
        <v>34</v>
      </c>
      <c r="D15" s="1" t="s">
        <v>58</v>
      </c>
    </row>
    <row r="16" spans="1:5" x14ac:dyDescent="0.25">
      <c r="C16" s="1" t="s">
        <v>35</v>
      </c>
      <c r="D16" s="1" t="s">
        <v>59</v>
      </c>
    </row>
    <row r="17" spans="3:4" x14ac:dyDescent="0.25">
      <c r="C17" s="1" t="s">
        <v>36</v>
      </c>
      <c r="D17" s="1" t="s">
        <v>60</v>
      </c>
    </row>
    <row r="18" spans="3:4" x14ac:dyDescent="0.25">
      <c r="C18" s="1" t="s">
        <v>37</v>
      </c>
      <c r="D18" s="1" t="s">
        <v>61</v>
      </c>
    </row>
    <row r="19" spans="3:4" x14ac:dyDescent="0.25">
      <c r="C19" s="1" t="s">
        <v>38</v>
      </c>
      <c r="D19" s="1" t="s">
        <v>62</v>
      </c>
    </row>
    <row r="20" spans="3:4" x14ac:dyDescent="0.25">
      <c r="C20" s="1" t="s">
        <v>39</v>
      </c>
      <c r="D20" s="1" t="s">
        <v>63</v>
      </c>
    </row>
    <row r="21" spans="3:4" x14ac:dyDescent="0.25">
      <c r="C21" s="1" t="s">
        <v>40</v>
      </c>
      <c r="D21" s="1" t="s">
        <v>64</v>
      </c>
    </row>
    <row r="22" spans="3:4" x14ac:dyDescent="0.25">
      <c r="C22" s="1" t="s">
        <v>41</v>
      </c>
      <c r="D22" s="1" t="s">
        <v>65</v>
      </c>
    </row>
    <row r="23" spans="3:4" x14ac:dyDescent="0.25">
      <c r="C23" s="1" t="s">
        <v>42</v>
      </c>
      <c r="D23" s="1" t="s">
        <v>66</v>
      </c>
    </row>
    <row r="24" spans="3:4" x14ac:dyDescent="0.25">
      <c r="C24" s="1" t="s">
        <v>43</v>
      </c>
      <c r="D24" s="1" t="s">
        <v>67</v>
      </c>
    </row>
    <row r="25" spans="3:4" x14ac:dyDescent="0.25">
      <c r="C25" s="1" t="s">
        <v>44</v>
      </c>
      <c r="D25" s="1" t="s">
        <v>68</v>
      </c>
    </row>
    <row r="26" spans="3:4" x14ac:dyDescent="0.25">
      <c r="C26" s="1" t="s">
        <v>45</v>
      </c>
      <c r="D26" s="1" t="s">
        <v>69</v>
      </c>
    </row>
    <row r="27" spans="3:4" x14ac:dyDescent="0.25">
      <c r="C27" s="1" t="s">
        <v>46</v>
      </c>
      <c r="D27" s="1" t="s">
        <v>70</v>
      </c>
    </row>
    <row r="28" spans="3:4" x14ac:dyDescent="0.25">
      <c r="D28" s="1" t="s">
        <v>71</v>
      </c>
    </row>
    <row r="29" spans="3:4" x14ac:dyDescent="0.25">
      <c r="D29" s="1" t="s">
        <v>72</v>
      </c>
    </row>
    <row r="30" spans="3:4" x14ac:dyDescent="0.25">
      <c r="D30" s="1" t="s">
        <v>73</v>
      </c>
    </row>
    <row r="31" spans="3:4" x14ac:dyDescent="0.25">
      <c r="D31" s="1" t="s">
        <v>74</v>
      </c>
    </row>
    <row r="32" spans="3:4" x14ac:dyDescent="0.25">
      <c r="D32" s="1" t="s">
        <v>75</v>
      </c>
    </row>
    <row r="33" spans="4:4" x14ac:dyDescent="0.25">
      <c r="D33" s="1" t="s">
        <v>76</v>
      </c>
    </row>
    <row r="34" spans="4:4" x14ac:dyDescent="0.25">
      <c r="D34" s="1" t="s">
        <v>77</v>
      </c>
    </row>
    <row r="35" spans="4:4" x14ac:dyDescent="0.25">
      <c r="D35" s="1" t="s">
        <v>78</v>
      </c>
    </row>
    <row r="36" spans="4:4" x14ac:dyDescent="0.25">
      <c r="D36" s="1" t="s">
        <v>79</v>
      </c>
    </row>
    <row r="37" spans="4:4" x14ac:dyDescent="0.25">
      <c r="D37" s="1" t="s">
        <v>80</v>
      </c>
    </row>
    <row r="38" spans="4:4" x14ac:dyDescent="0.25">
      <c r="D38" s="1" t="s">
        <v>81</v>
      </c>
    </row>
    <row r="39" spans="4:4" x14ac:dyDescent="0.25">
      <c r="D39" s="1" t="s">
        <v>82</v>
      </c>
    </row>
    <row r="40" spans="4:4" x14ac:dyDescent="0.25">
      <c r="D40" s="1" t="s">
        <v>83</v>
      </c>
    </row>
    <row r="41" spans="4:4" x14ac:dyDescent="0.25">
      <c r="D41" s="1" t="s">
        <v>84</v>
      </c>
    </row>
    <row r="42" spans="4:4" x14ac:dyDescent="0.25">
      <c r="D42" s="1" t="s">
        <v>85</v>
      </c>
    </row>
    <row r="43" spans="4:4" x14ac:dyDescent="0.25">
      <c r="D43" s="1" t="s">
        <v>86</v>
      </c>
    </row>
    <row r="44" spans="4:4" x14ac:dyDescent="0.25">
      <c r="D44" s="1" t="s">
        <v>87</v>
      </c>
    </row>
    <row r="45" spans="4:4" x14ac:dyDescent="0.25">
      <c r="D45" s="1" t="s">
        <v>88</v>
      </c>
    </row>
    <row r="46" spans="4:4" x14ac:dyDescent="0.25">
      <c r="D46" s="1" t="s">
        <v>89</v>
      </c>
    </row>
    <row r="47" spans="4:4" x14ac:dyDescent="0.25">
      <c r="D47" s="1" t="s">
        <v>90</v>
      </c>
    </row>
    <row r="48" spans="4:4" x14ac:dyDescent="0.25">
      <c r="D48" s="1" t="s">
        <v>91</v>
      </c>
    </row>
    <row r="49" spans="4:4" x14ac:dyDescent="0.25">
      <c r="D49" s="1" t="s">
        <v>92</v>
      </c>
    </row>
    <row r="50" spans="4:4" x14ac:dyDescent="0.25">
      <c r="D50" s="1" t="s">
        <v>93</v>
      </c>
    </row>
    <row r="51" spans="4:4" x14ac:dyDescent="0.25">
      <c r="D51" s="1" t="s">
        <v>94</v>
      </c>
    </row>
    <row r="52" spans="4:4" x14ac:dyDescent="0.25">
      <c r="D52" s="1" t="s">
        <v>95</v>
      </c>
    </row>
    <row r="53" spans="4:4" x14ac:dyDescent="0.25">
      <c r="D53" s="1" t="s">
        <v>96</v>
      </c>
    </row>
    <row r="54" spans="4:4" x14ac:dyDescent="0.25">
      <c r="D54" s="1" t="s">
        <v>97</v>
      </c>
    </row>
    <row r="55" spans="4:4" x14ac:dyDescent="0.25">
      <c r="D55" s="1" t="s">
        <v>98</v>
      </c>
    </row>
    <row r="56" spans="4:4" x14ac:dyDescent="0.25">
      <c r="D56" s="1" t="s">
        <v>99</v>
      </c>
    </row>
    <row r="57" spans="4:4" x14ac:dyDescent="0.25">
      <c r="D57" s="1" t="s">
        <v>100</v>
      </c>
    </row>
    <row r="58" spans="4:4" x14ac:dyDescent="0.25">
      <c r="D58" s="1" t="s">
        <v>101</v>
      </c>
    </row>
    <row r="59" spans="4:4" x14ac:dyDescent="0.25">
      <c r="D59" s="1" t="s">
        <v>102</v>
      </c>
    </row>
    <row r="60" spans="4:4" x14ac:dyDescent="0.25">
      <c r="D60" s="1" t="s">
        <v>103</v>
      </c>
    </row>
    <row r="61" spans="4:4" x14ac:dyDescent="0.25">
      <c r="D61" s="1" t="s">
        <v>104</v>
      </c>
    </row>
    <row r="62" spans="4:4" x14ac:dyDescent="0.25">
      <c r="D62" s="1" t="s">
        <v>105</v>
      </c>
    </row>
    <row r="63" spans="4:4" x14ac:dyDescent="0.25">
      <c r="D63" s="1" t="s">
        <v>106</v>
      </c>
    </row>
    <row r="64" spans="4:4" x14ac:dyDescent="0.25">
      <c r="D64" s="1" t="s">
        <v>107</v>
      </c>
    </row>
    <row r="65" spans="4:4" x14ac:dyDescent="0.25">
      <c r="D65" s="1" t="s">
        <v>108</v>
      </c>
    </row>
    <row r="66" spans="4:4" x14ac:dyDescent="0.25">
      <c r="D66" s="1" t="s">
        <v>109</v>
      </c>
    </row>
    <row r="67" spans="4:4" x14ac:dyDescent="0.25">
      <c r="D67" s="1" t="s">
        <v>110</v>
      </c>
    </row>
    <row r="68" spans="4:4" x14ac:dyDescent="0.25">
      <c r="D68" s="1" t="s">
        <v>111</v>
      </c>
    </row>
    <row r="69" spans="4:4" x14ac:dyDescent="0.25">
      <c r="D69" s="1" t="s">
        <v>112</v>
      </c>
    </row>
    <row r="70" spans="4:4" x14ac:dyDescent="0.25">
      <c r="D70" s="1" t="s">
        <v>113</v>
      </c>
    </row>
    <row r="71" spans="4:4" x14ac:dyDescent="0.25">
      <c r="D71" s="1" t="s">
        <v>114</v>
      </c>
    </row>
    <row r="72" spans="4:4" x14ac:dyDescent="0.25">
      <c r="D72" s="1" t="s">
        <v>115</v>
      </c>
    </row>
    <row r="73" spans="4:4" x14ac:dyDescent="0.25">
      <c r="D73" s="1" t="s">
        <v>116</v>
      </c>
    </row>
    <row r="74" spans="4:4" x14ac:dyDescent="0.25">
      <c r="D74" s="1" t="s">
        <v>117</v>
      </c>
    </row>
    <row r="75" spans="4:4" x14ac:dyDescent="0.25">
      <c r="D75" s="1" t="s">
        <v>118</v>
      </c>
    </row>
    <row r="76" spans="4:4" x14ac:dyDescent="0.25">
      <c r="D76" s="1" t="s">
        <v>119</v>
      </c>
    </row>
    <row r="77" spans="4:4" x14ac:dyDescent="0.25">
      <c r="D77" s="1" t="s">
        <v>120</v>
      </c>
    </row>
    <row r="78" spans="4:4" x14ac:dyDescent="0.25">
      <c r="D78" s="1" t="s">
        <v>121</v>
      </c>
    </row>
    <row r="79" spans="4:4" x14ac:dyDescent="0.25">
      <c r="D79" s="1" t="s">
        <v>122</v>
      </c>
    </row>
    <row r="80" spans="4:4" x14ac:dyDescent="0.25">
      <c r="D80" s="1" t="s">
        <v>123</v>
      </c>
    </row>
    <row r="81" spans="4:4" x14ac:dyDescent="0.25">
      <c r="D81" s="1" t="s">
        <v>124</v>
      </c>
    </row>
    <row r="82" spans="4:4" x14ac:dyDescent="0.25">
      <c r="D82" s="1" t="s">
        <v>125</v>
      </c>
    </row>
    <row r="83" spans="4:4" x14ac:dyDescent="0.25">
      <c r="D83" s="1" t="s">
        <v>126</v>
      </c>
    </row>
    <row r="84" spans="4:4" x14ac:dyDescent="0.25">
      <c r="D84" s="1" t="s">
        <v>127</v>
      </c>
    </row>
    <row r="85" spans="4:4" x14ac:dyDescent="0.25">
      <c r="D85" s="1" t="s">
        <v>129</v>
      </c>
    </row>
    <row r="86" spans="4:4" x14ac:dyDescent="0.25">
      <c r="D86" s="1" t="s">
        <v>130</v>
      </c>
    </row>
    <row r="87" spans="4:4" x14ac:dyDescent="0.25">
      <c r="D87" s="1" t="s">
        <v>131</v>
      </c>
    </row>
    <row r="88" spans="4:4" x14ac:dyDescent="0.25">
      <c r="D88" s="1" t="s">
        <v>132</v>
      </c>
    </row>
    <row r="89" spans="4:4" x14ac:dyDescent="0.25">
      <c r="D89" s="1" t="s">
        <v>133</v>
      </c>
    </row>
    <row r="90" spans="4:4" x14ac:dyDescent="0.25">
      <c r="D90" s="1" t="s">
        <v>134</v>
      </c>
    </row>
    <row r="91" spans="4:4" x14ac:dyDescent="0.25">
      <c r="D91" s="1" t="s">
        <v>135</v>
      </c>
    </row>
    <row r="92" spans="4:4" x14ac:dyDescent="0.25">
      <c r="D92" s="1" t="s">
        <v>136</v>
      </c>
    </row>
    <row r="93" spans="4:4" x14ac:dyDescent="0.25">
      <c r="D93" s="1" t="s">
        <v>137</v>
      </c>
    </row>
    <row r="94" spans="4:4" x14ac:dyDescent="0.25">
      <c r="D94" s="1" t="s">
        <v>138</v>
      </c>
    </row>
    <row r="95" spans="4:4" x14ac:dyDescent="0.25">
      <c r="D95" s="1" t="s">
        <v>139</v>
      </c>
    </row>
    <row r="96" spans="4:4" x14ac:dyDescent="0.25">
      <c r="D96" s="1" t="s">
        <v>140</v>
      </c>
    </row>
    <row r="97" spans="4:4" x14ac:dyDescent="0.25">
      <c r="D97" s="1" t="s">
        <v>141</v>
      </c>
    </row>
    <row r="98" spans="4:4" x14ac:dyDescent="0.25">
      <c r="D98" s="1" t="s">
        <v>142</v>
      </c>
    </row>
    <row r="99" spans="4:4" x14ac:dyDescent="0.25">
      <c r="D99" s="1" t="s">
        <v>143</v>
      </c>
    </row>
    <row r="100" spans="4:4" x14ac:dyDescent="0.25">
      <c r="D100" s="1" t="s">
        <v>144</v>
      </c>
    </row>
    <row r="101" spans="4:4" x14ac:dyDescent="0.25">
      <c r="D101" s="1" t="s">
        <v>145</v>
      </c>
    </row>
    <row r="102" spans="4:4" x14ac:dyDescent="0.25">
      <c r="D102" s="1" t="s">
        <v>146</v>
      </c>
    </row>
    <row r="103" spans="4:4" x14ac:dyDescent="0.25">
      <c r="D103" s="1" t="s">
        <v>147</v>
      </c>
    </row>
    <row r="104" spans="4:4" x14ac:dyDescent="0.25">
      <c r="D104" s="1" t="s">
        <v>148</v>
      </c>
    </row>
    <row r="105" spans="4:4" x14ac:dyDescent="0.25">
      <c r="D105" s="1" t="s">
        <v>149</v>
      </c>
    </row>
    <row r="106" spans="4:4" x14ac:dyDescent="0.25">
      <c r="D106" s="1" t="s">
        <v>150</v>
      </c>
    </row>
    <row r="107" spans="4:4" x14ac:dyDescent="0.25">
      <c r="D107" s="1" t="s">
        <v>151</v>
      </c>
    </row>
    <row r="108" spans="4:4" x14ac:dyDescent="0.25">
      <c r="D108" s="1" t="s">
        <v>152</v>
      </c>
    </row>
    <row r="109" spans="4:4" x14ac:dyDescent="0.25">
      <c r="D109" s="1" t="s">
        <v>153</v>
      </c>
    </row>
    <row r="110" spans="4:4" x14ac:dyDescent="0.25">
      <c r="D110" s="1" t="s">
        <v>154</v>
      </c>
    </row>
    <row r="111" spans="4:4" x14ac:dyDescent="0.25">
      <c r="D111" s="1" t="s">
        <v>155</v>
      </c>
    </row>
    <row r="112" spans="4:4" x14ac:dyDescent="0.25">
      <c r="D112" s="1" t="s">
        <v>156</v>
      </c>
    </row>
    <row r="113" spans="4:4" x14ac:dyDescent="0.25">
      <c r="D113" s="1" t="s">
        <v>157</v>
      </c>
    </row>
    <row r="114" spans="4:4" x14ac:dyDescent="0.25">
      <c r="D114" s="1" t="s">
        <v>158</v>
      </c>
    </row>
    <row r="115" spans="4:4" x14ac:dyDescent="0.25">
      <c r="D115" s="1" t="s">
        <v>159</v>
      </c>
    </row>
    <row r="116" spans="4:4" x14ac:dyDescent="0.25">
      <c r="D116" s="1" t="s">
        <v>160</v>
      </c>
    </row>
    <row r="117" spans="4:4" x14ac:dyDescent="0.25">
      <c r="D117" s="1" t="s">
        <v>161</v>
      </c>
    </row>
    <row r="118" spans="4:4" x14ac:dyDescent="0.25">
      <c r="D118" s="1" t="s">
        <v>162</v>
      </c>
    </row>
    <row r="119" spans="4:4" x14ac:dyDescent="0.25">
      <c r="D119" s="1" t="s">
        <v>163</v>
      </c>
    </row>
    <row r="120" spans="4:4" x14ac:dyDescent="0.25">
      <c r="D120" s="1" t="s">
        <v>164</v>
      </c>
    </row>
    <row r="121" spans="4:4" x14ac:dyDescent="0.25">
      <c r="D121" s="1" t="s">
        <v>165</v>
      </c>
    </row>
    <row r="122" spans="4:4" x14ac:dyDescent="0.25">
      <c r="D122" s="1" t="s">
        <v>166</v>
      </c>
    </row>
    <row r="123" spans="4:4" x14ac:dyDescent="0.25">
      <c r="D123" s="1" t="s">
        <v>167</v>
      </c>
    </row>
    <row r="124" spans="4:4" x14ac:dyDescent="0.25">
      <c r="D124" s="1" t="s">
        <v>168</v>
      </c>
    </row>
    <row r="125" spans="4:4" x14ac:dyDescent="0.25">
      <c r="D125" s="1" t="s">
        <v>169</v>
      </c>
    </row>
    <row r="126" spans="4:4" x14ac:dyDescent="0.25">
      <c r="D126" s="1" t="s">
        <v>170</v>
      </c>
    </row>
    <row r="127" spans="4:4" x14ac:dyDescent="0.25">
      <c r="D127" s="1" t="s">
        <v>171</v>
      </c>
    </row>
    <row r="128" spans="4:4" x14ac:dyDescent="0.25">
      <c r="D128" s="1" t="s">
        <v>172</v>
      </c>
    </row>
    <row r="129" spans="4:4" x14ac:dyDescent="0.25">
      <c r="D129" s="1" t="s">
        <v>173</v>
      </c>
    </row>
    <row r="130" spans="4:4" x14ac:dyDescent="0.25">
      <c r="D130" s="1" t="s">
        <v>174</v>
      </c>
    </row>
    <row r="131" spans="4:4" x14ac:dyDescent="0.25">
      <c r="D131" s="1" t="s">
        <v>175</v>
      </c>
    </row>
    <row r="132" spans="4:4" x14ac:dyDescent="0.25">
      <c r="D132" s="1" t="s">
        <v>176</v>
      </c>
    </row>
    <row r="133" spans="4:4" x14ac:dyDescent="0.25">
      <c r="D133" s="1" t="s">
        <v>177</v>
      </c>
    </row>
    <row r="134" spans="4:4" x14ac:dyDescent="0.25">
      <c r="D134" s="1" t="s">
        <v>178</v>
      </c>
    </row>
    <row r="135" spans="4:4" x14ac:dyDescent="0.25">
      <c r="D135" s="1" t="s">
        <v>179</v>
      </c>
    </row>
    <row r="136" spans="4:4" x14ac:dyDescent="0.25">
      <c r="D136" s="1" t="s">
        <v>180</v>
      </c>
    </row>
    <row r="137" spans="4:4" x14ac:dyDescent="0.25">
      <c r="D137" s="1" t="s">
        <v>181</v>
      </c>
    </row>
    <row r="138" spans="4:4" x14ac:dyDescent="0.25">
      <c r="D138" s="1" t="s">
        <v>182</v>
      </c>
    </row>
    <row r="139" spans="4:4" x14ac:dyDescent="0.25">
      <c r="D139" s="1" t="s">
        <v>183</v>
      </c>
    </row>
    <row r="140" spans="4:4" x14ac:dyDescent="0.25">
      <c r="D140" s="1" t="s">
        <v>184</v>
      </c>
    </row>
    <row r="141" spans="4:4" x14ac:dyDescent="0.25">
      <c r="D141" s="1" t="s">
        <v>185</v>
      </c>
    </row>
    <row r="142" spans="4:4" x14ac:dyDescent="0.25">
      <c r="D142" s="1" t="s">
        <v>186</v>
      </c>
    </row>
    <row r="143" spans="4:4" x14ac:dyDescent="0.25">
      <c r="D143" s="1" t="s">
        <v>187</v>
      </c>
    </row>
    <row r="144" spans="4:4" x14ac:dyDescent="0.25">
      <c r="D144" s="1" t="s">
        <v>188</v>
      </c>
    </row>
    <row r="145" spans="4:4" x14ac:dyDescent="0.25">
      <c r="D145" s="1" t="s">
        <v>189</v>
      </c>
    </row>
    <row r="146" spans="4:4" x14ac:dyDescent="0.25">
      <c r="D146" s="1" t="s">
        <v>190</v>
      </c>
    </row>
    <row r="147" spans="4:4" x14ac:dyDescent="0.25">
      <c r="D147" s="1" t="s">
        <v>191</v>
      </c>
    </row>
    <row r="148" spans="4:4" x14ac:dyDescent="0.25">
      <c r="D148" s="1" t="s">
        <v>192</v>
      </c>
    </row>
    <row r="149" spans="4:4" x14ac:dyDescent="0.25">
      <c r="D149" s="1" t="s">
        <v>193</v>
      </c>
    </row>
    <row r="150" spans="4:4" x14ac:dyDescent="0.25">
      <c r="D150" s="1" t="s">
        <v>194</v>
      </c>
    </row>
    <row r="151" spans="4:4" x14ac:dyDescent="0.25">
      <c r="D151" s="1" t="s">
        <v>195</v>
      </c>
    </row>
    <row r="152" spans="4:4" x14ac:dyDescent="0.25">
      <c r="D152" s="1" t="s">
        <v>196</v>
      </c>
    </row>
    <row r="153" spans="4:4" x14ac:dyDescent="0.25">
      <c r="D153" s="1" t="s">
        <v>197</v>
      </c>
    </row>
    <row r="154" spans="4:4" x14ac:dyDescent="0.25">
      <c r="D154" s="1" t="s">
        <v>198</v>
      </c>
    </row>
    <row r="155" spans="4:4" x14ac:dyDescent="0.25">
      <c r="D155" s="1" t="s">
        <v>199</v>
      </c>
    </row>
    <row r="156" spans="4:4" x14ac:dyDescent="0.25">
      <c r="D156" s="1" t="s">
        <v>200</v>
      </c>
    </row>
    <row r="157" spans="4:4" x14ac:dyDescent="0.25">
      <c r="D157" s="1" t="s">
        <v>201</v>
      </c>
    </row>
    <row r="158" spans="4:4" x14ac:dyDescent="0.25">
      <c r="D158" s="1" t="s">
        <v>202</v>
      </c>
    </row>
    <row r="159" spans="4:4" x14ac:dyDescent="0.25">
      <c r="D159" s="1" t="s">
        <v>203</v>
      </c>
    </row>
    <row r="160" spans="4:4" x14ac:dyDescent="0.25">
      <c r="D160" s="1" t="s">
        <v>204</v>
      </c>
    </row>
    <row r="161" spans="4:4" x14ac:dyDescent="0.25">
      <c r="D161" s="1" t="s">
        <v>205</v>
      </c>
    </row>
    <row r="162" spans="4:4" x14ac:dyDescent="0.25">
      <c r="D162" s="1" t="s">
        <v>206</v>
      </c>
    </row>
    <row r="163" spans="4:4" x14ac:dyDescent="0.25">
      <c r="D163" s="1" t="s">
        <v>207</v>
      </c>
    </row>
    <row r="164" spans="4:4" x14ac:dyDescent="0.25">
      <c r="D164" s="1" t="s">
        <v>208</v>
      </c>
    </row>
    <row r="165" spans="4:4" x14ac:dyDescent="0.25">
      <c r="D165" s="1" t="s">
        <v>209</v>
      </c>
    </row>
    <row r="166" spans="4:4" x14ac:dyDescent="0.25">
      <c r="D166" s="1" t="s">
        <v>210</v>
      </c>
    </row>
    <row r="167" spans="4:4" x14ac:dyDescent="0.25">
      <c r="D167" s="1" t="s">
        <v>211</v>
      </c>
    </row>
    <row r="168" spans="4:4" x14ac:dyDescent="0.25">
      <c r="D168" s="1" t="s">
        <v>212</v>
      </c>
    </row>
    <row r="169" spans="4:4" x14ac:dyDescent="0.25">
      <c r="D169" s="1" t="s">
        <v>213</v>
      </c>
    </row>
    <row r="170" spans="4:4" x14ac:dyDescent="0.25">
      <c r="D170" s="1" t="s">
        <v>214</v>
      </c>
    </row>
    <row r="171" spans="4:4" x14ac:dyDescent="0.25">
      <c r="D171" s="1" t="s">
        <v>215</v>
      </c>
    </row>
    <row r="172" spans="4:4" x14ac:dyDescent="0.25">
      <c r="D172" s="1" t="s">
        <v>216</v>
      </c>
    </row>
    <row r="173" spans="4:4" x14ac:dyDescent="0.25">
      <c r="D173" s="1" t="s">
        <v>217</v>
      </c>
    </row>
    <row r="174" spans="4:4" x14ac:dyDescent="0.25">
      <c r="D174" s="1" t="s">
        <v>218</v>
      </c>
    </row>
    <row r="175" spans="4:4" x14ac:dyDescent="0.25">
      <c r="D175" s="1" t="s">
        <v>219</v>
      </c>
    </row>
    <row r="176" spans="4:4" x14ac:dyDescent="0.25">
      <c r="D176" s="1" t="s">
        <v>220</v>
      </c>
    </row>
    <row r="177" spans="4:4" x14ac:dyDescent="0.25">
      <c r="D177" s="1" t="s">
        <v>221</v>
      </c>
    </row>
    <row r="178" spans="4:4" x14ac:dyDescent="0.25">
      <c r="D178" s="1" t="s">
        <v>222</v>
      </c>
    </row>
    <row r="179" spans="4:4" x14ac:dyDescent="0.25">
      <c r="D179" s="1" t="s">
        <v>223</v>
      </c>
    </row>
    <row r="180" spans="4:4" x14ac:dyDescent="0.25">
      <c r="D180" s="1" t="s">
        <v>224</v>
      </c>
    </row>
    <row r="181" spans="4:4" x14ac:dyDescent="0.25">
      <c r="D181" s="1" t="s">
        <v>225</v>
      </c>
    </row>
    <row r="182" spans="4:4" x14ac:dyDescent="0.25">
      <c r="D182" s="1" t="s">
        <v>226</v>
      </c>
    </row>
    <row r="183" spans="4:4" x14ac:dyDescent="0.25">
      <c r="D183" s="1" t="s">
        <v>227</v>
      </c>
    </row>
    <row r="184" spans="4:4" x14ac:dyDescent="0.25">
      <c r="D184" s="1" t="s">
        <v>228</v>
      </c>
    </row>
    <row r="185" spans="4:4" x14ac:dyDescent="0.25">
      <c r="D185" s="1" t="s">
        <v>229</v>
      </c>
    </row>
    <row r="186" spans="4:4" x14ac:dyDescent="0.25">
      <c r="D186" s="1" t="s">
        <v>230</v>
      </c>
    </row>
    <row r="187" spans="4:4" x14ac:dyDescent="0.25">
      <c r="D187" s="1" t="s">
        <v>231</v>
      </c>
    </row>
    <row r="188" spans="4:4" x14ac:dyDescent="0.25">
      <c r="D188" s="1" t="s">
        <v>233</v>
      </c>
    </row>
    <row r="189" spans="4:4" x14ac:dyDescent="0.25">
      <c r="D189" s="1" t="s">
        <v>234</v>
      </c>
    </row>
    <row r="190" spans="4:4" x14ac:dyDescent="0.25">
      <c r="D190" s="1" t="s">
        <v>235</v>
      </c>
    </row>
    <row r="191" spans="4:4" x14ac:dyDescent="0.25">
      <c r="D191" s="1" t="s">
        <v>236</v>
      </c>
    </row>
    <row r="192" spans="4:4" x14ac:dyDescent="0.25">
      <c r="D192" s="1" t="s">
        <v>237</v>
      </c>
    </row>
    <row r="193" spans="4:4" x14ac:dyDescent="0.25">
      <c r="D193" s="1" t="s">
        <v>238</v>
      </c>
    </row>
    <row r="194" spans="4:4" x14ac:dyDescent="0.25">
      <c r="D194" s="1" t="s">
        <v>239</v>
      </c>
    </row>
    <row r="195" spans="4:4" x14ac:dyDescent="0.25">
      <c r="D195" s="1" t="s">
        <v>240</v>
      </c>
    </row>
    <row r="196" spans="4:4" x14ac:dyDescent="0.25">
      <c r="D196" s="1" t="s">
        <v>241</v>
      </c>
    </row>
    <row r="197" spans="4:4" x14ac:dyDescent="0.25">
      <c r="D197" s="1" t="s">
        <v>242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9F02D34CEB4E40A884E704994E6737" ma:contentTypeVersion="0" ma:contentTypeDescription="Create a new document." ma:contentTypeScope="" ma:versionID="3cbb73feaeaa9712435a9708c02708bc">
  <xsd:schema xmlns:xsd="http://www.w3.org/2001/XMLSchema" xmlns:xs="http://www.w3.org/2001/XMLSchema" xmlns:p="http://schemas.microsoft.com/office/2006/metadata/properties" xmlns:ns2="3cada6dc-2705-46ed-bab2-0b2cd6d935ca" targetNamespace="http://schemas.microsoft.com/office/2006/metadata/properties" ma:root="true" ma:fieldsID="3d08c34948f9e40c35de012939852072"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c5c619c4-3b62-4197-a5dd-cc1647151811}" ma:internalName="TaxCatchAll" ma:showField="CatchAllData" ma:web="163ea899-1ba7-4893-aeeb-6935f5518c47">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c5c619c4-3b62-4197-a5dd-cc1647151811}" ma:internalName="TaxCatchAllLabel" ma:readOnly="true" ma:showField="CatchAllDataLabel" ma:web="163ea899-1ba7-4893-aeeb-6935f5518c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17A2EF-A75D-4AB5-B66B-535D4C8D17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2E89EF-E2AF-4BD9-8889-684FBE61A903}">
  <ds:schemaRefs>
    <ds:schemaRef ds:uri="http://purl.org/dc/elements/1.1/"/>
    <ds:schemaRef ds:uri="http://schemas.microsoft.com/office/infopath/2007/PartnerControls"/>
    <ds:schemaRef ds:uri="http://purl.org/dc/dcmitype/"/>
    <ds:schemaRef ds:uri="http://purl.org/dc/terms/"/>
    <ds:schemaRef ds:uri="http://schemas.microsoft.com/office/2006/metadata/properties"/>
    <ds:schemaRef ds:uri="http://schemas.microsoft.com/office/2006/documentManagement/types"/>
    <ds:schemaRef ds:uri="http://schemas.openxmlformats.org/package/2006/metadata/core-properties"/>
    <ds:schemaRef ds:uri="3cada6dc-2705-46ed-bab2-0b2cd6d935ca"/>
    <ds:schemaRef ds:uri="http://www.w3.org/XML/1998/namespace"/>
  </ds:schemaRefs>
</ds:datastoreItem>
</file>

<file path=customXml/itemProps3.xml><?xml version="1.0" encoding="utf-8"?>
<ds:datastoreItem xmlns:ds="http://schemas.openxmlformats.org/officeDocument/2006/customXml" ds:itemID="{C39C7FE6-06BE-4D50-8CCD-1C1C0ADD81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116</vt:i4>
      </vt:variant>
    </vt:vector>
  </HeadingPairs>
  <TitlesOfParts>
    <vt:vector size="123" baseType="lpstr">
      <vt:lpstr>Project Details</vt:lpstr>
      <vt:lpstr>Entity Details</vt:lpstr>
      <vt:lpstr>Preference</vt:lpstr>
      <vt:lpstr>Compliance</vt:lpstr>
      <vt:lpstr>Documents</vt:lpstr>
      <vt:lpstr>Checks</vt:lpstr>
      <vt:lpstr>Lists</vt:lpstr>
      <vt:lpstr>All_Preference_Category</vt:lpstr>
      <vt:lpstr>Applicant_Address_Country</vt:lpstr>
      <vt:lpstr>Applicant_Address_County</vt:lpstr>
      <vt:lpstr>Applicant_Address_Eircode_Postcode</vt:lpstr>
      <vt:lpstr>Applicant_Address_Line_1</vt:lpstr>
      <vt:lpstr>Applicant_Address_Line_2</vt:lpstr>
      <vt:lpstr>Applicant_Address_Line_3</vt:lpstr>
      <vt:lpstr>Applicant_Address_Line_4</vt:lpstr>
      <vt:lpstr>Application_Reference</vt:lpstr>
      <vt:lpstr>Approval_of_authorised_users_to_submit_an_Application_for_Qualification_on_behalf_of_the_Applicant</vt:lpstr>
      <vt:lpstr>Authorisation_to_communicate_date_to_DCCAE</vt:lpstr>
      <vt:lpstr>Bid_Bond_Amount__€</vt:lpstr>
      <vt:lpstr>Bid_Bond_Confirmation</vt:lpstr>
      <vt:lpstr>Community_Preference_Category</vt:lpstr>
      <vt:lpstr>Community_Zero_Bond_Project</vt:lpstr>
      <vt:lpstr>Company_Number</vt:lpstr>
      <vt:lpstr>Confirmation_of_Applicant_Independence</vt:lpstr>
      <vt:lpstr>Confirmation_of_Compliance_With_Eligible_Technology</vt:lpstr>
      <vt:lpstr>Confirmation_of_Compliance_With_Financeability_Requirements</vt:lpstr>
      <vt:lpstr>Confirmation_of_Compliance_With_New_Project_Requirements</vt:lpstr>
      <vt:lpstr>Confirmation_of_Compliance_With_Site_Control_Requirements</vt:lpstr>
      <vt:lpstr>Confirmation_of_Grid_Contracted_Project_or_Eligible_ECP_1_Project</vt:lpstr>
      <vt:lpstr>Confirmation_of_Planning_Consent_for_ECP_1_Project</vt:lpstr>
      <vt:lpstr>Confirmation_that_the_Applicant_will_be_bound_by_these_Terms_and_Conditions</vt:lpstr>
      <vt:lpstr>Cost_Acknowledgement</vt:lpstr>
      <vt:lpstr>Date_Of_Full_And_Final_Granting_Of_The_Planning_Permission</vt:lpstr>
      <vt:lpstr>Description_of_the_Overall_Plant_Size___Aggregate_Installed__Rating_for_the_Project</vt:lpstr>
      <vt:lpstr>Description_of_the_Renewable_Energy_Technology_and_the_Equipment_that_Will_be_Utilized_for_the_Project</vt:lpstr>
      <vt:lpstr>Eligible_Technology</vt:lpstr>
      <vt:lpstr>Entity_1_Address_Country</vt:lpstr>
      <vt:lpstr>Entity_1_Address_County</vt:lpstr>
      <vt:lpstr>Entity_1_Address_Eircode_Postcode</vt:lpstr>
      <vt:lpstr>Entity_1_Address_Line_1</vt:lpstr>
      <vt:lpstr>Entity_1_Address_Line_2</vt:lpstr>
      <vt:lpstr>Entity_1_Name</vt:lpstr>
      <vt:lpstr>Entity_1_Relationship_to_the_Applicant</vt:lpstr>
      <vt:lpstr>Entity_10_Address_Country</vt:lpstr>
      <vt:lpstr>Entity_10_Address_County</vt:lpstr>
      <vt:lpstr>Entity_10_Address_Eircode_Postcode</vt:lpstr>
      <vt:lpstr>Entity_10_Address_Line_1</vt:lpstr>
      <vt:lpstr>Entity_10_Address_Line_2</vt:lpstr>
      <vt:lpstr>Entity_10_Name</vt:lpstr>
      <vt:lpstr>Entity_10_Relationship_to_the_Applicant</vt:lpstr>
      <vt:lpstr>Entity_2_Address_Country</vt:lpstr>
      <vt:lpstr>Entity_2_Address_County</vt:lpstr>
      <vt:lpstr>Entity_2_Address_Eircode_Postcode</vt:lpstr>
      <vt:lpstr>Entity_2_Address_Line_1</vt:lpstr>
      <vt:lpstr>Entity_2_Address_Line_2</vt:lpstr>
      <vt:lpstr>Entity_2_Name</vt:lpstr>
      <vt:lpstr>Entity_2_Relationship_to_the_Applicant</vt:lpstr>
      <vt:lpstr>Entity_3_Address_Country</vt:lpstr>
      <vt:lpstr>Entity_3_Address_County</vt:lpstr>
      <vt:lpstr>Entity_3_Address_Eircode_Postcode</vt:lpstr>
      <vt:lpstr>Entity_3_Address_Line_1</vt:lpstr>
      <vt:lpstr>Entity_3_Address_Line_2</vt:lpstr>
      <vt:lpstr>Entity_3_Name</vt:lpstr>
      <vt:lpstr>Entity_3_Relationship_to_the_Applicant</vt:lpstr>
      <vt:lpstr>Entity_4_Address_Country</vt:lpstr>
      <vt:lpstr>Entity_4_Address_County</vt:lpstr>
      <vt:lpstr>Entity_4_Address_Eircode_Postcode</vt:lpstr>
      <vt:lpstr>Entity_4_Address_Line_1</vt:lpstr>
      <vt:lpstr>Entity_4_Address_Line_2</vt:lpstr>
      <vt:lpstr>Entity_4_Name</vt:lpstr>
      <vt:lpstr>Entity_4_Relationship_to_the_Applicant</vt:lpstr>
      <vt:lpstr>Entity_5_Address_Country</vt:lpstr>
      <vt:lpstr>Entity_5_Address_County</vt:lpstr>
      <vt:lpstr>Entity_5_Address_Eircode_Postcode</vt:lpstr>
      <vt:lpstr>Entity_5_Address_Line_1</vt:lpstr>
      <vt:lpstr>Entity_5_Address_Line_2</vt:lpstr>
      <vt:lpstr>Entity_5_Name</vt:lpstr>
      <vt:lpstr>Entity_5_Relationship_to_the_Applicant</vt:lpstr>
      <vt:lpstr>Entity_6_Address_Country</vt:lpstr>
      <vt:lpstr>Entity_6_Address_County</vt:lpstr>
      <vt:lpstr>Entity_6_Address_Eircode_Postcode</vt:lpstr>
      <vt:lpstr>Entity_6_Address_Line_1</vt:lpstr>
      <vt:lpstr>Entity_6_Address_Line_2</vt:lpstr>
      <vt:lpstr>Entity_6_Name</vt:lpstr>
      <vt:lpstr>Entity_6_Relationship_to_the_Applicant</vt:lpstr>
      <vt:lpstr>Entity_7_Address_Country</vt:lpstr>
      <vt:lpstr>Entity_7_Address_County</vt:lpstr>
      <vt:lpstr>Entity_7_Address_Eircode_Postcode</vt:lpstr>
      <vt:lpstr>Entity_7_Address_Line_1</vt:lpstr>
      <vt:lpstr>Entity_7_Address_Line_2</vt:lpstr>
      <vt:lpstr>Entity_7_Name</vt:lpstr>
      <vt:lpstr>Entity_7_Relationship_to_the_Applicant</vt:lpstr>
      <vt:lpstr>Entity_8_Address_Country</vt:lpstr>
      <vt:lpstr>Entity_8_Address_County</vt:lpstr>
      <vt:lpstr>Entity_8_Address_Eircode_Postcode</vt:lpstr>
      <vt:lpstr>Entity_8_Address_Line_1</vt:lpstr>
      <vt:lpstr>Entity_8_Address_Line_2</vt:lpstr>
      <vt:lpstr>Entity_8_Name</vt:lpstr>
      <vt:lpstr>Entity_8_Relationship_to_the_Applicant</vt:lpstr>
      <vt:lpstr>Entity_9_Address_Country</vt:lpstr>
      <vt:lpstr>Entity_9_Address_County</vt:lpstr>
      <vt:lpstr>Entity_9_Address_Eircode_Postcode</vt:lpstr>
      <vt:lpstr>Entity_9_Address_Line_1</vt:lpstr>
      <vt:lpstr>Entity_9_Address_Line_2</vt:lpstr>
      <vt:lpstr>Entity_9_Name</vt:lpstr>
      <vt:lpstr>Entity_9_Relationship_to_the_Applicant</vt:lpstr>
      <vt:lpstr>GDPR_Statement</vt:lpstr>
      <vt:lpstr>Grid_Connection_Contract_Reference_Number</vt:lpstr>
      <vt:lpstr>Guarantee_of_Origin_Confirmation</vt:lpstr>
      <vt:lpstr>Legal_Name_of_Applicant</vt:lpstr>
      <vt:lpstr>Maximum_Export_Capacity_of_the_Site__MW</vt:lpstr>
      <vt:lpstr>Name_of_the_Individual_Preparing_the_Application_for_Qualification</vt:lpstr>
      <vt:lpstr>Offer_Quantity__MW</vt:lpstr>
      <vt:lpstr>Onshore_Wind</vt:lpstr>
      <vt:lpstr>Compliance!Print_Area</vt:lpstr>
      <vt:lpstr>'Entity Details'!Print_Area</vt:lpstr>
      <vt:lpstr>Preference!Print_Area</vt:lpstr>
      <vt:lpstr>'Project Details'!Print_Area</vt:lpstr>
      <vt:lpstr>RESS_1_Project</vt:lpstr>
      <vt:lpstr>Site_Easting</vt:lpstr>
      <vt:lpstr>Site_Northing</vt:lpstr>
      <vt:lpstr>Solar_Preference_Category</vt:lpstr>
      <vt:lpstr>True_and_Accurate_Confirmation</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O'Rourke, Dillon</dc:creator>
  <cp:lastModifiedBy>Aodhagan Downey</cp:lastModifiedBy>
  <cp:lastPrinted>2020-03-09T10:16:22Z</cp:lastPrinted>
  <dcterms:created xsi:type="dcterms:W3CDTF">2020-02-24T09:50:20Z</dcterms:created>
  <dcterms:modified xsi:type="dcterms:W3CDTF">2020-03-09T10:36:54Z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0x010100679F02D34CEB4E40A884E704994E6737</vt:lpwstr>
  </property>
  <property fmtid="{D5CDD505-2E9C-101B-9397-08002B2CF9AE}" pid="3" name="File Category">
    <vt:lpwstr/>
  </property>
</Properties>
</file>