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pcholdings.sharepoint.com/sites/MPCEmbroidery/Shared/Milton Keynes/"/>
    </mc:Choice>
  </mc:AlternateContent>
  <xr:revisionPtr revIDLastSave="433" documentId="8_{DFD36445-1DAC-4697-AAC5-92CCC4618490}" xr6:coauthVersionLast="47" xr6:coauthVersionMax="47" xr10:uidLastSave="{3D3C9685-00B1-4D48-9F9D-CAC0B39857D7}"/>
  <bookViews>
    <workbookView xWindow="-120" yWindow="-120" windowWidth="29040" windowHeight="15840" xr2:uid="{0F740E91-8087-4478-81DF-2FBCE8F5C6D0}"/>
  </bookViews>
  <sheets>
    <sheet name="Sheet1" sheetId="1" r:id="rId1"/>
  </sheets>
  <externalReferences>
    <externalReference r:id="rId2"/>
    <externalReference r:id="rId3"/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" i="1" l="1"/>
  <c r="K12" i="1"/>
  <c r="C48" i="1" l="1"/>
  <c r="C47" i="1"/>
  <c r="C46" i="1"/>
  <c r="D41" i="1"/>
  <c r="D40" i="1"/>
  <c r="C41" i="1"/>
  <c r="C40" i="1"/>
  <c r="B40" i="1"/>
  <c r="B41" i="1" s="1"/>
  <c r="B42" i="1" s="1"/>
  <c r="B43" i="1" s="1"/>
  <c r="B44" i="1" s="1"/>
  <c r="B45" i="1" s="1"/>
  <c r="B46" i="1" s="1"/>
  <c r="B47" i="1" s="1"/>
  <c r="B48" i="1" s="1"/>
  <c r="D39" i="1"/>
  <c r="C39" i="1"/>
  <c r="C38" i="1"/>
  <c r="E36" i="1"/>
  <c r="C36" i="1"/>
  <c r="C35" i="1"/>
  <c r="D35" i="1"/>
  <c r="E34" i="1"/>
  <c r="E33" i="1"/>
  <c r="C34" i="1"/>
  <c r="D34" i="1"/>
  <c r="D36" i="1" l="1"/>
  <c r="D33" i="1" l="1"/>
  <c r="C33" i="1"/>
  <c r="H61" i="1"/>
  <c r="H63" i="1" s="1"/>
  <c r="C32" i="1" l="1"/>
  <c r="C31" i="1"/>
  <c r="D30" i="1" l="1"/>
  <c r="D29" i="1"/>
  <c r="C30" i="1"/>
  <c r="C29" i="1"/>
  <c r="K6" i="1" l="1"/>
  <c r="K9" i="1"/>
  <c r="L6" i="1" l="1"/>
  <c r="L9" i="1"/>
  <c r="D31" i="1" l="1"/>
  <c r="D32" i="1" l="1"/>
  <c r="E35" i="1" l="1"/>
  <c r="K18" i="1" s="1"/>
  <c r="L18" i="1" l="1"/>
  <c r="K43" i="1"/>
  <c r="L43" i="1" s="1"/>
  <c r="C37" i="1" l="1"/>
  <c r="D38" i="1" l="1"/>
  <c r="D37" i="1" l="1"/>
  <c r="D45" i="1" l="1"/>
  <c r="D46" i="1"/>
  <c r="D47" i="1"/>
  <c r="D48" i="1"/>
  <c r="C45" i="1" l="1"/>
  <c r="D44" i="1" l="1"/>
  <c r="D42" i="1" l="1"/>
  <c r="C42" i="1"/>
  <c r="C43" i="1" l="1"/>
  <c r="D43" i="1"/>
  <c r="L35" i="1" l="1"/>
  <c r="L12" i="1" l="1"/>
  <c r="C44" i="1"/>
  <c r="K15" i="1" s="1" a="1"/>
  <c r="K15" i="1" s="1"/>
  <c r="K39" i="1" s="1"/>
  <c r="L15" i="1" l="1"/>
  <c r="L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<sst xmlns="http://schemas.openxmlformats.org/spreadsheetml/2006/main" count="42" uniqueCount="14">
  <si>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Hours Worked</t>
  </si>
  <si>
    <t>Gillian</t>
  </si>
  <si>
    <t>Hayley</t>
  </si>
  <si>
    <t>Total Accrued Holiday</t>
  </si>
  <si>
    <t>Holiday Taken</t>
  </si>
  <si>
    <t>Hours</t>
  </si>
  <si>
    <t>Days</t>
  </si>
  <si>
    <t>Hours Used</t>
  </si>
  <si>
    <t>Holiday remaining</t>
  </si>
  <si>
    <t>MAT</t>
  </si>
  <si>
    <t>worked not holiday</t>
  </si>
  <si>
    <t>Lisa Holiday 2021 accrued</t>
  </si>
  <si>
    <t>Accrued Hours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</si>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</sst>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7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" fontId="0" fillId="0" borderId="0" xfId="0" applyNumberFormat="1"/>
    <xf numFmtId="16" fontId="0" fillId="0" borderId="8" xfId="0" applyNumberFormat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%20Sheets%20MK%202020,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ime%20Sheets%20MK%202021,22%20Work%20in%20Progres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s/2022-2023%20Milton%20Keynes%20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0"/>
      <sheetName val="May 20"/>
      <sheetName val="June 20"/>
      <sheetName val="July 20"/>
      <sheetName val="August 20"/>
      <sheetName val="September 20"/>
      <sheetName val="October 20"/>
      <sheetName val="November 20"/>
      <sheetName val="December 20"/>
      <sheetName val="January 21"/>
      <sheetName val="February 21"/>
      <sheetName val="March 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9">
          <cell r="X139">
            <v>72</v>
          </cell>
          <cell r="Z139">
            <v>16</v>
          </cell>
          <cell r="AA139">
            <v>8</v>
          </cell>
        </row>
        <row r="147">
          <cell r="X147">
            <v>56</v>
          </cell>
          <cell r="Z147">
            <v>8</v>
          </cell>
        </row>
      </sheetData>
      <sheetData sheetId="11">
        <row r="139">
          <cell r="X139">
            <v>112</v>
          </cell>
        </row>
        <row r="147">
          <cell r="X147">
            <v>64</v>
          </cell>
          <cell r="Z147">
            <v>0</v>
          </cell>
          <cell r="AA14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1"/>
      <sheetName val="May 21"/>
      <sheetName val="June 21"/>
      <sheetName val="July 21"/>
      <sheetName val="August 21"/>
      <sheetName val="September 21"/>
      <sheetName val="October 21"/>
      <sheetName val="November 21"/>
      <sheetName val="December 21"/>
      <sheetName val="January 22"/>
      <sheetName val="February 22"/>
      <sheetName val="March 22"/>
    </sheetNames>
    <sheetDataSet>
      <sheetData sheetId="0">
        <row r="139">
          <cell r="X139">
            <v>72.5</v>
          </cell>
        </row>
        <row r="147">
          <cell r="X147">
            <v>56</v>
          </cell>
        </row>
      </sheetData>
      <sheetData sheetId="1">
        <row r="139">
          <cell r="X139">
            <v>79.75</v>
          </cell>
        </row>
        <row r="147">
          <cell r="X147">
            <v>64</v>
          </cell>
        </row>
      </sheetData>
      <sheetData sheetId="2">
        <row r="139">
          <cell r="X139">
            <v>106.75</v>
          </cell>
        </row>
        <row r="147">
          <cell r="X147">
            <v>56</v>
          </cell>
        </row>
        <row r="151">
          <cell r="X151">
            <v>36.5</v>
          </cell>
        </row>
      </sheetData>
      <sheetData sheetId="3">
        <row r="139">
          <cell r="X139">
            <v>67.25</v>
          </cell>
        </row>
        <row r="147">
          <cell r="X147">
            <v>56</v>
          </cell>
        </row>
        <row r="151">
          <cell r="X151">
            <v>60.25</v>
          </cell>
        </row>
      </sheetData>
      <sheetData sheetId="4">
        <row r="139">
          <cell r="X139">
            <v>58</v>
          </cell>
        </row>
        <row r="147">
          <cell r="X147">
            <v>74.5</v>
          </cell>
        </row>
        <row r="151">
          <cell r="X151">
            <v>42</v>
          </cell>
        </row>
      </sheetData>
      <sheetData sheetId="5">
        <row r="139">
          <cell r="X139">
            <v>73.25</v>
          </cell>
        </row>
        <row r="147">
          <cell r="X147">
            <v>75</v>
          </cell>
        </row>
        <row r="151">
          <cell r="X151">
            <v>18</v>
          </cell>
        </row>
      </sheetData>
      <sheetData sheetId="6">
        <row r="139">
          <cell r="X139">
            <v>43.5</v>
          </cell>
        </row>
        <row r="147">
          <cell r="X147">
            <v>56</v>
          </cell>
        </row>
      </sheetData>
      <sheetData sheetId="7">
        <row r="139">
          <cell r="X139">
            <v>94.25</v>
          </cell>
        </row>
        <row r="147">
          <cell r="X147">
            <v>72</v>
          </cell>
        </row>
      </sheetData>
      <sheetData sheetId="8">
        <row r="139">
          <cell r="X139">
            <v>50.75</v>
          </cell>
          <cell r="AA139">
            <v>43.5</v>
          </cell>
        </row>
        <row r="147">
          <cell r="X147">
            <v>48</v>
          </cell>
        </row>
      </sheetData>
      <sheetData sheetId="9">
        <row r="139">
          <cell r="X139">
            <v>0</v>
          </cell>
          <cell r="AA139">
            <v>94.25</v>
          </cell>
        </row>
        <row r="147">
          <cell r="X147">
            <v>64</v>
          </cell>
        </row>
      </sheetData>
      <sheetData sheetId="10">
        <row r="139">
          <cell r="X139">
            <v>0</v>
          </cell>
          <cell r="AA139">
            <v>87</v>
          </cell>
        </row>
        <row r="147">
          <cell r="X147">
            <v>64</v>
          </cell>
        </row>
      </sheetData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2"/>
      <sheetName val="April 22"/>
      <sheetName val="May 22"/>
      <sheetName val="June 22"/>
      <sheetName val="July 22"/>
      <sheetName val="August 22"/>
      <sheetName val="September 22"/>
      <sheetName val="October 22"/>
      <sheetName val="November 22"/>
      <sheetName val="December 22"/>
      <sheetName val="January 23"/>
      <sheetName val="February 23"/>
      <sheetName val="March 23"/>
    </sheetNames>
    <sheetDataSet>
      <sheetData sheetId="0">
        <row r="13">
          <cell r="BK13">
            <v>22.583333333333321</v>
          </cell>
        </row>
        <row r="16">
          <cell r="BN16">
            <v>101.5</v>
          </cell>
        </row>
        <row r="34">
          <cell r="BL34">
            <v>104</v>
          </cell>
        </row>
      </sheetData>
      <sheetData sheetId="1">
        <row r="12">
          <cell r="BO12">
            <v>0</v>
          </cell>
        </row>
        <row r="16">
          <cell r="BP16">
            <v>87</v>
          </cell>
        </row>
        <row r="34">
          <cell r="BN34">
            <v>88</v>
          </cell>
        </row>
      </sheetData>
      <sheetData sheetId="2">
        <row r="12">
          <cell r="BM12" t="str">
            <v/>
          </cell>
        </row>
        <row r="16">
          <cell r="BP16">
            <v>101.5</v>
          </cell>
        </row>
        <row r="34">
          <cell r="BN34">
            <v>96</v>
          </cell>
        </row>
      </sheetData>
      <sheetData sheetId="3">
        <row r="4">
          <cell r="BN4">
            <v>137.75</v>
          </cell>
        </row>
        <row r="16">
          <cell r="BP16">
            <v>94.25</v>
          </cell>
        </row>
        <row r="34">
          <cell r="BN34">
            <v>96</v>
          </cell>
        </row>
      </sheetData>
      <sheetData sheetId="4">
        <row r="4">
          <cell r="BN4">
            <v>152.25</v>
          </cell>
        </row>
        <row r="16">
          <cell r="BP16">
            <v>87</v>
          </cell>
        </row>
        <row r="34">
          <cell r="BN34">
            <v>119.25</v>
          </cell>
        </row>
      </sheetData>
      <sheetData sheetId="5">
        <row r="4">
          <cell r="BN4">
            <v>101.5</v>
          </cell>
        </row>
        <row r="16">
          <cell r="BP16">
            <v>108.75</v>
          </cell>
        </row>
        <row r="34">
          <cell r="BN34">
            <v>64</v>
          </cell>
        </row>
      </sheetData>
      <sheetData sheetId="6">
        <row r="13">
          <cell r="BK13" t="str">
            <v>yes</v>
          </cell>
        </row>
        <row r="16">
          <cell r="BP16">
            <v>43.5</v>
          </cell>
        </row>
        <row r="34">
          <cell r="BN34">
            <v>96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366C-1D89-480E-8BF4-CA062C4C64A1}">
  <sheetPr codeName="Sheet1"/>
  <dimension ref="B1:AE63"/>
  <sheetViews>
    <sheetView tabSelected="1" topLeftCell="A22" zoomScale="85" zoomScaleNormal="85" workbookViewId="0">
      <selection activeCell="K35" sqref="K35"/>
    </sheetView>
  </sheetViews>
  <sheetFormatPr defaultRowHeight="15" x14ac:dyDescent="0.25"/>
  <cols>
    <col min="2" max="2" width="13.7109375" bestFit="1" customWidth="1"/>
    <col min="7" max="7" width="13.28515625" customWidth="1"/>
    <col min="16" max="16" width="13.5703125" customWidth="1"/>
    <col min="17" max="17" width="11.7109375" bestFit="1" customWidth="1"/>
    <col min="19" max="19" width="10.85546875" bestFit="1" customWidth="1"/>
    <col min="20" max="20" width="13.140625" customWidth="1"/>
    <col min="21" max="21" width="11.5703125" bestFit="1" customWidth="1"/>
    <col min="22" max="22" width="10.85546875" bestFit="1" customWidth="1"/>
    <col min="23" max="24" width="11.7109375" bestFit="1" customWidth="1"/>
    <col min="25" max="25" width="10.85546875" bestFit="1" customWidth="1"/>
    <col min="26" max="27" width="11.7109375" bestFit="1" customWidth="1"/>
    <col min="28" max="28" width="10.85546875" bestFit="1" customWidth="1"/>
    <col min="29" max="29" width="11.7109375" bestFit="1" customWidth="1"/>
  </cols>
  <sheetData>
    <row r="1" spans="2:31" ht="15.75" thickBot="1" x14ac:dyDescent="0.3"/>
    <row r="2" spans="2:31" x14ac:dyDescent="0.25">
      <c r="H2" s="14"/>
      <c r="I2" s="4"/>
      <c r="J2" s="5"/>
      <c r="K2" s="5"/>
      <c r="L2" s="5"/>
      <c r="M2" s="6"/>
      <c r="N2" s="1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2:31" ht="18.75" x14ac:dyDescent="0.3">
      <c r="B3" s="2" t="s">
        <v>0</v>
      </c>
      <c r="C3" s="3" t="s">
        <v>1</v>
      </c>
      <c r="D3" s="3" t="s">
        <v>2</v>
      </c>
      <c r="E3" s="3" t="s">
        <v>13</v>
      </c>
      <c r="F3" s="3"/>
      <c r="G3" s="3"/>
      <c r="H3" s="18"/>
      <c r="I3" s="7"/>
      <c r="J3" s="29" t="s">
        <v>3</v>
      </c>
      <c r="L3" s="22"/>
      <c r="M3" s="25"/>
      <c r="N3" s="21"/>
      <c r="O3" s="31"/>
      <c r="P3" s="29" t="s">
        <v>4</v>
      </c>
      <c r="Q3" s="21"/>
      <c r="R3" s="21"/>
      <c r="S3" s="21"/>
      <c r="T3" s="14"/>
      <c r="U3" s="21"/>
      <c r="V3" s="21"/>
      <c r="W3" s="21"/>
      <c r="X3" s="21"/>
      <c r="Y3" s="21"/>
      <c r="Z3" s="21"/>
      <c r="AA3" s="14"/>
      <c r="AB3" s="14"/>
      <c r="AC3" s="14"/>
      <c r="AD3" s="14"/>
      <c r="AE3" s="8"/>
    </row>
    <row r="4" spans="2:31" x14ac:dyDescent="0.25">
      <c r="B4" s="1">
        <v>43466</v>
      </c>
      <c r="C4">
        <v>37.5</v>
      </c>
      <c r="D4">
        <v>0</v>
      </c>
      <c r="H4" s="14"/>
      <c r="I4" s="7"/>
      <c r="J4" s="14"/>
      <c r="K4" s="15"/>
      <c r="L4" s="15"/>
      <c r="M4" s="10"/>
      <c r="N4" s="14"/>
      <c r="O4" s="9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4"/>
      <c r="AB4" s="14"/>
      <c r="AC4" s="14"/>
      <c r="AD4" s="14"/>
      <c r="AE4" s="8"/>
    </row>
    <row r="5" spans="2:31" x14ac:dyDescent="0.25">
      <c r="B5" s="1">
        <v>43497</v>
      </c>
      <c r="C5">
        <v>60</v>
      </c>
      <c r="D5">
        <v>0</v>
      </c>
      <c r="H5" s="14"/>
      <c r="I5" s="7"/>
      <c r="J5" s="28"/>
      <c r="K5" s="16" t="s">
        <v>5</v>
      </c>
      <c r="L5" s="17" t="s">
        <v>6</v>
      </c>
      <c r="M5" s="8"/>
      <c r="N5" s="14"/>
      <c r="O5" s="7"/>
      <c r="P5" s="18" t="s">
        <v>1</v>
      </c>
      <c r="Q5" s="15" t="s">
        <v>7</v>
      </c>
      <c r="R5" s="18"/>
      <c r="S5" s="18" t="s">
        <v>2</v>
      </c>
      <c r="T5" s="15" t="s">
        <v>7</v>
      </c>
      <c r="U5" s="15"/>
      <c r="V5" s="18" t="s">
        <v>13</v>
      </c>
      <c r="W5" s="15" t="s">
        <v>7</v>
      </c>
      <c r="X5" s="14"/>
      <c r="Y5" s="36"/>
      <c r="Z5" s="15"/>
      <c r="AA5" s="14"/>
      <c r="AB5" s="36"/>
      <c r="AC5" s="15"/>
      <c r="AD5" s="14"/>
      <c r="AE5" s="8"/>
    </row>
    <row r="6" spans="2:31" x14ac:dyDescent="0.25">
      <c r="B6" s="1">
        <v>43525</v>
      </c>
      <c r="C6">
        <v>75</v>
      </c>
      <c r="D6">
        <v>0</v>
      </c>
      <c r="H6" s="14"/>
      <c r="I6" s="7"/>
      <c r="J6" s="14"/>
      <c r="K6" s="15">
        <f>SUM(E16:E28)*0.1207</f>
        <v>0</v>
      </c>
      <c r="L6" s="15">
        <f>K6/7.25</f>
        <v>0</v>
      </c>
      <c r="M6" s="10"/>
      <c r="N6" s="14"/>
      <c r="O6" s="7"/>
      <c r="P6" s="19">
        <v>43571</v>
      </c>
      <c r="Q6" s="15">
        <v>7.5</v>
      </c>
      <c r="R6" s="15"/>
      <c r="S6" s="19">
        <v>43753</v>
      </c>
      <c r="T6" s="20">
        <v>8</v>
      </c>
      <c r="U6" s="15"/>
      <c r="V6" s="19"/>
      <c r="W6" s="20"/>
      <c r="X6" s="15"/>
      <c r="Y6" s="19"/>
      <c r="Z6" s="15"/>
      <c r="AA6" s="15"/>
      <c r="AB6" s="19"/>
      <c r="AC6" s="15"/>
      <c r="AD6" s="14"/>
      <c r="AE6" s="8"/>
    </row>
    <row r="7" spans="2:31" x14ac:dyDescent="0.25">
      <c r="B7" s="1">
        <v>43556</v>
      </c>
      <c r="C7">
        <v>45</v>
      </c>
      <c r="D7">
        <v>0</v>
      </c>
      <c r="H7" s="14"/>
      <c r="I7" s="7"/>
      <c r="J7" s="14"/>
      <c r="K7" s="15"/>
      <c r="L7" s="15"/>
      <c r="M7" s="10"/>
      <c r="N7" s="14"/>
      <c r="O7" s="7"/>
      <c r="P7" s="19">
        <v>43574</v>
      </c>
      <c r="Q7" s="15">
        <v>7.5</v>
      </c>
      <c r="R7" s="15"/>
      <c r="S7" s="19">
        <v>43760</v>
      </c>
      <c r="T7" s="20">
        <v>8</v>
      </c>
      <c r="U7" s="15"/>
      <c r="V7" s="19"/>
      <c r="W7" s="20"/>
      <c r="X7" s="15"/>
      <c r="Y7" s="19"/>
      <c r="Z7" s="15"/>
      <c r="AA7" s="15"/>
      <c r="AB7" s="19"/>
      <c r="AC7" s="15"/>
      <c r="AD7" s="14"/>
      <c r="AE7" s="8"/>
    </row>
    <row r="8" spans="2:31" x14ac:dyDescent="0.25">
      <c r="B8" s="1">
        <v>43586</v>
      </c>
      <c r="C8">
        <v>75</v>
      </c>
      <c r="D8">
        <v>32</v>
      </c>
      <c r="H8" s="14"/>
      <c r="I8" s="7"/>
      <c r="J8" s="28"/>
      <c r="K8" s="16" t="s">
        <v>5</v>
      </c>
      <c r="L8" s="17" t="s">
        <v>6</v>
      </c>
      <c r="M8" s="10"/>
      <c r="N8" s="14"/>
      <c r="O8" s="7"/>
      <c r="P8" s="19">
        <v>43697</v>
      </c>
      <c r="Q8" s="15">
        <v>7.5</v>
      </c>
      <c r="R8" s="15"/>
      <c r="S8" s="19">
        <v>43762</v>
      </c>
      <c r="T8" s="20">
        <v>8</v>
      </c>
      <c r="U8" s="15"/>
      <c r="V8" s="19"/>
      <c r="W8" s="20"/>
      <c r="X8" s="15"/>
      <c r="Y8" s="19"/>
      <c r="Z8" s="15"/>
      <c r="AA8" s="15"/>
      <c r="AB8" s="19"/>
      <c r="AC8" s="15"/>
      <c r="AD8" s="14"/>
      <c r="AE8" s="8"/>
    </row>
    <row r="9" spans="2:31" x14ac:dyDescent="0.25">
      <c r="B9" s="1">
        <v>43617</v>
      </c>
      <c r="C9">
        <v>60</v>
      </c>
      <c r="D9">
        <v>64</v>
      </c>
      <c r="H9" s="14"/>
      <c r="I9" s="7"/>
      <c r="J9" s="14"/>
      <c r="K9" s="15">
        <f>SUM(F16:F27)*0.1207</f>
        <v>0</v>
      </c>
      <c r="L9" s="15">
        <f>K9/7.25</f>
        <v>0</v>
      </c>
      <c r="M9" s="10"/>
      <c r="N9" s="14"/>
      <c r="O9" s="7"/>
      <c r="P9" s="19">
        <v>43700</v>
      </c>
      <c r="Q9" s="15">
        <v>7.5</v>
      </c>
      <c r="R9" s="15"/>
      <c r="S9" s="19">
        <v>43767</v>
      </c>
      <c r="T9" s="20">
        <v>8</v>
      </c>
      <c r="U9" s="15"/>
      <c r="V9" s="19"/>
      <c r="W9" s="20"/>
      <c r="X9" s="15"/>
      <c r="Y9" s="19"/>
      <c r="Z9" s="15"/>
      <c r="AA9" s="15"/>
      <c r="AB9" s="19"/>
      <c r="AC9" s="15"/>
      <c r="AD9" s="14"/>
      <c r="AE9" s="8"/>
    </row>
    <row r="10" spans="2:31" x14ac:dyDescent="0.25">
      <c r="B10" s="1">
        <v>43647</v>
      </c>
      <c r="C10">
        <v>60</v>
      </c>
      <c r="D10">
        <v>56</v>
      </c>
      <c r="H10" s="14"/>
      <c r="I10" s="7"/>
      <c r="J10" s="14"/>
      <c r="K10" s="15"/>
      <c r="L10" s="15"/>
      <c r="M10" s="10"/>
      <c r="N10" s="15"/>
      <c r="O10" s="9"/>
      <c r="P10" s="19">
        <v>43718</v>
      </c>
      <c r="Q10" s="15">
        <v>7.5</v>
      </c>
      <c r="R10" s="15"/>
      <c r="S10" s="19">
        <v>43829</v>
      </c>
      <c r="T10" s="20">
        <v>8</v>
      </c>
      <c r="U10" s="15"/>
      <c r="V10" s="19"/>
      <c r="W10" s="20"/>
      <c r="X10" s="15"/>
      <c r="Y10" s="19"/>
      <c r="Z10" s="15"/>
      <c r="AA10" s="15"/>
      <c r="AB10" s="19"/>
      <c r="AC10" s="15"/>
      <c r="AD10" s="15"/>
      <c r="AE10" s="10"/>
    </row>
    <row r="11" spans="2:31" x14ac:dyDescent="0.25">
      <c r="B11" s="1">
        <v>43678</v>
      </c>
      <c r="C11">
        <v>60</v>
      </c>
      <c r="D11">
        <v>88</v>
      </c>
      <c r="H11" s="14"/>
      <c r="I11" s="7"/>
      <c r="J11" s="28" t="s">
        <v>2</v>
      </c>
      <c r="K11" s="16" t="s">
        <v>5</v>
      </c>
      <c r="L11" s="17" t="s">
        <v>6</v>
      </c>
      <c r="M11" s="10"/>
      <c r="N11" s="15"/>
      <c r="O11" s="9"/>
      <c r="P11" s="19">
        <v>43721</v>
      </c>
      <c r="Q11" s="15">
        <v>7.5</v>
      </c>
      <c r="R11" s="15"/>
      <c r="S11" s="19">
        <v>43830</v>
      </c>
      <c r="T11" s="20">
        <v>8</v>
      </c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0"/>
    </row>
    <row r="12" spans="2:31" x14ac:dyDescent="0.25">
      <c r="B12" s="1">
        <v>43709</v>
      </c>
      <c r="C12">
        <v>37.5</v>
      </c>
      <c r="D12">
        <v>64</v>
      </c>
      <c r="H12" s="14"/>
      <c r="I12" s="7"/>
      <c r="J12" s="14"/>
      <c r="K12" s="15">
        <f>SUM(D4:D48)*0.1207</f>
        <v>419.31180000000001</v>
      </c>
      <c r="L12" s="15">
        <f>K12/7.25</f>
        <v>57.836110344827588</v>
      </c>
      <c r="M12" s="8"/>
      <c r="N12" s="14"/>
      <c r="O12" s="7"/>
      <c r="P12" s="19">
        <v>43725</v>
      </c>
      <c r="Q12" s="20">
        <v>7.5</v>
      </c>
      <c r="R12" s="15"/>
      <c r="S12" s="19">
        <v>43838</v>
      </c>
      <c r="T12" s="20">
        <v>8</v>
      </c>
      <c r="U12" s="15"/>
      <c r="V12" s="19"/>
      <c r="W12" s="15"/>
      <c r="X12" s="15"/>
      <c r="Y12" s="19"/>
      <c r="Z12" s="15"/>
      <c r="AA12" s="15"/>
      <c r="AB12" s="19"/>
      <c r="AC12" s="15"/>
      <c r="AD12" s="14"/>
      <c r="AE12" s="8"/>
    </row>
    <row r="13" spans="2:31" x14ac:dyDescent="0.25">
      <c r="B13" s="1">
        <v>43739</v>
      </c>
      <c r="C13">
        <v>60</v>
      </c>
      <c r="D13">
        <v>60</v>
      </c>
      <c r="H13" s="14"/>
      <c r="I13" s="7"/>
      <c r="J13" s="14"/>
      <c r="K13" s="14"/>
      <c r="L13" s="14"/>
      <c r="M13" s="8"/>
      <c r="N13" s="14"/>
      <c r="O13" s="7"/>
      <c r="P13" s="19">
        <v>43823</v>
      </c>
      <c r="Q13" s="20">
        <v>7.5</v>
      </c>
      <c r="R13" s="15"/>
      <c r="S13" s="19">
        <v>43907</v>
      </c>
      <c r="T13" s="20">
        <v>8</v>
      </c>
      <c r="U13" s="15"/>
      <c r="V13" s="19"/>
      <c r="W13" s="15"/>
      <c r="X13" s="15"/>
      <c r="Y13" s="19"/>
      <c r="Z13" s="15"/>
      <c r="AA13" s="15"/>
      <c r="AB13" s="19"/>
      <c r="AC13" s="15"/>
      <c r="AD13" s="14"/>
      <c r="AE13" s="8"/>
    </row>
    <row r="14" spans="2:31" x14ac:dyDescent="0.25">
      <c r="B14" s="1">
        <v>43770</v>
      </c>
      <c r="C14">
        <v>75</v>
      </c>
      <c r="D14">
        <v>96</v>
      </c>
      <c r="H14" s="14"/>
      <c r="I14" s="7"/>
      <c r="J14" s="28" t="s">
        <v>1</v>
      </c>
      <c r="K14" s="16" t="s">
        <v>5</v>
      </c>
      <c r="L14" s="17" t="s">
        <v>6</v>
      </c>
      <c r="M14" s="8"/>
      <c r="N14" s="14"/>
      <c r="O14" s="7"/>
      <c r="P14" s="19">
        <v>43826</v>
      </c>
      <c r="Q14" s="20">
        <v>7.5</v>
      </c>
      <c r="R14" s="15"/>
      <c r="S14" s="19">
        <v>44032</v>
      </c>
      <c r="T14" s="20">
        <v>8</v>
      </c>
      <c r="U14" s="15"/>
      <c r="V14" s="19"/>
      <c r="W14" s="15"/>
      <c r="X14" s="15"/>
      <c r="Y14" s="19"/>
      <c r="Z14" s="15"/>
      <c r="AA14" s="15"/>
      <c r="AB14" s="19"/>
      <c r="AC14" s="15"/>
      <c r="AD14" s="14"/>
      <c r="AE14" s="8"/>
    </row>
    <row r="15" spans="2:31" x14ac:dyDescent="0.25">
      <c r="B15" s="1">
        <v>43800</v>
      </c>
      <c r="C15">
        <v>60</v>
      </c>
      <c r="D15">
        <v>87.75</v>
      </c>
      <c r="H15" s="14"/>
      <c r="I15" s="7"/>
      <c r="J15" s="14"/>
      <c r="K15" s="15" cm="1">
        <f t="array" ref="K15">SUM(C4:C48*0.1207)</f>
        <v>365.32872500000002</v>
      </c>
      <c r="L15" s="15">
        <f>K15/8</f>
        <v>45.666090625000002</v>
      </c>
      <c r="M15" s="8"/>
      <c r="N15" s="14"/>
      <c r="O15" s="7"/>
      <c r="P15" s="19">
        <v>43830</v>
      </c>
      <c r="Q15" s="20">
        <v>7.5</v>
      </c>
      <c r="R15" s="15"/>
      <c r="S15" s="19">
        <v>44033</v>
      </c>
      <c r="T15" s="20">
        <v>8</v>
      </c>
      <c r="U15" s="15"/>
      <c r="V15" s="19"/>
      <c r="W15" s="15"/>
      <c r="X15" s="15"/>
      <c r="Y15" s="19"/>
      <c r="Z15" s="15"/>
      <c r="AA15" s="15"/>
      <c r="AB15" s="19"/>
      <c r="AC15" s="15"/>
      <c r="AD15" s="14"/>
      <c r="AE15" s="8"/>
    </row>
    <row r="16" spans="2:31" x14ac:dyDescent="0.25">
      <c r="B16" s="1">
        <v>43831</v>
      </c>
      <c r="C16">
        <v>52.5</v>
      </c>
      <c r="D16">
        <v>88</v>
      </c>
      <c r="H16" s="14"/>
      <c r="I16" s="7"/>
      <c r="J16" s="15"/>
      <c r="K16" s="15"/>
      <c r="L16" s="15"/>
      <c r="M16" s="8"/>
      <c r="N16" s="14"/>
      <c r="O16" s="7"/>
      <c r="P16" s="19">
        <v>44056</v>
      </c>
      <c r="Q16" s="20">
        <v>7.5</v>
      </c>
      <c r="R16" s="15"/>
      <c r="S16" s="19">
        <v>44034</v>
      </c>
      <c r="T16" s="20">
        <v>8</v>
      </c>
      <c r="U16" s="15"/>
      <c r="V16" s="19"/>
      <c r="W16" s="15"/>
      <c r="X16" s="15"/>
      <c r="Y16" s="19"/>
      <c r="Z16" s="15"/>
      <c r="AA16" s="15"/>
      <c r="AB16" s="19"/>
      <c r="AC16" s="15"/>
      <c r="AD16" s="14"/>
      <c r="AE16" s="8"/>
    </row>
    <row r="17" spans="2:31" x14ac:dyDescent="0.25">
      <c r="B17" s="1">
        <v>43862</v>
      </c>
      <c r="C17">
        <v>60</v>
      </c>
      <c r="D17">
        <v>96</v>
      </c>
      <c r="H17" s="14"/>
      <c r="I17" s="7"/>
      <c r="J17" s="3" t="s">
        <v>13</v>
      </c>
      <c r="K17" s="16" t="s">
        <v>5</v>
      </c>
      <c r="L17" s="17" t="s">
        <v>6</v>
      </c>
      <c r="M17" s="8"/>
      <c r="N17" s="14"/>
      <c r="O17" s="7"/>
      <c r="P17" s="19">
        <v>44057</v>
      </c>
      <c r="Q17" s="20">
        <v>7.5</v>
      </c>
      <c r="R17" s="15"/>
      <c r="S17" s="19">
        <v>44053</v>
      </c>
      <c r="T17" s="20">
        <v>8</v>
      </c>
      <c r="U17" s="15"/>
      <c r="V17" s="19"/>
      <c r="W17" s="15"/>
      <c r="X17" s="15"/>
      <c r="Y17" s="19"/>
      <c r="Z17" s="15"/>
      <c r="AA17" s="15"/>
      <c r="AB17" s="19"/>
      <c r="AC17" s="15"/>
      <c r="AD17" s="14"/>
      <c r="AE17" s="8"/>
    </row>
    <row r="18" spans="2:31" x14ac:dyDescent="0.25">
      <c r="B18" s="1">
        <v>43891</v>
      </c>
      <c r="C18">
        <v>60</v>
      </c>
      <c r="D18">
        <v>104</v>
      </c>
      <c r="H18" s="14"/>
      <c r="I18" s="7"/>
      <c r="J18" s="14"/>
      <c r="K18" s="15">
        <f>SUM(E28:E36)*0.1207</f>
        <v>18.919725</v>
      </c>
      <c r="L18" s="15">
        <f>K18/6</f>
        <v>3.1532874999999998</v>
      </c>
      <c r="M18" s="8"/>
      <c r="N18" s="14"/>
      <c r="O18" s="7"/>
      <c r="P18" s="19">
        <v>44063</v>
      </c>
      <c r="Q18" s="20">
        <v>7.5</v>
      </c>
      <c r="R18" s="15"/>
      <c r="S18" s="19">
        <v>44060</v>
      </c>
      <c r="T18" s="20">
        <v>8</v>
      </c>
      <c r="U18" s="15"/>
      <c r="V18" s="19"/>
      <c r="W18" s="15"/>
      <c r="X18" s="15"/>
      <c r="Y18" s="19"/>
      <c r="Z18" s="15"/>
      <c r="AA18" s="15"/>
      <c r="AB18" s="19"/>
      <c r="AC18" s="15"/>
      <c r="AD18" s="14"/>
      <c r="AE18" s="8"/>
    </row>
    <row r="19" spans="2:31" ht="15.75" thickBot="1" x14ac:dyDescent="0.3">
      <c r="B19" s="1">
        <v>43922</v>
      </c>
      <c r="C19">
        <v>60</v>
      </c>
      <c r="D19">
        <v>96</v>
      </c>
      <c r="H19" s="14"/>
      <c r="I19" s="26"/>
      <c r="J19" s="12"/>
      <c r="K19" s="12"/>
      <c r="L19" s="12"/>
      <c r="M19" s="27"/>
      <c r="N19" s="14"/>
      <c r="O19" s="7"/>
      <c r="P19" s="19">
        <v>44064</v>
      </c>
      <c r="Q19" s="20">
        <v>7.5</v>
      </c>
      <c r="R19" s="15"/>
      <c r="S19" s="19">
        <v>44061</v>
      </c>
      <c r="T19" s="20">
        <v>8</v>
      </c>
      <c r="U19" s="15"/>
      <c r="V19" s="19"/>
      <c r="W19" s="15"/>
      <c r="X19" s="15"/>
      <c r="Y19" s="19"/>
      <c r="Z19" s="15"/>
      <c r="AA19" s="15"/>
      <c r="AB19" s="19"/>
      <c r="AC19" s="15"/>
      <c r="AD19" s="14"/>
      <c r="AE19" s="8"/>
    </row>
    <row r="20" spans="2:31" x14ac:dyDescent="0.25">
      <c r="B20" s="1">
        <v>43952</v>
      </c>
      <c r="C20">
        <v>67.5</v>
      </c>
      <c r="D20">
        <v>96</v>
      </c>
      <c r="H20" s="14"/>
      <c r="I20" s="15"/>
      <c r="J20" s="14"/>
      <c r="K20" s="14"/>
      <c r="L20" s="14"/>
      <c r="M20" s="14"/>
      <c r="N20" s="14"/>
      <c r="O20" s="7"/>
      <c r="P20" s="19">
        <v>44182</v>
      </c>
      <c r="Q20" s="20">
        <v>7.5</v>
      </c>
      <c r="R20" s="15"/>
      <c r="S20" s="19">
        <v>44062</v>
      </c>
      <c r="T20" s="20">
        <v>8</v>
      </c>
      <c r="U20" s="15"/>
      <c r="V20" s="19"/>
      <c r="W20" s="15"/>
      <c r="X20" s="15"/>
      <c r="Y20" s="19"/>
      <c r="Z20" s="15"/>
      <c r="AA20" s="15"/>
      <c r="AB20" s="19"/>
      <c r="AC20" s="15"/>
      <c r="AD20" s="14"/>
      <c r="AE20" s="8"/>
    </row>
    <row r="21" spans="2:31" ht="15.75" thickBot="1" x14ac:dyDescent="0.3">
      <c r="B21" s="1">
        <v>43983</v>
      </c>
      <c r="C21">
        <v>67.5</v>
      </c>
      <c r="D21">
        <v>112</v>
      </c>
      <c r="H21" s="14"/>
      <c r="I21" s="15"/>
      <c r="J21" s="14"/>
      <c r="K21" s="14"/>
      <c r="L21" s="14"/>
      <c r="M21" s="14"/>
      <c r="N21" s="14"/>
      <c r="O21" s="7"/>
      <c r="P21" s="19">
        <v>44189</v>
      </c>
      <c r="Q21" s="20">
        <v>7.5</v>
      </c>
      <c r="R21" s="15"/>
      <c r="S21" s="19">
        <v>44137</v>
      </c>
      <c r="T21" s="20">
        <v>8</v>
      </c>
      <c r="U21" s="15"/>
      <c r="V21" s="19"/>
      <c r="W21" s="15"/>
      <c r="X21" s="15"/>
      <c r="Y21" s="19"/>
      <c r="Z21" s="15"/>
      <c r="AA21" s="15"/>
      <c r="AB21" s="19"/>
      <c r="AC21" s="15"/>
      <c r="AD21" s="14"/>
      <c r="AE21" s="8"/>
    </row>
    <row r="22" spans="2:31" x14ac:dyDescent="0.25">
      <c r="B22" s="1">
        <v>44013</v>
      </c>
      <c r="C22">
        <v>75</v>
      </c>
      <c r="D22">
        <v>80</v>
      </c>
      <c r="H22" s="14"/>
      <c r="I22" s="23"/>
      <c r="J22" s="5"/>
      <c r="K22" s="5"/>
      <c r="L22" s="5"/>
      <c r="M22" s="24"/>
      <c r="N22" s="14"/>
      <c r="O22" s="7"/>
      <c r="P22" s="19">
        <v>44190</v>
      </c>
      <c r="Q22" s="20">
        <v>7.5</v>
      </c>
      <c r="R22" s="15"/>
      <c r="S22" s="19">
        <v>44138</v>
      </c>
      <c r="T22" s="20">
        <v>8</v>
      </c>
      <c r="U22" s="15"/>
      <c r="V22" s="19"/>
      <c r="W22" s="15"/>
      <c r="X22" s="15"/>
      <c r="Y22" s="19"/>
      <c r="Z22" s="15"/>
      <c r="AA22" s="15"/>
      <c r="AB22" s="19"/>
      <c r="AC22" s="15"/>
      <c r="AD22" s="14"/>
      <c r="AE22" s="8"/>
    </row>
    <row r="23" spans="2:31" x14ac:dyDescent="0.25">
      <c r="B23" s="1">
        <v>44044</v>
      </c>
      <c r="C23">
        <v>52.5</v>
      </c>
      <c r="D23">
        <v>80</v>
      </c>
      <c r="H23" s="14"/>
      <c r="I23" s="9"/>
      <c r="J23" s="14"/>
      <c r="K23" s="14"/>
      <c r="L23" s="14"/>
      <c r="M23" s="10"/>
      <c r="N23" s="14"/>
      <c r="O23" s="7"/>
      <c r="P23" s="19">
        <v>44196</v>
      </c>
      <c r="Q23" s="20">
        <v>7.5</v>
      </c>
      <c r="R23" s="15"/>
      <c r="S23" s="19">
        <v>44139</v>
      </c>
      <c r="T23" s="20">
        <v>8</v>
      </c>
      <c r="U23" s="15"/>
      <c r="V23" s="19"/>
      <c r="W23" s="15"/>
      <c r="X23" s="15"/>
      <c r="Y23" s="19"/>
      <c r="Z23" s="15"/>
      <c r="AA23" s="15"/>
      <c r="AB23" s="19"/>
      <c r="AC23" s="15"/>
      <c r="AD23" s="14"/>
      <c r="AE23" s="8"/>
    </row>
    <row r="24" spans="2:31" ht="21" x14ac:dyDescent="0.35">
      <c r="B24" s="1">
        <v>44075</v>
      </c>
      <c r="C24">
        <v>67.5</v>
      </c>
      <c r="D24">
        <v>112</v>
      </c>
      <c r="H24" s="14"/>
      <c r="I24" s="9"/>
      <c r="J24" s="30" t="s">
        <v>8</v>
      </c>
      <c r="K24" s="22"/>
      <c r="L24" s="22"/>
      <c r="M24" s="10"/>
      <c r="N24" s="14"/>
      <c r="O24" s="7"/>
      <c r="P24" s="19">
        <v>44288</v>
      </c>
      <c r="Q24" s="20">
        <v>8</v>
      </c>
      <c r="R24" s="15"/>
      <c r="S24" s="19">
        <v>44144</v>
      </c>
      <c r="T24" s="20">
        <v>8</v>
      </c>
      <c r="U24" s="15"/>
      <c r="V24" s="19"/>
      <c r="W24" s="15"/>
      <c r="X24" s="15"/>
      <c r="Y24" s="19"/>
      <c r="Z24" s="15"/>
      <c r="AA24" s="15"/>
      <c r="AB24" s="19"/>
      <c r="AC24" s="15"/>
      <c r="AD24" s="14"/>
      <c r="AE24" s="8"/>
    </row>
    <row r="25" spans="2:31" x14ac:dyDescent="0.25">
      <c r="B25" s="1">
        <v>44105</v>
      </c>
      <c r="C25">
        <v>82.5</v>
      </c>
      <c r="D25">
        <v>96</v>
      </c>
      <c r="H25" s="14"/>
      <c r="I25" s="9"/>
      <c r="J25" s="15"/>
      <c r="K25" s="15"/>
      <c r="L25" s="15"/>
      <c r="M25" s="10"/>
      <c r="N25" s="14"/>
      <c r="O25" s="7"/>
      <c r="P25" s="19">
        <v>44295</v>
      </c>
      <c r="Q25" s="20">
        <v>8</v>
      </c>
      <c r="R25" s="15"/>
      <c r="S25" s="19">
        <v>44145</v>
      </c>
      <c r="T25" s="20">
        <v>8</v>
      </c>
      <c r="U25" s="15"/>
      <c r="V25" s="19"/>
      <c r="W25" s="15"/>
      <c r="X25" s="15"/>
      <c r="Y25" s="19"/>
      <c r="Z25" s="15"/>
      <c r="AA25" s="15"/>
      <c r="AB25" s="19"/>
      <c r="AC25" s="15"/>
      <c r="AD25" s="14"/>
      <c r="AE25" s="8"/>
    </row>
    <row r="26" spans="2:31" x14ac:dyDescent="0.25">
      <c r="B26" s="1">
        <v>44136</v>
      </c>
      <c r="C26">
        <v>64</v>
      </c>
      <c r="D26">
        <v>64</v>
      </c>
      <c r="H26" s="14"/>
      <c r="I26" s="7"/>
      <c r="J26" s="3"/>
      <c r="K26" s="16"/>
      <c r="L26" s="17"/>
      <c r="M26" s="8"/>
      <c r="N26" s="14"/>
      <c r="O26" s="7"/>
      <c r="P26" s="19">
        <v>44348</v>
      </c>
      <c r="Q26" s="20">
        <v>8</v>
      </c>
      <c r="R26" s="15"/>
      <c r="S26" s="19">
        <v>44188</v>
      </c>
      <c r="T26" s="20">
        <v>8</v>
      </c>
      <c r="U26" s="15"/>
      <c r="V26" s="19"/>
      <c r="W26" s="15"/>
      <c r="X26" s="15"/>
      <c r="Y26" s="19"/>
      <c r="Z26" s="15"/>
      <c r="AA26" s="15"/>
      <c r="AB26" s="19"/>
      <c r="AC26" s="15"/>
      <c r="AD26" s="14"/>
      <c r="AE26" s="8"/>
    </row>
    <row r="27" spans="2:31" x14ac:dyDescent="0.25">
      <c r="B27" s="1">
        <v>44166</v>
      </c>
      <c r="C27">
        <v>64</v>
      </c>
      <c r="D27">
        <v>104</v>
      </c>
      <c r="H27" s="14"/>
      <c r="I27" s="7"/>
      <c r="J27" s="14"/>
      <c r="K27" s="15"/>
      <c r="L27" s="15"/>
      <c r="M27" s="8"/>
      <c r="N27" s="14"/>
      <c r="O27" s="7"/>
      <c r="P27" s="19">
        <v>44351</v>
      </c>
      <c r="Q27" s="20">
        <v>8</v>
      </c>
      <c r="R27" s="15"/>
      <c r="S27" s="19">
        <v>44193</v>
      </c>
      <c r="T27" s="20">
        <v>8</v>
      </c>
      <c r="U27" s="15"/>
      <c r="V27" s="19"/>
      <c r="W27" s="15"/>
      <c r="X27" s="15"/>
      <c r="Y27" s="19"/>
      <c r="Z27" s="15"/>
      <c r="AA27" s="15"/>
      <c r="AB27" s="19"/>
      <c r="AC27" s="15"/>
      <c r="AD27" s="14"/>
      <c r="AE27" s="8"/>
    </row>
    <row r="28" spans="2:31" x14ac:dyDescent="0.25">
      <c r="B28" s="1">
        <v>44197</v>
      </c>
      <c r="C28">
        <v>72</v>
      </c>
      <c r="D28">
        <v>96</v>
      </c>
      <c r="H28" s="14"/>
      <c r="I28" s="7"/>
      <c r="J28" s="15"/>
      <c r="K28" s="15"/>
      <c r="L28" s="15"/>
      <c r="M28" s="8"/>
      <c r="N28" s="14"/>
      <c r="O28" s="7"/>
      <c r="P28" s="19">
        <v>44404</v>
      </c>
      <c r="Q28" s="20">
        <v>8</v>
      </c>
      <c r="R28" s="15"/>
      <c r="S28" s="19">
        <v>44194</v>
      </c>
      <c r="T28" s="20">
        <v>8</v>
      </c>
      <c r="U28" s="15"/>
      <c r="V28" s="19"/>
      <c r="W28" s="15"/>
      <c r="X28" s="15"/>
      <c r="Y28" s="19"/>
      <c r="Z28" s="15"/>
      <c r="AA28" s="15"/>
      <c r="AB28" s="19"/>
      <c r="AC28" s="15"/>
      <c r="AD28" s="14"/>
      <c r="AE28" s="8"/>
    </row>
    <row r="29" spans="2:31" x14ac:dyDescent="0.25">
      <c r="B29" s="1">
        <v>44228</v>
      </c>
      <c r="C29">
        <f>'[1]February 21'!$X$147+'[1]February 21'!$Z$147</f>
        <v>64</v>
      </c>
      <c r="D29">
        <f>'[1]February 21'!$X$139+'[1]February 21'!$Z$139+'[1]February 21'!$AA$139</f>
        <v>96</v>
      </c>
      <c r="H29" s="14"/>
      <c r="I29" s="7"/>
      <c r="J29" s="15"/>
      <c r="K29" s="15"/>
      <c r="L29" s="15"/>
      <c r="M29" s="8"/>
      <c r="N29" s="14"/>
      <c r="O29" s="7"/>
      <c r="P29" s="19">
        <v>44407</v>
      </c>
      <c r="Q29" s="20">
        <v>8</v>
      </c>
      <c r="R29" s="15"/>
      <c r="S29" s="19">
        <v>44195</v>
      </c>
      <c r="T29" s="20">
        <v>8</v>
      </c>
      <c r="U29" s="15"/>
      <c r="V29" s="19"/>
      <c r="W29" s="15"/>
      <c r="X29" s="15"/>
      <c r="Y29" s="19"/>
      <c r="Z29" s="15"/>
      <c r="AA29" s="15"/>
      <c r="AB29" s="19"/>
      <c r="AC29" s="15"/>
      <c r="AD29" s="14"/>
      <c r="AE29" s="8"/>
    </row>
    <row r="30" spans="2:31" x14ac:dyDescent="0.25">
      <c r="B30" s="1">
        <v>44256</v>
      </c>
      <c r="C30">
        <f>'[1]March 21'!$X$147+'[1]March 21'!$Z$147+'[1]March 21'!$AA$147</f>
        <v>64</v>
      </c>
      <c r="D30">
        <f>'[1]March 21'!$X$139</f>
        <v>112</v>
      </c>
      <c r="H30" s="14"/>
      <c r="I30" s="7"/>
      <c r="J30" s="3"/>
      <c r="K30" s="16"/>
      <c r="L30" s="17"/>
      <c r="M30" s="8"/>
      <c r="N30" s="14"/>
      <c r="O30" s="7"/>
      <c r="P30" s="19">
        <v>44411</v>
      </c>
      <c r="Q30" s="15">
        <v>8</v>
      </c>
      <c r="R30" s="15"/>
      <c r="S30" s="19">
        <v>44208</v>
      </c>
      <c r="T30" s="20">
        <v>8</v>
      </c>
      <c r="U30" s="15"/>
      <c r="V30" s="19"/>
      <c r="W30" s="15"/>
      <c r="X30" s="15"/>
      <c r="Y30" s="19"/>
      <c r="Z30" s="15"/>
      <c r="AA30" s="15"/>
      <c r="AB30" s="19"/>
      <c r="AC30" s="15"/>
      <c r="AD30" s="14"/>
      <c r="AE30" s="8"/>
    </row>
    <row r="31" spans="2:31" x14ac:dyDescent="0.25">
      <c r="B31" s="1">
        <v>44287</v>
      </c>
      <c r="C31">
        <f>'[2]April 21'!$X$147</f>
        <v>56</v>
      </c>
      <c r="D31">
        <f>'[2]April 21'!$X$139</f>
        <v>72.5</v>
      </c>
      <c r="H31" s="14"/>
      <c r="I31" s="7"/>
      <c r="J31" s="14"/>
      <c r="K31" s="15"/>
      <c r="L31" s="15"/>
      <c r="M31" s="8"/>
      <c r="N31" s="14"/>
      <c r="O31" s="7"/>
      <c r="P31" s="19">
        <v>44435</v>
      </c>
      <c r="Q31" s="15">
        <v>8</v>
      </c>
      <c r="R31" s="15"/>
      <c r="S31" s="19">
        <v>44237</v>
      </c>
      <c r="T31" s="15">
        <v>8</v>
      </c>
      <c r="U31" s="15"/>
      <c r="V31" s="19"/>
      <c r="W31" s="15"/>
      <c r="X31" s="15"/>
      <c r="Y31" s="19"/>
      <c r="Z31" s="15"/>
      <c r="AA31" s="15"/>
      <c r="AB31" s="19"/>
      <c r="AC31" s="15"/>
      <c r="AD31" s="14"/>
      <c r="AE31" s="8"/>
    </row>
    <row r="32" spans="2:31" x14ac:dyDescent="0.25">
      <c r="B32" s="1">
        <v>44317</v>
      </c>
      <c r="C32">
        <f>'[2]May 21'!$X$147</f>
        <v>64</v>
      </c>
      <c r="D32">
        <f>'[2]May 21'!$X$139</f>
        <v>79.75</v>
      </c>
      <c r="H32" s="14"/>
      <c r="I32" s="7"/>
      <c r="J32" s="14"/>
      <c r="K32" s="14"/>
      <c r="L32" s="14"/>
      <c r="M32" s="8"/>
      <c r="N32" s="14"/>
      <c r="O32" s="7"/>
      <c r="P32" s="19">
        <v>44439</v>
      </c>
      <c r="Q32" s="15">
        <v>8</v>
      </c>
      <c r="R32" s="15"/>
      <c r="S32" s="19">
        <v>44298</v>
      </c>
      <c r="T32" s="15">
        <v>7.25</v>
      </c>
      <c r="U32" s="15"/>
      <c r="V32" s="19"/>
      <c r="W32" s="15"/>
      <c r="X32" s="15"/>
      <c r="Y32" s="19"/>
      <c r="Z32" s="15"/>
      <c r="AA32" s="15"/>
      <c r="AB32" s="19"/>
      <c r="AC32" s="15"/>
      <c r="AD32" s="14"/>
      <c r="AE32" s="8"/>
    </row>
    <row r="33" spans="2:31" x14ac:dyDescent="0.25">
      <c r="B33" s="1">
        <v>44348</v>
      </c>
      <c r="C33">
        <f>'[2]June 21'!$X$147</f>
        <v>56</v>
      </c>
      <c r="D33">
        <f>'[2]June 21'!$X$139</f>
        <v>106.75</v>
      </c>
      <c r="E33">
        <f>'[2]June 21'!$X$151</f>
        <v>36.5</v>
      </c>
      <c r="H33" s="14"/>
      <c r="I33" s="7"/>
      <c r="J33" s="14"/>
      <c r="K33" s="14"/>
      <c r="L33" s="14"/>
      <c r="M33" s="8"/>
      <c r="N33" s="14"/>
      <c r="O33" s="7"/>
      <c r="P33" s="19">
        <v>44434</v>
      </c>
      <c r="Q33" s="15">
        <v>8</v>
      </c>
      <c r="R33" s="15"/>
      <c r="S33" s="19">
        <v>44299</v>
      </c>
      <c r="T33" s="15">
        <v>7.25</v>
      </c>
      <c r="U33" s="15"/>
      <c r="V33" s="19"/>
      <c r="W33" s="15"/>
      <c r="X33" s="15"/>
      <c r="Y33" s="19"/>
      <c r="Z33" s="15"/>
      <c r="AA33" s="15"/>
      <c r="AB33" s="19"/>
      <c r="AC33" s="15"/>
      <c r="AD33" s="14"/>
      <c r="AE33" s="8"/>
    </row>
    <row r="34" spans="2:31" x14ac:dyDescent="0.25">
      <c r="B34" s="1">
        <v>44378</v>
      </c>
      <c r="C34">
        <f>'[2]July 21'!$X$147</f>
        <v>56</v>
      </c>
      <c r="D34">
        <f>'[2]July 21'!$X$139</f>
        <v>67.25</v>
      </c>
      <c r="E34">
        <f>'[2]July 21'!$X$151</f>
        <v>60.25</v>
      </c>
      <c r="H34" s="14"/>
      <c r="I34" s="7"/>
      <c r="J34" s="3" t="s">
        <v>2</v>
      </c>
      <c r="K34" s="16" t="s">
        <v>5</v>
      </c>
      <c r="L34" s="17" t="s">
        <v>6</v>
      </c>
      <c r="M34" s="8"/>
      <c r="N34" s="14"/>
      <c r="O34" s="7"/>
      <c r="P34" s="19">
        <v>44437</v>
      </c>
      <c r="Q34" s="15">
        <v>8</v>
      </c>
      <c r="R34" s="15"/>
      <c r="S34" s="19">
        <v>44334</v>
      </c>
      <c r="T34" s="15">
        <v>7.25</v>
      </c>
      <c r="U34" s="15"/>
      <c r="V34" s="19"/>
      <c r="W34" s="15"/>
      <c r="X34" s="15"/>
      <c r="Y34" s="19"/>
      <c r="Z34" s="15"/>
      <c r="AA34" s="15"/>
      <c r="AB34" s="15"/>
      <c r="AC34" s="15"/>
      <c r="AD34" s="14"/>
      <c r="AE34" s="8"/>
    </row>
    <row r="35" spans="2:31" x14ac:dyDescent="0.25">
      <c r="B35" s="1">
        <v>44409</v>
      </c>
      <c r="C35">
        <f>'[2]August 21'!$X$147</f>
        <v>74.5</v>
      </c>
      <c r="D35">
        <f>'[2]August 21'!$X$139</f>
        <v>58</v>
      </c>
      <c r="E35">
        <f>'[2]August 21'!$X$151</f>
        <v>42</v>
      </c>
      <c r="I35" s="7"/>
      <c r="J35" s="14"/>
      <c r="K35" s="15">
        <f>K12-SUM(T6:T65)</f>
        <v>76.311800000000005</v>
      </c>
      <c r="L35" s="15">
        <f>K35/7.25</f>
        <v>10.52576551724138</v>
      </c>
      <c r="M35" s="8"/>
      <c r="O35" s="7"/>
      <c r="P35" s="19">
        <v>44495</v>
      </c>
      <c r="Q35" s="15">
        <v>8</v>
      </c>
      <c r="R35" s="15"/>
      <c r="S35" s="19">
        <v>44347</v>
      </c>
      <c r="T35" s="15">
        <v>7.25</v>
      </c>
      <c r="U35" s="15"/>
      <c r="V35" s="15"/>
      <c r="W35" s="15"/>
      <c r="X35" s="15"/>
      <c r="Y35" s="19"/>
      <c r="Z35" s="19"/>
      <c r="AA35" s="20"/>
      <c r="AB35" s="15"/>
      <c r="AC35" s="15"/>
      <c r="AD35" s="14"/>
      <c r="AE35" s="8"/>
    </row>
    <row r="36" spans="2:31" x14ac:dyDescent="0.25">
      <c r="B36" s="1">
        <v>44440</v>
      </c>
      <c r="C36">
        <f>'[2]September 21'!$X$147</f>
        <v>75</v>
      </c>
      <c r="D36">
        <f>'[2]September 21'!$X$139</f>
        <v>73.25</v>
      </c>
      <c r="E36">
        <f>'[2]September 21'!$X$151</f>
        <v>18</v>
      </c>
      <c r="I36" s="7"/>
      <c r="J36" s="14"/>
      <c r="K36" s="14"/>
      <c r="L36" s="14"/>
      <c r="M36" s="8"/>
      <c r="O36" s="7"/>
      <c r="P36" s="19">
        <v>44498</v>
      </c>
      <c r="Q36" s="15">
        <v>8</v>
      </c>
      <c r="R36" s="15"/>
      <c r="S36" s="19">
        <v>44382</v>
      </c>
      <c r="T36" s="15">
        <v>7.25</v>
      </c>
      <c r="U36" s="15"/>
      <c r="V36" s="15"/>
      <c r="W36" s="15"/>
      <c r="X36" s="15"/>
      <c r="Y36" s="19"/>
      <c r="Z36" s="15"/>
      <c r="AA36" s="15"/>
      <c r="AB36" s="15"/>
      <c r="AC36" s="15"/>
      <c r="AD36" s="14"/>
      <c r="AE36" s="8"/>
    </row>
    <row r="37" spans="2:31" x14ac:dyDescent="0.25">
      <c r="B37" s="1">
        <v>44470</v>
      </c>
      <c r="C37">
        <f>'[2]October 21'!$X$147</f>
        <v>56</v>
      </c>
      <c r="D37">
        <f>'[2]October 21'!$X$139</f>
        <v>43.5</v>
      </c>
      <c r="I37" s="7"/>
      <c r="J37" s="14"/>
      <c r="K37" s="14"/>
      <c r="L37" s="14"/>
      <c r="M37" s="8"/>
      <c r="O37" s="7"/>
      <c r="P37" s="19">
        <v>44554</v>
      </c>
      <c r="Q37" s="15">
        <v>8</v>
      </c>
      <c r="R37" s="15"/>
      <c r="S37" s="19">
        <v>44410</v>
      </c>
      <c r="T37" s="15">
        <v>7.25</v>
      </c>
      <c r="U37" s="15"/>
      <c r="V37" s="15"/>
      <c r="W37" s="15"/>
      <c r="X37" s="15"/>
      <c r="Y37" s="19"/>
      <c r="Z37" s="15"/>
      <c r="AA37" s="15"/>
      <c r="AB37" s="15"/>
      <c r="AC37" s="15"/>
      <c r="AD37" s="14"/>
      <c r="AE37" s="8"/>
    </row>
    <row r="38" spans="2:31" x14ac:dyDescent="0.25">
      <c r="B38" s="1">
        <v>44501</v>
      </c>
      <c r="C38">
        <f>'[2]November 21'!$X$147</f>
        <v>72</v>
      </c>
      <c r="D38">
        <f>'[2]November 21'!$X$139</f>
        <v>94.25</v>
      </c>
      <c r="I38" s="7"/>
      <c r="J38" s="3" t="s">
        <v>1</v>
      </c>
      <c r="K38" s="16" t="s">
        <v>5</v>
      </c>
      <c r="L38" s="17" t="s">
        <v>6</v>
      </c>
      <c r="M38" s="8"/>
      <c r="O38" s="7"/>
      <c r="P38" s="19">
        <v>44558</v>
      </c>
      <c r="Q38" s="15">
        <v>8</v>
      </c>
      <c r="R38" s="15"/>
      <c r="S38" s="19">
        <v>44424</v>
      </c>
      <c r="T38" s="15">
        <v>7.25</v>
      </c>
      <c r="U38" s="15"/>
      <c r="V38" s="15"/>
      <c r="W38" s="15"/>
      <c r="X38" s="15"/>
      <c r="Y38" s="19"/>
      <c r="Z38" s="15"/>
      <c r="AA38" s="15"/>
      <c r="AB38" s="15"/>
      <c r="AC38" s="15"/>
      <c r="AD38" s="14"/>
      <c r="AE38" s="8"/>
    </row>
    <row r="39" spans="2:31" x14ac:dyDescent="0.25">
      <c r="B39" s="1">
        <v>44531</v>
      </c>
      <c r="C39">
        <f>'[2]December 21'!$X$147</f>
        <v>48</v>
      </c>
      <c r="D39">
        <f>'[2]December 21'!$X$139+'[2]December 21'!$AA$139</f>
        <v>94.25</v>
      </c>
      <c r="I39" s="7"/>
      <c r="J39" s="14"/>
      <c r="K39" s="15">
        <f>K15-SUM(Q6:Q59)</f>
        <v>6.3287250000000199</v>
      </c>
      <c r="L39" s="15">
        <f>K39/8</f>
        <v>0.79109062500000249</v>
      </c>
      <c r="M39" s="8"/>
      <c r="O39" s="7"/>
      <c r="P39" s="19">
        <v>44561</v>
      </c>
      <c r="Q39" s="15">
        <v>8</v>
      </c>
      <c r="R39" s="15"/>
      <c r="S39" s="19">
        <v>44425</v>
      </c>
      <c r="T39" s="15">
        <v>7.25</v>
      </c>
      <c r="U39" s="15"/>
      <c r="V39" s="15"/>
      <c r="W39" s="15"/>
      <c r="X39" s="15"/>
      <c r="Y39" s="19"/>
      <c r="Z39" s="15"/>
      <c r="AA39" s="15"/>
      <c r="AB39" s="15"/>
      <c r="AC39" s="15"/>
      <c r="AD39" s="14"/>
      <c r="AE39" s="8"/>
    </row>
    <row r="40" spans="2:31" x14ac:dyDescent="0.25">
      <c r="B40" s="1">
        <f>EDATE(B39,1)</f>
        <v>44562</v>
      </c>
      <c r="C40">
        <f>'[2]January 22'!$X$147</f>
        <v>64</v>
      </c>
      <c r="D40">
        <f>'[2]January 22'!$X$139+'[2]January 22'!$AA$139</f>
        <v>94.25</v>
      </c>
      <c r="I40" s="7"/>
      <c r="J40" s="14"/>
      <c r="K40" s="14"/>
      <c r="L40" s="14"/>
      <c r="M40" s="8"/>
      <c r="O40" s="7"/>
      <c r="P40" s="19">
        <v>44659</v>
      </c>
      <c r="Q40" s="15">
        <v>8</v>
      </c>
      <c r="R40" s="15"/>
      <c r="S40" s="19">
        <v>44431</v>
      </c>
      <c r="T40" s="15">
        <v>7.25</v>
      </c>
      <c r="U40" s="15"/>
      <c r="V40" s="15"/>
      <c r="W40" s="15"/>
      <c r="X40" s="15"/>
      <c r="Y40" s="15"/>
      <c r="Z40" s="15"/>
      <c r="AA40" s="15"/>
      <c r="AB40" s="15"/>
      <c r="AC40" s="15"/>
      <c r="AD40" s="14"/>
      <c r="AE40" s="8"/>
    </row>
    <row r="41" spans="2:31" x14ac:dyDescent="0.25">
      <c r="B41" s="1">
        <f t="shared" ref="B41:B48" si="0">EDATE(B40,1)</f>
        <v>44593</v>
      </c>
      <c r="C41">
        <f>'[2]February 22'!$X$147</f>
        <v>64</v>
      </c>
      <c r="D41">
        <f>'[2]February 22'!$X$139+'[2]February 22'!$AA$139</f>
        <v>87</v>
      </c>
      <c r="I41" s="7"/>
      <c r="J41" s="14"/>
      <c r="K41" s="14"/>
      <c r="L41" s="14"/>
      <c r="M41" s="8"/>
      <c r="O41" s="7"/>
      <c r="P41" s="19">
        <v>44666</v>
      </c>
      <c r="Q41" s="15">
        <v>8</v>
      </c>
      <c r="R41" s="15"/>
      <c r="S41" s="19">
        <v>44432</v>
      </c>
      <c r="T41" s="15">
        <v>7.25</v>
      </c>
      <c r="U41" s="15"/>
      <c r="V41" s="15"/>
      <c r="W41" s="15"/>
      <c r="X41" s="15"/>
      <c r="Y41" s="15"/>
      <c r="Z41" s="15"/>
      <c r="AA41" s="15"/>
      <c r="AB41" s="15"/>
      <c r="AC41" s="15"/>
      <c r="AD41" s="14"/>
      <c r="AE41" s="8"/>
    </row>
    <row r="42" spans="2:31" x14ac:dyDescent="0.25">
      <c r="B42" s="1">
        <f t="shared" si="0"/>
        <v>44621</v>
      </c>
      <c r="C42" s="34">
        <f>'[3]March 22'!$BL$34</f>
        <v>104</v>
      </c>
      <c r="D42">
        <f>'[3]March 22'!$BN$16</f>
        <v>101.5</v>
      </c>
      <c r="E42" s="34"/>
      <c r="I42" s="7"/>
      <c r="J42" s="3" t="s">
        <v>13</v>
      </c>
      <c r="K42" s="16" t="s">
        <v>5</v>
      </c>
      <c r="L42" s="17" t="s">
        <v>6</v>
      </c>
      <c r="M42" s="8"/>
      <c r="O42" s="7"/>
      <c r="P42" s="19">
        <v>44712</v>
      </c>
      <c r="Q42" s="15">
        <v>8</v>
      </c>
      <c r="R42" s="15"/>
      <c r="S42" s="19">
        <v>44496</v>
      </c>
      <c r="T42" s="15">
        <v>7.25</v>
      </c>
      <c r="U42" s="15"/>
      <c r="V42" s="15"/>
      <c r="W42" s="15"/>
      <c r="X42" s="15"/>
      <c r="Y42" s="15"/>
      <c r="Z42" s="15"/>
      <c r="AA42" s="15"/>
      <c r="AB42" s="15"/>
      <c r="AC42" s="15"/>
      <c r="AD42" s="14"/>
      <c r="AE42" s="8"/>
    </row>
    <row r="43" spans="2:31" x14ac:dyDescent="0.25">
      <c r="B43" s="1">
        <f t="shared" si="0"/>
        <v>44652</v>
      </c>
      <c r="C43" s="34">
        <f>'[3]April 22'!$BN$34</f>
        <v>88</v>
      </c>
      <c r="D43">
        <f>'[3]April 22'!$BP$16</f>
        <v>87</v>
      </c>
      <c r="E43" s="34"/>
      <c r="I43" s="7"/>
      <c r="J43" s="14"/>
      <c r="K43" s="15">
        <f>K18-SUM(W6:W43)</f>
        <v>18.919725</v>
      </c>
      <c r="L43" s="15">
        <f>K43/6</f>
        <v>3.1532874999999998</v>
      </c>
      <c r="M43" s="8"/>
      <c r="O43" s="7"/>
      <c r="P43" s="19">
        <v>44714</v>
      </c>
      <c r="Q43" s="15">
        <v>8</v>
      </c>
      <c r="R43" s="15"/>
      <c r="S43" s="19">
        <v>44522</v>
      </c>
      <c r="T43" s="15">
        <v>7.25</v>
      </c>
      <c r="U43" s="15"/>
      <c r="V43" s="15"/>
      <c r="W43" s="15"/>
      <c r="X43" s="15"/>
      <c r="Y43" s="15"/>
      <c r="Z43" s="15"/>
      <c r="AA43" s="15"/>
      <c r="AB43" s="15"/>
      <c r="AC43" s="15"/>
      <c r="AD43" s="14"/>
      <c r="AE43" s="8"/>
    </row>
    <row r="44" spans="2:31" ht="15.75" thickBot="1" x14ac:dyDescent="0.3">
      <c r="B44" s="1">
        <f t="shared" si="0"/>
        <v>44682</v>
      </c>
      <c r="C44" s="34">
        <f>'[3]May 22'!$BN$34</f>
        <v>96</v>
      </c>
      <c r="D44">
        <f>'[3]May 22'!$BP$16</f>
        <v>101.5</v>
      </c>
      <c r="I44" s="11"/>
      <c r="J44" s="12"/>
      <c r="K44" s="12"/>
      <c r="L44" s="12"/>
      <c r="M44" s="13"/>
      <c r="O44" s="7"/>
      <c r="P44" s="19">
        <v>44715</v>
      </c>
      <c r="Q44" s="15">
        <v>8</v>
      </c>
      <c r="R44" s="15"/>
      <c r="S44" s="19">
        <v>44823</v>
      </c>
      <c r="T44" s="15">
        <v>6</v>
      </c>
      <c r="U44" s="15"/>
      <c r="V44" s="15"/>
      <c r="W44" s="15"/>
      <c r="X44" s="15"/>
      <c r="Y44" s="15"/>
      <c r="Z44" s="15"/>
      <c r="AA44" s="15"/>
      <c r="AB44" s="15"/>
      <c r="AC44" s="15"/>
      <c r="AD44" s="14"/>
      <c r="AE44" s="8"/>
    </row>
    <row r="45" spans="2:31" x14ac:dyDescent="0.25">
      <c r="B45" s="1">
        <f t="shared" si="0"/>
        <v>44713</v>
      </c>
      <c r="C45" s="34">
        <f>'[3]June 22'!$BN$34</f>
        <v>96</v>
      </c>
      <c r="D45">
        <f>'[3]June 22'!$BP$16</f>
        <v>94.25</v>
      </c>
      <c r="O45" s="7"/>
      <c r="P45" s="19">
        <v>44792</v>
      </c>
      <c r="Q45" s="15">
        <v>8</v>
      </c>
      <c r="R45" s="14"/>
      <c r="S45" s="19">
        <v>44824</v>
      </c>
      <c r="T45" s="15">
        <v>6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8"/>
    </row>
    <row r="46" spans="2:31" x14ac:dyDescent="0.25">
      <c r="B46" s="1">
        <f t="shared" si="0"/>
        <v>44743</v>
      </c>
      <c r="C46" s="34">
        <f>'[3]July 22'!$BN$34</f>
        <v>119.25</v>
      </c>
      <c r="D46">
        <f>'[3]July 22'!$BP$16</f>
        <v>87</v>
      </c>
      <c r="O46" s="7"/>
      <c r="P46" s="19">
        <v>44796</v>
      </c>
      <c r="Q46" s="15">
        <v>8</v>
      </c>
      <c r="R46" s="14"/>
      <c r="S46" s="19">
        <v>44825</v>
      </c>
      <c r="T46" s="15">
        <v>6</v>
      </c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8"/>
    </row>
    <row r="47" spans="2:31" x14ac:dyDescent="0.25">
      <c r="B47" s="1">
        <f t="shared" si="0"/>
        <v>44774</v>
      </c>
      <c r="C47" s="34">
        <f>'[3]August 22'!$BN$34</f>
        <v>64</v>
      </c>
      <c r="D47">
        <f>'[3]August 22'!$BP$16</f>
        <v>108.75</v>
      </c>
      <c r="O47" s="7"/>
      <c r="P47" s="19">
        <v>44798</v>
      </c>
      <c r="Q47" s="15">
        <v>8</v>
      </c>
      <c r="R47" s="14"/>
      <c r="S47" s="19">
        <v>44826</v>
      </c>
      <c r="T47" s="15">
        <v>6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8"/>
    </row>
    <row r="48" spans="2:31" x14ac:dyDescent="0.25">
      <c r="B48" s="1">
        <f t="shared" si="0"/>
        <v>44805</v>
      </c>
      <c r="C48" s="34">
        <f>'[3]September 22'!$BN$34</f>
        <v>96</v>
      </c>
      <c r="D48">
        <f>'[3]September 22'!$BP$16</f>
        <v>43.5</v>
      </c>
      <c r="O48" s="7"/>
      <c r="P48" s="19">
        <v>44799</v>
      </c>
      <c r="Q48" s="15">
        <v>8</v>
      </c>
      <c r="R48" s="14"/>
      <c r="S48" s="19">
        <v>44830</v>
      </c>
      <c r="T48" s="15">
        <v>6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8"/>
    </row>
    <row r="49" spans="7:31" x14ac:dyDescent="0.25">
      <c r="O49" s="7"/>
      <c r="P49" s="19">
        <v>44803</v>
      </c>
      <c r="Q49" s="15">
        <v>8</v>
      </c>
      <c r="R49" s="14"/>
      <c r="S49" s="19">
        <v>44831</v>
      </c>
      <c r="T49" s="15">
        <v>6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8"/>
    </row>
    <row r="50" spans="7:31" x14ac:dyDescent="0.25">
      <c r="O50" s="7"/>
      <c r="P50" s="19">
        <v>44805</v>
      </c>
      <c r="Q50" s="15">
        <v>8</v>
      </c>
      <c r="R50" s="14"/>
      <c r="S50" s="19">
        <v>44832</v>
      </c>
      <c r="T50" s="15">
        <v>6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8"/>
    </row>
    <row r="51" spans="7:31" x14ac:dyDescent="0.25">
      <c r="O51" s="7"/>
      <c r="P51" s="19">
        <v>44806</v>
      </c>
      <c r="Q51" s="15">
        <v>8</v>
      </c>
      <c r="R51" s="14"/>
      <c r="S51" s="19">
        <v>44833</v>
      </c>
      <c r="T51" s="15">
        <v>6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8"/>
    </row>
    <row r="52" spans="7:31" x14ac:dyDescent="0.25">
      <c r="O52" s="7"/>
      <c r="P52" s="19"/>
      <c r="Q52" s="15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8"/>
    </row>
    <row r="53" spans="7:31" x14ac:dyDescent="0.25">
      <c r="O53" s="7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8"/>
    </row>
    <row r="54" spans="7:31" x14ac:dyDescent="0.25">
      <c r="G54" t="s">
        <v>11</v>
      </c>
      <c r="O54" s="7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8"/>
    </row>
    <row r="55" spans="7:31" x14ac:dyDescent="0.25">
      <c r="O55" s="7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8"/>
    </row>
    <row r="56" spans="7:31" x14ac:dyDescent="0.25">
      <c r="G56" s="1">
        <v>44197</v>
      </c>
      <c r="H56">
        <v>168</v>
      </c>
      <c r="I56" t="s">
        <v>9</v>
      </c>
      <c r="O56" s="7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8"/>
    </row>
    <row r="57" spans="7:31" x14ac:dyDescent="0.25">
      <c r="G57" s="1">
        <v>44228</v>
      </c>
      <c r="H57">
        <v>160</v>
      </c>
      <c r="I57" t="s">
        <v>9</v>
      </c>
      <c r="O57" s="7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8"/>
    </row>
    <row r="58" spans="7:31" x14ac:dyDescent="0.25">
      <c r="G58" s="1">
        <v>44256</v>
      </c>
      <c r="H58">
        <v>184</v>
      </c>
      <c r="I58" t="s">
        <v>9</v>
      </c>
      <c r="O58" s="7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8"/>
    </row>
    <row r="59" spans="7:31" ht="15.75" thickBot="1" x14ac:dyDescent="0.3">
      <c r="G59" s="1">
        <v>44287</v>
      </c>
      <c r="H59">
        <v>34</v>
      </c>
      <c r="I59" t="s">
        <v>10</v>
      </c>
      <c r="O59" s="11"/>
      <c r="P59" s="33"/>
      <c r="Q59" s="32"/>
      <c r="R59" s="32"/>
      <c r="S59" s="35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12"/>
      <c r="AE59" s="13"/>
    </row>
    <row r="60" spans="7:31" x14ac:dyDescent="0.25">
      <c r="G60" s="1">
        <v>44317</v>
      </c>
      <c r="H60">
        <v>56</v>
      </c>
      <c r="I60" t="s">
        <v>10</v>
      </c>
    </row>
    <row r="61" spans="7:31" x14ac:dyDescent="0.25">
      <c r="H61">
        <f>SUM(H56:H60)</f>
        <v>602</v>
      </c>
    </row>
    <row r="63" spans="7:31" x14ac:dyDescent="0.25">
      <c r="G63" t="s">
        <v>12</v>
      </c>
      <c r="H63">
        <f>H61*0.1207</f>
        <v>72.6614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2775358267844A30F3D5D05FDD0F3" ma:contentTypeVersion="19" ma:contentTypeDescription="Create a new document." ma:contentTypeScope="" ma:versionID="f10247006a0ce43baa1fcda63115f436">
  <xsd:schema xmlns:xsd="http://www.w3.org/2001/XMLSchema" xmlns:xs="http://www.w3.org/2001/XMLSchema" xmlns:p="http://schemas.microsoft.com/office/2006/metadata/properties" xmlns:ns2="2c55223f-e080-420f-b136-ffd00bae0d73" xmlns:ns3="a8b4aade-7df7-4da4-8c5d-c7b63e20a15e" targetNamespace="http://schemas.microsoft.com/office/2006/metadata/properties" ma:root="true" ma:fieldsID="5b6e0e76c746166d46d580a8356d17e0" ns2:_="" ns3:_="">
    <xsd:import namespace="2c55223f-e080-420f-b136-ffd00bae0d73"/>
    <xsd:import namespace="a8b4aade-7df7-4da4-8c5d-c7b63e20a15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preview" minOccurs="0"/>
                <xsd:element ref="ns3:lcf76f155ced4ddcb4097134ff3c332f" minOccurs="0"/>
                <xsd:element ref="ns2:TaxCatchAll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5223f-e080-420f-b136-ffd00bae0d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a61547a3-a362-4629-b9fe-8d5759dfabfb}" ma:internalName="TaxCatchAll" ma:showField="CatchAllData" ma:web="2c55223f-e080-420f-b136-ffd00bae0d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4aade-7df7-4da4-8c5d-c7b63e20a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eview" ma:index="22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0ab1fcb-8c30-464d-9a7d-60008d27b0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eview xmlns="a8b4aade-7df7-4da4-8c5d-c7b63e20a15e">
      <Url xsi:nil="true"/>
      <Description xsi:nil="true"/>
    </preview>
    <TaxCatchAll xmlns="2c55223f-e080-420f-b136-ffd00bae0d73" xsi:nil="true"/>
    <lcf76f155ced4ddcb4097134ff3c332f xmlns="a8b4aade-7df7-4da4-8c5d-c7b63e20a1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D05EB3-8710-4589-B8AA-A3224F4AAA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A3F495-730E-460F-A9BD-C8F1E0781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55223f-e080-420f-b136-ffd00bae0d73"/>
    <ds:schemaRef ds:uri="a8b4aade-7df7-4da4-8c5d-c7b63e20a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199BB0-3BF2-4A09-B658-24A5DDC6A7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8b4aade-7df7-4da4-8c5d-c7b63e20a15e"/>
    <ds:schemaRef ds:uri="2c55223f-e080-420f-b136-ffd00bae0d7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Glanville</dc:creator>
  <cp:keywords/>
  <dc:description/>
  <cp:lastModifiedBy>John Glanville</cp:lastModifiedBy>
  <cp:revision/>
  <dcterms:created xsi:type="dcterms:W3CDTF">2019-03-25T10:32:58Z</dcterms:created>
  <dcterms:modified xsi:type="dcterms:W3CDTF">2022-09-08T14:19:42Z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0x01010064B2775358267844A30F3D5D05FDD0F3</vt:lpwstr>
  </property>
  <property fmtid="{D5CDD505-2E9C-101B-9397-08002B2CF9AE}" pid="3" name="AuthorIds_UIVersion_512">
    <vt:lpwstr>4</vt:lpwstr>
  </property>
  <property fmtid="{D5CDD505-2E9C-101B-9397-08002B2CF9AE}" pid="4" name="Order">
    <vt:r8>1000</vt:r8>
  </property>
  <property fmtid="{D5CDD505-2E9C-101B-9397-08002B2CF9AE}" pid="5" name="ComplianceAssetId">
    <vt:lpwstr/>
  </property>
  <property fmtid="{D5CDD505-2E9C-101B-9397-08002B2CF9AE}" pid="6" name="AuthorIds_UIVersion_4608">
    <vt:lpwstr>20</vt:lpwstr>
  </property>
  <property fmtid="{D5CDD505-2E9C-101B-9397-08002B2CF9AE}" pid="7" name="MediaServiceImageTags">
    <vt:lpwstr/>
  </property>
</Properties>
</file>