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codeName="ThisWorkbook" defaultThemeVersion="166925"/>
  <mc:AlternateContent xmlns:mc="http://schemas.openxmlformats.org/markup-compatibility/2006">
    <mc:Choice Requires="x15">
      <x15ac:absPath xmlns:x15ac="http://schemas.microsoft.com/office/spreadsheetml/2010/11/ac" url="D:\My Docs\refocus module 1 1.8\Final Task\Set 6\Data set\"/>
    </mc:Choice>
  </mc:AlternateContent>
  <xr:revisionPtr revIDLastSave="0" documentId="13_ncr:1_{8619107D-A641-4EF0-8FD7-46BC5437B574}" xr6:coauthVersionLast="47" xr6:coauthVersionMax="47" xr10:uidLastSave="{00000000-0000-0000-0000-000000000000}"/>
  <bookViews>
    <workbookView xWindow="28680" yWindow="-120" windowWidth="29040" windowHeight="16440" activeTab="1" xr2:uid="{02EC4AD6-AD59-4E7C-B96B-59B7E186E594}"/>
  </bookViews>
  <sheets>
    <sheet name="net_profit_market_share" sheetId="1" r:id="rId1"/>
    <sheet name="pivot_table" sheetId="3" r:id="rId2"/>
  </sheets>
  <calcPr calcId="191029"/>
  <pivotCaches>
    <pivotCache cacheId="0" r:id="rId3"/>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40" i="1" l="1"/>
  <c r="M40" i="1" s="1"/>
  <c r="L13" i="1"/>
  <c r="M13" i="1" s="1"/>
  <c r="L31" i="1"/>
  <c r="M31" i="1" s="1"/>
  <c r="L2" i="1"/>
  <c r="M2" i="1" s="1"/>
  <c r="L20" i="1"/>
  <c r="M20" i="1" s="1"/>
  <c r="L27" i="1"/>
  <c r="M27" i="1" s="1"/>
  <c r="L39" i="1"/>
  <c r="M39" i="1" s="1"/>
  <c r="L4" i="1"/>
  <c r="M4" i="1" s="1"/>
  <c r="L9" i="1"/>
  <c r="M9" i="1" s="1"/>
  <c r="L36" i="1"/>
  <c r="M36" i="1" s="1"/>
  <c r="L35" i="1"/>
  <c r="M35" i="1" s="1"/>
  <c r="L7" i="1"/>
  <c r="M7" i="1" s="1"/>
  <c r="L16" i="1"/>
  <c r="M16" i="1" s="1"/>
  <c r="L29" i="1"/>
  <c r="M29" i="1" s="1"/>
  <c r="L33" i="1"/>
  <c r="M33" i="1" s="1"/>
  <c r="L24" i="1"/>
  <c r="M24" i="1" s="1"/>
  <c r="L23" i="1"/>
  <c r="M23" i="1" s="1"/>
  <c r="L37" i="1"/>
  <c r="M37" i="1" s="1"/>
  <c r="L18" i="1"/>
  <c r="M18" i="1" s="1"/>
  <c r="L14" i="1"/>
  <c r="M14" i="1" s="1"/>
  <c r="L10" i="1"/>
  <c r="M10" i="1" s="1"/>
  <c r="L21" i="1"/>
  <c r="M21" i="1" s="1"/>
  <c r="L32" i="1"/>
  <c r="M32" i="1" s="1"/>
  <c r="L17" i="1"/>
  <c r="M17" i="1" s="1"/>
  <c r="L38" i="1"/>
  <c r="M38" i="1" s="1"/>
  <c r="L34" i="1"/>
  <c r="M34" i="1" s="1"/>
  <c r="L30" i="1"/>
  <c r="M30" i="1" s="1"/>
  <c r="L5" i="1"/>
  <c r="M5" i="1" s="1"/>
  <c r="L8" i="1"/>
  <c r="M8" i="1" s="1"/>
  <c r="L26" i="1"/>
  <c r="M26" i="1" s="1"/>
  <c r="L25" i="1"/>
  <c r="M25" i="1" s="1"/>
  <c r="L6" i="1"/>
  <c r="M6" i="1" s="1"/>
  <c r="L15" i="1"/>
  <c r="M15" i="1" s="1"/>
  <c r="L3" i="1"/>
  <c r="M3" i="1" s="1"/>
  <c r="L28" i="1"/>
  <c r="M28" i="1" s="1"/>
  <c r="L41" i="1"/>
  <c r="M41" i="1" s="1"/>
  <c r="L11" i="1"/>
  <c r="M11" i="1" s="1"/>
  <c r="L12" i="1"/>
  <c r="M12" i="1" s="1"/>
  <c r="L19" i="1"/>
  <c r="M19" i="1" s="1"/>
  <c r="L42" i="1"/>
  <c r="M42" i="1" s="1"/>
  <c r="L22" i="1"/>
  <c r="M22" i="1" s="1"/>
  <c r="F40" i="1"/>
  <c r="G40" i="1" s="1"/>
  <c r="N40" i="1" s="1"/>
  <c r="F13" i="1"/>
  <c r="G13" i="1" s="1"/>
  <c r="N13" i="1" s="1"/>
  <c r="F31" i="1"/>
  <c r="G31" i="1" s="1"/>
  <c r="N31" i="1" s="1"/>
  <c r="F2" i="1"/>
  <c r="G2" i="1" s="1"/>
  <c r="N2" i="1" s="1"/>
  <c r="F20" i="1"/>
  <c r="G20" i="1" s="1"/>
  <c r="N20" i="1" s="1"/>
  <c r="F27" i="1"/>
  <c r="G27" i="1" s="1"/>
  <c r="N27" i="1" s="1"/>
  <c r="F39" i="1"/>
  <c r="G39" i="1" s="1"/>
  <c r="N39" i="1" s="1"/>
  <c r="F4" i="1"/>
  <c r="G4" i="1" s="1"/>
  <c r="N4" i="1" s="1"/>
  <c r="F9" i="1"/>
  <c r="G9" i="1" s="1"/>
  <c r="N9" i="1" s="1"/>
  <c r="F36" i="1"/>
  <c r="G36" i="1" s="1"/>
  <c r="N36" i="1" s="1"/>
  <c r="F35" i="1"/>
  <c r="G35" i="1" s="1"/>
  <c r="N35" i="1" s="1"/>
  <c r="F7" i="1"/>
  <c r="G7" i="1" s="1"/>
  <c r="N7" i="1" s="1"/>
  <c r="F16" i="1"/>
  <c r="G16" i="1" s="1"/>
  <c r="N16" i="1" s="1"/>
  <c r="F29" i="1"/>
  <c r="G29" i="1" s="1"/>
  <c r="N29" i="1" s="1"/>
  <c r="F33" i="1"/>
  <c r="G33" i="1" s="1"/>
  <c r="N33" i="1" s="1"/>
  <c r="F24" i="1"/>
  <c r="G24" i="1" s="1"/>
  <c r="N24" i="1" s="1"/>
  <c r="F23" i="1"/>
  <c r="G23" i="1" s="1"/>
  <c r="N23" i="1" s="1"/>
  <c r="F37" i="1"/>
  <c r="G37" i="1" s="1"/>
  <c r="N37" i="1" s="1"/>
  <c r="F18" i="1"/>
  <c r="G18" i="1" s="1"/>
  <c r="N18" i="1" s="1"/>
  <c r="F14" i="1"/>
  <c r="G14" i="1" s="1"/>
  <c r="N14" i="1" s="1"/>
  <c r="F10" i="1"/>
  <c r="G10" i="1" s="1"/>
  <c r="N10" i="1" s="1"/>
  <c r="F21" i="1"/>
  <c r="G21" i="1" s="1"/>
  <c r="N21" i="1" s="1"/>
  <c r="F32" i="1"/>
  <c r="G32" i="1" s="1"/>
  <c r="N32" i="1" s="1"/>
  <c r="F17" i="1"/>
  <c r="G17" i="1" s="1"/>
  <c r="N17" i="1" s="1"/>
  <c r="F38" i="1"/>
  <c r="G38" i="1" s="1"/>
  <c r="N38" i="1" s="1"/>
  <c r="F34" i="1"/>
  <c r="G34" i="1" s="1"/>
  <c r="N34" i="1" s="1"/>
  <c r="F30" i="1"/>
  <c r="G30" i="1" s="1"/>
  <c r="N30" i="1" s="1"/>
  <c r="F5" i="1"/>
  <c r="G5" i="1" s="1"/>
  <c r="N5" i="1" s="1"/>
  <c r="F8" i="1"/>
  <c r="G8" i="1" s="1"/>
  <c r="N8" i="1" s="1"/>
  <c r="F26" i="1"/>
  <c r="G26" i="1" s="1"/>
  <c r="N26" i="1" s="1"/>
  <c r="F25" i="1"/>
  <c r="G25" i="1" s="1"/>
  <c r="N25" i="1" s="1"/>
  <c r="F6" i="1"/>
  <c r="G6" i="1" s="1"/>
  <c r="N6" i="1" s="1"/>
  <c r="F15" i="1"/>
  <c r="G15" i="1" s="1"/>
  <c r="N15" i="1" s="1"/>
  <c r="F3" i="1"/>
  <c r="G3" i="1" s="1"/>
  <c r="N3" i="1" s="1"/>
  <c r="F28" i="1"/>
  <c r="G28" i="1" s="1"/>
  <c r="N28" i="1" s="1"/>
  <c r="F41" i="1"/>
  <c r="G41" i="1" s="1"/>
  <c r="N41" i="1" s="1"/>
  <c r="F11" i="1"/>
  <c r="G11" i="1" s="1"/>
  <c r="N11" i="1" s="1"/>
  <c r="F12" i="1"/>
  <c r="G12" i="1" s="1"/>
  <c r="N12" i="1" s="1"/>
  <c r="F19" i="1"/>
  <c r="G19" i="1" s="1"/>
  <c r="N19" i="1" s="1"/>
  <c r="F42" i="1"/>
  <c r="G42" i="1" s="1"/>
  <c r="N42" i="1" s="1"/>
  <c r="F22" i="1"/>
  <c r="G22" i="1" s="1"/>
  <c r="N22" i="1" s="1"/>
</calcChain>
</file>

<file path=xl/sharedStrings.xml><?xml version="1.0" encoding="utf-8"?>
<sst xmlns="http://schemas.openxmlformats.org/spreadsheetml/2006/main" count="142" uniqueCount="63">
  <si>
    <t>State</t>
  </si>
  <si>
    <t>Total Research and Development Expenditure</t>
  </si>
  <si>
    <t>Total Administration</t>
  </si>
  <si>
    <t>Total Marketing Spent</t>
  </si>
  <si>
    <t>Alabama</t>
  </si>
  <si>
    <t>Alaska</t>
  </si>
  <si>
    <t>Arizona</t>
  </si>
  <si>
    <t>Arkansas</t>
  </si>
  <si>
    <t>California</t>
  </si>
  <si>
    <t>Colorado</t>
  </si>
  <si>
    <t>Connecticut</t>
  </si>
  <si>
    <t>Delaware</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</si>
  <si>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</si>
  <si>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</si>
  <si>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</si>
  <si>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</si>
  <si>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</si>
  <si>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</si>
  <si>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</si>
  <si>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</si>
  <si>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</si>
  <si>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</si>
  <si>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</si>
  <si>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</si>
  <si>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</si>
  <si>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</si>
  <si>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</si>
  <si>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</si>
  <si>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</si>
  <si>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</si>
  <si>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</si>
  <si>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</si>
  <si>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York</t>
  </si>
  <si>
    <t>Ohio</t>
  </si>
  <si>
    <t>Oklahoma</t>
  </si>
  <si>
    <t>Oregon</t>
  </si>
  <si>
    <t>Pennsylvania</t>
  </si>
  <si>
    <t>Tennessee</t>
  </si>
  <si>
    <t>Texas</t>
  </si>
  <si>
    <t>Utah</t>
  </si>
  <si>
    <t>Vermont</t>
  </si>
  <si>
    <t>Virginia</t>
  </si>
  <si>
    <t>Washington</t>
  </si>
  <si>
    <t>Wisconsin</t>
  </si>
  <si>
    <t>Wyoming</t>
  </si>
  <si>
    <t>Grand Total</t>
  </si>
  <si>
    <t>population</t>
  </si>
  <si>
    <t>estimated_customers</t>
  </si>
  <si>
    <t>market_share</t>
  </si>
  <si>
    <t>state_usa</t>
  </si>
  <si>
    <t>total_profit</t>
  </si>
  <si>
    <t>total_cost</t>
  </si>
  <si>
    <t>net_profit</t>
  </si>
  <si>
    <t>avg_health_spend</t>
  </si>
  <si>
    <t>avg_property_price</t>
  </si>
  <si>
    <t>avg_state_income</t>
  </si>
  <si>
    <t>profit_gain_loss</t>
  </si>
  <si>
    <t>Profit Gain/Loss</t>
  </si>
  <si>
    <t>Market Share</t>
  </si>
  <si>
    <t>Sum of total_profit</t>
  </si>
  <si>
    <t>Sum of total_cost</t>
  </si>
  <si>
    <t>Sum of net_profit</t>
  </si>
  <si>
    <t>Sum of profit_gain_loss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</si>
</sst>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8" formatCode="&quot;$&quot;#,##0.00_);[Red]\(&quot;$&quot;#,##0.00\)"/>
    <numFmt numFmtId="44" formatCode="_(&quot;$&quot;* #,##0.00_);_(&quot;$&quot;* \(#,##0.00\);_(&quot;$&quot;* &quot;-&quot;??_);_(@_)"/>
    <numFmt numFmtId="43" formatCode="_(* #,##0.00_);_(* \(#,##0.00\);_(* &quot;-&quot;??_);_(@_)"/>
    <numFmt numFmtId="164" formatCode="&quot;$&quot;#,##0.00"/>
  </numFmts>
  <fonts count="2" x14ac:knownFonts="1">
    <font>
      <sz val="11"/>
      <color theme="1"/>
      <name val="Calibri"/>
      <family val="2"/>
      <scheme val="minor"/>
    </font>
    <font>
      <sz val="11"/>
      <color theme="1"/>
      <name val="Calibri"/>
      <family val="2"/>
      <scheme val="minor"/>
    </font>
  </fonts>
  <fills count="4">
    <fill>
      <patternFill patternType="none"/>
    </fill>
    <fill>
      <patternFill patternType="gray125"/>
    </fill>
    <fill>
      <patternFill patternType="solid">
        <fgColor theme="0"/>
        <bgColor indexed="64"/>
      </patternFill>
    </fill>
    <fill>
      <patternFill patternType="solid">
        <fgColor theme="0"/>
        <bgColor theme="4" tint="0.79998168889431442"/>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4">
    <xf numFmtId="0" fontId="0" fillId="0" borderId="0"/>
    <xf numFmtId="44"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cellStyleXfs>
  <cellXfs count="35">
    <xf numFmtId="0" fontId="0" fillId="0" borderId="0" xfId="0"/>
    <xf numFmtId="0" fontId="0" fillId="0" borderId="1" xfId="0" applyBorder="1"/>
    <xf numFmtId="8" fontId="0" fillId="0" borderId="1" xfId="0" applyNumberFormat="1" applyBorder="1"/>
    <xf numFmtId="0" fontId="0" fillId="0" borderId="1" xfId="0" applyNumberFormat="1" applyBorder="1"/>
    <xf numFmtId="164" fontId="0" fillId="2" borderId="1" xfId="1" applyNumberFormat="1" applyFont="1" applyFill="1" applyBorder="1"/>
    <xf numFmtId="164" fontId="0" fillId="3" borderId="1" xfId="1" applyNumberFormat="1" applyFont="1" applyFill="1" applyBorder="1"/>
    <xf numFmtId="164" fontId="0" fillId="0" borderId="1" xfId="1" applyNumberFormat="1" applyFont="1" applyBorder="1"/>
    <xf numFmtId="164" fontId="0" fillId="2" borderId="1" xfId="0" applyNumberFormat="1" applyFill="1" applyBorder="1"/>
    <xf numFmtId="164" fontId="0" fillId="3" borderId="1" xfId="0" applyNumberFormat="1" applyFill="1" applyBorder="1"/>
    <xf numFmtId="164" fontId="0" fillId="0" borderId="1" xfId="0" applyNumberFormat="1" applyBorder="1"/>
    <xf numFmtId="8" fontId="0" fillId="2" borderId="1" xfId="0" applyNumberFormat="1" applyFill="1" applyBorder="1"/>
    <xf numFmtId="2" fontId="0" fillId="0" borderId="1" xfId="0" applyNumberFormat="1" applyBorder="1"/>
    <xf numFmtId="10" fontId="0" fillId="0" borderId="1" xfId="2" applyNumberFormat="1" applyFont="1" applyBorder="1"/>
    <xf numFmtId="0" fontId="0" fillId="0" borderId="0" xfId="0" pivotButton="1"/>
    <xf numFmtId="0" fontId="0" fillId="0" borderId="0" xfId="0" applyAlignment="1">
      <alignment horizontal="left"/>
    </xf>
    <xf numFmtId="10" fontId="0" fillId="0" borderId="0" xfId="0" applyNumberFormat="1"/>
    <xf numFmtId="0" fontId="0" fillId="0" borderId="2" xfId="0" applyBorder="1"/>
    <xf numFmtId="9" fontId="0" fillId="0" borderId="3" xfId="2" applyFont="1" applyBorder="1"/>
    <xf numFmtId="0" fontId="0" fillId="0" borderId="4" xfId="0" applyBorder="1"/>
    <xf numFmtId="0" fontId="0" fillId="0" borderId="5" xfId="0" applyBorder="1"/>
    <xf numFmtId="164" fontId="0" fillId="0" borderId="5" xfId="0" applyNumberFormat="1" applyBorder="1"/>
    <xf numFmtId="0" fontId="0" fillId="0" borderId="6" xfId="0" applyBorder="1"/>
    <xf numFmtId="0" fontId="0" fillId="0" borderId="7" xfId="0" applyBorder="1"/>
    <xf numFmtId="8" fontId="0" fillId="0" borderId="8" xfId="0" applyNumberFormat="1" applyBorder="1"/>
    <xf numFmtId="164" fontId="0" fillId="0" borderId="8" xfId="1" applyNumberFormat="1" applyFont="1" applyBorder="1"/>
    <xf numFmtId="164" fontId="0" fillId="0" borderId="8" xfId="0" applyNumberFormat="1" applyBorder="1"/>
    <xf numFmtId="8" fontId="0" fillId="2" borderId="8" xfId="0" applyNumberFormat="1" applyFill="1" applyBorder="1"/>
    <xf numFmtId="164" fontId="0" fillId="2" borderId="8" xfId="0" applyNumberFormat="1" applyFill="1" applyBorder="1"/>
    <xf numFmtId="2" fontId="0" fillId="0" borderId="8" xfId="0" applyNumberFormat="1" applyBorder="1"/>
    <xf numFmtId="10" fontId="0" fillId="0" borderId="8" xfId="2" applyNumberFormat="1" applyFont="1" applyBorder="1"/>
    <xf numFmtId="9" fontId="0" fillId="0" borderId="9" xfId="2" applyFont="1" applyBorder="1"/>
    <xf numFmtId="164" fontId="0" fillId="0" borderId="0" xfId="0" applyNumberFormat="1"/>
    <xf numFmtId="43" fontId="0" fillId="0" borderId="5" xfId="3" applyFont="1" applyBorder="1"/>
    <xf numFmtId="43" fontId="0" fillId="0" borderId="1" xfId="3" applyFont="1" applyBorder="1"/>
    <xf numFmtId="43" fontId="0" fillId="0" borderId="8" xfId="3" applyFont="1" applyBorder="1"/>
  </cellXfs>
  <cellStyles count="4">
    <cellStyle name="Comma" xfId="3" builtinId="3"/>
    <cellStyle name="Currency" xfId="1" builtinId="4"/>
    <cellStyle name="Normal" xfId="0" builtinId="0"/>
    <cellStyle name="Percent" xfId="2" builtinId="5"/>
  </cellStyles>
  <dxfs count="17">
    <dxf>
      <font>
        <b val="0"/>
        <i val="0"/>
        <strike val="0"/>
        <condense val="0"/>
        <extend val="0"/>
        <outline val="0"/>
        <shadow val="0"/>
        <u val="none"/>
        <vertAlign val="baseline"/>
        <sz val="11"/>
        <color theme="1"/>
        <name val="Calibri"/>
        <family val="2"/>
        <scheme val="minor"/>
      </font>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numFmt numFmtId="14" formatCode="0.00%"/>
      <border diagonalUp="0" diagonalDown="0">
        <left style="thin">
          <color indexed="64"/>
        </left>
        <right style="thin">
          <color indexed="64"/>
        </right>
        <top style="thin">
          <color indexed="64"/>
        </top>
        <bottom style="thin">
          <color indexed="64"/>
        </bottom>
        <vertical/>
        <horizontal/>
      </border>
    </dxf>
    <dxf>
      <numFmt numFmtId="2" formatCode="0.00"/>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numFmt numFmtId="12" formatCode="&quot;$&quot;#,##0.00_);[Red]\(&quot;$&quot;#,##0.00\)"/>
      <border diagonalUp="0" diagonalDown="0">
        <left style="thin">
          <color indexed="64"/>
        </left>
        <right style="thin">
          <color indexed="64"/>
        </right>
        <top style="thin">
          <color indexed="64"/>
        </top>
        <bottom style="thin">
          <color indexed="64"/>
        </bottom>
        <vertical/>
        <horizontal/>
      </border>
    </dxf>
    <dxf>
      <numFmt numFmtId="12" formatCode="&quot;$&quot;#,##0.00_);[Red]\(&quot;$&quot;#,##0.00\)"/>
      <border diagonalUp="0" diagonalDown="0">
        <left style="thin">
          <color indexed="64"/>
        </left>
        <right style="thin">
          <color indexed="64"/>
        </right>
        <top style="thin">
          <color indexed="64"/>
        </top>
        <bottom style="thin">
          <color indexed="64"/>
        </bottom>
        <vertical/>
        <horizontal/>
      </border>
    </dxf>
    <dxf>
      <numFmt numFmtId="12" formatCode="&quot;$&quot;#,##0.00_);[Red]\(&quot;$&quot;#,##0.00\)"/>
      <border diagonalUp="0" diagonalDown="0">
        <left style="thin">
          <color indexed="64"/>
        </left>
        <right style="thin">
          <color indexed="64"/>
        </right>
        <top style="thin">
          <color indexed="64"/>
        </top>
        <bottom style="thin">
          <color indexed="64"/>
        </bottom>
        <vertical/>
        <horizontal/>
      </border>
    </dxf>
    <dxf>
      <numFmt numFmtId="164" formatCode="&quot;$&quot;#,##0.00"/>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numFmt numFmtId="12" formatCode="&quot;$&quot;#,##0.00_);[Red]\(&quot;$&quot;#,##0.00\)"/>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numFmt numFmtId="164" formatCode="&quot;$&quot;#,##0.00"/>
      <border diagonalUp="0" diagonalDown="0">
        <left style="thin">
          <color indexed="64"/>
        </left>
        <right style="thin">
          <color indexed="64"/>
        </right>
        <top style="thin">
          <color indexed="64"/>
        </top>
        <bottom style="thin">
          <color indexed="64"/>
        </bottom>
        <vertical/>
        <horizontal/>
      </border>
    </dxf>
    <dxf>
      <numFmt numFmtId="12" formatCode="&quot;$&quot;#,##0.00_);[Red]\(&quot;$&quot;#,##0.00\)"/>
      <border diagonalUp="0" diagonalDown="0">
        <left style="thin">
          <color indexed="64"/>
        </left>
        <right style="thin">
          <color indexed="64"/>
        </right>
        <top style="thin">
          <color indexed="64"/>
        </top>
        <bottom style="thin">
          <color indexed="64"/>
        </bottom>
        <vertical/>
        <horizontal/>
      </border>
    </dxf>
    <dxf>
      <numFmt numFmtId="12" formatCode="&quot;$&quot;#,##0.00_);[Red]\(&quot;$&quot;#,##0.00\)"/>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[business metrics.xlsx]pivot_table!PivotTable1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 10 State with the Highest Profit Gain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pivot_table!$A$4:$A$14</c:f>
              <c:strCache>
                <c:ptCount val="10"/>
                <c:pt idx="0">
                  <c:v>Arizona</c:v>
                </c:pt>
                <c:pt idx="1">
                  <c:v>Delaware</c:v>
                </c:pt>
                <c:pt idx="2">
                  <c:v>Tennessee</c:v>
                </c:pt>
                <c:pt idx="3">
                  <c:v>Colorado</c:v>
                </c:pt>
                <c:pt idx="4">
                  <c:v>Nevada</c:v>
                </c:pt>
                <c:pt idx="5">
                  <c:v>Ohio</c:v>
                </c:pt>
                <c:pt idx="6">
                  <c:v>Alaska</c:v>
                </c:pt>
                <c:pt idx="7">
                  <c:v>Oklahoma</c:v>
                </c:pt>
                <c:pt idx="8">
                  <c:v>Kansas</c:v>
                </c:pt>
                <c:pt idx="9">
                  <c:v>Connecticut</c:v>
                </c:pt>
              </c:strCache>
            </c:strRef>
          </c:cat>
          <c:val>
            <c:numRef>
              <c:f>pivot_table!$B$4:$B$14</c:f>
              <c:numCache>
                <c:formatCode>0.00%</c:formatCode>
                <c:ptCount val="10"/>
                <c:pt idx="0">
                  <c:v>0.68015146972657448</c:v>
                </c:pt>
                <c:pt idx="1">
                  <c:v>0.60345472381899812</c:v>
                </c:pt>
                <c:pt idx="2">
                  <c:v>0.57601655878094205</c:v>
                </c:pt>
                <c:pt idx="3">
                  <c:v>0.54386597268636916</c:v>
                </c:pt>
                <c:pt idx="4">
                  <c:v>0.53334315385505915</c:v>
                </c:pt>
                <c:pt idx="5">
                  <c:v>0.51807213931752083</c:v>
                </c:pt>
                <c:pt idx="6">
                  <c:v>0.46335238406384016</c:v>
                </c:pt>
                <c:pt idx="7">
                  <c:v>0.43609608771890973</c:v>
                </c:pt>
                <c:pt idx="8">
                  <c:v>0.43278754251953266</c:v>
                </c:pt>
                <c:pt idx="9">
                  <c:v>0.39608065703834111</c:v>
                </c:pt>
              </c:numCache>
            </c:numRef>
          </c:val>
          <c:extLst>
            <c:ext xmlns:c16="http://schemas.microsoft.com/office/drawing/2014/chart" uri="{C3380CC4-5D6E-409C-BE32-E72D297353CC}">
              <c16:uniqueId val="{00000000-B295-4E9E-83C9-7FDA017AA93E}"/>
            </c:ext>
          </c:extLst>
        </c:ser>
        <c:dLbls>
          <c:dLblPos val="outEnd"/>
          <c:showLegendKey val="0"/>
          <c:showVal val="1"/>
          <c:showCatName val="0"/>
          <c:showSerName val="0"/>
          <c:showPercent val="0"/>
          <c:showBubbleSize val="0"/>
        </c:dLbls>
        <c:gapWidth val="219"/>
        <c:overlap val="-27"/>
        <c:axId val="619013423"/>
        <c:axId val="619014255"/>
      </c:barChart>
      <c:catAx>
        <c:axId val="61901342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9014255"/>
        <c:crosses val="autoZero"/>
        <c:auto val="1"/>
        <c:lblAlgn val="ctr"/>
        <c:lblOffset val="100"/>
        <c:noMultiLvlLbl val="0"/>
      </c:catAx>
      <c:valAx>
        <c:axId val="619014255"/>
        <c:scaling>
          <c:orientation val="minMax"/>
        </c:scaling>
        <c:delete val="1"/>
        <c:axPos val="l"/>
        <c:majorGridlines>
          <c:spPr>
            <a:ln w="9525" cap="flat" cmpd="sng" algn="ctr">
              <a:solidFill>
                <a:schemeClr val="tx1">
                  <a:lumMod val="15000"/>
                  <a:lumOff val="85000"/>
                </a:schemeClr>
              </a:solidFill>
              <a:round/>
            </a:ln>
            <a:effectLst/>
          </c:spPr>
        </c:majorGridlines>
        <c:numFmt formatCode="0.00%" sourceLinked="1"/>
        <c:majorTickMark val="out"/>
        <c:minorTickMark val="none"/>
        <c:tickLblPos val="nextTo"/>
        <c:crossAx val="6190134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[business metrics.xlsx]pivot_table!PivotTable2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i="0" baseline="0">
                <a:effectLst/>
              </a:rPr>
              <a:t>Top 10 State with the Highest Profit Loss</a:t>
            </a:r>
            <a:endParaRPr lang="en-US" b="1">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pivot_table!$B$31</c:f>
              <c:strCache>
                <c:ptCount val="1"/>
                <c:pt idx="0">
                  <c:v>Total</c:v>
                </c:pt>
              </c:strCache>
            </c:strRef>
          </c:tx>
          <c:spPr>
            <a:solidFill>
              <a:schemeClr val="accent1"/>
            </a:solidFill>
            <a:ln>
              <a:noFill/>
            </a:ln>
            <a:effectLst/>
          </c:spPr>
          <c:invertIfNegative val="0"/>
          <c:cat>
            <c:strRef>
              <c:f>pivot_table!$A$32:$A$42</c:f>
              <c:strCache>
                <c:ptCount val="10"/>
                <c:pt idx="0">
                  <c:v>New York</c:v>
                </c:pt>
                <c:pt idx="1">
                  <c:v>Virginia</c:v>
                </c:pt>
                <c:pt idx="2">
                  <c:v>California</c:v>
                </c:pt>
                <c:pt idx="3">
                  <c:v>Florida</c:v>
                </c:pt>
                <c:pt idx="4">
                  <c:v>Texas</c:v>
                </c:pt>
                <c:pt idx="5">
                  <c:v>Georgia</c:v>
                </c:pt>
                <c:pt idx="6">
                  <c:v>Kentucky</c:v>
                </c:pt>
                <c:pt idx="7">
                  <c:v>Missouri</c:v>
                </c:pt>
                <c:pt idx="8">
                  <c:v>Arkansas</c:v>
                </c:pt>
                <c:pt idx="9">
                  <c:v>Iowa</c:v>
                </c:pt>
              </c:strCache>
            </c:strRef>
          </c:cat>
          <c:val>
            <c:numRef>
              <c:f>pivot_table!$B$32:$B$42</c:f>
              <c:numCache>
                <c:formatCode>0.00%</c:formatCode>
                <c:ptCount val="10"/>
                <c:pt idx="0">
                  <c:v>-2.6467838191179363</c:v>
                </c:pt>
                <c:pt idx="1">
                  <c:v>-0.73563239790282653</c:v>
                </c:pt>
                <c:pt idx="2">
                  <c:v>-0.4534900586952989</c:v>
                </c:pt>
                <c:pt idx="3">
                  <c:v>-0.42254995643560672</c:v>
                </c:pt>
                <c:pt idx="4">
                  <c:v>-0.33939696483119219</c:v>
                </c:pt>
                <c:pt idx="5">
                  <c:v>-0.23903269279089326</c:v>
                </c:pt>
                <c:pt idx="6">
                  <c:v>-0.1891458758841337</c:v>
                </c:pt>
                <c:pt idx="7">
                  <c:v>-0.15865804683341583</c:v>
                </c:pt>
                <c:pt idx="8">
                  <c:v>-0.12271496309225327</c:v>
                </c:pt>
                <c:pt idx="9">
                  <c:v>-7.1088617692014147E-2</c:v>
                </c:pt>
              </c:numCache>
            </c:numRef>
          </c:val>
          <c:extLst>
            <c:ext xmlns:c16="http://schemas.microsoft.com/office/drawing/2014/chart" uri="{C3380CC4-5D6E-409C-BE32-E72D297353CC}">
              <c16:uniqueId val="{00000000-46BC-47F3-A313-C3F6A48D1A13}"/>
            </c:ext>
          </c:extLst>
        </c:ser>
        <c:dLbls>
          <c:showLegendKey val="0"/>
          <c:showVal val="0"/>
          <c:showCatName val="0"/>
          <c:showSerName val="0"/>
          <c:showPercent val="0"/>
          <c:showBubbleSize val="0"/>
        </c:dLbls>
        <c:gapWidth val="219"/>
        <c:overlap val="-27"/>
        <c:axId val="729336127"/>
        <c:axId val="729334047"/>
      </c:barChart>
      <c:catAx>
        <c:axId val="729336127"/>
        <c:scaling>
          <c:orientation val="minMax"/>
        </c:scaling>
        <c:delete val="0"/>
        <c:axPos val="b"/>
        <c:numFmt formatCode="General" sourceLinked="1"/>
        <c:majorTickMark val="out"/>
        <c:minorTickMark val="none"/>
        <c:tickLblPos val="high"/>
        <c:spPr>
          <a:noFill/>
          <a:ln w="9525" cap="flat" cmpd="sng" algn="ctr">
            <a:solidFill>
              <a:schemeClr val="tx1">
                <a:lumMod val="15000"/>
                <a:lumOff val="85000"/>
              </a:schemeClr>
            </a:solidFill>
            <a:round/>
          </a:ln>
          <a:effectLst/>
        </c:spPr>
        <c:txPr>
          <a:bodyPr rot="-60000000" spcFirstLastPara="1" vertOverflow="ellipsis" vert="horz" wrap="square" anchor="ctr" anchorCtr="0"/>
          <a:lstStyle/>
          <a:p>
            <a:pPr>
              <a:defRPr sz="900" b="0" i="0" u="none" strike="noStrike" kern="1200" baseline="0">
                <a:solidFill>
                  <a:schemeClr val="tx1">
                    <a:lumMod val="65000"/>
                    <a:lumOff val="35000"/>
                  </a:schemeClr>
                </a:solidFill>
                <a:latin typeface="+mn-lt"/>
                <a:ea typeface="+mn-ea"/>
                <a:cs typeface="+mn-cs"/>
              </a:defRPr>
            </a:pPr>
            <a:endParaRPr lang="en-US"/>
          </a:p>
        </c:txPr>
        <c:crossAx val="729334047"/>
        <c:crosses val="autoZero"/>
        <c:auto val="1"/>
        <c:lblAlgn val="ctr"/>
        <c:lblOffset val="100"/>
        <c:noMultiLvlLbl val="0"/>
      </c:catAx>
      <c:valAx>
        <c:axId val="729334047"/>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93361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nchor="t" anchorCtr="0"/>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[business metrics.xlsx]pivot_table!PivotTable3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  10 States with the Highest Profit Gain and its</a:t>
            </a:r>
            <a:r>
              <a:rPr lang="en-US" b="1" baseline="0"/>
              <a:t> Market Share</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pivot_table!$B$55</c:f>
              <c:strCache>
                <c:ptCount val="1"/>
                <c:pt idx="0">
                  <c:v>Market Share</c:v>
                </c:pt>
              </c:strCache>
            </c:strRef>
          </c:tx>
          <c:spPr>
            <a:solidFill>
              <a:schemeClr val="accent1"/>
            </a:solidFill>
            <a:ln>
              <a:noFill/>
            </a:ln>
            <a:effectLst/>
          </c:spPr>
          <c:invertIfNegative val="0"/>
          <c:cat>
            <c:strRef>
              <c:f>pivot_table!$A$56:$A$66</c:f>
              <c:strCache>
                <c:ptCount val="10"/>
                <c:pt idx="0">
                  <c:v>Arizona</c:v>
                </c:pt>
                <c:pt idx="1">
                  <c:v>Delaware</c:v>
                </c:pt>
                <c:pt idx="2">
                  <c:v>Tennessee</c:v>
                </c:pt>
                <c:pt idx="3">
                  <c:v>Colorado</c:v>
                </c:pt>
                <c:pt idx="4">
                  <c:v>Nevada</c:v>
                </c:pt>
                <c:pt idx="5">
                  <c:v>Ohio</c:v>
                </c:pt>
                <c:pt idx="6">
                  <c:v>Alaska</c:v>
                </c:pt>
                <c:pt idx="7">
                  <c:v>Oklahoma</c:v>
                </c:pt>
                <c:pt idx="8">
                  <c:v>Kansas</c:v>
                </c:pt>
                <c:pt idx="9">
                  <c:v>Connecticut</c:v>
                </c:pt>
              </c:strCache>
            </c:strRef>
          </c:cat>
          <c:val>
            <c:numRef>
              <c:f>pivot_table!$B$56:$B$66</c:f>
              <c:numCache>
                <c:formatCode>0.00%</c:formatCode>
                <c:ptCount val="10"/>
                <c:pt idx="0">
                  <c:v>2.6948732768884041E-3</c:v>
                </c:pt>
                <c:pt idx="1">
                  <c:v>5.3019954371904134E-2</c:v>
                </c:pt>
                <c:pt idx="2">
                  <c:v>4.758422736497207E-3</c:v>
                </c:pt>
                <c:pt idx="3">
                  <c:v>2.8308395308674879E-3</c:v>
                </c:pt>
                <c:pt idx="4">
                  <c:v>4.4312771318931925E-3</c:v>
                </c:pt>
                <c:pt idx="5">
                  <c:v>4.0311246781750028E-3</c:v>
                </c:pt>
                <c:pt idx="6">
                  <c:v>4.4824925727636453E-2</c:v>
                </c:pt>
                <c:pt idx="7">
                  <c:v>2.2606751909327035E-2</c:v>
                </c:pt>
                <c:pt idx="8">
                  <c:v>1.5445354605191135E-2</c:v>
                </c:pt>
                <c:pt idx="9">
                  <c:v>7.2335503986074613E-3</c:v>
                </c:pt>
              </c:numCache>
            </c:numRef>
          </c:val>
          <c:extLst>
            <c:ext xmlns:c16="http://schemas.microsoft.com/office/drawing/2014/chart" uri="{C3380CC4-5D6E-409C-BE32-E72D297353CC}">
              <c16:uniqueId val="{00000000-8984-4F95-9D78-9C51BF2876A3}"/>
            </c:ext>
          </c:extLst>
        </c:ser>
        <c:ser>
          <c:idx val="1"/>
          <c:order val="1"/>
          <c:tx>
            <c:strRef>
              <c:f>pivot_table!$C$55</c:f>
              <c:strCache>
                <c:ptCount val="1"/>
                <c:pt idx="0">
                  <c:v>Profit Gain/Loss</c:v>
                </c:pt>
              </c:strCache>
            </c:strRef>
          </c:tx>
          <c:spPr>
            <a:solidFill>
              <a:schemeClr val="accent2"/>
            </a:solidFill>
            <a:ln>
              <a:noFill/>
            </a:ln>
            <a:effectLst/>
          </c:spPr>
          <c:invertIfNegative val="0"/>
          <c:cat>
            <c:strRef>
              <c:f>pivot_table!$A$56:$A$66</c:f>
              <c:strCache>
                <c:ptCount val="10"/>
                <c:pt idx="0">
                  <c:v>Arizona</c:v>
                </c:pt>
                <c:pt idx="1">
                  <c:v>Delaware</c:v>
                </c:pt>
                <c:pt idx="2">
                  <c:v>Tennessee</c:v>
                </c:pt>
                <c:pt idx="3">
                  <c:v>Colorado</c:v>
                </c:pt>
                <c:pt idx="4">
                  <c:v>Nevada</c:v>
                </c:pt>
                <c:pt idx="5">
                  <c:v>Ohio</c:v>
                </c:pt>
                <c:pt idx="6">
                  <c:v>Alaska</c:v>
                </c:pt>
                <c:pt idx="7">
                  <c:v>Oklahoma</c:v>
                </c:pt>
                <c:pt idx="8">
                  <c:v>Kansas</c:v>
                </c:pt>
                <c:pt idx="9">
                  <c:v>Connecticut</c:v>
                </c:pt>
              </c:strCache>
            </c:strRef>
          </c:cat>
          <c:val>
            <c:numRef>
              <c:f>pivot_table!$C$56:$C$66</c:f>
              <c:numCache>
                <c:formatCode>0.00%</c:formatCode>
                <c:ptCount val="10"/>
                <c:pt idx="0">
                  <c:v>0.68015146972657448</c:v>
                </c:pt>
                <c:pt idx="1">
                  <c:v>0.60345472381899812</c:v>
                </c:pt>
                <c:pt idx="2">
                  <c:v>0.57601655878094205</c:v>
                </c:pt>
                <c:pt idx="3">
                  <c:v>0.54386597268636916</c:v>
                </c:pt>
                <c:pt idx="4">
                  <c:v>0.53334315385505915</c:v>
                </c:pt>
                <c:pt idx="5">
                  <c:v>0.51807213931752083</c:v>
                </c:pt>
                <c:pt idx="6">
                  <c:v>0.46335238406384016</c:v>
                </c:pt>
                <c:pt idx="7">
                  <c:v>0.43609608771890973</c:v>
                </c:pt>
                <c:pt idx="8">
                  <c:v>0.43278754251953266</c:v>
                </c:pt>
                <c:pt idx="9">
                  <c:v>0.39608065703834111</c:v>
                </c:pt>
              </c:numCache>
            </c:numRef>
          </c:val>
          <c:extLst>
            <c:ext xmlns:c16="http://schemas.microsoft.com/office/drawing/2014/chart" uri="{C3380CC4-5D6E-409C-BE32-E72D297353CC}">
              <c16:uniqueId val="{00000001-8984-4F95-9D78-9C51BF2876A3}"/>
            </c:ext>
          </c:extLst>
        </c:ser>
        <c:dLbls>
          <c:showLegendKey val="0"/>
          <c:showVal val="0"/>
          <c:showCatName val="0"/>
          <c:showSerName val="0"/>
          <c:showPercent val="0"/>
          <c:showBubbleSize val="0"/>
        </c:dLbls>
        <c:gapWidth val="150"/>
        <c:overlap val="100"/>
        <c:axId val="555599183"/>
        <c:axId val="555602095"/>
      </c:barChart>
      <c:catAx>
        <c:axId val="5555991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5602095"/>
        <c:crosses val="autoZero"/>
        <c:auto val="1"/>
        <c:lblAlgn val="ctr"/>
        <c:lblOffset val="100"/>
        <c:noMultiLvlLbl val="0"/>
      </c:catAx>
      <c:valAx>
        <c:axId val="555602095"/>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55991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9524</xdr:colOff>
      <xdr:row>1</xdr:row>
      <xdr:rowOff>185737</xdr:rowOff>
    </xdr:from>
    <xdr:to>
      <xdr:col>14</xdr:col>
      <xdr:colOff>523875</xdr:colOff>
      <xdr:row>21</xdr:row>
      <xdr:rowOff>9525</xdr:rowOff>
    </xdr:to>
    <xdr:graphicFrame macro="">
      <xdr:nvGraphicFramePr>
        <xdr:cNvPr id="2" name="Chart 1">
          <a:extLst>
            <a:ext uri="{FF2B5EF4-FFF2-40B4-BE49-F238E27FC236}">
              <a16:creationId xmlns:a16="http://schemas.microsoft.com/office/drawing/2014/main" id="{53A7214E-6CA3-41D2-86FE-244B4EAE68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28575</xdr:colOff>
      <xdr:row>2</xdr:row>
      <xdr:rowOff>38100</xdr:rowOff>
    </xdr:from>
    <xdr:to>
      <xdr:col>26</xdr:col>
      <xdr:colOff>581025</xdr:colOff>
      <xdr:row>26</xdr:row>
      <xdr:rowOff>38100</xdr:rowOff>
    </xdr:to>
    <xdr:sp macro="" textlink="">
      <xdr:nvSpPr>
        <xdr:cNvPr id="3" name="Rectangle 2">
          <a:extLst>
            <a:ext uri="{FF2B5EF4-FFF2-40B4-BE49-F238E27FC236}">
              <a16:creationId xmlns:a16="http://schemas.microsoft.com/office/drawing/2014/main" id="{D09D3B99-F1EA-4407-B496-9997D4B38807}"/>
            </a:ext>
          </a:extLst>
        </xdr:cNvPr>
        <xdr:cNvSpPr/>
      </xdr:nvSpPr>
      <xdr:spPr>
        <a:xfrm>
          <a:off x="9744075" y="419100"/>
          <a:ext cx="7258050" cy="4572000"/>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85724</xdr:colOff>
      <xdr:row>2</xdr:row>
      <xdr:rowOff>152400</xdr:rowOff>
    </xdr:from>
    <xdr:to>
      <xdr:col>26</xdr:col>
      <xdr:colOff>476249</xdr:colOff>
      <xdr:row>25</xdr:row>
      <xdr:rowOff>190499</xdr:rowOff>
    </xdr:to>
    <xdr:sp macro="" textlink="">
      <xdr:nvSpPr>
        <xdr:cNvPr id="4" name="TextBox 3">
          <a:extLst>
            <a:ext uri="{FF2B5EF4-FFF2-40B4-BE49-F238E27FC236}">
              <a16:creationId xmlns:a16="http://schemas.microsoft.com/office/drawing/2014/main" id="{C423346B-27D2-49DA-942E-0D93B0CA5978}"/>
            </a:ext>
          </a:extLst>
        </xdr:cNvPr>
        <xdr:cNvSpPr txBox="1"/>
      </xdr:nvSpPr>
      <xdr:spPr>
        <a:xfrm>
          <a:off x="9801224" y="533400"/>
          <a:ext cx="7096125" cy="44195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chemeClr val="dk1"/>
              </a:solidFill>
              <a:effectLst/>
              <a:latin typeface="+mn-lt"/>
              <a:ea typeface="+mn-ea"/>
              <a:cs typeface="+mn-cs"/>
            </a:rPr>
            <a:t>Focusing on the top 10 states with the highest net profit gain can be a strategic decision for investing health tracker smartwatch. We</a:t>
          </a:r>
          <a:r>
            <a:rPr lang="en-US" sz="1100" b="0" i="0" baseline="0">
              <a:solidFill>
                <a:schemeClr val="dk1"/>
              </a:solidFill>
              <a:effectLst/>
              <a:latin typeface="+mn-lt"/>
              <a:ea typeface="+mn-ea"/>
              <a:cs typeface="+mn-cs"/>
            </a:rPr>
            <a:t> will elaborate </a:t>
          </a:r>
          <a:r>
            <a:rPr lang="en-US" sz="1100" b="0" i="0">
              <a:solidFill>
                <a:schemeClr val="dk1"/>
              </a:solidFill>
              <a:effectLst/>
              <a:latin typeface="+mn-lt"/>
              <a:ea typeface="+mn-ea"/>
              <a:cs typeface="+mn-cs"/>
            </a:rPr>
            <a:t>why these states are worth considering for your product investment:</a:t>
          </a:r>
        </a:p>
        <a:p>
          <a:r>
            <a:rPr lang="en-US" sz="1100" b="0" i="0">
              <a:solidFill>
                <a:schemeClr val="dk1"/>
              </a:solidFill>
              <a:effectLst/>
              <a:latin typeface="+mn-lt"/>
              <a:ea typeface="+mn-ea"/>
              <a:cs typeface="+mn-cs"/>
            </a:rPr>
            <a:t>1.  </a:t>
          </a:r>
          <a:r>
            <a:rPr lang="en-US" sz="1100" b="1" i="0">
              <a:solidFill>
                <a:schemeClr val="dk1"/>
              </a:solidFill>
              <a:effectLst/>
              <a:latin typeface="+mn-lt"/>
              <a:ea typeface="+mn-ea"/>
              <a:cs typeface="+mn-cs"/>
            </a:rPr>
            <a:t>High Net Profit Gain</a:t>
          </a:r>
          <a:r>
            <a:rPr lang="en-US" sz="1100" b="0" i="0">
              <a:solidFill>
                <a:schemeClr val="dk1"/>
              </a:solidFill>
              <a:effectLst/>
              <a:latin typeface="+mn-lt"/>
              <a:ea typeface="+mn-ea"/>
              <a:cs typeface="+mn-cs"/>
            </a:rPr>
            <a:t>: These states have demonstrated a significant net profit gain, which indicates that businesses and consumers in these states are spending more and generating more profit. This suggests a healthy economic environment where people have disposable income to spend on products like yours.</a:t>
          </a:r>
        </a:p>
        <a:p>
          <a:r>
            <a:rPr lang="en-US" sz="1100" b="0" i="0">
              <a:solidFill>
                <a:schemeClr val="dk1"/>
              </a:solidFill>
              <a:effectLst/>
              <a:latin typeface="+mn-lt"/>
              <a:ea typeface="+mn-ea"/>
              <a:cs typeface="+mn-cs"/>
            </a:rPr>
            <a:t>2. </a:t>
          </a:r>
          <a:r>
            <a:rPr lang="en-US" sz="1100" b="1" i="0">
              <a:solidFill>
                <a:schemeClr val="dk1"/>
              </a:solidFill>
              <a:effectLst/>
              <a:latin typeface="+mn-lt"/>
              <a:ea typeface="+mn-ea"/>
              <a:cs typeface="+mn-cs"/>
            </a:rPr>
            <a:t>Profitability Potential</a:t>
          </a:r>
          <a:r>
            <a:rPr lang="en-US" sz="1100" b="0" i="0">
              <a:solidFill>
                <a:schemeClr val="dk1"/>
              </a:solidFill>
              <a:effectLst/>
              <a:latin typeface="+mn-lt"/>
              <a:ea typeface="+mn-ea"/>
              <a:cs typeface="+mn-cs"/>
            </a:rPr>
            <a:t>: States with higher net profit gain typically indicate a strong market demand and economic growth. Investing in states where people are making more money could translate into higher potential sales and revenue for your product.</a:t>
          </a:r>
        </a:p>
        <a:p>
          <a:r>
            <a:rPr lang="en-US" sz="1100" b="0" i="0">
              <a:solidFill>
                <a:schemeClr val="dk1"/>
              </a:solidFill>
              <a:effectLst/>
              <a:latin typeface="+mn-lt"/>
              <a:ea typeface="+mn-ea"/>
              <a:cs typeface="+mn-cs"/>
            </a:rPr>
            <a:t>3. </a:t>
          </a:r>
          <a:r>
            <a:rPr lang="en-US" sz="1100" b="1" i="0">
              <a:solidFill>
                <a:schemeClr val="dk1"/>
              </a:solidFill>
              <a:effectLst/>
              <a:latin typeface="+mn-lt"/>
              <a:ea typeface="+mn-ea"/>
              <a:cs typeface="+mn-cs"/>
            </a:rPr>
            <a:t>Customer Affordability</a:t>
          </a:r>
          <a:r>
            <a:rPr lang="en-US" sz="1100" b="0" i="0">
              <a:solidFill>
                <a:schemeClr val="dk1"/>
              </a:solidFill>
              <a:effectLst/>
              <a:latin typeface="+mn-lt"/>
              <a:ea typeface="+mn-ea"/>
              <a:cs typeface="+mn-cs"/>
            </a:rPr>
            <a:t>: States with rising net profits often suggest that consumers have more financial stability. This means they might be more willing to invest in products that enhance their quality of life, such as a health tracker smartwatch.</a:t>
          </a:r>
        </a:p>
        <a:p>
          <a:r>
            <a:rPr lang="en-US" sz="1100" b="0" i="0">
              <a:solidFill>
                <a:schemeClr val="dk1"/>
              </a:solidFill>
              <a:effectLst/>
              <a:latin typeface="+mn-lt"/>
              <a:ea typeface="+mn-ea"/>
              <a:cs typeface="+mn-cs"/>
            </a:rPr>
            <a:t>4. </a:t>
          </a:r>
          <a:r>
            <a:rPr lang="en-US" sz="1100" b="1" i="0">
              <a:solidFill>
                <a:schemeClr val="dk1"/>
              </a:solidFill>
              <a:effectLst/>
              <a:latin typeface="+mn-lt"/>
              <a:ea typeface="+mn-ea"/>
              <a:cs typeface="+mn-cs"/>
            </a:rPr>
            <a:t>Market Trend Identification</a:t>
          </a:r>
          <a:r>
            <a:rPr lang="en-US" sz="1100" b="0" i="0">
              <a:solidFill>
                <a:schemeClr val="dk1"/>
              </a:solidFill>
              <a:effectLst/>
              <a:latin typeface="+mn-lt"/>
              <a:ea typeface="+mn-ea"/>
              <a:cs typeface="+mn-cs"/>
            </a:rPr>
            <a:t>: By focusing on these states, you're capitalizing on a market trend where people are willing to spend on products that align with their improved financial situation. This can help you ride the wave of positive consumer sentiment.</a:t>
          </a:r>
        </a:p>
        <a:p>
          <a:r>
            <a:rPr lang="en-US" sz="1100" b="0" i="0">
              <a:solidFill>
                <a:schemeClr val="dk1"/>
              </a:solidFill>
              <a:effectLst/>
              <a:latin typeface="+mn-lt"/>
              <a:ea typeface="+mn-ea"/>
              <a:cs typeface="+mn-cs"/>
            </a:rPr>
            <a:t>5.</a:t>
          </a:r>
          <a:r>
            <a:rPr lang="en-US" sz="1100" b="0" i="0" baseline="0">
              <a:solidFill>
                <a:schemeClr val="dk1"/>
              </a:solidFill>
              <a:effectLst/>
              <a:latin typeface="+mn-lt"/>
              <a:ea typeface="+mn-ea"/>
              <a:cs typeface="+mn-cs"/>
            </a:rPr>
            <a:t> </a:t>
          </a:r>
          <a:r>
            <a:rPr lang="en-US" sz="1100" b="1" i="0">
              <a:solidFill>
                <a:schemeClr val="dk1"/>
              </a:solidFill>
              <a:effectLst/>
              <a:latin typeface="+mn-lt"/>
              <a:ea typeface="+mn-ea"/>
              <a:cs typeface="+mn-cs"/>
            </a:rPr>
            <a:t>Competitive Advantage</a:t>
          </a:r>
          <a:r>
            <a:rPr lang="en-US" sz="1100" b="0" i="0">
              <a:solidFill>
                <a:schemeClr val="dk1"/>
              </a:solidFill>
              <a:effectLst/>
              <a:latin typeface="+mn-lt"/>
              <a:ea typeface="+mn-ea"/>
              <a:cs typeface="+mn-cs"/>
            </a:rPr>
            <a:t>: If your product offers unique features and benefits that cater to the preferences of people in these states, you have a competitive advantage. Consumers with higher net profits might be more willing to invest in premium products.</a:t>
          </a:r>
          <a:endParaRPr lang="en-US" sz="1100" b="0" i="0" baseline="0">
            <a:solidFill>
              <a:schemeClr val="dk1"/>
            </a:solidFill>
            <a:effectLst/>
            <a:latin typeface="+mn-lt"/>
            <a:ea typeface="+mn-ea"/>
            <a:cs typeface="+mn-cs"/>
          </a:endParaRPr>
        </a:p>
        <a:p>
          <a:r>
            <a:rPr lang="en-US" sz="1100" b="0" i="0" baseline="0">
              <a:solidFill>
                <a:schemeClr val="dk1"/>
              </a:solidFill>
              <a:effectLst/>
              <a:latin typeface="+mn-lt"/>
              <a:ea typeface="+mn-ea"/>
              <a:cs typeface="+mn-cs"/>
            </a:rPr>
            <a:t>6. </a:t>
          </a:r>
          <a:r>
            <a:rPr lang="en-US" sz="1100" b="1" i="0">
              <a:solidFill>
                <a:schemeClr val="dk1"/>
              </a:solidFill>
              <a:effectLst/>
              <a:latin typeface="+mn-lt"/>
              <a:ea typeface="+mn-ea"/>
              <a:cs typeface="+mn-cs"/>
            </a:rPr>
            <a:t>Targeted Marketing</a:t>
          </a:r>
          <a:r>
            <a:rPr lang="en-US" sz="1100" b="0" i="0">
              <a:solidFill>
                <a:schemeClr val="dk1"/>
              </a:solidFill>
              <a:effectLst/>
              <a:latin typeface="+mn-lt"/>
              <a:ea typeface="+mn-ea"/>
              <a:cs typeface="+mn-cs"/>
            </a:rPr>
            <a:t>: Concentrating your efforts on states with high net profit gain allows you to fine-tune your marketing strategies. You can create tailored campaigns that resonate with the financial aspirations and priorities of the people in these states.</a:t>
          </a:r>
          <a:endParaRPr lang="en-US" sz="1100" b="0" i="0" baseline="0">
            <a:solidFill>
              <a:schemeClr val="dk1"/>
            </a:solidFill>
            <a:effectLst/>
            <a:latin typeface="+mn-lt"/>
            <a:ea typeface="+mn-ea"/>
            <a:cs typeface="+mn-cs"/>
          </a:endParaRPr>
        </a:p>
        <a:p>
          <a:r>
            <a:rPr lang="en-US" sz="1100" b="0" i="0" baseline="0">
              <a:solidFill>
                <a:schemeClr val="dk1"/>
              </a:solidFill>
              <a:effectLst/>
              <a:latin typeface="+mn-lt"/>
              <a:ea typeface="+mn-ea"/>
              <a:cs typeface="+mn-cs"/>
            </a:rPr>
            <a:t>7. </a:t>
          </a:r>
          <a:r>
            <a:rPr lang="en-US" sz="1100" b="1" i="0">
              <a:solidFill>
                <a:schemeClr val="dk1"/>
              </a:solidFill>
              <a:effectLst/>
              <a:latin typeface="+mn-lt"/>
              <a:ea typeface="+mn-ea"/>
              <a:cs typeface="+mn-cs"/>
            </a:rPr>
            <a:t>ROI Potential</a:t>
          </a:r>
          <a:r>
            <a:rPr lang="en-US" sz="1100" b="0" i="0">
              <a:solidFill>
                <a:schemeClr val="dk1"/>
              </a:solidFill>
              <a:effectLst/>
              <a:latin typeface="+mn-lt"/>
              <a:ea typeface="+mn-ea"/>
              <a:cs typeface="+mn-cs"/>
            </a:rPr>
            <a:t>: Investing in states where people are already experiencing a boost in net profit could potentially yield a higher return on investment (ROI). The likelihood of your product being well-received and purchased is higher in these regions.</a:t>
          </a:r>
          <a:endParaRPr lang="en-US" sz="1100" b="0" i="0" baseline="0">
            <a:solidFill>
              <a:schemeClr val="dk1"/>
            </a:solidFill>
            <a:effectLst/>
            <a:latin typeface="+mn-lt"/>
            <a:ea typeface="+mn-ea"/>
            <a:cs typeface="+mn-cs"/>
          </a:endParaRPr>
        </a:p>
        <a:p>
          <a:r>
            <a:rPr lang="en-US" sz="1100" b="0" i="0" baseline="0">
              <a:solidFill>
                <a:schemeClr val="dk1"/>
              </a:solidFill>
              <a:effectLst/>
              <a:latin typeface="+mn-lt"/>
              <a:ea typeface="+mn-ea"/>
              <a:cs typeface="+mn-cs"/>
            </a:rPr>
            <a:t>8.  </a:t>
          </a:r>
          <a:r>
            <a:rPr lang="en-US" sz="1100" b="1" i="0">
              <a:solidFill>
                <a:schemeClr val="dk1"/>
              </a:solidFill>
              <a:effectLst/>
              <a:latin typeface="+mn-lt"/>
              <a:ea typeface="+mn-ea"/>
              <a:cs typeface="+mn-cs"/>
            </a:rPr>
            <a:t>Market Expansion</a:t>
          </a:r>
          <a:r>
            <a:rPr lang="en-US" sz="1100" b="0" i="0">
              <a:solidFill>
                <a:schemeClr val="dk1"/>
              </a:solidFill>
              <a:effectLst/>
              <a:latin typeface="+mn-lt"/>
              <a:ea typeface="+mn-ea"/>
              <a:cs typeface="+mn-cs"/>
            </a:rPr>
            <a:t>: If health tracker smartwatch gains popularity in these states with strong net profit gain, it could serve as a springboard for expanding your market presence to adjacent regions.</a:t>
          </a:r>
          <a:endParaRPr lang="en-US" sz="1100"/>
        </a:p>
      </xdr:txBody>
    </xdr:sp>
    <xdr:clientData/>
  </xdr:twoCellAnchor>
  <xdr:twoCellAnchor>
    <xdr:from>
      <xdr:col>2</xdr:col>
      <xdr:colOff>609599</xdr:colOff>
      <xdr:row>30</xdr:row>
      <xdr:rowOff>4762</xdr:rowOff>
    </xdr:from>
    <xdr:to>
      <xdr:col>14</xdr:col>
      <xdr:colOff>495300</xdr:colOff>
      <xdr:row>51</xdr:row>
      <xdr:rowOff>38100</xdr:rowOff>
    </xdr:to>
    <xdr:graphicFrame macro="">
      <xdr:nvGraphicFramePr>
        <xdr:cNvPr id="5" name="Chart 4">
          <a:extLst>
            <a:ext uri="{FF2B5EF4-FFF2-40B4-BE49-F238E27FC236}">
              <a16:creationId xmlns:a16="http://schemas.microsoft.com/office/drawing/2014/main" id="{6AFCBE50-0E9B-45B7-8846-E26264FC24F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0</xdr:colOff>
      <xdr:row>30</xdr:row>
      <xdr:rowOff>9525</xdr:rowOff>
    </xdr:from>
    <xdr:to>
      <xdr:col>26</xdr:col>
      <xdr:colOff>552450</xdr:colOff>
      <xdr:row>49</xdr:row>
      <xdr:rowOff>133350</xdr:rowOff>
    </xdr:to>
    <xdr:sp macro="" textlink="">
      <xdr:nvSpPr>
        <xdr:cNvPr id="6" name="Rectangle 5">
          <a:extLst>
            <a:ext uri="{FF2B5EF4-FFF2-40B4-BE49-F238E27FC236}">
              <a16:creationId xmlns:a16="http://schemas.microsoft.com/office/drawing/2014/main" id="{AC11ABD0-495A-4E65-8362-711C2E3A3C8C}"/>
            </a:ext>
          </a:extLst>
        </xdr:cNvPr>
        <xdr:cNvSpPr/>
      </xdr:nvSpPr>
      <xdr:spPr>
        <a:xfrm>
          <a:off x="9696450" y="5724525"/>
          <a:ext cx="7258050" cy="3743325"/>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85725</xdr:colOff>
      <xdr:row>30</xdr:row>
      <xdr:rowOff>85725</xdr:rowOff>
    </xdr:from>
    <xdr:to>
      <xdr:col>26</xdr:col>
      <xdr:colOff>476250</xdr:colOff>
      <xdr:row>49</xdr:row>
      <xdr:rowOff>19050</xdr:rowOff>
    </xdr:to>
    <xdr:sp macro="" textlink="">
      <xdr:nvSpPr>
        <xdr:cNvPr id="8" name="TextBox 7">
          <a:extLst>
            <a:ext uri="{FF2B5EF4-FFF2-40B4-BE49-F238E27FC236}">
              <a16:creationId xmlns:a16="http://schemas.microsoft.com/office/drawing/2014/main" id="{56A0DADD-C5AF-4EC6-9ECB-C47160E34533}"/>
            </a:ext>
          </a:extLst>
        </xdr:cNvPr>
        <xdr:cNvSpPr txBox="1"/>
      </xdr:nvSpPr>
      <xdr:spPr>
        <a:xfrm>
          <a:off x="9782175" y="5800725"/>
          <a:ext cx="7096125" cy="35528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chemeClr val="dk1"/>
              </a:solidFill>
              <a:effectLst/>
              <a:latin typeface="+mn-lt"/>
              <a:ea typeface="+mn-ea"/>
              <a:cs typeface="+mn-cs"/>
            </a:rPr>
            <a:t>Focusing on the states with the highest net profit loss may not be the best strategy for investing your product, at least not without careful consideration. Here's why you might want to be cautious about investing in these states:</a:t>
          </a:r>
        </a:p>
        <a:p>
          <a:r>
            <a:rPr lang="en-US" sz="1100" b="0" i="0">
              <a:solidFill>
                <a:schemeClr val="dk1"/>
              </a:solidFill>
              <a:effectLst/>
              <a:latin typeface="+mn-lt"/>
              <a:ea typeface="+mn-ea"/>
              <a:cs typeface="+mn-cs"/>
            </a:rPr>
            <a:t>1. </a:t>
          </a:r>
          <a:r>
            <a:rPr lang="en-US" sz="1100" b="1" i="0">
              <a:solidFill>
                <a:schemeClr val="dk1"/>
              </a:solidFill>
              <a:effectLst/>
              <a:latin typeface="+mn-lt"/>
              <a:ea typeface="+mn-ea"/>
              <a:cs typeface="+mn-cs"/>
            </a:rPr>
            <a:t>Financial Instability</a:t>
          </a:r>
          <a:r>
            <a:rPr lang="en-US" sz="1100" b="0" i="0">
              <a:solidFill>
                <a:schemeClr val="dk1"/>
              </a:solidFill>
              <a:effectLst/>
              <a:latin typeface="+mn-lt"/>
              <a:ea typeface="+mn-ea"/>
              <a:cs typeface="+mn-cs"/>
            </a:rPr>
            <a:t>: States with significant net profit losses indicate economic challenges. Businesses and individuals in these states might be facing financial difficulties, which could lead to reduced spending and lower demand for non-essential products like health tracker smartwatches.</a:t>
          </a:r>
        </a:p>
        <a:p>
          <a:r>
            <a:rPr lang="en-US" sz="1100" b="0" i="0">
              <a:solidFill>
                <a:schemeClr val="dk1"/>
              </a:solidFill>
              <a:effectLst/>
              <a:latin typeface="+mn-lt"/>
              <a:ea typeface="+mn-ea"/>
              <a:cs typeface="+mn-cs"/>
            </a:rPr>
            <a:t>2. </a:t>
          </a:r>
          <a:r>
            <a:rPr lang="en-US" sz="1100" b="1" i="0">
              <a:solidFill>
                <a:schemeClr val="dk1"/>
              </a:solidFill>
              <a:effectLst/>
              <a:latin typeface="+mn-lt"/>
              <a:ea typeface="+mn-ea"/>
              <a:cs typeface="+mn-cs"/>
            </a:rPr>
            <a:t>Reduced Purchasing Power</a:t>
          </a:r>
          <a:r>
            <a:rPr lang="en-US" sz="1100" b="0" i="0">
              <a:solidFill>
                <a:schemeClr val="dk1"/>
              </a:solidFill>
              <a:effectLst/>
              <a:latin typeface="+mn-lt"/>
              <a:ea typeface="+mn-ea"/>
              <a:cs typeface="+mn-cs"/>
            </a:rPr>
            <a:t>: People in states with net profit losses might have reduced disposable income. This means they are likely to cut back on discretionary spending, including on products that are not considered immediate necessities.</a:t>
          </a:r>
        </a:p>
        <a:p>
          <a:r>
            <a:rPr lang="en-US" sz="1100" b="0" i="0">
              <a:solidFill>
                <a:schemeClr val="dk1"/>
              </a:solidFill>
              <a:effectLst/>
              <a:latin typeface="+mn-lt"/>
              <a:ea typeface="+mn-ea"/>
              <a:cs typeface="+mn-cs"/>
            </a:rPr>
            <a:t>3. </a:t>
          </a:r>
          <a:r>
            <a:rPr lang="en-US" sz="1100" b="1" i="0">
              <a:solidFill>
                <a:schemeClr val="dk1"/>
              </a:solidFill>
              <a:effectLst/>
              <a:latin typeface="+mn-lt"/>
              <a:ea typeface="+mn-ea"/>
              <a:cs typeface="+mn-cs"/>
            </a:rPr>
            <a:t>Market Uncertainty</a:t>
          </a:r>
          <a:r>
            <a:rPr lang="en-US" sz="1100" b="0" i="0">
              <a:solidFill>
                <a:schemeClr val="dk1"/>
              </a:solidFill>
              <a:effectLst/>
              <a:latin typeface="+mn-lt"/>
              <a:ea typeface="+mn-ea"/>
              <a:cs typeface="+mn-cs"/>
            </a:rPr>
            <a:t>: Investing in states with net profit losses could be risky due to the uncertain economic environment. There's a higher likelihood of market volatility and decreased consumer confidence, which could impact the adoption of new products.</a:t>
          </a:r>
        </a:p>
        <a:p>
          <a:r>
            <a:rPr lang="en-US" sz="1100" b="0" i="0">
              <a:solidFill>
                <a:schemeClr val="dk1"/>
              </a:solidFill>
              <a:effectLst/>
              <a:latin typeface="+mn-lt"/>
              <a:ea typeface="+mn-ea"/>
              <a:cs typeface="+mn-cs"/>
            </a:rPr>
            <a:t>4. </a:t>
          </a:r>
          <a:r>
            <a:rPr lang="en-US" sz="1100" b="1" i="0">
              <a:solidFill>
                <a:schemeClr val="dk1"/>
              </a:solidFill>
              <a:effectLst/>
              <a:latin typeface="+mn-lt"/>
              <a:ea typeface="+mn-ea"/>
              <a:cs typeface="+mn-cs"/>
            </a:rPr>
            <a:t>Profitability Challenges</a:t>
          </a:r>
          <a:r>
            <a:rPr lang="en-US" sz="1100" b="0" i="0">
              <a:solidFill>
                <a:schemeClr val="dk1"/>
              </a:solidFill>
              <a:effectLst/>
              <a:latin typeface="+mn-lt"/>
              <a:ea typeface="+mn-ea"/>
              <a:cs typeface="+mn-cs"/>
            </a:rPr>
            <a:t>: If the overall business environment is struggling, companies operating in these states might also find it difficult to generate profits. This can affect partnerships, distribution channels, and potential collaborations for your product.</a:t>
          </a:r>
        </a:p>
        <a:p>
          <a:r>
            <a:rPr lang="en-US" sz="1100" b="0" i="0">
              <a:solidFill>
                <a:schemeClr val="dk1"/>
              </a:solidFill>
              <a:effectLst/>
              <a:latin typeface="+mn-lt"/>
              <a:ea typeface="+mn-ea"/>
              <a:cs typeface="+mn-cs"/>
            </a:rPr>
            <a:t>5. </a:t>
          </a:r>
          <a:r>
            <a:rPr lang="en-US" sz="1100" b="1" i="0">
              <a:solidFill>
                <a:schemeClr val="dk1"/>
              </a:solidFill>
              <a:effectLst/>
              <a:latin typeface="+mn-lt"/>
              <a:ea typeface="+mn-ea"/>
              <a:cs typeface="+mn-cs"/>
            </a:rPr>
            <a:t>Resource Allocation</a:t>
          </a:r>
          <a:r>
            <a:rPr lang="en-US" sz="1100" b="0" i="0">
              <a:solidFill>
                <a:schemeClr val="dk1"/>
              </a:solidFill>
              <a:effectLst/>
              <a:latin typeface="+mn-lt"/>
              <a:ea typeface="+mn-ea"/>
              <a:cs typeface="+mn-cs"/>
            </a:rPr>
            <a:t>: Investing in markets with net profit losses might require more resources to educate consumers about the value of your product and overcome financial objections.</a:t>
          </a:r>
        </a:p>
        <a:p>
          <a:r>
            <a:rPr lang="en-US" sz="1100" b="0" i="0">
              <a:solidFill>
                <a:schemeClr val="dk1"/>
              </a:solidFill>
              <a:effectLst/>
              <a:latin typeface="+mn-lt"/>
              <a:ea typeface="+mn-ea"/>
              <a:cs typeface="+mn-cs"/>
            </a:rPr>
            <a:t>6. </a:t>
          </a:r>
          <a:r>
            <a:rPr lang="en-US" sz="1100" b="1" i="0">
              <a:solidFill>
                <a:schemeClr val="dk1"/>
              </a:solidFill>
              <a:effectLst/>
              <a:latin typeface="+mn-lt"/>
              <a:ea typeface="+mn-ea"/>
              <a:cs typeface="+mn-cs"/>
            </a:rPr>
            <a:t>Competitive Landscape</a:t>
          </a:r>
          <a:r>
            <a:rPr lang="en-US" sz="1100" b="0" i="0">
              <a:solidFill>
                <a:schemeClr val="dk1"/>
              </a:solidFill>
              <a:effectLst/>
              <a:latin typeface="+mn-lt"/>
              <a:ea typeface="+mn-ea"/>
              <a:cs typeface="+mn-cs"/>
            </a:rPr>
            <a:t>: When economic conditions are tough, competition among businesses intensifies as they strive to attract fewer consumer dollars. This might make it challenging to establish a strong foothold in the market.</a:t>
          </a:r>
        </a:p>
        <a:p>
          <a:r>
            <a:rPr lang="en-US" sz="1100" b="0" i="0">
              <a:solidFill>
                <a:schemeClr val="dk1"/>
              </a:solidFill>
              <a:effectLst/>
              <a:latin typeface="+mn-lt"/>
              <a:ea typeface="+mn-ea"/>
              <a:cs typeface="+mn-cs"/>
            </a:rPr>
            <a:t>7. </a:t>
          </a:r>
          <a:r>
            <a:rPr lang="en-US" sz="1100" b="1" i="0">
              <a:solidFill>
                <a:schemeClr val="dk1"/>
              </a:solidFill>
              <a:effectLst/>
              <a:latin typeface="+mn-lt"/>
              <a:ea typeface="+mn-ea"/>
              <a:cs typeface="+mn-cs"/>
            </a:rPr>
            <a:t>Delayed ROI</a:t>
          </a:r>
          <a:r>
            <a:rPr lang="en-US" sz="1100" b="0" i="0">
              <a:solidFill>
                <a:schemeClr val="dk1"/>
              </a:solidFill>
              <a:effectLst/>
              <a:latin typeface="+mn-lt"/>
              <a:ea typeface="+mn-ea"/>
              <a:cs typeface="+mn-cs"/>
            </a:rPr>
            <a:t>: Investing in states experiencing net profit losses might lead to a longer period before you see a return on your investment. Consumers may be more hesitant to adopt new products during times of economic uncertainty.</a:t>
          </a:r>
        </a:p>
        <a:p>
          <a:endParaRPr lang="en-US" sz="1100"/>
        </a:p>
      </xdr:txBody>
    </xdr:sp>
    <xdr:clientData/>
  </xdr:twoCellAnchor>
  <xdr:twoCellAnchor>
    <xdr:from>
      <xdr:col>3</xdr:col>
      <xdr:colOff>238125</xdr:colOff>
      <xdr:row>54</xdr:row>
      <xdr:rowOff>14287</xdr:rowOff>
    </xdr:from>
    <xdr:to>
      <xdr:col>14</xdr:col>
      <xdr:colOff>533401</xdr:colOff>
      <xdr:row>72</xdr:row>
      <xdr:rowOff>161925</xdr:rowOff>
    </xdr:to>
    <xdr:graphicFrame macro="">
      <xdr:nvGraphicFramePr>
        <xdr:cNvPr id="9" name="Chart 8">
          <a:extLst>
            <a:ext uri="{FF2B5EF4-FFF2-40B4-BE49-F238E27FC236}">
              <a16:creationId xmlns:a16="http://schemas.microsoft.com/office/drawing/2014/main" id="{6817425A-8CE3-45FD-A3AC-765A46E88B1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9525</xdr:colOff>
      <xdr:row>54</xdr:row>
      <xdr:rowOff>9526</xdr:rowOff>
    </xdr:from>
    <xdr:to>
      <xdr:col>26</xdr:col>
      <xdr:colOff>561975</xdr:colOff>
      <xdr:row>76</xdr:row>
      <xdr:rowOff>142876</xdr:rowOff>
    </xdr:to>
    <xdr:sp macro="" textlink="">
      <xdr:nvSpPr>
        <xdr:cNvPr id="10" name="Rectangle 9">
          <a:extLst>
            <a:ext uri="{FF2B5EF4-FFF2-40B4-BE49-F238E27FC236}">
              <a16:creationId xmlns:a16="http://schemas.microsoft.com/office/drawing/2014/main" id="{74181BE0-A17A-4606-8672-943F43493B51}"/>
            </a:ext>
          </a:extLst>
        </xdr:cNvPr>
        <xdr:cNvSpPr/>
      </xdr:nvSpPr>
      <xdr:spPr>
        <a:xfrm>
          <a:off x="9972675" y="10296526"/>
          <a:ext cx="7258050" cy="4324350"/>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57150</xdr:colOff>
      <xdr:row>54</xdr:row>
      <xdr:rowOff>104775</xdr:rowOff>
    </xdr:from>
    <xdr:to>
      <xdr:col>26</xdr:col>
      <xdr:colOff>447675</xdr:colOff>
      <xdr:row>76</xdr:row>
      <xdr:rowOff>19050</xdr:rowOff>
    </xdr:to>
    <xdr:sp macro="" textlink="">
      <xdr:nvSpPr>
        <xdr:cNvPr id="12" name="TextBox 11">
          <a:extLst>
            <a:ext uri="{FF2B5EF4-FFF2-40B4-BE49-F238E27FC236}">
              <a16:creationId xmlns:a16="http://schemas.microsoft.com/office/drawing/2014/main" id="{67CA5625-14A5-44CC-82FC-B82265440959}"/>
            </a:ext>
          </a:extLst>
        </xdr:cNvPr>
        <xdr:cNvSpPr txBox="1"/>
      </xdr:nvSpPr>
      <xdr:spPr>
        <a:xfrm>
          <a:off x="10020300" y="10391775"/>
          <a:ext cx="7096125" cy="41052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chemeClr val="dk1"/>
              </a:solidFill>
              <a:effectLst/>
              <a:latin typeface="+mn-lt"/>
              <a:ea typeface="+mn-ea"/>
              <a:cs typeface="+mn-cs"/>
            </a:rPr>
            <a:t>Focusing on the states with the highest net profit gain and their corresponding market shares can indeed be a strategic approach for investing your product. Here's why these states are appealing for your health tracker smartwatch product:</a:t>
          </a:r>
        </a:p>
        <a:p>
          <a:r>
            <a:rPr lang="en-US" sz="1100" b="0" i="0">
              <a:solidFill>
                <a:schemeClr val="dk1"/>
              </a:solidFill>
              <a:effectLst/>
              <a:latin typeface="+mn-lt"/>
              <a:ea typeface="+mn-ea"/>
              <a:cs typeface="+mn-cs"/>
            </a:rPr>
            <a:t>1. </a:t>
          </a:r>
          <a:r>
            <a:rPr lang="en-US" sz="1100" b="1" i="0">
              <a:solidFill>
                <a:schemeClr val="dk1"/>
              </a:solidFill>
              <a:effectLst/>
              <a:latin typeface="+mn-lt"/>
              <a:ea typeface="+mn-ea"/>
              <a:cs typeface="+mn-cs"/>
            </a:rPr>
            <a:t>High Net Profit Gain</a:t>
          </a:r>
          <a:r>
            <a:rPr lang="en-US" sz="1100" b="0" i="0">
              <a:solidFill>
                <a:schemeClr val="dk1"/>
              </a:solidFill>
              <a:effectLst/>
              <a:latin typeface="+mn-lt"/>
              <a:ea typeface="+mn-ea"/>
              <a:cs typeface="+mn-cs"/>
            </a:rPr>
            <a:t>: These states are experiencing substantial net profit gains, indicating a positive economic environment. People in these states have increased disposable income, making them more likely to invest in products that enhance their well-being, like health tracker smartwatches.</a:t>
          </a:r>
        </a:p>
        <a:p>
          <a:r>
            <a:rPr lang="en-US" sz="1100" b="0" i="0">
              <a:solidFill>
                <a:schemeClr val="dk1"/>
              </a:solidFill>
              <a:effectLst/>
              <a:latin typeface="+mn-lt"/>
              <a:ea typeface="+mn-ea"/>
              <a:cs typeface="+mn-cs"/>
            </a:rPr>
            <a:t>2. </a:t>
          </a:r>
          <a:r>
            <a:rPr lang="en-US" sz="1100" b="1" i="0">
              <a:solidFill>
                <a:schemeClr val="dk1"/>
              </a:solidFill>
              <a:effectLst/>
              <a:latin typeface="+mn-lt"/>
              <a:ea typeface="+mn-ea"/>
              <a:cs typeface="+mn-cs"/>
            </a:rPr>
            <a:t>Market Share</a:t>
          </a:r>
          <a:r>
            <a:rPr lang="en-US" sz="1100" b="0" i="0">
              <a:solidFill>
                <a:schemeClr val="dk1"/>
              </a:solidFill>
              <a:effectLst/>
              <a:latin typeface="+mn-lt"/>
              <a:ea typeface="+mn-ea"/>
              <a:cs typeface="+mn-cs"/>
            </a:rPr>
            <a:t>: The provided market share percentages suggest that your product already has a notable presence in these states. This means your product is resonating with consumers, and there's potential for further growth and adoption.</a:t>
          </a:r>
        </a:p>
        <a:p>
          <a:r>
            <a:rPr lang="en-US" sz="1100" b="0" i="0">
              <a:solidFill>
                <a:schemeClr val="dk1"/>
              </a:solidFill>
              <a:effectLst/>
              <a:latin typeface="+mn-lt"/>
              <a:ea typeface="+mn-ea"/>
              <a:cs typeface="+mn-cs"/>
            </a:rPr>
            <a:t>3. </a:t>
          </a:r>
          <a:r>
            <a:rPr lang="en-US" sz="1100" b="1" i="0">
              <a:solidFill>
                <a:schemeClr val="dk1"/>
              </a:solidFill>
              <a:effectLst/>
              <a:latin typeface="+mn-lt"/>
              <a:ea typeface="+mn-ea"/>
              <a:cs typeface="+mn-cs"/>
            </a:rPr>
            <a:t>Profitability Potential</a:t>
          </a:r>
          <a:r>
            <a:rPr lang="en-US" sz="1100" b="0" i="0">
              <a:solidFill>
                <a:schemeClr val="dk1"/>
              </a:solidFill>
              <a:effectLst/>
              <a:latin typeface="+mn-lt"/>
              <a:ea typeface="+mn-ea"/>
              <a:cs typeface="+mn-cs"/>
            </a:rPr>
            <a:t>: States with high net profit gains often signify strong market demand and economic growth. Investing in states where people are experiencing financial prosperity can lead to increased sales and revenue for your product.</a:t>
          </a:r>
        </a:p>
        <a:p>
          <a:r>
            <a:rPr lang="en-US" sz="1100" b="0" i="0">
              <a:solidFill>
                <a:schemeClr val="dk1"/>
              </a:solidFill>
              <a:effectLst/>
              <a:latin typeface="+mn-lt"/>
              <a:ea typeface="+mn-ea"/>
              <a:cs typeface="+mn-cs"/>
            </a:rPr>
            <a:t>4. </a:t>
          </a:r>
          <a:r>
            <a:rPr lang="en-US" sz="1100" b="1" i="0">
              <a:solidFill>
                <a:schemeClr val="dk1"/>
              </a:solidFill>
              <a:effectLst/>
              <a:latin typeface="+mn-lt"/>
              <a:ea typeface="+mn-ea"/>
              <a:cs typeface="+mn-cs"/>
            </a:rPr>
            <a:t>Consumer Affordability</a:t>
          </a:r>
          <a:r>
            <a:rPr lang="en-US" sz="1100" b="0" i="0">
              <a:solidFill>
                <a:schemeClr val="dk1"/>
              </a:solidFill>
              <a:effectLst/>
              <a:latin typeface="+mn-lt"/>
              <a:ea typeface="+mn-ea"/>
              <a:cs typeface="+mn-cs"/>
            </a:rPr>
            <a:t>: Consumers in states with rising net profits are more financially capable of purchasing non-essential items. Your health tracker smartwatch falls into the category of products that people might consider as they have the means to invest in their well-being.</a:t>
          </a:r>
        </a:p>
        <a:p>
          <a:r>
            <a:rPr lang="en-US" sz="1100" b="0" i="0">
              <a:solidFill>
                <a:schemeClr val="dk1"/>
              </a:solidFill>
              <a:effectLst/>
              <a:latin typeface="+mn-lt"/>
              <a:ea typeface="+mn-ea"/>
              <a:cs typeface="+mn-cs"/>
            </a:rPr>
            <a:t>5. </a:t>
          </a:r>
          <a:r>
            <a:rPr lang="en-US" sz="1100" b="1" i="0">
              <a:solidFill>
                <a:schemeClr val="dk1"/>
              </a:solidFill>
              <a:effectLst/>
              <a:latin typeface="+mn-lt"/>
              <a:ea typeface="+mn-ea"/>
              <a:cs typeface="+mn-cs"/>
            </a:rPr>
            <a:t>Proven Success</a:t>
          </a:r>
          <a:r>
            <a:rPr lang="en-US" sz="1100" b="0" i="0">
              <a:solidFill>
                <a:schemeClr val="dk1"/>
              </a:solidFill>
              <a:effectLst/>
              <a:latin typeface="+mn-lt"/>
              <a:ea typeface="+mn-ea"/>
              <a:cs typeface="+mn-cs"/>
            </a:rPr>
            <a:t>: The existing market share percentages indicate that your product has already gained traction in these states. This suggests that your product's features and benefits align well with the preferences of consumers in these regions.</a:t>
          </a:r>
        </a:p>
        <a:p>
          <a:r>
            <a:rPr lang="en-US" sz="1100" b="0" i="0">
              <a:solidFill>
                <a:schemeClr val="dk1"/>
              </a:solidFill>
              <a:effectLst/>
              <a:latin typeface="+mn-lt"/>
              <a:ea typeface="+mn-ea"/>
              <a:cs typeface="+mn-cs"/>
            </a:rPr>
            <a:t>6.</a:t>
          </a:r>
          <a:r>
            <a:rPr lang="en-US" sz="1100" b="1" i="0">
              <a:solidFill>
                <a:schemeClr val="dk1"/>
              </a:solidFill>
              <a:effectLst/>
              <a:latin typeface="+mn-lt"/>
              <a:ea typeface="+mn-ea"/>
              <a:cs typeface="+mn-cs"/>
            </a:rPr>
            <a:t>Tailored Marketing</a:t>
          </a:r>
          <a:r>
            <a:rPr lang="en-US" sz="1100" b="0" i="0">
              <a:solidFill>
                <a:schemeClr val="dk1"/>
              </a:solidFill>
              <a:effectLst/>
              <a:latin typeface="+mn-lt"/>
              <a:ea typeface="+mn-ea"/>
              <a:cs typeface="+mn-cs"/>
            </a:rPr>
            <a:t>: With a known presence and market share in these states, you can tailor your marketing efforts to specifically target and engage the consumers who are already interested in your product.</a:t>
          </a:r>
        </a:p>
        <a:p>
          <a:r>
            <a:rPr lang="en-US" sz="1100" b="0" i="0">
              <a:solidFill>
                <a:schemeClr val="dk1"/>
              </a:solidFill>
              <a:effectLst/>
              <a:latin typeface="+mn-lt"/>
              <a:ea typeface="+mn-ea"/>
              <a:cs typeface="+mn-cs"/>
            </a:rPr>
            <a:t>7. </a:t>
          </a:r>
          <a:r>
            <a:rPr lang="en-US" sz="1100" b="1" i="0">
              <a:solidFill>
                <a:schemeClr val="dk1"/>
              </a:solidFill>
              <a:effectLst/>
              <a:latin typeface="+mn-lt"/>
              <a:ea typeface="+mn-ea"/>
              <a:cs typeface="+mn-cs"/>
            </a:rPr>
            <a:t>Expansion Potential</a:t>
          </a:r>
          <a:r>
            <a:rPr lang="en-US" sz="1100" b="0" i="0">
              <a:solidFill>
                <a:schemeClr val="dk1"/>
              </a:solidFill>
              <a:effectLst/>
              <a:latin typeface="+mn-lt"/>
              <a:ea typeface="+mn-ea"/>
              <a:cs typeface="+mn-cs"/>
            </a:rPr>
            <a:t>: Focusing on states where your product is already gaining popularity can serve as a strong foundation for expanding your market presence to neighboring states or regions.</a:t>
          </a:r>
        </a:p>
        <a:p>
          <a:r>
            <a:rPr lang="en-US" sz="1100" b="0" i="0">
              <a:solidFill>
                <a:schemeClr val="dk1"/>
              </a:solidFill>
              <a:effectLst/>
              <a:latin typeface="+mn-lt"/>
              <a:ea typeface="+mn-ea"/>
              <a:cs typeface="+mn-cs"/>
            </a:rPr>
            <a:t>8. </a:t>
          </a:r>
          <a:r>
            <a:rPr lang="en-US" sz="1100" b="1" i="0">
              <a:solidFill>
                <a:schemeClr val="dk1"/>
              </a:solidFill>
              <a:effectLst/>
              <a:latin typeface="+mn-lt"/>
              <a:ea typeface="+mn-ea"/>
              <a:cs typeface="+mn-cs"/>
            </a:rPr>
            <a:t>Higher Conversion Rates</a:t>
          </a:r>
          <a:r>
            <a:rPr lang="en-US" sz="1100" b="0" i="0">
              <a:solidFill>
                <a:schemeClr val="dk1"/>
              </a:solidFill>
              <a:effectLst/>
              <a:latin typeface="+mn-lt"/>
              <a:ea typeface="+mn-ea"/>
              <a:cs typeface="+mn-cs"/>
            </a:rPr>
            <a:t>: Consumers in states with high net profit gains are more likely to convert into customers as they have the financial capacity to make purchases that align with their interests and needs.</a:t>
          </a:r>
          <a:endParaRPr lang="en-US" sz="11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BGYNE" refreshedDate="45164.581770138888" createdVersion="7" refreshedVersion="7" minRefreshableVersion="3" recordCount="41" xr:uid="{32A0BF2D-5697-4E5D-8F5E-0792D9A86727}">
  <cacheSource type="worksheet">
    <worksheetSource ref="A1:N42" sheet="net_profit_market_share"/>
  </cacheSource>
  <cacheFields count="14">
    <cacheField name="state_usa" numFmtId="0">
      <sharedItems count="41">
        <s v="Alabama"/>
        <s v="Alaska"/>
        <s v="Arizona"/>
        <s v="Arkansas"/>
        <s v="California"/>
        <s v="Colorado"/>
        <s v="Connecticut"/>
        <s v="Delaware"/>
        <s v="Florida"/>
        <s v="Georgia"/>
        <s v="Hawaii"/>
        <s v="Idaho"/>
        <s v="Illinois"/>
        <s v="Indiana"/>
        <s v="Iowa"/>
        <s v="Kansas"/>
        <s v="Kentucky"/>
        <s v="Louisiana"/>
        <s v="Maine"/>
        <s v="Maryland"/>
        <s v="Massachusetts"/>
        <s v="Michigan"/>
        <s v="Minnesota"/>
        <s v="Mississippi"/>
        <s v="Missouri"/>
        <s v="Montana"/>
        <s v="Nebraska"/>
        <s v="Nevada"/>
        <s v="New York"/>
        <s v="Ohio"/>
        <s v="Oklahoma"/>
        <s v="Oregon"/>
        <s v="Pennsylvania"/>
        <s v="Tennessee"/>
        <s v="Texas"/>
        <s v="Utah"/>
        <s v="Vermont"/>
        <s v="Virginia"/>
        <s v="Washington"/>
        <s v="Wisconsin"/>
        <s v="Wyoming"/>
      </sharedItems>
    </cacheField>
    <cacheField name="total_profit" numFmtId="8">
      <sharedItems containsSemiMixedTypes="0" containsString="0" containsNumber="1" minValue="1241594.98" maxValue="16710539.9"/>
    </cacheField>
    <cacheField name="Total Research and Development Expenditure" numFmtId="8">
      <sharedItems containsSemiMixedTypes="0" containsString="0" containsNumber="1" minValue="543185.98" maxValue="11477435.92"/>
    </cacheField>
    <cacheField name="Total Administration" numFmtId="164">
      <sharedItems containsSemiMixedTypes="0" containsString="0" containsNumber="1" minValue="129046.9" maxValue="3199484.48"/>
    </cacheField>
    <cacheField name="Total Marketing Spent" numFmtId="164">
      <sharedItems containsSemiMixedTypes="0" containsString="0" containsNumber="1" minValue="40614" maxValue="6816471.6500000004"/>
    </cacheField>
    <cacheField name="total_cost" numFmtId="8">
      <sharedItems containsSemiMixedTypes="0" containsString="0" containsNumber="1" minValue="802136.78" maxValue="15892110.939999999"/>
    </cacheField>
    <cacheField name="net_profit" numFmtId="164">
      <sharedItems containsSemiMixedTypes="0" containsString="0" containsNumber="1" minValue="-8741249.7400000002" maxValue="6846369.6999999993"/>
    </cacheField>
    <cacheField name="avg_health_spend" numFmtId="8">
      <sharedItems containsSemiMixedTypes="0" containsString="0" containsNumber="1" minValue="125.5" maxValue="350"/>
    </cacheField>
    <cacheField name="avg_property_price" numFmtId="8">
      <sharedItems containsSemiMixedTypes="0" containsString="0" containsNumber="1" minValue="1382" maxValue="5975.5"/>
    </cacheField>
    <cacheField name="avg_state_income" numFmtId="8">
      <sharedItems containsSemiMixedTypes="0" containsString="0" containsNumber="1" containsInteger="1" minValue="47131" maxValue="89392"/>
    </cacheField>
    <cacheField name="population" numFmtId="0">
      <sharedItems containsSemiMixedTypes="0" containsString="0" containsNumber="1" containsInteger="1" minValue="578759" maxValue="39512223"/>
    </cacheField>
    <cacheField name="estimated_customers" numFmtId="2">
      <sharedItems containsSemiMixedTypes="0" containsString="0" containsNumber="1" minValue="6200.2246192259672" maxValue="133151.71235059761"/>
    </cacheField>
    <cacheField name="market_share" numFmtId="10">
      <sharedItems containsSemiMixedTypes="0" containsString="0" containsNumber="1" minValue="7.5201791594278983E-4" maxValue="0.23006417584970187"/>
    </cacheField>
    <cacheField name="profit_gain_loss" numFmtId="9">
      <sharedItems containsSemiMixedTypes="0" containsString="0" containsNumber="1" minValue="-2.6467838191179363" maxValue="0.68015146972657448"/>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1">
  <r>
    <x v="0"/>
    <n v="5692296.9500000002"/>
    <n v="4672447.95"/>
    <n v="460287.5"/>
    <n v="305267"/>
    <n v="5438002.4500000002"/>
    <n v="254294.5"/>
    <n v="200.5"/>
    <n v="1797.5"/>
    <n v="51113"/>
    <n v="4903185"/>
    <n v="28390.508478802993"/>
    <n v="5.7902176807122291E-3"/>
    <n v="4.4673442414138287E-2"/>
  </r>
  <r>
    <x v="1"/>
    <n v="9845632.9499999993"/>
    <n v="4322985.95"/>
    <n v="504858.5"/>
    <n v="455791"/>
    <n v="5283635.45"/>
    <n v="4561997.4999999991"/>
    <n v="300.25"/>
    <n v="2684"/>
    <n v="76440"/>
    <n v="731545"/>
    <n v="32791.450291423811"/>
    <n v="4.4824925727636453E-2"/>
    <n v="0.46335238406384016"/>
  </r>
  <r>
    <x v="2"/>
    <n v="2942282.99"/>
    <n v="771423.99"/>
    <n v="129046.9"/>
    <n v="40614"/>
    <n v="941084.89"/>
    <n v="2001198.1"/>
    <n v="150"/>
    <n v="2356.75"/>
    <n v="62283"/>
    <n v="7278717"/>
    <n v="19615.219933333334"/>
    <n v="2.6948732768884041E-3"/>
    <n v="0.68015146972657448"/>
  </r>
  <r>
    <x v="3"/>
    <n v="1487917.98"/>
    <n v="1323770.98"/>
    <n v="197609.8"/>
    <n v="149127"/>
    <n v="1670507.78"/>
    <n v="-182589.80000000005"/>
    <n v="175"/>
    <n v="1499.25"/>
    <n v="48829"/>
    <n v="3017804"/>
    <n v="8502.3884571428571"/>
    <n v="2.8174091018312842E-3"/>
    <n v="-0.12271496309225327"/>
  </r>
  <r>
    <x v="4"/>
    <n v="10754524"/>
    <n v="7361202.5"/>
    <n v="3199484.48"/>
    <n v="5070906.74"/>
    <n v="15631593.720000001"/>
    <n v="-4877069.7200000007"/>
    <n v="250.75"/>
    <n v="5832.5"/>
    <n v="80440"/>
    <n v="39512223"/>
    <n v="42889.427716849452"/>
    <n v="1.0854724047505363E-3"/>
    <n v="-0.4534900586952989"/>
  </r>
  <r>
    <x v="5"/>
    <n v="3676113.97"/>
    <n v="1215114.97"/>
    <n v="230886.7"/>
    <n v="230799"/>
    <n v="1676800.67"/>
    <n v="1999313.3000000003"/>
    <n v="225.5"/>
    <n v="2987.25"/>
    <n v="76240"/>
    <n v="5758736"/>
    <n v="16302.057516629713"/>
    <n v="2.8308395308674879E-3"/>
    <n v="0.54386597268636916"/>
  </r>
  <r>
    <x v="6"/>
    <n v="7736904.96"/>
    <n v="3907706.96"/>
    <n v="417062.6"/>
    <n v="347697"/>
    <n v="4672466.5599999996"/>
    <n v="3064438.4000000004"/>
    <n v="300"/>
    <n v="3837"/>
    <n v="79287"/>
    <n v="3565287"/>
    <n v="25789.683199999999"/>
    <n v="7.2335503986074613E-3"/>
    <n v="0.39608065703834111"/>
  </r>
  <r>
    <x v="7"/>
    <n v="9060875.9600000009"/>
    <n v="2953832.96"/>
    <n v="346874.6"/>
    <n v="292340"/>
    <n v="3593047.56"/>
    <n v="5467828.4000000004"/>
    <n v="175.5"/>
    <n v="2289.75"/>
    <n v="64040"/>
    <n v="973764"/>
    <n v="51628.922849002854"/>
    <n v="5.3019954371904134E-2"/>
    <n v="0.60345472381899812"/>
  </r>
  <r>
    <x v="8"/>
    <n v="11171566.15"/>
    <n v="5911918.0599999996"/>
    <n v="3163721.23"/>
    <n v="6816471.6500000004"/>
    <n v="15892110.939999999"/>
    <n v="-4720544.7899999991"/>
    <n v="175.25"/>
    <n v="2763.5"/>
    <n v="58108"/>
    <n v="21477737"/>
    <n v="63746.454493580604"/>
    <n v="2.9680247268872228E-3"/>
    <n v="-0.42254995643560672"/>
  </r>
  <r>
    <x v="9"/>
    <n v="5965227.9500000002"/>
    <n v="6484164.9500000002"/>
    <n v="450952.5"/>
    <n v="455995"/>
    <n v="7391112.4500000002"/>
    <n v="-1425884.5"/>
    <n v="200"/>
    <n v="2065"/>
    <n v="58932"/>
    <n v="10617423"/>
    <n v="29826.139750000002"/>
    <n v="2.8091693954361619E-3"/>
    <n v="-0.23903269279089326"/>
  </r>
  <r>
    <x v="10"/>
    <n v="4666354.97"/>
    <n v="3042407.97"/>
    <n v="292099.7"/>
    <n v="197432"/>
    <n v="3531939.6700000004"/>
    <n v="1134415.2999999993"/>
    <n v="350"/>
    <n v="5975.5"/>
    <n v="78084"/>
    <n v="1415872"/>
    <n v="13332.44277142857"/>
    <n v="9.4164181306139044E-3"/>
    <n v="0.24310523037641935"/>
  </r>
  <r>
    <x v="11"/>
    <n v="8754868.9399999995"/>
    <n v="6807796.9400000004"/>
    <n v="587350.4"/>
    <n v="425204"/>
    <n v="7820351.3400000008"/>
    <n v="934517.5999999987"/>
    <n v="125.5"/>
    <n v="1382"/>
    <n v="53545"/>
    <n v="1787065"/>
    <n v="69759.911872509954"/>
    <n v="3.9036023800203101E-2"/>
    <n v="0.10674261447025142"/>
  </r>
  <r>
    <x v="12"/>
    <n v="9492786.9399999995"/>
    <n v="7817156.9400000004"/>
    <n v="581450.4"/>
    <n v="396760"/>
    <n v="8795367.3399999999"/>
    <n v="697419.59999999963"/>
    <n v="225.75"/>
    <n v="2056.5"/>
    <n v="70387"/>
    <n v="12671821"/>
    <n v="42049.997519379845"/>
    <n v="3.3183863250104183E-3"/>
    <n v="7.346837176564712E-2"/>
  </r>
  <r>
    <x v="13"/>
    <n v="6649068.96"/>
    <n v="3997624.96"/>
    <n v="328713.59999999998"/>
    <n v="375057"/>
    <n v="4701395.5599999996"/>
    <n v="1947673.4000000004"/>
    <n v="200.25"/>
    <n v="1704.75"/>
    <n v="57881"/>
    <n v="6732219"/>
    <n v="33203.839999999997"/>
    <n v="4.9320796010943789E-3"/>
    <n v="0.29292422919915095"/>
  </r>
  <r>
    <x v="14"/>
    <n v="5336347.96"/>
    <n v="5017694.96"/>
    <n v="346010.6"/>
    <n v="351996"/>
    <n v="5715701.5599999996"/>
    <n v="-379353.59999999963"/>
    <n v="150"/>
    <n v="1442.25"/>
    <n v="62075"/>
    <n v="3155070"/>
    <n v="35575.653066666666"/>
    <n v="1.1275709593342356E-2"/>
    <n v="-7.1088617692014147E-2"/>
  </r>
  <r>
    <x v="15"/>
    <n v="7897002.9500000002"/>
    <n v="3665151.95"/>
    <n v="467885.5"/>
    <n v="346241"/>
    <n v="4479278.45"/>
    <n v="3417724.5"/>
    <n v="175.5"/>
    <n v="1479.5"/>
    <n v="59046"/>
    <n v="2913314"/>
    <n v="44997.167806267804"/>
    <n v="1.5445354605191135E-2"/>
    <n v="0.43278754251953266"/>
  </r>
  <r>
    <x v="16"/>
    <n v="4343518.97"/>
    <n v="4620296.97"/>
    <n v="323562.7"/>
    <n v="221218"/>
    <n v="5165077.67"/>
    <n v="-821558.70000000019"/>
    <n v="175"/>
    <n v="1605"/>
    <n v="50675"/>
    <n v="4467673"/>
    <n v="24820.108399999997"/>
    <n v="5.5554890431775104E-3"/>
    <n v="-0.1891458758841337"/>
  </r>
  <r>
    <x v="17"/>
    <n v="11876595.91"/>
    <n v="10893933.91"/>
    <n v="785573.1"/>
    <n v="658461"/>
    <n v="12337968.01"/>
    <n v="-461372.09999999963"/>
    <n v="200"/>
    <n v="1718.5"/>
    <n v="50686"/>
    <n v="4648794"/>
    <n v="59382.979550000004"/>
    <n v="1.2773846195378845E-2"/>
    <n v="-3.8847166603650118E-2"/>
  </r>
  <r>
    <x v="18"/>
    <n v="8844010.9399999995"/>
    <n v="7570011.9400000004"/>
    <n v="616954.4"/>
    <n v="469408"/>
    <n v="8656374.3399999999"/>
    <n v="187636.59999999963"/>
    <n v="225.75"/>
    <n v="2236"/>
    <n v="54927"/>
    <n v="1344212"/>
    <n v="39176.128194905868"/>
    <n v="2.9144307739334175E-2"/>
    <n v="2.1216233366622185E-2"/>
  </r>
  <r>
    <x v="19"/>
    <n v="7120800.96"/>
    <n v="4263071.96"/>
    <n v="470056.6"/>
    <n v="292721"/>
    <n v="5025849.5599999996"/>
    <n v="2094951.4000000004"/>
    <n v="300"/>
    <n v="3122.75"/>
    <n v="89392"/>
    <n v="6045680"/>
    <n v="23736.003199999999"/>
    <n v="3.9261097510949966E-3"/>
    <n v="0.29420165115807428"/>
  </r>
  <r>
    <x v="20"/>
    <n v="6328527.9500000002"/>
    <n v="3796496.95"/>
    <n v="546758.5"/>
    <n v="342134"/>
    <n v="4685389.45"/>
    <n v="1643138.5"/>
    <n v="350"/>
    <n v="4136.5"/>
    <n v="82427"/>
    <n v="6892503"/>
    <n v="18081.508428571429"/>
    <n v="2.6233588042792913E-3"/>
    <n v="0.25963992147652598"/>
  </r>
  <r>
    <x v="21"/>
    <n v="6203156.9500000002"/>
    <n v="4372723.95"/>
    <n v="520516.5"/>
    <n v="437700"/>
    <n v="5330940.45"/>
    <n v="872216.5"/>
    <n v="225.5"/>
    <n v="1812.75"/>
    <n v="61347"/>
    <n v="9986857"/>
    <n v="27508.456541019958"/>
    <n v="2.754465848566767E-3"/>
    <n v="0.14060848484576874"/>
  </r>
  <r>
    <x v="22"/>
    <n v="7859138.96"/>
    <n v="4940939.96"/>
    <n v="401622.6"/>
    <n v="403302"/>
    <n v="5745864.5599999996"/>
    <n v="2113274.4000000004"/>
    <n v="175.5"/>
    <n v="2195.5"/>
    <n v="72027"/>
    <n v="5639632"/>
    <n v="44781.418575498574"/>
    <n v="7.9404859351636017E-3"/>
    <n v="0.26889388401907077"/>
  </r>
  <r>
    <x v="23"/>
    <n v="12863827.91"/>
    <n v="10644063.91"/>
    <n v="946717.1"/>
    <n v="655346"/>
    <n v="12246127.01"/>
    <n v="617700.90000000037"/>
    <n v="150"/>
    <n v="1499.25"/>
    <n v="47131"/>
    <n v="2976149"/>
    <n v="85758.852733333333"/>
    <n v="2.8815376089481183E-2"/>
    <n v="4.8018436216782409E-2"/>
  </r>
  <r>
    <x v="24"/>
    <n v="5267210.9400000004"/>
    <n v="5198944.9400000004"/>
    <n v="485816.4"/>
    <n v="418135"/>
    <n v="6102896.3400000008"/>
    <n v="-835685.40000000037"/>
    <n v="200.25"/>
    <n v="1677.75"/>
    <n v="55685"/>
    <n v="6137428"/>
    <n v="26303.17573033708"/>
    <n v="4.2857000897341818E-3"/>
    <n v="-0.15865804683341583"/>
  </r>
  <r>
    <x v="25"/>
    <n v="14333030.91"/>
    <n v="9187558.9100000001"/>
    <n v="838886.1"/>
    <n v="729029"/>
    <n v="10755474.01"/>
    <n v="3577556.9000000004"/>
    <n v="125.5"/>
    <n v="1705"/>
    <n v="54875"/>
    <n v="1068778"/>
    <n v="114207.41760956176"/>
    <n v="0.10685794206987959"/>
    <n v="0.24960225945678927"/>
  </r>
  <r>
    <x v="26"/>
    <n v="9167723.9399999995"/>
    <n v="7765520.9400000004"/>
    <n v="555148.4"/>
    <n v="454033"/>
    <n v="8774702.3399999999"/>
    <n v="393021.59999999963"/>
    <n v="175.5"/>
    <n v="1459.25"/>
    <n v="59929"/>
    <n v="1934408"/>
    <n v="52237.743247863247"/>
    <n v="2.7004511585902894E-2"/>
    <n v="4.2870139041293998E-2"/>
  </r>
  <r>
    <x v="27"/>
    <n v="3422492.98"/>
    <n v="1267125.98"/>
    <n v="202296.8"/>
    <n v="127707"/>
    <n v="1597129.78"/>
    <n v="1825363.2"/>
    <n v="250.75"/>
    <n v="2503"/>
    <n v="60106"/>
    <n v="3080156"/>
    <n v="13649.024845463609"/>
    <n v="4.4312771318931925E-3"/>
    <n v="0.53334315385505915"/>
  </r>
  <r>
    <x v="28"/>
    <n v="3302593.01"/>
    <n v="2419598.12"/>
    <n v="3074445.62"/>
    <n v="6549799.0099999998"/>
    <n v="12043842.75"/>
    <n v="-8741249.7400000002"/>
    <n v="225.75"/>
    <n v="4968.75"/>
    <n v="70137"/>
    <n v="19453561"/>
    <n v="14629.426400885935"/>
    <n v="7.5201791594278983E-4"/>
    <n v="-2.6467838191179363"/>
  </r>
  <r>
    <x v="29"/>
    <n v="9435823.9499999993"/>
    <n v="3680606.95"/>
    <n v="480158.5"/>
    <n v="386621"/>
    <n v="4547386.45"/>
    <n v="4888437.4999999991"/>
    <n v="200.25"/>
    <n v="1797.5"/>
    <n v="56583"/>
    <n v="11689100"/>
    <n v="47120.219475655424"/>
    <n v="4.0311246781750028E-3"/>
    <n v="0.51807213931752083"/>
  </r>
  <r>
    <x v="30"/>
    <n v="15699222.93"/>
    <n v="7546525.9299999997"/>
    <n v="679185.3"/>
    <n v="627142"/>
    <n v="8852853.2300000004"/>
    <n v="6846369.6999999993"/>
    <n v="175.5"/>
    <n v="1499.25"/>
    <n v="51424"/>
    <n v="3956971"/>
    <n v="89454.261709401704"/>
    <n v="2.2606751909327035E-2"/>
    <n v="0.43609608771890973"/>
  </r>
  <r>
    <x v="31"/>
    <n v="14574425.91"/>
    <n v="10842260.91"/>
    <n v="754509.1"/>
    <n v="651256"/>
    <n v="12248026.01"/>
    <n v="2326399.9000000004"/>
    <n v="225.5"/>
    <n v="2684"/>
    <n v="63835"/>
    <n v="4217737"/>
    <n v="64631.600487804877"/>
    <n v="1.532376259776389E-2"/>
    <n v="0.15962206088706243"/>
  </r>
  <r>
    <x v="32"/>
    <n v="8813872.9399999995"/>
    <n v="6405025.9400000004"/>
    <n v="569400.4"/>
    <n v="451195"/>
    <n v="7425621.3400000008"/>
    <n v="1388251.5999999987"/>
    <n v="300"/>
    <n v="2056.5"/>
    <n v="65135"/>
    <n v="12801989"/>
    <n v="29379.576466666666"/>
    <n v="2.2949228019698083E-3"/>
    <n v="0.15750755762539945"/>
  </r>
  <r>
    <x v="33"/>
    <n v="5694940.9699999997"/>
    <n v="1806818.97"/>
    <n v="319393.7"/>
    <n v="288348"/>
    <n v="2414560.67"/>
    <n v="3280380.3"/>
    <n v="175.25"/>
    <n v="1812.75"/>
    <n v="55107"/>
    <n v="6829174"/>
    <n v="32496.096833095577"/>
    <n v="4.758422736497207E-3"/>
    <n v="0.57601655878094205"/>
  </r>
  <r>
    <x v="34"/>
    <n v="4928633.9400000004"/>
    <n v="5532655.9400000004"/>
    <n v="551303.4"/>
    <n v="517438"/>
    <n v="6601397.3400000008"/>
    <n v="-1672763.4000000004"/>
    <n v="225.75"/>
    <n v="2356.75"/>
    <n v="63656"/>
    <n v="28995881"/>
    <n v="21832.26551495017"/>
    <n v="7.5294368586180122E-4"/>
    <n v="-0.33939696483119219"/>
  </r>
  <r>
    <x v="35"/>
    <n v="11252166.939999999"/>
    <n v="6782373.9400000004"/>
    <n v="525965.4"/>
    <n v="527569"/>
    <n v="7835908.3400000008"/>
    <n v="3416258.5999999987"/>
    <n v="175.5"/>
    <n v="2236"/>
    <n v="72558"/>
    <n v="3205958"/>
    <n v="64114.911339031336"/>
    <n v="1.9998674760876883E-2"/>
    <n v="0.30360895089954992"/>
  </r>
  <r>
    <x v="36"/>
    <n v="2348855.98"/>
    <n v="1943441.98"/>
    <n v="136582.79999999999"/>
    <n v="176482"/>
    <n v="2256506.7800000003"/>
    <n v="92349.199999999721"/>
    <n v="225.75"/>
    <n v="2356.75"/>
    <n v="58305"/>
    <n v="623989"/>
    <n v="10404.677652270211"/>
    <n v="1.6674456845024849E-2"/>
    <n v="3.9316671940013842E-2"/>
  </r>
  <r>
    <x v="37"/>
    <n v="2464341.98"/>
    <n v="3887560.98"/>
    <n v="201744.8"/>
    <n v="187886"/>
    <n v="4277191.7799999993"/>
    <n v="-1812849.7999999993"/>
    <n v="300"/>
    <n v="2503"/>
    <n v="75417"/>
    <n v="8535519"/>
    <n v="8214.4732666666659"/>
    <n v="9.6238708702618627E-4"/>
    <n v="-0.73563239790282653"/>
  </r>
  <r>
    <x v="38"/>
    <n v="12466539.92"/>
    <n v="11477435.92"/>
    <n v="565705.19999999995"/>
    <n v="674965"/>
    <n v="12718106.119999999"/>
    <n v="-251566.19999999925"/>
    <n v="250.75"/>
    <n v="3458.25"/>
    <n v="77338"/>
    <n v="7614893"/>
    <n v="49717.008654037883"/>
    <n v="6.5289175637842688E-3"/>
    <n v="-2.0179312111808428E-2"/>
  </r>
  <r>
    <x v="39"/>
    <n v="1241594.98"/>
    <n v="543185.98"/>
    <n v="170835.8"/>
    <n v="88115"/>
    <n v="802136.78"/>
    <n v="439458.19999999995"/>
    <n v="200.25"/>
    <n v="1968.25"/>
    <n v="63795"/>
    <n v="5822434"/>
    <n v="6200.2246192259672"/>
    <n v="1.0648853416330641E-3"/>
    <n v="0.3539465019422034"/>
  </r>
  <r>
    <x v="40"/>
    <n v="16710539.9"/>
    <n v="9450079.9000000004"/>
    <n v="1060288"/>
    <n v="841671"/>
    <n v="11352038.9"/>
    <n v="5358501"/>
    <n v="125.5"/>
    <n v="1968.25"/>
    <n v="60434"/>
    <n v="578759"/>
    <n v="133151.71235059761"/>
    <n v="0.23006417584970187"/>
    <n v="0.320665940901167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A5E681B-A2E7-4C7A-A53B-A8E88284DA63}"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rowHeaderCaption="State">
  <location ref="A83:E125" firstHeaderRow="0" firstDataRow="1" firstDataCol="1"/>
  <pivotFields count="14">
    <pivotField axis="axisRow" showAll="0" sortType="descending">
      <items count="4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t="default"/>
      </items>
      <autoSortScope>
        <pivotArea dataOnly="0" outline="0" fieldPosition="0">
          <references count="1">
            <reference field="4294967294" count="1" selected="0">
              <x v="1"/>
            </reference>
          </references>
        </pivotArea>
      </autoSortScope>
    </pivotField>
    <pivotField dataField="1" numFmtId="8" showAll="0"/>
    <pivotField numFmtId="8" showAll="0"/>
    <pivotField numFmtId="164" showAll="0"/>
    <pivotField numFmtId="164" showAll="0"/>
    <pivotField dataField="1" numFmtId="8" showAll="0"/>
    <pivotField dataField="1" numFmtId="164" showAll="0"/>
    <pivotField numFmtId="8" showAll="0"/>
    <pivotField numFmtId="8" showAll="0"/>
    <pivotField numFmtId="8" showAll="0"/>
    <pivotField showAll="0"/>
    <pivotField numFmtId="2" showAll="0"/>
    <pivotField numFmtId="10" showAll="0"/>
    <pivotField dataField="1" numFmtId="9" showAll="0"/>
  </pivotFields>
  <rowFields count="1">
    <field x="0"/>
  </rowFields>
  <rowItems count="42">
    <i>
      <x v="8"/>
    </i>
    <i>
      <x v="4"/>
    </i>
    <i>
      <x v="38"/>
    </i>
    <i>
      <x v="17"/>
    </i>
    <i>
      <x v="31"/>
    </i>
    <i>
      <x v="23"/>
    </i>
    <i>
      <x v="28"/>
    </i>
    <i>
      <x v="40"/>
    </i>
    <i>
      <x v="25"/>
    </i>
    <i>
      <x v="30"/>
    </i>
    <i>
      <x v="12"/>
    </i>
    <i>
      <x v="26"/>
    </i>
    <i>
      <x v="18"/>
    </i>
    <i>
      <x v="35"/>
    </i>
    <i>
      <x v="11"/>
    </i>
    <i>
      <x v="32"/>
    </i>
    <i>
      <x v="9"/>
    </i>
    <i>
      <x v="34"/>
    </i>
    <i>
      <x v="24"/>
    </i>
    <i>
      <x v="22"/>
    </i>
    <i>
      <x v="14"/>
    </i>
    <i>
      <x/>
    </i>
    <i>
      <x v="21"/>
    </i>
    <i>
      <x v="1"/>
    </i>
    <i>
      <x v="16"/>
    </i>
    <i>
      <x v="19"/>
    </i>
    <i>
      <x v="13"/>
    </i>
    <i>
      <x v="20"/>
    </i>
    <i>
      <x v="6"/>
    </i>
    <i>
      <x v="29"/>
    </i>
    <i>
      <x v="15"/>
    </i>
    <i>
      <x v="37"/>
    </i>
    <i>
      <x v="7"/>
    </i>
    <i>
      <x v="10"/>
    </i>
    <i>
      <x v="33"/>
    </i>
    <i>
      <x v="36"/>
    </i>
    <i>
      <x v="5"/>
    </i>
    <i>
      <x v="3"/>
    </i>
    <i>
      <x v="27"/>
    </i>
    <i>
      <x v="2"/>
    </i>
    <i>
      <x v="39"/>
    </i>
    <i t="grand">
      <x/>
    </i>
  </rowItems>
  <colFields count="1">
    <field x="-2"/>
  </colFields>
  <colItems count="4">
    <i>
      <x/>
    </i>
    <i i="1">
      <x v="1"/>
    </i>
    <i i="2">
      <x v="2"/>
    </i>
    <i i="3">
      <x v="3"/>
    </i>
  </colItems>
  <dataFields count="4">
    <dataField name="Sum of total_profit" fld="1" baseField="0" baseItem="0" numFmtId="164"/>
    <dataField name="Sum of total_cost" fld="5" baseField="0" baseItem="0" numFmtId="164"/>
    <dataField name="Sum of net_profit" fld="6" baseField="0" baseItem="8" numFmtId="164"/>
    <dataField name="Sum of profit_gain_loss" fld="13" baseField="0" baseItem="8"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6E0D95E-34D3-4458-AA6B-B13A1C29620A}"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rowHeaderCaption="State">
  <location ref="A55:C66" firstHeaderRow="0" firstDataRow="1" firstDataCol="1"/>
  <pivotFields count="14">
    <pivotField axis="axisRow" showAll="0" measureFilter="1" sortType="descending">
      <items count="4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t="default"/>
      </items>
      <autoSortScope>
        <pivotArea dataOnly="0" outline="0" fieldPosition="0">
          <references count="1">
            <reference field="4294967294" count="1" selected="0">
              <x v="1"/>
            </reference>
          </references>
        </pivotArea>
      </autoSortScope>
    </pivotField>
    <pivotField numFmtId="8" showAll="0"/>
    <pivotField numFmtId="8" showAll="0"/>
    <pivotField numFmtId="164" showAll="0"/>
    <pivotField numFmtId="164" showAll="0"/>
    <pivotField numFmtId="8" showAll="0"/>
    <pivotField numFmtId="164" showAll="0"/>
    <pivotField numFmtId="8" showAll="0"/>
    <pivotField numFmtId="8" showAll="0"/>
    <pivotField numFmtId="8" showAll="0"/>
    <pivotField showAll="0"/>
    <pivotField numFmtId="2" showAll="0"/>
    <pivotField dataField="1" numFmtId="10" showAll="0"/>
    <pivotField dataField="1" numFmtId="9" showAll="0"/>
  </pivotFields>
  <rowFields count="1">
    <field x="0"/>
  </rowFields>
  <rowItems count="11">
    <i>
      <x v="2"/>
    </i>
    <i>
      <x v="7"/>
    </i>
    <i>
      <x v="33"/>
    </i>
    <i>
      <x v="5"/>
    </i>
    <i>
      <x v="27"/>
    </i>
    <i>
      <x v="29"/>
    </i>
    <i>
      <x v="1"/>
    </i>
    <i>
      <x v="30"/>
    </i>
    <i>
      <x v="15"/>
    </i>
    <i>
      <x v="6"/>
    </i>
    <i t="grand">
      <x/>
    </i>
  </rowItems>
  <colFields count="1">
    <field x="-2"/>
  </colFields>
  <colItems count="2">
    <i>
      <x/>
    </i>
    <i i="1">
      <x v="1"/>
    </i>
  </colItems>
  <dataFields count="2">
    <dataField name="Market Share" fld="12" baseField="0" baseItem="2" numFmtId="10"/>
    <dataField name="Profit Gain/Loss" fld="13" baseField="0" baseItem="2" numFmtId="10"/>
  </dataFields>
  <chartFormats count="2">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filters count="1">
    <filter fld="0" type="count" evalOrder="-1" id="3" iMeasureFld="1">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E6D4DED-F7CC-4E28-8B0B-1687DE4CDF60}"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rowHeaderCaption="State">
  <location ref="A31:B42" firstHeaderRow="1" firstDataRow="1" firstDataCol="1"/>
  <pivotFields count="14">
    <pivotField axis="axisRow" showAll="0" measureFilter="1" sortType="ascending">
      <items count="4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t="default"/>
      </items>
      <autoSortScope>
        <pivotArea dataOnly="0" outline="0" fieldPosition="0">
          <references count="1">
            <reference field="4294967294" count="1" selected="0">
              <x v="0"/>
            </reference>
          </references>
        </pivotArea>
      </autoSortScope>
    </pivotField>
    <pivotField numFmtId="8" showAll="0"/>
    <pivotField numFmtId="8" showAll="0"/>
    <pivotField numFmtId="164" showAll="0"/>
    <pivotField numFmtId="164" showAll="0"/>
    <pivotField numFmtId="8" showAll="0"/>
    <pivotField numFmtId="164" showAll="0"/>
    <pivotField numFmtId="8" showAll="0"/>
    <pivotField numFmtId="8" showAll="0"/>
    <pivotField numFmtId="8" showAll="0"/>
    <pivotField showAll="0"/>
    <pivotField numFmtId="2" showAll="0"/>
    <pivotField numFmtId="10" showAll="0"/>
    <pivotField dataField="1" numFmtId="9" showAll="0"/>
  </pivotFields>
  <rowFields count="1">
    <field x="0"/>
  </rowFields>
  <rowItems count="11">
    <i>
      <x v="28"/>
    </i>
    <i>
      <x v="37"/>
    </i>
    <i>
      <x v="4"/>
    </i>
    <i>
      <x v="8"/>
    </i>
    <i>
      <x v="34"/>
    </i>
    <i>
      <x v="9"/>
    </i>
    <i>
      <x v="16"/>
    </i>
    <i>
      <x v="24"/>
    </i>
    <i>
      <x v="3"/>
    </i>
    <i>
      <x v="14"/>
    </i>
    <i t="grand">
      <x/>
    </i>
  </rowItems>
  <colItems count="1">
    <i/>
  </colItems>
  <dataFields count="1">
    <dataField name="Profit Gain/Loss" fld="13" baseField="0" baseItem="0" numFmtId="10"/>
  </dataFields>
  <chartFormats count="2">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2" iMeasureFld="0">
      <autoFilter ref="A1">
        <filterColumn colId="0">
          <top10 top="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8B2F507-9B3F-4065-99C0-D0F4D0835E79}"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0" rowHeaderCaption="State">
  <location ref="A3:B14" firstHeaderRow="1" firstDataRow="1" firstDataCol="1"/>
  <pivotFields count="14">
    <pivotField axis="axisRow" showAll="0" measureFilter="1" sortType="descending">
      <items count="4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t="default"/>
      </items>
      <autoSortScope>
        <pivotArea dataOnly="0" outline="0" fieldPosition="0">
          <references count="1">
            <reference field="4294967294" count="1" selected="0">
              <x v="0"/>
            </reference>
          </references>
        </pivotArea>
      </autoSortScope>
    </pivotField>
    <pivotField numFmtId="8" showAll="0"/>
    <pivotField numFmtId="8" showAll="0"/>
    <pivotField numFmtId="164" showAll="0"/>
    <pivotField numFmtId="164" showAll="0"/>
    <pivotField numFmtId="8" showAll="0"/>
    <pivotField numFmtId="164" showAll="0"/>
    <pivotField numFmtId="8" showAll="0"/>
    <pivotField numFmtId="8" showAll="0"/>
    <pivotField numFmtId="8" showAll="0"/>
    <pivotField showAll="0"/>
    <pivotField numFmtId="2" showAll="0"/>
    <pivotField numFmtId="10" showAll="0"/>
    <pivotField dataField="1" numFmtId="9" showAll="0"/>
  </pivotFields>
  <rowFields count="1">
    <field x="0"/>
  </rowFields>
  <rowItems count="11">
    <i>
      <x v="2"/>
    </i>
    <i>
      <x v="7"/>
    </i>
    <i>
      <x v="33"/>
    </i>
    <i>
      <x v="5"/>
    </i>
    <i>
      <x v="27"/>
    </i>
    <i>
      <x v="29"/>
    </i>
    <i>
      <x v="1"/>
    </i>
    <i>
      <x v="30"/>
    </i>
    <i>
      <x v="15"/>
    </i>
    <i>
      <x v="6"/>
    </i>
    <i t="grand">
      <x/>
    </i>
  </rowItems>
  <colItems count="1">
    <i/>
  </colItems>
  <dataFields count="1">
    <dataField name="Profit Gain/Loss" fld="13" baseField="0" baseItem="0" numFmtId="10"/>
  </dataFields>
  <chartFormats count="3">
    <chartFormat chart="0" format="0" series="1">
      <pivotArea type="data" outline="0" fieldPosition="0">
        <references count="1">
          <reference field="4294967294" count="1" selected="0">
            <x v="0"/>
          </reference>
        </references>
      </pivotArea>
    </chartFormat>
    <chartFormat chart="7" format="1"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15A84AA-0A35-4883-86CE-688A2335F856}" name="Table1" displayName="Table1" ref="A1:N42" totalsRowShown="0" headerRowDxfId="16" headerRowBorderDxfId="15" tableBorderDxfId="14" totalsRowBorderDxfId="13">
  <autoFilter ref="A1:N42" xr:uid="{A15A84AA-0A35-4883-86CE-688A2335F856}"/>
  <sortState xmlns:xlrd2="http://schemas.microsoft.com/office/spreadsheetml/2017/richdata2" ref="A2:N42">
    <sortCondition descending="1" ref="K1:K42"/>
  </sortState>
  <tableColumns count="14">
    <tableColumn id="1" xr3:uid="{5FCF5F99-5BBD-4A7A-8653-9E9C14877370}" name="state_usa" dataDxfId="12"/>
    <tableColumn id="2" xr3:uid="{92A5A797-E381-458F-BE83-F1D1A68CAB06}" name="total_profit" dataDxfId="11"/>
    <tableColumn id="3" xr3:uid="{83D7C23E-C8B2-40ED-BD8C-043645767DEA}" name="Total Research and Development Expenditure" dataDxfId="10"/>
    <tableColumn id="4" xr3:uid="{6D26CD17-DC63-41C8-B1F7-2FBDB9EB1285}" name="Total Administration"/>
    <tableColumn id="5" xr3:uid="{5E765DBA-2E46-48F5-AB2E-6C4F88704072}" name="Total Marketing Spent" dataDxfId="9"/>
    <tableColumn id="6" xr3:uid="{8CE4151C-6F80-4FA4-983C-4DE362F4BB3D}" name="total_cost" dataDxfId="8">
      <calculatedColumnFormula>SUM(C2:E2)</calculatedColumnFormula>
    </tableColumn>
    <tableColumn id="7" xr3:uid="{DB32CE64-43E0-4059-88F4-63D5B1150E3C}" name="net_profit" dataDxfId="7">
      <calculatedColumnFormula>B2-F2</calculatedColumnFormula>
    </tableColumn>
    <tableColumn id="8" xr3:uid="{1C957006-630E-4BDE-AF13-692B7ECB0551}" name="avg_health_spend" dataDxfId="6"/>
    <tableColumn id="9" xr3:uid="{676283D5-CE23-4342-8FE8-2ACA1006C16A}" name="avg_property_price" dataDxfId="5"/>
    <tableColumn id="10" xr3:uid="{7E928D35-C4C0-43A9-8015-00842037DAE6}" name="avg_state_income" dataDxfId="4"/>
    <tableColumn id="11" xr3:uid="{31550179-D9F6-4247-930E-099B45F8B99C}" name="population" dataDxfId="3" dataCellStyle="Comma"/>
    <tableColumn id="12" xr3:uid="{43342AA1-F941-465F-9F17-1991A91E6BE7}" name="estimated_customers" dataDxfId="2">
      <calculatedColumnFormula>B2/H2</calculatedColumnFormula>
    </tableColumn>
    <tableColumn id="13" xr3:uid="{4A35BC73-9888-4E09-BE41-26F1FFC29119}" name="market_share" dataDxfId="1" dataCellStyle="Percent">
      <calculatedColumnFormula>L2/K2</calculatedColumnFormula>
    </tableColumn>
    <tableColumn id="14" xr3:uid="{3FEF6EC1-82A0-4450-A713-4EDA1B322D6C}" name="profit_gain_loss" dataDxfId="0" dataCellStyle="Percent">
      <calculatedColumnFormula>G2/B2</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rinterSettings" Target="../printerSettings/printerSettings1.bin"/><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0A866-0BFC-4C65-81DD-5DECED205095}">
  <sheetPr codeName="Sheet1"/>
  <dimension ref="A1:O58"/>
  <sheetViews>
    <sheetView workbookViewId="0">
      <selection activeCell="K2" sqref="K2"/>
    </sheetView>
  </sheetViews>
  <sheetFormatPr defaultRowHeight="15" x14ac:dyDescent="0.25"/>
  <cols>
    <col min="1" max="1" width="14" style="1" bestFit="1" customWidth="1"/>
    <col min="2" max="2" width="14.5703125" style="1" bestFit="1" customWidth="1"/>
    <col min="3" max="3" width="43.5703125" style="1" customWidth="1"/>
    <col min="4" max="4" width="21.28515625" style="1" customWidth="1"/>
    <col min="5" max="5" width="22.7109375" style="1" customWidth="1"/>
    <col min="6" max="6" width="14.5703125" style="1" bestFit="1" customWidth="1"/>
    <col min="7" max="7" width="13.5703125" style="9" bestFit="1" customWidth="1"/>
    <col min="8" max="8" width="19.28515625" style="1" customWidth="1"/>
    <col min="9" max="9" width="20.28515625" style="1" customWidth="1"/>
    <col min="10" max="10" width="19.140625" style="1" customWidth="1"/>
    <col min="11" max="11" width="14.42578125" style="33" bestFit="1" customWidth="1"/>
    <col min="12" max="12" width="22.28515625" style="1" customWidth="1"/>
    <col min="13" max="13" width="15.28515625" style="1" customWidth="1"/>
    <col min="14" max="14" width="17.28515625" style="1" customWidth="1"/>
    <col min="15" max="15" width="20.42578125" style="1" bestFit="1" customWidth="1"/>
    <col min="16" max="16" width="13.28515625" style="1" bestFit="1" customWidth="1"/>
    <col min="17" max="16384" width="9.140625" style="1"/>
  </cols>
  <sheetData>
    <row r="1" spans="1:15" x14ac:dyDescent="0.25">
      <c r="A1" s="18" t="s">
        <v>49</v>
      </c>
      <c r="B1" s="19" t="s">
        <v>50</v>
      </c>
      <c r="C1" s="19" t="s">
        <v>1</v>
      </c>
      <c r="D1" s="19" t="s">
        <v>2</v>
      </c>
      <c r="E1" s="19" t="s">
        <v>3</v>
      </c>
      <c r="F1" s="19" t="s">
        <v>51</v>
      </c>
      <c r="G1" s="20" t="s">
        <v>52</v>
      </c>
      <c r="H1" s="19" t="s">
        <v>53</v>
      </c>
      <c r="I1" s="19" t="s">
        <v>54</v>
      </c>
      <c r="J1" s="19" t="s">
        <v>55</v>
      </c>
      <c r="K1" s="32" t="s">
        <v>46</v>
      </c>
      <c r="L1" s="19" t="s">
        <v>47</v>
      </c>
      <c r="M1" s="19" t="s">
        <v>48</v>
      </c>
      <c r="N1" s="21" t="s">
        <v>56</v>
      </c>
    </row>
    <row r="2" spans="1:15" x14ac:dyDescent="0.25">
      <c r="A2" s="16" t="s">
        <v>8</v>
      </c>
      <c r="B2" s="2">
        <v>10754524</v>
      </c>
      <c r="C2" s="2">
        <v>7361202.5</v>
      </c>
      <c r="D2" s="4">
        <v>3199484.48</v>
      </c>
      <c r="E2" s="7">
        <v>5070906.74</v>
      </c>
      <c r="F2" s="10">
        <f>SUM(C2:E2)</f>
        <v>15631593.720000001</v>
      </c>
      <c r="G2" s="7">
        <f>B2-F2</f>
        <v>-4877069.7200000007</v>
      </c>
      <c r="H2" s="2">
        <v>250.75</v>
      </c>
      <c r="I2" s="2">
        <v>5832.5</v>
      </c>
      <c r="J2" s="2">
        <v>80440</v>
      </c>
      <c r="K2" s="33">
        <v>39512223</v>
      </c>
      <c r="L2" s="11">
        <f>B2/H2</f>
        <v>42889.427716849452</v>
      </c>
      <c r="M2" s="12">
        <f>L2/K2</f>
        <v>1.0854724047505363E-3</v>
      </c>
      <c r="N2" s="17">
        <f>G2/B2</f>
        <v>-0.4534900586952989</v>
      </c>
      <c r="O2" s="3"/>
    </row>
    <row r="3" spans="1:15" x14ac:dyDescent="0.25">
      <c r="A3" s="16" t="s">
        <v>38</v>
      </c>
      <c r="B3" s="2">
        <v>4928633.9400000004</v>
      </c>
      <c r="C3" s="2">
        <v>5532655.9400000004</v>
      </c>
      <c r="D3" s="4">
        <v>551303.4</v>
      </c>
      <c r="E3" s="7">
        <v>517438</v>
      </c>
      <c r="F3" s="10">
        <f>SUM(C3:E3)</f>
        <v>6601397.3400000008</v>
      </c>
      <c r="G3" s="7">
        <f>B3-F3</f>
        <v>-1672763.4000000004</v>
      </c>
      <c r="H3" s="2">
        <v>225.75</v>
      </c>
      <c r="I3" s="2">
        <v>2356.75</v>
      </c>
      <c r="J3" s="2">
        <v>63656</v>
      </c>
      <c r="K3" s="33">
        <v>28995881</v>
      </c>
      <c r="L3" s="11">
        <f>B3/H3</f>
        <v>21832.26551495017</v>
      </c>
      <c r="M3" s="12">
        <f>L3/K3</f>
        <v>7.5294368586180122E-4</v>
      </c>
      <c r="N3" s="17">
        <f>G3/B3</f>
        <v>-0.33939696483119219</v>
      </c>
      <c r="O3" s="3"/>
    </row>
    <row r="4" spans="1:15" x14ac:dyDescent="0.25">
      <c r="A4" s="16" t="s">
        <v>12</v>
      </c>
      <c r="B4" s="2">
        <v>11171566.15</v>
      </c>
      <c r="C4" s="2">
        <v>5911918.0599999996</v>
      </c>
      <c r="D4" s="4">
        <v>3163721.23</v>
      </c>
      <c r="E4" s="7">
        <v>6816471.6500000004</v>
      </c>
      <c r="F4" s="10">
        <f>SUM(C4:E4)</f>
        <v>15892110.939999999</v>
      </c>
      <c r="G4" s="7">
        <f>B4-F4</f>
        <v>-4720544.7899999991</v>
      </c>
      <c r="H4" s="2">
        <v>175.25</v>
      </c>
      <c r="I4" s="2">
        <v>2763.5</v>
      </c>
      <c r="J4" s="2">
        <v>58108</v>
      </c>
      <c r="K4" s="33">
        <v>21477737</v>
      </c>
      <c r="L4" s="11">
        <f>B4/H4</f>
        <v>63746.454493580604</v>
      </c>
      <c r="M4" s="12">
        <f>L4/K4</f>
        <v>2.9680247268872228E-3</v>
      </c>
      <c r="N4" s="17">
        <f>G4/B4</f>
        <v>-0.42254995643560672</v>
      </c>
      <c r="O4" s="3"/>
    </row>
    <row r="5" spans="1:15" x14ac:dyDescent="0.25">
      <c r="A5" s="16" t="s">
        <v>32</v>
      </c>
      <c r="B5" s="2">
        <v>3302593.01</v>
      </c>
      <c r="C5" s="2">
        <v>2419598.12</v>
      </c>
      <c r="D5" s="4">
        <v>3074445.62</v>
      </c>
      <c r="E5" s="7">
        <v>6549799.0099999998</v>
      </c>
      <c r="F5" s="10">
        <f>SUM(C5:E5)</f>
        <v>12043842.75</v>
      </c>
      <c r="G5" s="7">
        <f>B5-F5</f>
        <v>-8741249.7400000002</v>
      </c>
      <c r="H5" s="2">
        <v>225.75</v>
      </c>
      <c r="I5" s="2">
        <v>4968.75</v>
      </c>
      <c r="J5" s="2">
        <v>70137</v>
      </c>
      <c r="K5" s="33">
        <v>19453561</v>
      </c>
      <c r="L5" s="11">
        <f>B5/H5</f>
        <v>14629.426400885935</v>
      </c>
      <c r="M5" s="12">
        <f>L5/K5</f>
        <v>7.5201791594278983E-4</v>
      </c>
      <c r="N5" s="17">
        <f>G5/B5</f>
        <v>-2.6467838191179363</v>
      </c>
      <c r="O5" s="3"/>
    </row>
    <row r="6" spans="1:15" x14ac:dyDescent="0.25">
      <c r="A6" s="16" t="s">
        <v>36</v>
      </c>
      <c r="B6" s="2">
        <v>8813872.9399999995</v>
      </c>
      <c r="C6" s="2">
        <v>6405025.9400000004</v>
      </c>
      <c r="D6" s="4">
        <v>569400.4</v>
      </c>
      <c r="E6" s="7">
        <v>451195</v>
      </c>
      <c r="F6" s="10">
        <f>SUM(C6:E6)</f>
        <v>7425621.3400000008</v>
      </c>
      <c r="G6" s="7">
        <f>B6-F6</f>
        <v>1388251.5999999987</v>
      </c>
      <c r="H6" s="2">
        <v>300</v>
      </c>
      <c r="I6" s="2">
        <v>2056.5</v>
      </c>
      <c r="J6" s="2">
        <v>65135</v>
      </c>
      <c r="K6" s="33">
        <v>12801989</v>
      </c>
      <c r="L6" s="11">
        <f>B6/H6</f>
        <v>29379.576466666666</v>
      </c>
      <c r="M6" s="12">
        <f>L6/K6</f>
        <v>2.2949228019698083E-3</v>
      </c>
      <c r="N6" s="17">
        <f>G6/B6</f>
        <v>0.15750755762539945</v>
      </c>
      <c r="O6" s="3"/>
    </row>
    <row r="7" spans="1:15" x14ac:dyDescent="0.25">
      <c r="A7" s="16" t="s">
        <v>16</v>
      </c>
      <c r="B7" s="2">
        <v>9492786.9399999995</v>
      </c>
      <c r="C7" s="2">
        <v>7817156.9400000004</v>
      </c>
      <c r="D7" s="4">
        <v>581450.4</v>
      </c>
      <c r="E7" s="7">
        <v>396760</v>
      </c>
      <c r="F7" s="10">
        <f>SUM(C7:E7)</f>
        <v>8795367.3399999999</v>
      </c>
      <c r="G7" s="7">
        <f>B7-F7</f>
        <v>697419.59999999963</v>
      </c>
      <c r="H7" s="2">
        <v>225.75</v>
      </c>
      <c r="I7" s="2">
        <v>2056.5</v>
      </c>
      <c r="J7" s="2">
        <v>70387</v>
      </c>
      <c r="K7" s="33">
        <v>12671821</v>
      </c>
      <c r="L7" s="11">
        <f>B7/H7</f>
        <v>42049.997519379845</v>
      </c>
      <c r="M7" s="12">
        <f>L7/K7</f>
        <v>3.3183863250104183E-3</v>
      </c>
      <c r="N7" s="17">
        <f>G7/B7</f>
        <v>7.346837176564712E-2</v>
      </c>
      <c r="O7" s="3"/>
    </row>
    <row r="8" spans="1:15" x14ac:dyDescent="0.25">
      <c r="A8" s="16" t="s">
        <v>33</v>
      </c>
      <c r="B8" s="2">
        <v>9435823.9499999993</v>
      </c>
      <c r="C8" s="2">
        <v>3680606.95</v>
      </c>
      <c r="D8" s="5">
        <v>480158.5</v>
      </c>
      <c r="E8" s="8">
        <v>386621</v>
      </c>
      <c r="F8" s="10">
        <f>SUM(C8:E8)</f>
        <v>4547386.45</v>
      </c>
      <c r="G8" s="7">
        <f>B8-F8</f>
        <v>4888437.4999999991</v>
      </c>
      <c r="H8" s="2">
        <v>200.25</v>
      </c>
      <c r="I8" s="2">
        <v>1797.5</v>
      </c>
      <c r="J8" s="2">
        <v>56583</v>
      </c>
      <c r="K8" s="33">
        <v>11689100</v>
      </c>
      <c r="L8" s="11">
        <f>B8/H8</f>
        <v>47120.219475655424</v>
      </c>
      <c r="M8" s="12">
        <f>L8/K8</f>
        <v>4.0311246781750028E-3</v>
      </c>
      <c r="N8" s="17">
        <f>G8/B8</f>
        <v>0.51807213931752083</v>
      </c>
      <c r="O8" s="3"/>
    </row>
    <row r="9" spans="1:15" x14ac:dyDescent="0.25">
      <c r="A9" s="16" t="s">
        <v>13</v>
      </c>
      <c r="B9" s="2">
        <v>5965227.9500000002</v>
      </c>
      <c r="C9" s="2">
        <v>6484164.9500000002</v>
      </c>
      <c r="D9" s="5">
        <v>450952.5</v>
      </c>
      <c r="E9" s="8">
        <v>455995</v>
      </c>
      <c r="F9" s="10">
        <f>SUM(C9:E9)</f>
        <v>7391112.4500000002</v>
      </c>
      <c r="G9" s="7">
        <f>B9-F9</f>
        <v>-1425884.5</v>
      </c>
      <c r="H9" s="2">
        <v>200</v>
      </c>
      <c r="I9" s="2">
        <v>2065</v>
      </c>
      <c r="J9" s="2">
        <v>58932</v>
      </c>
      <c r="K9" s="33">
        <v>10617423</v>
      </c>
      <c r="L9" s="11">
        <f>B9/H9</f>
        <v>29826.139750000002</v>
      </c>
      <c r="M9" s="12">
        <f>L9/K9</f>
        <v>2.8091693954361619E-3</v>
      </c>
      <c r="N9" s="17">
        <f>G9/B9</f>
        <v>-0.23903269279089326</v>
      </c>
      <c r="O9" s="3"/>
    </row>
    <row r="10" spans="1:15" x14ac:dyDescent="0.25">
      <c r="A10" s="16" t="s">
        <v>25</v>
      </c>
      <c r="B10" s="2">
        <v>6203156.9500000002</v>
      </c>
      <c r="C10" s="2">
        <v>4372723.95</v>
      </c>
      <c r="D10" s="5">
        <v>520516.5</v>
      </c>
      <c r="E10" s="8">
        <v>437700</v>
      </c>
      <c r="F10" s="10">
        <f>SUM(C10:E10)</f>
        <v>5330940.45</v>
      </c>
      <c r="G10" s="7">
        <f>B10-F10</f>
        <v>872216.5</v>
      </c>
      <c r="H10" s="2">
        <v>225.5</v>
      </c>
      <c r="I10" s="2">
        <v>1812.75</v>
      </c>
      <c r="J10" s="2">
        <v>61347</v>
      </c>
      <c r="K10" s="33">
        <v>9986857</v>
      </c>
      <c r="L10" s="11">
        <f>B10/H10</f>
        <v>27508.456541019958</v>
      </c>
      <c r="M10" s="12">
        <f>L10/K10</f>
        <v>2.754465848566767E-3</v>
      </c>
      <c r="N10" s="17">
        <f>G10/B10</f>
        <v>0.14060848484576874</v>
      </c>
      <c r="O10" s="3"/>
    </row>
    <row r="11" spans="1:15" x14ac:dyDescent="0.25">
      <c r="A11" s="16" t="s">
        <v>41</v>
      </c>
      <c r="B11" s="2">
        <v>2464341.98</v>
      </c>
      <c r="C11" s="2">
        <v>3887560.98</v>
      </c>
      <c r="D11" s="5">
        <v>201744.8</v>
      </c>
      <c r="E11" s="8">
        <v>187886</v>
      </c>
      <c r="F11" s="10">
        <f>SUM(C11:E11)</f>
        <v>4277191.7799999993</v>
      </c>
      <c r="G11" s="7">
        <f>B11-F11</f>
        <v>-1812849.7999999993</v>
      </c>
      <c r="H11" s="2">
        <v>300</v>
      </c>
      <c r="I11" s="2">
        <v>2503</v>
      </c>
      <c r="J11" s="2">
        <v>75417</v>
      </c>
      <c r="K11" s="33">
        <v>8535519</v>
      </c>
      <c r="L11" s="11">
        <f>B11/H11</f>
        <v>8214.4732666666659</v>
      </c>
      <c r="M11" s="12">
        <f>L11/K11</f>
        <v>9.6238708702618627E-4</v>
      </c>
      <c r="N11" s="17">
        <f>G11/B11</f>
        <v>-0.73563239790282653</v>
      </c>
      <c r="O11" s="3"/>
    </row>
    <row r="12" spans="1:15" x14ac:dyDescent="0.25">
      <c r="A12" s="16" t="s">
        <v>42</v>
      </c>
      <c r="B12" s="2">
        <v>12466539.92</v>
      </c>
      <c r="C12" s="2">
        <v>11477435.92</v>
      </c>
      <c r="D12" s="4">
        <v>565705.19999999995</v>
      </c>
      <c r="E12" s="9">
        <v>674965</v>
      </c>
      <c r="F12" s="10">
        <f>SUM(C12:E12)</f>
        <v>12718106.119999999</v>
      </c>
      <c r="G12" s="7">
        <f>B12-F12</f>
        <v>-251566.19999999925</v>
      </c>
      <c r="H12" s="2">
        <v>250.75</v>
      </c>
      <c r="I12" s="2">
        <v>3458.25</v>
      </c>
      <c r="J12" s="2">
        <v>77338</v>
      </c>
      <c r="K12" s="33">
        <v>7614893</v>
      </c>
      <c r="L12" s="11">
        <f>B12/H12</f>
        <v>49717.008654037883</v>
      </c>
      <c r="M12" s="12">
        <f>L12/K12</f>
        <v>6.5289175637842688E-3</v>
      </c>
      <c r="N12" s="17">
        <f>G12/B12</f>
        <v>-2.0179312111808428E-2</v>
      </c>
      <c r="O12" s="3"/>
    </row>
    <row r="13" spans="1:15" x14ac:dyDescent="0.25">
      <c r="A13" s="16" t="s">
        <v>6</v>
      </c>
      <c r="B13" s="2">
        <v>2942282.99</v>
      </c>
      <c r="C13" s="2">
        <v>771423.99</v>
      </c>
      <c r="D13" s="4">
        <v>129046.9</v>
      </c>
      <c r="E13" s="7">
        <v>40614</v>
      </c>
      <c r="F13" s="10">
        <f>SUM(C13:E13)</f>
        <v>941084.89</v>
      </c>
      <c r="G13" s="7">
        <f>B13-F13</f>
        <v>2001198.1</v>
      </c>
      <c r="H13" s="2">
        <v>150</v>
      </c>
      <c r="I13" s="2">
        <v>2356.75</v>
      </c>
      <c r="J13" s="2">
        <v>62283</v>
      </c>
      <c r="K13" s="33">
        <v>7278717</v>
      </c>
      <c r="L13" s="11">
        <f>B13/H13</f>
        <v>19615.219933333334</v>
      </c>
      <c r="M13" s="12">
        <f>L13/K13</f>
        <v>2.6948732768884041E-3</v>
      </c>
      <c r="N13" s="17">
        <f>G13/B13</f>
        <v>0.68015146972657448</v>
      </c>
      <c r="O13" s="3"/>
    </row>
    <row r="14" spans="1:15" x14ac:dyDescent="0.25">
      <c r="A14" s="16" t="s">
        <v>24</v>
      </c>
      <c r="B14" s="2">
        <v>6328527.9500000002</v>
      </c>
      <c r="C14" s="2">
        <v>3796496.95</v>
      </c>
      <c r="D14" s="4">
        <v>546758.5</v>
      </c>
      <c r="E14" s="7">
        <v>342134</v>
      </c>
      <c r="F14" s="10">
        <f>SUM(C14:E14)</f>
        <v>4685389.45</v>
      </c>
      <c r="G14" s="7">
        <f>B14-F14</f>
        <v>1643138.5</v>
      </c>
      <c r="H14" s="2">
        <v>350</v>
      </c>
      <c r="I14" s="2">
        <v>4136.5</v>
      </c>
      <c r="J14" s="2">
        <v>82427</v>
      </c>
      <c r="K14" s="33">
        <v>6892503</v>
      </c>
      <c r="L14" s="11">
        <f>B14/H14</f>
        <v>18081.508428571429</v>
      </c>
      <c r="M14" s="12">
        <f>L14/K14</f>
        <v>2.6233588042792913E-3</v>
      </c>
      <c r="N14" s="17">
        <f>G14/B14</f>
        <v>0.25963992147652598</v>
      </c>
      <c r="O14" s="3"/>
    </row>
    <row r="15" spans="1:15" x14ac:dyDescent="0.25">
      <c r="A15" s="16" t="s">
        <v>37</v>
      </c>
      <c r="B15" s="2">
        <v>5694940.9699999997</v>
      </c>
      <c r="C15" s="2">
        <v>1806818.97</v>
      </c>
      <c r="D15" s="5">
        <v>319393.7</v>
      </c>
      <c r="E15" s="8">
        <v>288348</v>
      </c>
      <c r="F15" s="10">
        <f>SUM(C15:E15)</f>
        <v>2414560.67</v>
      </c>
      <c r="G15" s="7">
        <f>B15-F15</f>
        <v>3280380.3</v>
      </c>
      <c r="H15" s="2">
        <v>175.25</v>
      </c>
      <c r="I15" s="2">
        <v>1812.75</v>
      </c>
      <c r="J15" s="2">
        <v>55107</v>
      </c>
      <c r="K15" s="33">
        <v>6829174</v>
      </c>
      <c r="L15" s="11">
        <f>B15/H15</f>
        <v>32496.096833095577</v>
      </c>
      <c r="M15" s="12">
        <f>L15/K15</f>
        <v>4.758422736497207E-3</v>
      </c>
      <c r="N15" s="17">
        <f>G15/B15</f>
        <v>0.57601655878094205</v>
      </c>
      <c r="O15" s="3"/>
    </row>
    <row r="16" spans="1:15" x14ac:dyDescent="0.25">
      <c r="A16" s="16" t="s">
        <v>17</v>
      </c>
      <c r="B16" s="2">
        <v>6649068.96</v>
      </c>
      <c r="C16" s="2">
        <v>3997624.96</v>
      </c>
      <c r="D16" s="5">
        <v>328713.59999999998</v>
      </c>
      <c r="E16" s="8">
        <v>375057</v>
      </c>
      <c r="F16" s="10">
        <f>SUM(C16:E16)</f>
        <v>4701395.5599999996</v>
      </c>
      <c r="G16" s="7">
        <f>B16-F16</f>
        <v>1947673.4000000004</v>
      </c>
      <c r="H16" s="2">
        <v>200.25</v>
      </c>
      <c r="I16" s="2">
        <v>1704.75</v>
      </c>
      <c r="J16" s="2">
        <v>57881</v>
      </c>
      <c r="K16" s="33">
        <v>6732219</v>
      </c>
      <c r="L16" s="11">
        <f>B16/H16</f>
        <v>33203.839999999997</v>
      </c>
      <c r="M16" s="12">
        <f>L16/K16</f>
        <v>4.9320796010943789E-3</v>
      </c>
      <c r="N16" s="17">
        <f>G16/B16</f>
        <v>0.29292422919915095</v>
      </c>
      <c r="O16" s="3"/>
    </row>
    <row r="17" spans="1:15" x14ac:dyDescent="0.25">
      <c r="A17" s="16" t="s">
        <v>28</v>
      </c>
      <c r="B17" s="2">
        <v>5267210.9400000004</v>
      </c>
      <c r="C17" s="2">
        <v>5198944.9400000004</v>
      </c>
      <c r="D17" s="4">
        <v>485816.4</v>
      </c>
      <c r="E17" s="7">
        <v>418135</v>
      </c>
      <c r="F17" s="10">
        <f>SUM(C17:E17)</f>
        <v>6102896.3400000008</v>
      </c>
      <c r="G17" s="7">
        <f>B17-F17</f>
        <v>-835685.40000000037</v>
      </c>
      <c r="H17" s="2">
        <v>200.25</v>
      </c>
      <c r="I17" s="2">
        <v>1677.75</v>
      </c>
      <c r="J17" s="2">
        <v>55685</v>
      </c>
      <c r="K17" s="33">
        <v>6137428</v>
      </c>
      <c r="L17" s="11">
        <f>B17/H17</f>
        <v>26303.17573033708</v>
      </c>
      <c r="M17" s="12">
        <f>L17/K17</f>
        <v>4.2857000897341818E-3</v>
      </c>
      <c r="N17" s="17">
        <f>G17/B17</f>
        <v>-0.15865804683341583</v>
      </c>
      <c r="O17" s="3"/>
    </row>
    <row r="18" spans="1:15" x14ac:dyDescent="0.25">
      <c r="A18" s="16" t="s">
        <v>23</v>
      </c>
      <c r="B18" s="2">
        <v>7120800.96</v>
      </c>
      <c r="C18" s="2">
        <v>4263071.96</v>
      </c>
      <c r="D18" s="5">
        <v>470056.6</v>
      </c>
      <c r="E18" s="8">
        <v>292721</v>
      </c>
      <c r="F18" s="10">
        <f>SUM(C18:E18)</f>
        <v>5025849.5599999996</v>
      </c>
      <c r="G18" s="7">
        <f>B18-F18</f>
        <v>2094951.4000000004</v>
      </c>
      <c r="H18" s="2">
        <v>300</v>
      </c>
      <c r="I18" s="2">
        <v>3122.75</v>
      </c>
      <c r="J18" s="2">
        <v>89392</v>
      </c>
      <c r="K18" s="33">
        <v>6045680</v>
      </c>
      <c r="L18" s="11">
        <f>B18/H18</f>
        <v>23736.003199999999</v>
      </c>
      <c r="M18" s="12">
        <f>L18/K18</f>
        <v>3.9261097510949966E-3</v>
      </c>
      <c r="N18" s="17">
        <f>G18/B18</f>
        <v>0.29420165115807428</v>
      </c>
      <c r="O18" s="3"/>
    </row>
    <row r="19" spans="1:15" x14ac:dyDescent="0.25">
      <c r="A19" s="16" t="s">
        <v>43</v>
      </c>
      <c r="B19" s="2">
        <v>1241594.98</v>
      </c>
      <c r="C19" s="2">
        <v>543185.98</v>
      </c>
      <c r="D19" s="5">
        <v>170835.8</v>
      </c>
      <c r="E19" s="9">
        <v>88115</v>
      </c>
      <c r="F19" s="10">
        <f>SUM(C19:E19)</f>
        <v>802136.78</v>
      </c>
      <c r="G19" s="7">
        <f>B19-F19</f>
        <v>439458.19999999995</v>
      </c>
      <c r="H19" s="2">
        <v>200.25</v>
      </c>
      <c r="I19" s="2">
        <v>1968.25</v>
      </c>
      <c r="J19" s="2">
        <v>63795</v>
      </c>
      <c r="K19" s="33">
        <v>5822434</v>
      </c>
      <c r="L19" s="11">
        <f>B19/H19</f>
        <v>6200.2246192259672</v>
      </c>
      <c r="M19" s="12">
        <f>L19/K19</f>
        <v>1.0648853416330641E-3</v>
      </c>
      <c r="N19" s="17">
        <f>G19/B19</f>
        <v>0.3539465019422034</v>
      </c>
      <c r="O19" s="3"/>
    </row>
    <row r="20" spans="1:15" x14ac:dyDescent="0.25">
      <c r="A20" s="16" t="s">
        <v>9</v>
      </c>
      <c r="B20" s="2">
        <v>3676113.97</v>
      </c>
      <c r="C20" s="2">
        <v>1215114.97</v>
      </c>
      <c r="D20" s="5">
        <v>230886.7</v>
      </c>
      <c r="E20" s="8">
        <v>230799</v>
      </c>
      <c r="F20" s="10">
        <f>SUM(C20:E20)</f>
        <v>1676800.67</v>
      </c>
      <c r="G20" s="7">
        <f>B20-F20</f>
        <v>1999313.3000000003</v>
      </c>
      <c r="H20" s="2">
        <v>225.5</v>
      </c>
      <c r="I20" s="2">
        <v>2987.25</v>
      </c>
      <c r="J20" s="2">
        <v>76240</v>
      </c>
      <c r="K20" s="33">
        <v>5758736</v>
      </c>
      <c r="L20" s="11">
        <f>B20/H20</f>
        <v>16302.057516629713</v>
      </c>
      <c r="M20" s="12">
        <f>L20/K20</f>
        <v>2.8308395308674879E-3</v>
      </c>
      <c r="N20" s="17">
        <f>G20/B20</f>
        <v>0.54386597268636916</v>
      </c>
      <c r="O20" s="3"/>
    </row>
    <row r="21" spans="1:15" x14ac:dyDescent="0.25">
      <c r="A21" s="16" t="s">
        <v>26</v>
      </c>
      <c r="B21" s="2">
        <v>7859138.96</v>
      </c>
      <c r="C21" s="2">
        <v>4940939.96</v>
      </c>
      <c r="D21" s="4">
        <v>401622.6</v>
      </c>
      <c r="E21" s="7">
        <v>403302</v>
      </c>
      <c r="F21" s="10">
        <f>SUM(C21:E21)</f>
        <v>5745864.5599999996</v>
      </c>
      <c r="G21" s="7">
        <f>B21-F21</f>
        <v>2113274.4000000004</v>
      </c>
      <c r="H21" s="2">
        <v>175.5</v>
      </c>
      <c r="I21" s="2">
        <v>2195.5</v>
      </c>
      <c r="J21" s="2">
        <v>72027</v>
      </c>
      <c r="K21" s="33">
        <v>5639632</v>
      </c>
      <c r="L21" s="11">
        <f>B21/H21</f>
        <v>44781.418575498574</v>
      </c>
      <c r="M21" s="12">
        <f>L21/K21</f>
        <v>7.9404859351636017E-3</v>
      </c>
      <c r="N21" s="17">
        <f>G21/B21</f>
        <v>0.26889388401907077</v>
      </c>
      <c r="O21" s="3"/>
    </row>
    <row r="22" spans="1:15" x14ac:dyDescent="0.25">
      <c r="A22" s="16" t="s">
        <v>4</v>
      </c>
      <c r="B22" s="2">
        <v>5692296.9500000002</v>
      </c>
      <c r="C22" s="2">
        <v>4672447.95</v>
      </c>
      <c r="D22" s="4">
        <v>460287.5</v>
      </c>
      <c r="E22" s="7">
        <v>305267</v>
      </c>
      <c r="F22" s="10">
        <f>SUM(C22:E22)</f>
        <v>5438002.4500000002</v>
      </c>
      <c r="G22" s="7">
        <f>B22-F22</f>
        <v>254294.5</v>
      </c>
      <c r="H22" s="2">
        <v>200.5</v>
      </c>
      <c r="I22" s="2">
        <v>1797.5</v>
      </c>
      <c r="J22" s="2">
        <v>51113</v>
      </c>
      <c r="K22" s="33">
        <v>4903185</v>
      </c>
      <c r="L22" s="11">
        <f>B22/H22</f>
        <v>28390.508478802993</v>
      </c>
      <c r="M22" s="12">
        <f>L22/K22</f>
        <v>5.7902176807122291E-3</v>
      </c>
      <c r="N22" s="17">
        <f>G22/B22</f>
        <v>4.4673442414138287E-2</v>
      </c>
      <c r="O22" s="3"/>
    </row>
    <row r="23" spans="1:15" x14ac:dyDescent="0.25">
      <c r="A23" s="16" t="s">
        <v>21</v>
      </c>
      <c r="B23" s="2">
        <v>11876595.91</v>
      </c>
      <c r="C23" s="2">
        <v>10893933.91</v>
      </c>
      <c r="D23" s="5">
        <v>785573.1</v>
      </c>
      <c r="E23" s="8">
        <v>658461</v>
      </c>
      <c r="F23" s="10">
        <f>SUM(C23:E23)</f>
        <v>12337968.01</v>
      </c>
      <c r="G23" s="7">
        <f>B23-F23</f>
        <v>-461372.09999999963</v>
      </c>
      <c r="H23" s="2">
        <v>200</v>
      </c>
      <c r="I23" s="2">
        <v>1718.5</v>
      </c>
      <c r="J23" s="2">
        <v>50686</v>
      </c>
      <c r="K23" s="33">
        <v>4648794</v>
      </c>
      <c r="L23" s="11">
        <f>B23/H23</f>
        <v>59382.979550000004</v>
      </c>
      <c r="M23" s="12">
        <f>L23/K23</f>
        <v>1.2773846195378845E-2</v>
      </c>
      <c r="N23" s="17">
        <f>G23/B23</f>
        <v>-3.8847166603650118E-2</v>
      </c>
      <c r="O23" s="3"/>
    </row>
    <row r="24" spans="1:15" x14ac:dyDescent="0.25">
      <c r="A24" s="16" t="s">
        <v>20</v>
      </c>
      <c r="B24" s="2">
        <v>4343518.97</v>
      </c>
      <c r="C24" s="2">
        <v>4620296.97</v>
      </c>
      <c r="D24" s="4">
        <v>323562.7</v>
      </c>
      <c r="E24" s="7">
        <v>221218</v>
      </c>
      <c r="F24" s="10">
        <f>SUM(C24:E24)</f>
        <v>5165077.67</v>
      </c>
      <c r="G24" s="7">
        <f>B24-F24</f>
        <v>-821558.70000000019</v>
      </c>
      <c r="H24" s="2">
        <v>175</v>
      </c>
      <c r="I24" s="2">
        <v>1605</v>
      </c>
      <c r="J24" s="2">
        <v>50675</v>
      </c>
      <c r="K24" s="33">
        <v>4467673</v>
      </c>
      <c r="L24" s="11">
        <f>B24/H24</f>
        <v>24820.108399999997</v>
      </c>
      <c r="M24" s="12">
        <f>L24/K24</f>
        <v>5.5554890431775104E-3</v>
      </c>
      <c r="N24" s="17">
        <f>G24/B24</f>
        <v>-0.1891458758841337</v>
      </c>
      <c r="O24" s="3"/>
    </row>
    <row r="25" spans="1:15" x14ac:dyDescent="0.25">
      <c r="A25" s="16" t="s">
        <v>35</v>
      </c>
      <c r="B25" s="2">
        <v>14574425.91</v>
      </c>
      <c r="C25" s="2">
        <v>10842260.91</v>
      </c>
      <c r="D25" s="5">
        <v>754509.1</v>
      </c>
      <c r="E25" s="8">
        <v>651256</v>
      </c>
      <c r="F25" s="10">
        <f>SUM(C25:E25)</f>
        <v>12248026.01</v>
      </c>
      <c r="G25" s="7">
        <f>B25-F25</f>
        <v>2326399.9000000004</v>
      </c>
      <c r="H25" s="2">
        <v>225.5</v>
      </c>
      <c r="I25" s="2">
        <v>2684</v>
      </c>
      <c r="J25" s="2">
        <v>63835</v>
      </c>
      <c r="K25" s="33">
        <v>4217737</v>
      </c>
      <c r="L25" s="11">
        <f>B25/H25</f>
        <v>64631.600487804877</v>
      </c>
      <c r="M25" s="12">
        <f>L25/K25</f>
        <v>1.532376259776389E-2</v>
      </c>
      <c r="N25" s="17">
        <f>G25/B25</f>
        <v>0.15962206088706243</v>
      </c>
      <c r="O25" s="3"/>
    </row>
    <row r="26" spans="1:15" x14ac:dyDescent="0.25">
      <c r="A26" s="16" t="s">
        <v>34</v>
      </c>
      <c r="B26" s="2">
        <v>15699222.93</v>
      </c>
      <c r="C26" s="2">
        <v>7546525.9299999997</v>
      </c>
      <c r="D26" s="4">
        <v>679185.3</v>
      </c>
      <c r="E26" s="7">
        <v>627142</v>
      </c>
      <c r="F26" s="10">
        <f>SUM(C26:E26)</f>
        <v>8852853.2300000004</v>
      </c>
      <c r="G26" s="7">
        <f>B26-F26</f>
        <v>6846369.6999999993</v>
      </c>
      <c r="H26" s="2">
        <v>175.5</v>
      </c>
      <c r="I26" s="2">
        <v>1499.25</v>
      </c>
      <c r="J26" s="2">
        <v>51424</v>
      </c>
      <c r="K26" s="33">
        <v>3956971</v>
      </c>
      <c r="L26" s="11">
        <f>B26/H26</f>
        <v>89454.261709401704</v>
      </c>
      <c r="M26" s="12">
        <f>L26/K26</f>
        <v>2.2606751909327035E-2</v>
      </c>
      <c r="N26" s="17">
        <f>G26/B26</f>
        <v>0.43609608771890973</v>
      </c>
      <c r="O26" s="3"/>
    </row>
    <row r="27" spans="1:15" x14ac:dyDescent="0.25">
      <c r="A27" s="16" t="s">
        <v>10</v>
      </c>
      <c r="B27" s="2">
        <v>7736904.96</v>
      </c>
      <c r="C27" s="2">
        <v>3907706.96</v>
      </c>
      <c r="D27" s="4">
        <v>417062.6</v>
      </c>
      <c r="E27" s="7">
        <v>347697</v>
      </c>
      <c r="F27" s="10">
        <f>SUM(C27:E27)</f>
        <v>4672466.5599999996</v>
      </c>
      <c r="G27" s="7">
        <f>B27-F27</f>
        <v>3064438.4000000004</v>
      </c>
      <c r="H27" s="2">
        <v>300</v>
      </c>
      <c r="I27" s="2">
        <v>3837</v>
      </c>
      <c r="J27" s="2">
        <v>79287</v>
      </c>
      <c r="K27" s="33">
        <v>3565287</v>
      </c>
      <c r="L27" s="11">
        <f>B27/H27</f>
        <v>25789.683199999999</v>
      </c>
      <c r="M27" s="12">
        <f>L27/K27</f>
        <v>7.2335503986074613E-3</v>
      </c>
      <c r="N27" s="17">
        <f>G27/B27</f>
        <v>0.39608065703834111</v>
      </c>
      <c r="O27" s="3"/>
    </row>
    <row r="28" spans="1:15" x14ac:dyDescent="0.25">
      <c r="A28" s="16" t="s">
        <v>39</v>
      </c>
      <c r="B28" s="2">
        <v>11252166.939999999</v>
      </c>
      <c r="C28" s="2">
        <v>6782373.9400000004</v>
      </c>
      <c r="D28" s="5">
        <v>525965.4</v>
      </c>
      <c r="E28" s="8">
        <v>527569</v>
      </c>
      <c r="F28" s="10">
        <f>SUM(C28:E28)</f>
        <v>7835908.3400000008</v>
      </c>
      <c r="G28" s="7">
        <f>B28-F28</f>
        <v>3416258.5999999987</v>
      </c>
      <c r="H28" s="2">
        <v>175.5</v>
      </c>
      <c r="I28" s="2">
        <v>2236</v>
      </c>
      <c r="J28" s="2">
        <v>72558</v>
      </c>
      <c r="K28" s="33">
        <v>3205958</v>
      </c>
      <c r="L28" s="11">
        <f>B28/H28</f>
        <v>64114.911339031336</v>
      </c>
      <c r="M28" s="12">
        <f>L28/K28</f>
        <v>1.9998674760876883E-2</v>
      </c>
      <c r="N28" s="17">
        <f>G28/B28</f>
        <v>0.30360895089954992</v>
      </c>
      <c r="O28" s="3"/>
    </row>
    <row r="29" spans="1:15" x14ac:dyDescent="0.25">
      <c r="A29" s="16" t="s">
        <v>18</v>
      </c>
      <c r="B29" s="2">
        <v>5336347.96</v>
      </c>
      <c r="C29" s="2">
        <v>5017694.96</v>
      </c>
      <c r="D29" s="4">
        <v>346010.6</v>
      </c>
      <c r="E29" s="7">
        <v>351996</v>
      </c>
      <c r="F29" s="10">
        <f>SUM(C29:E29)</f>
        <v>5715701.5599999996</v>
      </c>
      <c r="G29" s="7">
        <f>B29-F29</f>
        <v>-379353.59999999963</v>
      </c>
      <c r="H29" s="2">
        <v>150</v>
      </c>
      <c r="I29" s="2">
        <v>1442.25</v>
      </c>
      <c r="J29" s="2">
        <v>62075</v>
      </c>
      <c r="K29" s="33">
        <v>3155070</v>
      </c>
      <c r="L29" s="11">
        <f>B29/H29</f>
        <v>35575.653066666666</v>
      </c>
      <c r="M29" s="12">
        <f>L29/K29</f>
        <v>1.1275709593342356E-2</v>
      </c>
      <c r="N29" s="17">
        <f>G29/B29</f>
        <v>-7.1088617692014147E-2</v>
      </c>
      <c r="O29" s="3"/>
    </row>
    <row r="30" spans="1:15" x14ac:dyDescent="0.25">
      <c r="A30" s="16" t="s">
        <v>31</v>
      </c>
      <c r="B30" s="2">
        <v>3422492.98</v>
      </c>
      <c r="C30" s="2">
        <v>1267125.98</v>
      </c>
      <c r="D30" s="5">
        <v>202296.8</v>
      </c>
      <c r="E30" s="8">
        <v>127707</v>
      </c>
      <c r="F30" s="10">
        <f>SUM(C30:E30)</f>
        <v>1597129.78</v>
      </c>
      <c r="G30" s="7">
        <f>B30-F30</f>
        <v>1825363.2</v>
      </c>
      <c r="H30" s="2">
        <v>250.75</v>
      </c>
      <c r="I30" s="2">
        <v>2503</v>
      </c>
      <c r="J30" s="2">
        <v>60106</v>
      </c>
      <c r="K30" s="33">
        <v>3080156</v>
      </c>
      <c r="L30" s="11">
        <f>B30/H30</f>
        <v>13649.024845463609</v>
      </c>
      <c r="M30" s="12">
        <f>L30/K30</f>
        <v>4.4312771318931925E-3</v>
      </c>
      <c r="N30" s="17">
        <f>G30/B30</f>
        <v>0.53334315385505915</v>
      </c>
      <c r="O30" s="3"/>
    </row>
    <row r="31" spans="1:15" x14ac:dyDescent="0.25">
      <c r="A31" s="16" t="s">
        <v>7</v>
      </c>
      <c r="B31" s="2">
        <v>1487917.98</v>
      </c>
      <c r="C31" s="2">
        <v>1323770.98</v>
      </c>
      <c r="D31" s="5">
        <v>197609.8</v>
      </c>
      <c r="E31" s="8">
        <v>149127</v>
      </c>
      <c r="F31" s="10">
        <f>SUM(C31:E31)</f>
        <v>1670507.78</v>
      </c>
      <c r="G31" s="7">
        <f>B31-F31</f>
        <v>-182589.80000000005</v>
      </c>
      <c r="H31" s="2">
        <v>175</v>
      </c>
      <c r="I31" s="2">
        <v>1499.25</v>
      </c>
      <c r="J31" s="2">
        <v>48829</v>
      </c>
      <c r="K31" s="33">
        <v>3017804</v>
      </c>
      <c r="L31" s="11">
        <f>B31/H31</f>
        <v>8502.3884571428571</v>
      </c>
      <c r="M31" s="12">
        <f>L31/K31</f>
        <v>2.8174091018312842E-3</v>
      </c>
      <c r="N31" s="17">
        <f>G31/B31</f>
        <v>-0.12271496309225327</v>
      </c>
      <c r="O31" s="3"/>
    </row>
    <row r="32" spans="1:15" x14ac:dyDescent="0.25">
      <c r="A32" s="16" t="s">
        <v>27</v>
      </c>
      <c r="B32" s="2">
        <v>12863827.91</v>
      </c>
      <c r="C32" s="2">
        <v>10644063.91</v>
      </c>
      <c r="D32" s="5">
        <v>946717.1</v>
      </c>
      <c r="E32" s="8">
        <v>655346</v>
      </c>
      <c r="F32" s="10">
        <f>SUM(C32:E32)</f>
        <v>12246127.01</v>
      </c>
      <c r="G32" s="7">
        <f>B32-F32</f>
        <v>617700.90000000037</v>
      </c>
      <c r="H32" s="2">
        <v>150</v>
      </c>
      <c r="I32" s="2">
        <v>1499.25</v>
      </c>
      <c r="J32" s="2">
        <v>47131</v>
      </c>
      <c r="K32" s="33">
        <v>2976149</v>
      </c>
      <c r="L32" s="11">
        <f>B32/H32</f>
        <v>85758.852733333333</v>
      </c>
      <c r="M32" s="12">
        <f>L32/K32</f>
        <v>2.8815376089481183E-2</v>
      </c>
      <c r="N32" s="17">
        <f>G32/B32</f>
        <v>4.8018436216782409E-2</v>
      </c>
      <c r="O32" s="3"/>
    </row>
    <row r="33" spans="1:15" x14ac:dyDescent="0.25">
      <c r="A33" s="16" t="s">
        <v>19</v>
      </c>
      <c r="B33" s="2">
        <v>7897002.9500000002</v>
      </c>
      <c r="C33" s="2">
        <v>3665151.95</v>
      </c>
      <c r="D33" s="5">
        <v>467885.5</v>
      </c>
      <c r="E33" s="8">
        <v>346241</v>
      </c>
      <c r="F33" s="10">
        <f>SUM(C33:E33)</f>
        <v>4479278.45</v>
      </c>
      <c r="G33" s="7">
        <f>B33-F33</f>
        <v>3417724.5</v>
      </c>
      <c r="H33" s="2">
        <v>175.5</v>
      </c>
      <c r="I33" s="2">
        <v>1479.5</v>
      </c>
      <c r="J33" s="2">
        <v>59046</v>
      </c>
      <c r="K33" s="33">
        <v>2913314</v>
      </c>
      <c r="L33" s="11">
        <f>B33/H33</f>
        <v>44997.167806267804</v>
      </c>
      <c r="M33" s="12">
        <f>L33/K33</f>
        <v>1.5445354605191135E-2</v>
      </c>
      <c r="N33" s="17">
        <f>G33/B33</f>
        <v>0.43278754251953266</v>
      </c>
      <c r="O33" s="3"/>
    </row>
    <row r="34" spans="1:15" x14ac:dyDescent="0.25">
      <c r="A34" s="16" t="s">
        <v>30</v>
      </c>
      <c r="B34" s="2">
        <v>9167723.9399999995</v>
      </c>
      <c r="C34" s="2">
        <v>7765520.9400000004</v>
      </c>
      <c r="D34" s="4">
        <v>555148.4</v>
      </c>
      <c r="E34" s="7">
        <v>454033</v>
      </c>
      <c r="F34" s="10">
        <f>SUM(C34:E34)</f>
        <v>8774702.3399999999</v>
      </c>
      <c r="G34" s="7">
        <f>B34-F34</f>
        <v>393021.59999999963</v>
      </c>
      <c r="H34" s="2">
        <v>175.5</v>
      </c>
      <c r="I34" s="2">
        <v>1459.25</v>
      </c>
      <c r="J34" s="2">
        <v>59929</v>
      </c>
      <c r="K34" s="33">
        <v>1934408</v>
      </c>
      <c r="L34" s="11">
        <f>B34/H34</f>
        <v>52237.743247863247</v>
      </c>
      <c r="M34" s="12">
        <f>L34/K34</f>
        <v>2.7004511585902894E-2</v>
      </c>
      <c r="N34" s="17">
        <f>G34/B34</f>
        <v>4.2870139041293998E-2</v>
      </c>
      <c r="O34" s="3"/>
    </row>
    <row r="35" spans="1:15" x14ac:dyDescent="0.25">
      <c r="A35" s="16" t="s">
        <v>15</v>
      </c>
      <c r="B35" s="2">
        <v>8754868.9399999995</v>
      </c>
      <c r="C35" s="2">
        <v>6807796.9400000004</v>
      </c>
      <c r="D35" s="5">
        <v>587350.4</v>
      </c>
      <c r="E35" s="8">
        <v>425204</v>
      </c>
      <c r="F35" s="10">
        <f>SUM(C35:E35)</f>
        <v>7820351.3400000008</v>
      </c>
      <c r="G35" s="7">
        <f>B35-F35</f>
        <v>934517.5999999987</v>
      </c>
      <c r="H35" s="2">
        <v>125.5</v>
      </c>
      <c r="I35" s="2">
        <v>1382</v>
      </c>
      <c r="J35" s="2">
        <v>53545</v>
      </c>
      <c r="K35" s="33">
        <v>1787065</v>
      </c>
      <c r="L35" s="11">
        <f>B35/H35</f>
        <v>69759.911872509954</v>
      </c>
      <c r="M35" s="12">
        <f>L35/K35</f>
        <v>3.9036023800203101E-2</v>
      </c>
      <c r="N35" s="17">
        <f>G35/B35</f>
        <v>0.10674261447025142</v>
      </c>
      <c r="O35" s="3"/>
    </row>
    <row r="36" spans="1:15" x14ac:dyDescent="0.25">
      <c r="A36" s="16" t="s">
        <v>14</v>
      </c>
      <c r="B36" s="2">
        <v>4666354.97</v>
      </c>
      <c r="C36" s="2">
        <v>3042407.97</v>
      </c>
      <c r="D36" s="4">
        <v>292099.7</v>
      </c>
      <c r="E36" s="7">
        <v>197432</v>
      </c>
      <c r="F36" s="10">
        <f>SUM(C36:E36)</f>
        <v>3531939.6700000004</v>
      </c>
      <c r="G36" s="7">
        <f>B36-F36</f>
        <v>1134415.2999999993</v>
      </c>
      <c r="H36" s="2">
        <v>350</v>
      </c>
      <c r="I36" s="2">
        <v>5975.5</v>
      </c>
      <c r="J36" s="2">
        <v>78084</v>
      </c>
      <c r="K36" s="33">
        <v>1415872</v>
      </c>
      <c r="L36" s="11">
        <f>B36/H36</f>
        <v>13332.44277142857</v>
      </c>
      <c r="M36" s="12">
        <f>L36/K36</f>
        <v>9.4164181306139044E-3</v>
      </c>
      <c r="N36" s="17">
        <f>G36/B36</f>
        <v>0.24310523037641935</v>
      </c>
      <c r="O36" s="3"/>
    </row>
    <row r="37" spans="1:15" x14ac:dyDescent="0.25">
      <c r="A37" s="16" t="s">
        <v>22</v>
      </c>
      <c r="B37" s="2">
        <v>8844010.9399999995</v>
      </c>
      <c r="C37" s="2">
        <v>7570011.9400000004</v>
      </c>
      <c r="D37" s="4">
        <v>616954.4</v>
      </c>
      <c r="E37" s="7">
        <v>469408</v>
      </c>
      <c r="F37" s="10">
        <f>SUM(C37:E37)</f>
        <v>8656374.3399999999</v>
      </c>
      <c r="G37" s="7">
        <f>B37-F37</f>
        <v>187636.59999999963</v>
      </c>
      <c r="H37" s="2">
        <v>225.75</v>
      </c>
      <c r="I37" s="2">
        <v>2236</v>
      </c>
      <c r="J37" s="2">
        <v>54927</v>
      </c>
      <c r="K37" s="33">
        <v>1344212</v>
      </c>
      <c r="L37" s="11">
        <f>B37/H37</f>
        <v>39176.128194905868</v>
      </c>
      <c r="M37" s="12">
        <f>L37/K37</f>
        <v>2.9144307739334175E-2</v>
      </c>
      <c r="N37" s="17">
        <f>G37/B37</f>
        <v>2.1216233366622185E-2</v>
      </c>
      <c r="O37" s="3"/>
    </row>
    <row r="38" spans="1:15" x14ac:dyDescent="0.25">
      <c r="A38" s="16" t="s">
        <v>29</v>
      </c>
      <c r="B38" s="2">
        <v>14333030.91</v>
      </c>
      <c r="C38" s="2">
        <v>9187558.9100000001</v>
      </c>
      <c r="D38" s="5">
        <v>838886.1</v>
      </c>
      <c r="E38" s="8">
        <v>729029</v>
      </c>
      <c r="F38" s="10">
        <f>SUM(C38:E38)</f>
        <v>10755474.01</v>
      </c>
      <c r="G38" s="7">
        <f>B38-F38</f>
        <v>3577556.9000000004</v>
      </c>
      <c r="H38" s="2">
        <v>125.5</v>
      </c>
      <c r="I38" s="2">
        <v>1705</v>
      </c>
      <c r="J38" s="2">
        <v>54875</v>
      </c>
      <c r="K38" s="33">
        <v>1068778</v>
      </c>
      <c r="L38" s="11">
        <f>B38/H38</f>
        <v>114207.41760956176</v>
      </c>
      <c r="M38" s="12">
        <f>L38/K38</f>
        <v>0.10685794206987959</v>
      </c>
      <c r="N38" s="17">
        <f>G38/B38</f>
        <v>0.24960225945678927</v>
      </c>
      <c r="O38" s="3"/>
    </row>
    <row r="39" spans="1:15" x14ac:dyDescent="0.25">
      <c r="A39" s="16" t="s">
        <v>11</v>
      </c>
      <c r="B39" s="2">
        <v>9060875.9600000009</v>
      </c>
      <c r="C39" s="2">
        <v>2953832.96</v>
      </c>
      <c r="D39" s="5">
        <v>346874.6</v>
      </c>
      <c r="E39" s="8">
        <v>292340</v>
      </c>
      <c r="F39" s="10">
        <f>SUM(C39:E39)</f>
        <v>3593047.56</v>
      </c>
      <c r="G39" s="7">
        <f>B39-F39</f>
        <v>5467828.4000000004</v>
      </c>
      <c r="H39" s="2">
        <v>175.5</v>
      </c>
      <c r="I39" s="2">
        <v>2289.75</v>
      </c>
      <c r="J39" s="2">
        <v>64040</v>
      </c>
      <c r="K39" s="33">
        <v>973764</v>
      </c>
      <c r="L39" s="11">
        <f>B39/H39</f>
        <v>51628.922849002854</v>
      </c>
      <c r="M39" s="12">
        <f>L39/K39</f>
        <v>5.3019954371904134E-2</v>
      </c>
      <c r="N39" s="17">
        <f>G39/B39</f>
        <v>0.60345472381899812</v>
      </c>
      <c r="O39" s="3"/>
    </row>
    <row r="40" spans="1:15" x14ac:dyDescent="0.25">
      <c r="A40" s="16" t="s">
        <v>5</v>
      </c>
      <c r="B40" s="2">
        <v>9845632.9499999993</v>
      </c>
      <c r="C40" s="2">
        <v>4322985.95</v>
      </c>
      <c r="D40" s="5">
        <v>504858.5</v>
      </c>
      <c r="E40" s="8">
        <v>455791</v>
      </c>
      <c r="F40" s="10">
        <f>SUM(C40:E40)</f>
        <v>5283635.45</v>
      </c>
      <c r="G40" s="7">
        <f>B40-F40</f>
        <v>4561997.4999999991</v>
      </c>
      <c r="H40" s="2">
        <v>300.25</v>
      </c>
      <c r="I40" s="2">
        <v>2684</v>
      </c>
      <c r="J40" s="2">
        <v>76440</v>
      </c>
      <c r="K40" s="33">
        <v>731545</v>
      </c>
      <c r="L40" s="11">
        <f>B40/H40</f>
        <v>32791.450291423811</v>
      </c>
      <c r="M40" s="12">
        <f>L40/K40</f>
        <v>4.4824925727636453E-2</v>
      </c>
      <c r="N40" s="17">
        <f>G40/B40</f>
        <v>0.46335238406384016</v>
      </c>
      <c r="O40" s="3"/>
    </row>
    <row r="41" spans="1:15" x14ac:dyDescent="0.25">
      <c r="A41" s="16" t="s">
        <v>40</v>
      </c>
      <c r="B41" s="2">
        <v>2348855.98</v>
      </c>
      <c r="C41" s="2">
        <v>1943441.98</v>
      </c>
      <c r="D41" s="4">
        <v>136582.79999999999</v>
      </c>
      <c r="E41" s="7">
        <v>176482</v>
      </c>
      <c r="F41" s="10">
        <f>SUM(C41:E41)</f>
        <v>2256506.7800000003</v>
      </c>
      <c r="G41" s="7">
        <f>B41-F41</f>
        <v>92349.199999999721</v>
      </c>
      <c r="H41" s="2">
        <v>225.75</v>
      </c>
      <c r="I41" s="2">
        <v>2356.75</v>
      </c>
      <c r="J41" s="2">
        <v>58305</v>
      </c>
      <c r="K41" s="33">
        <v>623989</v>
      </c>
      <c r="L41" s="11">
        <f>B41/H41</f>
        <v>10404.677652270211</v>
      </c>
      <c r="M41" s="12">
        <f>L41/K41</f>
        <v>1.6674456845024849E-2</v>
      </c>
      <c r="N41" s="17">
        <f>G41/B41</f>
        <v>3.9316671940013842E-2</v>
      </c>
      <c r="O41" s="3"/>
    </row>
    <row r="42" spans="1:15" x14ac:dyDescent="0.25">
      <c r="A42" s="22" t="s">
        <v>44</v>
      </c>
      <c r="B42" s="23">
        <v>16710539.9</v>
      </c>
      <c r="C42" s="23">
        <v>9450079.9000000004</v>
      </c>
      <c r="D42" s="24">
        <v>1060288</v>
      </c>
      <c r="E42" s="25">
        <v>841671</v>
      </c>
      <c r="F42" s="26">
        <f>SUM(C42:E42)</f>
        <v>11352038.9</v>
      </c>
      <c r="G42" s="27">
        <f>B42-F42</f>
        <v>5358501</v>
      </c>
      <c r="H42" s="23">
        <v>125.5</v>
      </c>
      <c r="I42" s="23">
        <v>1968.25</v>
      </c>
      <c r="J42" s="23">
        <v>60434</v>
      </c>
      <c r="K42" s="34">
        <v>578759</v>
      </c>
      <c r="L42" s="28">
        <f>B42/H42</f>
        <v>133151.71235059761</v>
      </c>
      <c r="M42" s="29">
        <f>L42/K42</f>
        <v>0.23006417584970187</v>
      </c>
      <c r="N42" s="30">
        <f>G42/B42</f>
        <v>0.3206659409011674</v>
      </c>
      <c r="O42" s="3"/>
    </row>
    <row r="43" spans="1:15" x14ac:dyDescent="0.25">
      <c r="B43" s="2"/>
      <c r="C43" s="2"/>
      <c r="D43" s="6"/>
      <c r="E43" s="9"/>
      <c r="F43" s="10"/>
      <c r="G43" s="7"/>
      <c r="H43" s="2"/>
      <c r="I43" s="2"/>
      <c r="J43" s="2"/>
      <c r="O43" s="3"/>
    </row>
    <row r="53" spans="2:6" x14ac:dyDescent="0.25">
      <c r="B53" s="2"/>
      <c r="C53" s="2"/>
      <c r="D53" s="2"/>
      <c r="E53" s="2"/>
      <c r="F53" s="2"/>
    </row>
    <row r="54" spans="2:6" x14ac:dyDescent="0.25">
      <c r="B54" s="2"/>
      <c r="C54" s="2"/>
      <c r="D54" s="2"/>
      <c r="E54" s="2"/>
      <c r="F54" s="2"/>
    </row>
    <row r="55" spans="2:6" x14ac:dyDescent="0.25">
      <c r="B55" s="2"/>
      <c r="C55" s="2"/>
      <c r="D55" s="2"/>
      <c r="E55" s="2"/>
      <c r="F55" s="2"/>
    </row>
    <row r="56" spans="2:6" x14ac:dyDescent="0.25">
      <c r="B56" s="2"/>
      <c r="C56" s="2"/>
      <c r="D56" s="2"/>
      <c r="E56" s="2"/>
      <c r="F56" s="2"/>
    </row>
    <row r="57" spans="2:6" x14ac:dyDescent="0.25">
      <c r="B57" s="2"/>
      <c r="C57" s="2"/>
      <c r="D57" s="2"/>
      <c r="E57" s="2"/>
      <c r="F57" s="2"/>
    </row>
    <row r="58" spans="2:6" x14ac:dyDescent="0.25">
      <c r="B58" s="2"/>
      <c r="C58" s="2"/>
      <c r="D58" s="2"/>
      <c r="E58" s="2"/>
      <c r="F58" s="2"/>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5CDBCD-6CEE-4122-AC71-EC9F127951CF}">
  <dimension ref="A3:E125"/>
  <sheetViews>
    <sheetView tabSelected="1" zoomScale="85" zoomScaleNormal="85" workbookViewId="0">
      <selection activeCell="J26" sqref="J26"/>
    </sheetView>
  </sheetViews>
  <sheetFormatPr defaultRowHeight="15" x14ac:dyDescent="0.25"/>
  <cols>
    <col min="1" max="1" width="15.140625" bestFit="1" customWidth="1"/>
    <col min="2" max="2" width="18" bestFit="1" customWidth="1"/>
    <col min="3" max="3" width="16.42578125" bestFit="1" customWidth="1"/>
    <col min="4" max="4" width="16.7109375" bestFit="1" customWidth="1"/>
    <col min="5" max="5" width="22.140625" bestFit="1" customWidth="1"/>
  </cols>
  <sheetData>
    <row r="3" spans="1:2" x14ac:dyDescent="0.25">
      <c r="A3" s="13" t="s">
        <v>0</v>
      </c>
      <c r="B3" t="s">
        <v>57</v>
      </c>
    </row>
    <row r="4" spans="1:2" x14ac:dyDescent="0.25">
      <c r="A4" s="14" t="s">
        <v>6</v>
      </c>
      <c r="B4" s="15">
        <v>0.68015146972657448</v>
      </c>
    </row>
    <row r="5" spans="1:2" x14ac:dyDescent="0.25">
      <c r="A5" s="14" t="s">
        <v>11</v>
      </c>
      <c r="B5" s="15">
        <v>0.60345472381899812</v>
      </c>
    </row>
    <row r="6" spans="1:2" x14ac:dyDescent="0.25">
      <c r="A6" s="14" t="s">
        <v>37</v>
      </c>
      <c r="B6" s="15">
        <v>0.57601655878094205</v>
      </c>
    </row>
    <row r="7" spans="1:2" x14ac:dyDescent="0.25">
      <c r="A7" s="14" t="s">
        <v>9</v>
      </c>
      <c r="B7" s="15">
        <v>0.54386597268636916</v>
      </c>
    </row>
    <row r="8" spans="1:2" x14ac:dyDescent="0.25">
      <c r="A8" s="14" t="s">
        <v>31</v>
      </c>
      <c r="B8" s="15">
        <v>0.53334315385505915</v>
      </c>
    </row>
    <row r="9" spans="1:2" x14ac:dyDescent="0.25">
      <c r="A9" s="14" t="s">
        <v>33</v>
      </c>
      <c r="B9" s="15">
        <v>0.51807213931752083</v>
      </c>
    </row>
    <row r="10" spans="1:2" x14ac:dyDescent="0.25">
      <c r="A10" s="14" t="s">
        <v>5</v>
      </c>
      <c r="B10" s="15">
        <v>0.46335238406384016</v>
      </c>
    </row>
    <row r="11" spans="1:2" x14ac:dyDescent="0.25">
      <c r="A11" s="14" t="s">
        <v>34</v>
      </c>
      <c r="B11" s="15">
        <v>0.43609608771890973</v>
      </c>
    </row>
    <row r="12" spans="1:2" x14ac:dyDescent="0.25">
      <c r="A12" s="14" t="s">
        <v>19</v>
      </c>
      <c r="B12" s="15">
        <v>0.43278754251953266</v>
      </c>
    </row>
    <row r="13" spans="1:2" x14ac:dyDescent="0.25">
      <c r="A13" s="14" t="s">
        <v>10</v>
      </c>
      <c r="B13" s="15">
        <v>0.39608065703834111</v>
      </c>
    </row>
    <row r="14" spans="1:2" x14ac:dyDescent="0.25">
      <c r="A14" s="14" t="s">
        <v>45</v>
      </c>
      <c r="B14" s="15">
        <v>5.1832206895260882</v>
      </c>
    </row>
    <row r="31" spans="1:2" x14ac:dyDescent="0.25">
      <c r="A31" s="13" t="s">
        <v>0</v>
      </c>
      <c r="B31" t="s">
        <v>57</v>
      </c>
    </row>
    <row r="32" spans="1:2" x14ac:dyDescent="0.25">
      <c r="A32" s="14" t="s">
        <v>32</v>
      </c>
      <c r="B32" s="15">
        <v>-2.6467838191179363</v>
      </c>
    </row>
    <row r="33" spans="1:2" x14ac:dyDescent="0.25">
      <c r="A33" s="14" t="s">
        <v>41</v>
      </c>
      <c r="B33" s="15">
        <v>-0.73563239790282653</v>
      </c>
    </row>
    <row r="34" spans="1:2" x14ac:dyDescent="0.25">
      <c r="A34" s="14" t="s">
        <v>8</v>
      </c>
      <c r="B34" s="15">
        <v>-0.4534900586952989</v>
      </c>
    </row>
    <row r="35" spans="1:2" x14ac:dyDescent="0.25">
      <c r="A35" s="14" t="s">
        <v>12</v>
      </c>
      <c r="B35" s="15">
        <v>-0.42254995643560672</v>
      </c>
    </row>
    <row r="36" spans="1:2" x14ac:dyDescent="0.25">
      <c r="A36" s="14" t="s">
        <v>38</v>
      </c>
      <c r="B36" s="15">
        <v>-0.33939696483119219</v>
      </c>
    </row>
    <row r="37" spans="1:2" x14ac:dyDescent="0.25">
      <c r="A37" s="14" t="s">
        <v>13</v>
      </c>
      <c r="B37" s="15">
        <v>-0.23903269279089326</v>
      </c>
    </row>
    <row r="38" spans="1:2" x14ac:dyDescent="0.25">
      <c r="A38" s="14" t="s">
        <v>20</v>
      </c>
      <c r="B38" s="15">
        <v>-0.1891458758841337</v>
      </c>
    </row>
    <row r="39" spans="1:2" x14ac:dyDescent="0.25">
      <c r="A39" s="14" t="s">
        <v>28</v>
      </c>
      <c r="B39" s="15">
        <v>-0.15865804683341583</v>
      </c>
    </row>
    <row r="40" spans="1:2" x14ac:dyDescent="0.25">
      <c r="A40" s="14" t="s">
        <v>7</v>
      </c>
      <c r="B40" s="15">
        <v>-0.12271496309225327</v>
      </c>
    </row>
    <row r="41" spans="1:2" x14ac:dyDescent="0.25">
      <c r="A41" s="14" t="s">
        <v>18</v>
      </c>
      <c r="B41" s="15">
        <v>-7.1088617692014147E-2</v>
      </c>
    </row>
    <row r="42" spans="1:2" x14ac:dyDescent="0.25">
      <c r="A42" s="14" t="s">
        <v>45</v>
      </c>
      <c r="B42" s="15">
        <v>-5.378493393275571</v>
      </c>
    </row>
    <row r="55" spans="1:3" x14ac:dyDescent="0.25">
      <c r="A55" s="13" t="s">
        <v>0</v>
      </c>
      <c r="B55" t="s">
        <v>58</v>
      </c>
      <c r="C55" t="s">
        <v>57</v>
      </c>
    </row>
    <row r="56" spans="1:3" x14ac:dyDescent="0.25">
      <c r="A56" s="14" t="s">
        <v>6</v>
      </c>
      <c r="B56" s="15">
        <v>2.6948732768884041E-3</v>
      </c>
      <c r="C56" s="15">
        <v>0.68015146972657448</v>
      </c>
    </row>
    <row r="57" spans="1:3" x14ac:dyDescent="0.25">
      <c r="A57" s="14" t="s">
        <v>11</v>
      </c>
      <c r="B57" s="15">
        <v>5.3019954371904134E-2</v>
      </c>
      <c r="C57" s="15">
        <v>0.60345472381899812</v>
      </c>
    </row>
    <row r="58" spans="1:3" x14ac:dyDescent="0.25">
      <c r="A58" s="14" t="s">
        <v>37</v>
      </c>
      <c r="B58" s="15">
        <v>4.758422736497207E-3</v>
      </c>
      <c r="C58" s="15">
        <v>0.57601655878094205</v>
      </c>
    </row>
    <row r="59" spans="1:3" x14ac:dyDescent="0.25">
      <c r="A59" s="14" t="s">
        <v>9</v>
      </c>
      <c r="B59" s="15">
        <v>2.8308395308674879E-3</v>
      </c>
      <c r="C59" s="15">
        <v>0.54386597268636916</v>
      </c>
    </row>
    <row r="60" spans="1:3" x14ac:dyDescent="0.25">
      <c r="A60" s="14" t="s">
        <v>31</v>
      </c>
      <c r="B60" s="15">
        <v>4.4312771318931925E-3</v>
      </c>
      <c r="C60" s="15">
        <v>0.53334315385505915</v>
      </c>
    </row>
    <row r="61" spans="1:3" x14ac:dyDescent="0.25">
      <c r="A61" s="14" t="s">
        <v>33</v>
      </c>
      <c r="B61" s="15">
        <v>4.0311246781750028E-3</v>
      </c>
      <c r="C61" s="15">
        <v>0.51807213931752083</v>
      </c>
    </row>
    <row r="62" spans="1:3" x14ac:dyDescent="0.25">
      <c r="A62" s="14" t="s">
        <v>5</v>
      </c>
      <c r="B62" s="15">
        <v>4.4824925727636453E-2</v>
      </c>
      <c r="C62" s="15">
        <v>0.46335238406384016</v>
      </c>
    </row>
    <row r="63" spans="1:3" x14ac:dyDescent="0.25">
      <c r="A63" s="14" t="s">
        <v>34</v>
      </c>
      <c r="B63" s="15">
        <v>2.2606751909327035E-2</v>
      </c>
      <c r="C63" s="15">
        <v>0.43609608771890973</v>
      </c>
    </row>
    <row r="64" spans="1:3" x14ac:dyDescent="0.25">
      <c r="A64" s="14" t="s">
        <v>19</v>
      </c>
      <c r="B64" s="15">
        <v>1.5445354605191135E-2</v>
      </c>
      <c r="C64" s="15">
        <v>0.43278754251953266</v>
      </c>
    </row>
    <row r="65" spans="1:3" x14ac:dyDescent="0.25">
      <c r="A65" s="14" t="s">
        <v>10</v>
      </c>
      <c r="B65" s="15">
        <v>7.2335503986074613E-3</v>
      </c>
      <c r="C65" s="15">
        <v>0.39608065703834111</v>
      </c>
    </row>
    <row r="66" spans="1:3" x14ac:dyDescent="0.25">
      <c r="A66" s="14" t="s">
        <v>45</v>
      </c>
      <c r="B66" s="15">
        <v>0.16187707436698753</v>
      </c>
      <c r="C66" s="15">
        <v>5.1832206895260882</v>
      </c>
    </row>
    <row r="83" spans="1:5" x14ac:dyDescent="0.25">
      <c r="A83" s="13" t="s">
        <v>0</v>
      </c>
      <c r="B83" t="s">
        <v>59</v>
      </c>
      <c r="C83" t="s">
        <v>60</v>
      </c>
      <c r="D83" t="s">
        <v>61</v>
      </c>
      <c r="E83" t="s">
        <v>62</v>
      </c>
    </row>
    <row r="84" spans="1:5" x14ac:dyDescent="0.25">
      <c r="A84" s="14" t="s">
        <v>12</v>
      </c>
      <c r="B84" s="31">
        <v>11171566.15</v>
      </c>
      <c r="C84" s="31">
        <v>15892110.939999999</v>
      </c>
      <c r="D84" s="31">
        <v>-4720544.7899999991</v>
      </c>
      <c r="E84" s="15">
        <v>-0.42254995643560672</v>
      </c>
    </row>
    <row r="85" spans="1:5" x14ac:dyDescent="0.25">
      <c r="A85" s="14" t="s">
        <v>8</v>
      </c>
      <c r="B85" s="31">
        <v>10754524</v>
      </c>
      <c r="C85" s="31">
        <v>15631593.720000001</v>
      </c>
      <c r="D85" s="31">
        <v>-4877069.7200000007</v>
      </c>
      <c r="E85" s="15">
        <v>-0.4534900586952989</v>
      </c>
    </row>
    <row r="86" spans="1:5" x14ac:dyDescent="0.25">
      <c r="A86" s="14" t="s">
        <v>42</v>
      </c>
      <c r="B86" s="31">
        <v>12466539.92</v>
      </c>
      <c r="C86" s="31">
        <v>12718106.119999999</v>
      </c>
      <c r="D86" s="31">
        <v>-251566.19999999925</v>
      </c>
      <c r="E86" s="15">
        <v>-2.0179312111808428E-2</v>
      </c>
    </row>
    <row r="87" spans="1:5" x14ac:dyDescent="0.25">
      <c r="A87" s="14" t="s">
        <v>21</v>
      </c>
      <c r="B87" s="31">
        <v>11876595.91</v>
      </c>
      <c r="C87" s="31">
        <v>12337968.01</v>
      </c>
      <c r="D87" s="31">
        <v>-461372.09999999963</v>
      </c>
      <c r="E87" s="15">
        <v>-3.8847166603650118E-2</v>
      </c>
    </row>
    <row r="88" spans="1:5" x14ac:dyDescent="0.25">
      <c r="A88" s="14" t="s">
        <v>35</v>
      </c>
      <c r="B88" s="31">
        <v>14574425.91</v>
      </c>
      <c r="C88" s="31">
        <v>12248026.01</v>
      </c>
      <c r="D88" s="31">
        <v>2326399.9000000004</v>
      </c>
      <c r="E88" s="15">
        <v>0.15962206088706243</v>
      </c>
    </row>
    <row r="89" spans="1:5" x14ac:dyDescent="0.25">
      <c r="A89" s="14" t="s">
        <v>27</v>
      </c>
      <c r="B89" s="31">
        <v>12863827.91</v>
      </c>
      <c r="C89" s="31">
        <v>12246127.01</v>
      </c>
      <c r="D89" s="31">
        <v>617700.90000000037</v>
      </c>
      <c r="E89" s="15">
        <v>4.8018436216782409E-2</v>
      </c>
    </row>
    <row r="90" spans="1:5" x14ac:dyDescent="0.25">
      <c r="A90" s="14" t="s">
        <v>32</v>
      </c>
      <c r="B90" s="31">
        <v>3302593.01</v>
      </c>
      <c r="C90" s="31">
        <v>12043842.75</v>
      </c>
      <c r="D90" s="31">
        <v>-8741249.7400000002</v>
      </c>
      <c r="E90" s="15">
        <v>-2.6467838191179363</v>
      </c>
    </row>
    <row r="91" spans="1:5" x14ac:dyDescent="0.25">
      <c r="A91" s="14" t="s">
        <v>44</v>
      </c>
      <c r="B91" s="31">
        <v>16710539.9</v>
      </c>
      <c r="C91" s="31">
        <v>11352038.9</v>
      </c>
      <c r="D91" s="31">
        <v>5358501</v>
      </c>
      <c r="E91" s="15">
        <v>0.3206659409011674</v>
      </c>
    </row>
    <row r="92" spans="1:5" x14ac:dyDescent="0.25">
      <c r="A92" s="14" t="s">
        <v>29</v>
      </c>
      <c r="B92" s="31">
        <v>14333030.91</v>
      </c>
      <c r="C92" s="31">
        <v>10755474.01</v>
      </c>
      <c r="D92" s="31">
        <v>3577556.9000000004</v>
      </c>
      <c r="E92" s="15">
        <v>0.24960225945678927</v>
      </c>
    </row>
    <row r="93" spans="1:5" x14ac:dyDescent="0.25">
      <c r="A93" s="14" t="s">
        <v>34</v>
      </c>
      <c r="B93" s="31">
        <v>15699222.93</v>
      </c>
      <c r="C93" s="31">
        <v>8852853.2300000004</v>
      </c>
      <c r="D93" s="31">
        <v>6846369.6999999993</v>
      </c>
      <c r="E93" s="15">
        <v>0.43609608771890973</v>
      </c>
    </row>
    <row r="94" spans="1:5" x14ac:dyDescent="0.25">
      <c r="A94" s="14" t="s">
        <v>16</v>
      </c>
      <c r="B94" s="31">
        <v>9492786.9399999995</v>
      </c>
      <c r="C94" s="31">
        <v>8795367.3399999999</v>
      </c>
      <c r="D94" s="31">
        <v>697419.59999999963</v>
      </c>
      <c r="E94" s="15">
        <v>7.346837176564712E-2</v>
      </c>
    </row>
    <row r="95" spans="1:5" x14ac:dyDescent="0.25">
      <c r="A95" s="14" t="s">
        <v>30</v>
      </c>
      <c r="B95" s="31">
        <v>9167723.9399999995</v>
      </c>
      <c r="C95" s="31">
        <v>8774702.3399999999</v>
      </c>
      <c r="D95" s="31">
        <v>393021.59999999963</v>
      </c>
      <c r="E95" s="15">
        <v>4.2870139041293998E-2</v>
      </c>
    </row>
    <row r="96" spans="1:5" x14ac:dyDescent="0.25">
      <c r="A96" s="14" t="s">
        <v>22</v>
      </c>
      <c r="B96" s="31">
        <v>8844010.9399999995</v>
      </c>
      <c r="C96" s="31">
        <v>8656374.3399999999</v>
      </c>
      <c r="D96" s="31">
        <v>187636.59999999963</v>
      </c>
      <c r="E96" s="15">
        <v>2.1216233366622185E-2</v>
      </c>
    </row>
    <row r="97" spans="1:5" x14ac:dyDescent="0.25">
      <c r="A97" s="14" t="s">
        <v>39</v>
      </c>
      <c r="B97" s="31">
        <v>11252166.939999999</v>
      </c>
      <c r="C97" s="31">
        <v>7835908.3400000008</v>
      </c>
      <c r="D97" s="31">
        <v>3416258.5999999987</v>
      </c>
      <c r="E97" s="15">
        <v>0.30360895089954992</v>
      </c>
    </row>
    <row r="98" spans="1:5" x14ac:dyDescent="0.25">
      <c r="A98" s="14" t="s">
        <v>15</v>
      </c>
      <c r="B98" s="31">
        <v>8754868.9399999995</v>
      </c>
      <c r="C98" s="31">
        <v>7820351.3400000008</v>
      </c>
      <c r="D98" s="31">
        <v>934517.5999999987</v>
      </c>
      <c r="E98" s="15">
        <v>0.10674261447025142</v>
      </c>
    </row>
    <row r="99" spans="1:5" x14ac:dyDescent="0.25">
      <c r="A99" s="14" t="s">
        <v>36</v>
      </c>
      <c r="B99" s="31">
        <v>8813872.9399999995</v>
      </c>
      <c r="C99" s="31">
        <v>7425621.3400000008</v>
      </c>
      <c r="D99" s="31">
        <v>1388251.5999999987</v>
      </c>
      <c r="E99" s="15">
        <v>0.15750755762539945</v>
      </c>
    </row>
    <row r="100" spans="1:5" x14ac:dyDescent="0.25">
      <c r="A100" s="14" t="s">
        <v>13</v>
      </c>
      <c r="B100" s="31">
        <v>5965227.9500000002</v>
      </c>
      <c r="C100" s="31">
        <v>7391112.4500000002</v>
      </c>
      <c r="D100" s="31">
        <v>-1425884.5</v>
      </c>
      <c r="E100" s="15">
        <v>-0.23903269279089326</v>
      </c>
    </row>
    <row r="101" spans="1:5" x14ac:dyDescent="0.25">
      <c r="A101" s="14" t="s">
        <v>38</v>
      </c>
      <c r="B101" s="31">
        <v>4928633.9400000004</v>
      </c>
      <c r="C101" s="31">
        <v>6601397.3400000008</v>
      </c>
      <c r="D101" s="31">
        <v>-1672763.4000000004</v>
      </c>
      <c r="E101" s="15">
        <v>-0.33939696483119219</v>
      </c>
    </row>
    <row r="102" spans="1:5" x14ac:dyDescent="0.25">
      <c r="A102" s="14" t="s">
        <v>28</v>
      </c>
      <c r="B102" s="31">
        <v>5267210.9400000004</v>
      </c>
      <c r="C102" s="31">
        <v>6102896.3400000008</v>
      </c>
      <c r="D102" s="31">
        <v>-835685.40000000037</v>
      </c>
      <c r="E102" s="15">
        <v>-0.15865804683341583</v>
      </c>
    </row>
    <row r="103" spans="1:5" x14ac:dyDescent="0.25">
      <c r="A103" s="14" t="s">
        <v>26</v>
      </c>
      <c r="B103" s="31">
        <v>7859138.96</v>
      </c>
      <c r="C103" s="31">
        <v>5745864.5599999996</v>
      </c>
      <c r="D103" s="31">
        <v>2113274.4000000004</v>
      </c>
      <c r="E103" s="15">
        <v>0.26889388401907077</v>
      </c>
    </row>
    <row r="104" spans="1:5" x14ac:dyDescent="0.25">
      <c r="A104" s="14" t="s">
        <v>18</v>
      </c>
      <c r="B104" s="31">
        <v>5336347.96</v>
      </c>
      <c r="C104" s="31">
        <v>5715701.5599999996</v>
      </c>
      <c r="D104" s="31">
        <v>-379353.59999999963</v>
      </c>
      <c r="E104" s="15">
        <v>-7.1088617692014147E-2</v>
      </c>
    </row>
    <row r="105" spans="1:5" x14ac:dyDescent="0.25">
      <c r="A105" s="14" t="s">
        <v>4</v>
      </c>
      <c r="B105" s="31">
        <v>5692296.9500000002</v>
      </c>
      <c r="C105" s="31">
        <v>5438002.4500000002</v>
      </c>
      <c r="D105" s="31">
        <v>254294.5</v>
      </c>
      <c r="E105" s="15">
        <v>4.4673442414138287E-2</v>
      </c>
    </row>
    <row r="106" spans="1:5" x14ac:dyDescent="0.25">
      <c r="A106" s="14" t="s">
        <v>25</v>
      </c>
      <c r="B106" s="31">
        <v>6203156.9500000002</v>
      </c>
      <c r="C106" s="31">
        <v>5330940.45</v>
      </c>
      <c r="D106" s="31">
        <v>872216.5</v>
      </c>
      <c r="E106" s="15">
        <v>0.14060848484576874</v>
      </c>
    </row>
    <row r="107" spans="1:5" x14ac:dyDescent="0.25">
      <c r="A107" s="14" t="s">
        <v>5</v>
      </c>
      <c r="B107" s="31">
        <v>9845632.9499999993</v>
      </c>
      <c r="C107" s="31">
        <v>5283635.45</v>
      </c>
      <c r="D107" s="31">
        <v>4561997.4999999991</v>
      </c>
      <c r="E107" s="15">
        <v>0.46335238406384016</v>
      </c>
    </row>
    <row r="108" spans="1:5" x14ac:dyDescent="0.25">
      <c r="A108" s="14" t="s">
        <v>20</v>
      </c>
      <c r="B108" s="31">
        <v>4343518.97</v>
      </c>
      <c r="C108" s="31">
        <v>5165077.67</v>
      </c>
      <c r="D108" s="31">
        <v>-821558.70000000019</v>
      </c>
      <c r="E108" s="15">
        <v>-0.1891458758841337</v>
      </c>
    </row>
    <row r="109" spans="1:5" x14ac:dyDescent="0.25">
      <c r="A109" s="14" t="s">
        <v>23</v>
      </c>
      <c r="B109" s="31">
        <v>7120800.96</v>
      </c>
      <c r="C109" s="31">
        <v>5025849.5599999996</v>
      </c>
      <c r="D109" s="31">
        <v>2094951.4000000004</v>
      </c>
      <c r="E109" s="15">
        <v>0.29420165115807428</v>
      </c>
    </row>
    <row r="110" spans="1:5" x14ac:dyDescent="0.25">
      <c r="A110" s="14" t="s">
        <v>17</v>
      </c>
      <c r="B110" s="31">
        <v>6649068.96</v>
      </c>
      <c r="C110" s="31">
        <v>4701395.5599999996</v>
      </c>
      <c r="D110" s="31">
        <v>1947673.4000000004</v>
      </c>
      <c r="E110" s="15">
        <v>0.29292422919915095</v>
      </c>
    </row>
    <row r="111" spans="1:5" x14ac:dyDescent="0.25">
      <c r="A111" s="14" t="s">
        <v>24</v>
      </c>
      <c r="B111" s="31">
        <v>6328527.9500000002</v>
      </c>
      <c r="C111" s="31">
        <v>4685389.45</v>
      </c>
      <c r="D111" s="31">
        <v>1643138.5</v>
      </c>
      <c r="E111" s="15">
        <v>0.25963992147652598</v>
      </c>
    </row>
    <row r="112" spans="1:5" x14ac:dyDescent="0.25">
      <c r="A112" s="14" t="s">
        <v>10</v>
      </c>
      <c r="B112" s="31">
        <v>7736904.96</v>
      </c>
      <c r="C112" s="31">
        <v>4672466.5599999996</v>
      </c>
      <c r="D112" s="31">
        <v>3064438.4000000004</v>
      </c>
      <c r="E112" s="15">
        <v>0.39608065703834111</v>
      </c>
    </row>
    <row r="113" spans="1:5" x14ac:dyDescent="0.25">
      <c r="A113" s="14" t="s">
        <v>33</v>
      </c>
      <c r="B113" s="31">
        <v>9435823.9499999993</v>
      </c>
      <c r="C113" s="31">
        <v>4547386.45</v>
      </c>
      <c r="D113" s="31">
        <v>4888437.4999999991</v>
      </c>
      <c r="E113" s="15">
        <v>0.51807213931752083</v>
      </c>
    </row>
    <row r="114" spans="1:5" x14ac:dyDescent="0.25">
      <c r="A114" s="14" t="s">
        <v>19</v>
      </c>
      <c r="B114" s="31">
        <v>7897002.9500000002</v>
      </c>
      <c r="C114" s="31">
        <v>4479278.45</v>
      </c>
      <c r="D114" s="31">
        <v>3417724.5</v>
      </c>
      <c r="E114" s="15">
        <v>0.43278754251953266</v>
      </c>
    </row>
    <row r="115" spans="1:5" x14ac:dyDescent="0.25">
      <c r="A115" s="14" t="s">
        <v>41</v>
      </c>
      <c r="B115" s="31">
        <v>2464341.98</v>
      </c>
      <c r="C115" s="31">
        <v>4277191.7799999993</v>
      </c>
      <c r="D115" s="31">
        <v>-1812849.7999999993</v>
      </c>
      <c r="E115" s="15">
        <v>-0.73563239790282653</v>
      </c>
    </row>
    <row r="116" spans="1:5" x14ac:dyDescent="0.25">
      <c r="A116" s="14" t="s">
        <v>11</v>
      </c>
      <c r="B116" s="31">
        <v>9060875.9600000009</v>
      </c>
      <c r="C116" s="31">
        <v>3593047.56</v>
      </c>
      <c r="D116" s="31">
        <v>5467828.4000000004</v>
      </c>
      <c r="E116" s="15">
        <v>0.60345472381899812</v>
      </c>
    </row>
    <row r="117" spans="1:5" x14ac:dyDescent="0.25">
      <c r="A117" s="14" t="s">
        <v>14</v>
      </c>
      <c r="B117" s="31">
        <v>4666354.97</v>
      </c>
      <c r="C117" s="31">
        <v>3531939.6700000004</v>
      </c>
      <c r="D117" s="31">
        <v>1134415.2999999993</v>
      </c>
      <c r="E117" s="15">
        <v>0.24310523037641935</v>
      </c>
    </row>
    <row r="118" spans="1:5" x14ac:dyDescent="0.25">
      <c r="A118" s="14" t="s">
        <v>37</v>
      </c>
      <c r="B118" s="31">
        <v>5694940.9699999997</v>
      </c>
      <c r="C118" s="31">
        <v>2414560.67</v>
      </c>
      <c r="D118" s="31">
        <v>3280380.3</v>
      </c>
      <c r="E118" s="15">
        <v>0.57601655878094205</v>
      </c>
    </row>
    <row r="119" spans="1:5" x14ac:dyDescent="0.25">
      <c r="A119" s="14" t="s">
        <v>40</v>
      </c>
      <c r="B119" s="31">
        <v>2348855.98</v>
      </c>
      <c r="C119" s="31">
        <v>2256506.7800000003</v>
      </c>
      <c r="D119" s="31">
        <v>92349.199999999721</v>
      </c>
      <c r="E119" s="15">
        <v>3.9316671940013842E-2</v>
      </c>
    </row>
    <row r="120" spans="1:5" x14ac:dyDescent="0.25">
      <c r="A120" s="14" t="s">
        <v>9</v>
      </c>
      <c r="B120" s="31">
        <v>3676113.97</v>
      </c>
      <c r="C120" s="31">
        <v>1676800.67</v>
      </c>
      <c r="D120" s="31">
        <v>1999313.3000000003</v>
      </c>
      <c r="E120" s="15">
        <v>0.54386597268636916</v>
      </c>
    </row>
    <row r="121" spans="1:5" x14ac:dyDescent="0.25">
      <c r="A121" s="14" t="s">
        <v>7</v>
      </c>
      <c r="B121" s="31">
        <v>1487917.98</v>
      </c>
      <c r="C121" s="31">
        <v>1670507.78</v>
      </c>
      <c r="D121" s="31">
        <v>-182589.80000000005</v>
      </c>
      <c r="E121" s="15">
        <v>-0.12271496309225327</v>
      </c>
    </row>
    <row r="122" spans="1:5" x14ac:dyDescent="0.25">
      <c r="A122" s="14" t="s">
        <v>31</v>
      </c>
      <c r="B122" s="31">
        <v>3422492.98</v>
      </c>
      <c r="C122" s="31">
        <v>1597129.78</v>
      </c>
      <c r="D122" s="31">
        <v>1825363.2</v>
      </c>
      <c r="E122" s="15">
        <v>0.53334315385505915</v>
      </c>
    </row>
    <row r="123" spans="1:5" x14ac:dyDescent="0.25">
      <c r="A123" s="14" t="s">
        <v>6</v>
      </c>
      <c r="B123" s="31">
        <v>2942282.99</v>
      </c>
      <c r="C123" s="31">
        <v>941084.89</v>
      </c>
      <c r="D123" s="31">
        <v>2001198.1</v>
      </c>
      <c r="E123" s="15">
        <v>0.68015146972657448</v>
      </c>
    </row>
    <row r="124" spans="1:5" x14ac:dyDescent="0.25">
      <c r="A124" s="14" t="s">
        <v>43</v>
      </c>
      <c r="B124" s="31">
        <v>1241594.98</v>
      </c>
      <c r="C124" s="31">
        <v>802136.78</v>
      </c>
      <c r="D124" s="31">
        <v>439458.19999999995</v>
      </c>
      <c r="E124" s="15">
        <v>0.3539465019422034</v>
      </c>
    </row>
    <row r="125" spans="1:5" x14ac:dyDescent="0.25">
      <c r="A125" s="14" t="s">
        <v>45</v>
      </c>
      <c r="B125" s="31">
        <v>317693365.25</v>
      </c>
      <c r="C125" s="31">
        <v>277033766.39999998</v>
      </c>
      <c r="D125" s="31">
        <v>40659598.850000009</v>
      </c>
      <c r="E125" s="15">
        <v>3.1663333995369891</v>
      </c>
    </row>
  </sheetData>
  <pageMargins left="0.7" right="0.7" top="0.75" bottom="0.75" header="0.3" footer="0.3"/>
  <pageSetup orientation="portrait" horizontalDpi="0" verticalDpi="0" r:id="rId5"/>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net_profit_market_share</vt:lpstr>
      <vt:lpstr>pivot_table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OBGYNE</dc:creator>
  <cp:lastModifiedBy>OBGYNE</cp:lastModifiedBy>
  <dcterms:created xsi:type="dcterms:W3CDTF">2023-08-26T05:41:03Z</dcterms:created>
  <dcterms:modified xsi:type="dcterms:W3CDTF">2023-08-28T13:03:41Z</dcterms:modified>
</cp:coreProperties>
</file>