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Github\Health-Tracker-Smartwatch-Business-Expansion-Data-Analysis\dataset\dataset extracted\"/>
    </mc:Choice>
  </mc:AlternateContent>
  <xr:revisionPtr revIDLastSave="0" documentId="13_ncr:40009_{9A1D4564-08FB-4FC1-9B55-678BFA425538}" xr6:coauthVersionLast="47" xr6:coauthVersionMax="47" xr10:uidLastSave="{00000000-0000-0000-0000-000000000000}"/>
  <bookViews>
    <workbookView xWindow="28680" yWindow="-120" windowWidth="29040" windowHeight="16440" activeTab="1"/>
  </bookViews>
  <sheets>
    <sheet name="getting net profit and market s" sheetId="1" r:id="rId1"/>
    <sheet name="pivot table" sheetId="2" r:id="rId2"/>
  </sheets>
  <calcPr calcId="0"/>
  <pivotCaches>
    <pivotCache cacheId="3" r:id="rId3"/>
    <pivotCache cacheId="6" r:id="rId4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<sst xmlns="http://schemas.openxmlformats.org/spreadsheetml/2006/main" count="93" uniqueCount="58">
  <si>
    <t>state</t>
  </si>
  <si>
    <t>total_rd_spent</t>
  </si>
  <si>
    <t>total_admin</t>
  </si>
  <si>
    <t>total_marketing</t>
  </si>
  <si>
    <t>total_profit</t>
  </si>
  <si>
    <t>avg_spending</t>
  </si>
  <si>
    <t>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</si>
  <si>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</si>
  <si>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</si>
  <si>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</si>
  <si>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</si>
  <si>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</si>
  <si>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</si>
  <si>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</si>
  <si>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</si>
  <si>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</si>
  <si>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</si>
  <si>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</si>
  <si>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</si>
  <si>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</si>
  <si>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</si>
  <si>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</si>
  <si>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</si>
  <si>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</si>
  <si>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</si>
  <si>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</si>
  <si>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</si>
  <si>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</si>
  <si>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</si>
  <si>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</si>
  <si>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</si>
  <si>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</si>
  <si>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</si>
  <si>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</si>
  <si>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</si>
  <si>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York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</si>
  <si>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</si>
  <si>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</si>
  <si>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</si>
  <si>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</si>
  <si>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</si>
  <si>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</si>
  <si>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</si>
  <si>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</si>
  <si>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</si>
  <si>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</si>
  <si>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</si>
  <si>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</si>
  <si>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total_cost</t>
  </si>
  <si>
    <t>net_profit</t>
  </si>
  <si>
    <t>net_profit_gain_loss</t>
  </si>
  <si>
    <t>Grand Total</t>
  </si>
  <si>
    <t>Sum of net_profit_gain_loss</t>
  </si>
  <si>
    <t>State</t>
  </si>
  <si>
    <t>estimated_customers</t>
  </si>
  <si>
    <t>market_share</t>
  </si>
  <si>
    <t>Market Share</t>
  </si>
  <si>
    <t>Profit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</si>
</sst>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[getting net profit and market share.xlsx]pivot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State with the Highest Profit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Arizona</c:v>
                </c:pt>
                <c:pt idx="1">
                  <c:v>Delaware</c:v>
                </c:pt>
                <c:pt idx="2">
                  <c:v>Tennessee</c:v>
                </c:pt>
                <c:pt idx="3">
                  <c:v>Colorado</c:v>
                </c:pt>
                <c:pt idx="4">
                  <c:v>Nevada</c:v>
                </c:pt>
                <c:pt idx="5">
                  <c:v>Ohio</c:v>
                </c:pt>
                <c:pt idx="6">
                  <c:v>Alaska</c:v>
                </c:pt>
                <c:pt idx="7">
                  <c:v>Oklahoma</c:v>
                </c:pt>
                <c:pt idx="8">
                  <c:v>Kansas</c:v>
                </c:pt>
                <c:pt idx="9">
                  <c:v>Connecticut</c:v>
                </c:pt>
              </c:strCache>
            </c:strRef>
          </c:cat>
          <c:val>
            <c:numRef>
              <c:f>'pivot table'!$B$4:$B$14</c:f>
              <c:numCache>
                <c:formatCode>0.00%</c:formatCode>
                <c:ptCount val="10"/>
                <c:pt idx="0">
                  <c:v>0.68015146972657448</c:v>
                </c:pt>
                <c:pt idx="1">
                  <c:v>0.60345472381899812</c:v>
                </c:pt>
                <c:pt idx="2">
                  <c:v>0.57601655878094205</c:v>
                </c:pt>
                <c:pt idx="3">
                  <c:v>0.54386597268637193</c:v>
                </c:pt>
                <c:pt idx="4">
                  <c:v>0.53334315385506215</c:v>
                </c:pt>
                <c:pt idx="5">
                  <c:v>0.51807213931752194</c:v>
                </c:pt>
                <c:pt idx="6">
                  <c:v>0.46335238406384016</c:v>
                </c:pt>
                <c:pt idx="7">
                  <c:v>0.43609608771891045</c:v>
                </c:pt>
                <c:pt idx="8">
                  <c:v>0.43278754251953266</c:v>
                </c:pt>
                <c:pt idx="9">
                  <c:v>0.39608065703834233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43DC-8C07-C2ED159B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61551"/>
        <c:axId val="1088759887"/>
      </c:barChart>
      <c:catAx>
        <c:axId val="10887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59887"/>
        <c:crosses val="autoZero"/>
        <c:auto val="1"/>
        <c:lblAlgn val="ctr"/>
        <c:lblOffset val="100"/>
        <c:noMultiLvlLbl val="0"/>
      </c:catAx>
      <c:valAx>
        <c:axId val="10887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[getting net profit and market share.xlsx]pivot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State with the Highest Profit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table'!$A$24:$A$34</c:f>
              <c:strCache>
                <c:ptCount val="10"/>
                <c:pt idx="0">
                  <c:v>New York</c:v>
                </c:pt>
                <c:pt idx="1">
                  <c:v>Virginia</c:v>
                </c:pt>
                <c:pt idx="2">
                  <c:v>California</c:v>
                </c:pt>
                <c:pt idx="3">
                  <c:v>Florida</c:v>
                </c:pt>
                <c:pt idx="4">
                  <c:v>Texas</c:v>
                </c:pt>
                <c:pt idx="5">
                  <c:v>Georgia</c:v>
                </c:pt>
                <c:pt idx="6">
                  <c:v>Kentucky</c:v>
                </c:pt>
                <c:pt idx="7">
                  <c:v>Missouri</c:v>
                </c:pt>
                <c:pt idx="8">
                  <c:v>Arkansas</c:v>
                </c:pt>
                <c:pt idx="9">
                  <c:v>Iowa</c:v>
                </c:pt>
              </c:strCache>
            </c:strRef>
          </c:cat>
          <c:val>
            <c:numRef>
              <c:f>'pivot table'!$B$24:$B$34</c:f>
              <c:numCache>
                <c:formatCode>0.00%</c:formatCode>
                <c:ptCount val="10"/>
                <c:pt idx="0">
                  <c:v>-2.6467838191179363</c:v>
                </c:pt>
                <c:pt idx="1">
                  <c:v>-0.73563239790282653</c:v>
                </c:pt>
                <c:pt idx="2">
                  <c:v>-0.4534900586952989</c:v>
                </c:pt>
                <c:pt idx="3">
                  <c:v>-0.42254995643560672</c:v>
                </c:pt>
                <c:pt idx="4">
                  <c:v>-0.33939696483119219</c:v>
                </c:pt>
                <c:pt idx="5">
                  <c:v>-0.23903269279089326</c:v>
                </c:pt>
                <c:pt idx="6">
                  <c:v>-0.1891458758841337</c:v>
                </c:pt>
                <c:pt idx="7">
                  <c:v>-0.15865804683341583</c:v>
                </c:pt>
                <c:pt idx="8">
                  <c:v>-0.12271496309225327</c:v>
                </c:pt>
                <c:pt idx="9">
                  <c:v>-7.1088617692014147E-2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E-478D-928E-B5481366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840431"/>
        <c:axId val="986827535"/>
      </c:barChart>
      <c:catAx>
        <c:axId val="98684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27535"/>
        <c:crosses val="autoZero"/>
        <c:auto val="1"/>
        <c:lblAlgn val="ctr"/>
        <c:lblOffset val="100"/>
        <c:noMultiLvlLbl val="0"/>
      </c:catAx>
      <c:valAx>
        <c:axId val="9868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[getting net profit and market share.xlsx]pivot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States with the Highest</a:t>
            </a:r>
            <a:r>
              <a:rPr lang="en-US" b="1" baseline="0"/>
              <a:t> Profit Gain and Its Market Share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table'!$B$46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table'!$A$47:$A$57</c:f>
              <c:strCache>
                <c:ptCount val="10"/>
                <c:pt idx="0">
                  <c:v>Arizona</c:v>
                </c:pt>
                <c:pt idx="1">
                  <c:v>Delaware</c:v>
                </c:pt>
                <c:pt idx="2">
                  <c:v>Tennessee</c:v>
                </c:pt>
                <c:pt idx="3">
                  <c:v>Colorado</c:v>
                </c:pt>
                <c:pt idx="4">
                  <c:v>Nevada</c:v>
                </c:pt>
                <c:pt idx="5">
                  <c:v>Ohio</c:v>
                </c:pt>
                <c:pt idx="6">
                  <c:v>Alaska</c:v>
                </c:pt>
                <c:pt idx="7">
                  <c:v>Oklahoma</c:v>
                </c:pt>
                <c:pt idx="8">
                  <c:v>Kansas</c:v>
                </c:pt>
                <c:pt idx="9">
                  <c:v>Connecticut</c:v>
                </c:pt>
              </c:strCache>
            </c:strRef>
          </c:cat>
          <c:val>
            <c:numRef>
              <c:f>'pivot table'!$B$47:$B$57</c:f>
              <c:numCache>
                <c:formatCode>0.00%</c:formatCode>
                <c:ptCount val="10"/>
                <c:pt idx="0">
                  <c:v>2.6948732768884041E-3</c:v>
                </c:pt>
                <c:pt idx="1">
                  <c:v>5.3019954371904134E-2</c:v>
                </c:pt>
                <c:pt idx="2">
                  <c:v>4.758422736497207E-3</c:v>
                </c:pt>
                <c:pt idx="3">
                  <c:v>2.8308395308674879E-3</c:v>
                </c:pt>
                <c:pt idx="4">
                  <c:v>4.4312771318931925E-3</c:v>
                </c:pt>
                <c:pt idx="5">
                  <c:v>4.0311246781750028E-3</c:v>
                </c:pt>
                <c:pt idx="6">
                  <c:v>4.4824925727636453E-2</c:v>
                </c:pt>
                <c:pt idx="7">
                  <c:v>2.2606751909327035E-2</c:v>
                </c:pt>
                <c:pt idx="8">
                  <c:v>1.5445354605191135E-2</c:v>
                </c:pt>
                <c:pt idx="9">
                  <c:v>7.2335503986074613E-3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3-48DC-9261-65077F9EB727}"/>
            </c:ext>
          </c:extLst>
        </c:ser>
        <c:ser>
          <c:idx val="1"/>
          <c:order val="1"/>
          <c:tx>
            <c:strRef>
              <c:f>'pivot table'!$C$46</c:f>
              <c:strCache>
                <c:ptCount val="1"/>
                <c:pt idx="0">
                  <c:v>Profit Gain/Loss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table'!$A$47:$A$57</c:f>
              <c:strCache>
                <c:ptCount val="10"/>
                <c:pt idx="0">
                  <c:v>Arizona</c:v>
                </c:pt>
                <c:pt idx="1">
                  <c:v>Delaware</c:v>
                </c:pt>
                <c:pt idx="2">
                  <c:v>Tennessee</c:v>
                </c:pt>
                <c:pt idx="3">
                  <c:v>Colorado</c:v>
                </c:pt>
                <c:pt idx="4">
                  <c:v>Nevada</c:v>
                </c:pt>
                <c:pt idx="5">
                  <c:v>Ohio</c:v>
                </c:pt>
                <c:pt idx="6">
                  <c:v>Alaska</c:v>
                </c:pt>
                <c:pt idx="7">
                  <c:v>Oklahoma</c:v>
                </c:pt>
                <c:pt idx="8">
                  <c:v>Kansas</c:v>
                </c:pt>
                <c:pt idx="9">
                  <c:v>Connecticut</c:v>
                </c:pt>
              </c:strCache>
            </c:strRef>
          </c:cat>
          <c:val>
            <c:numRef>
              <c:f>'pivot table'!$C$47:$C$57</c:f>
              <c:numCache>
                <c:formatCode>0.00%</c:formatCode>
                <c:ptCount val="10"/>
                <c:pt idx="0">
                  <c:v>0.68015146972657448</c:v>
                </c:pt>
                <c:pt idx="1">
                  <c:v>0.60345472381899812</c:v>
                </c:pt>
                <c:pt idx="2">
                  <c:v>0.57601655878094205</c:v>
                </c:pt>
                <c:pt idx="3">
                  <c:v>0.54386597268637193</c:v>
                </c:pt>
                <c:pt idx="4">
                  <c:v>0.53334315385506215</c:v>
                </c:pt>
                <c:pt idx="5">
                  <c:v>0.51807213931752194</c:v>
                </c:pt>
                <c:pt idx="6">
                  <c:v>0.46335238406384016</c:v>
                </c:pt>
                <c:pt idx="7">
                  <c:v>0.43609608771891045</c:v>
                </c:pt>
                <c:pt idx="8">
                  <c:v>0.43278754251953266</c:v>
                </c:pt>
                <c:pt idx="9">
                  <c:v>0.39608065703834233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3-48DC-9261-65077F9E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991887"/>
        <c:axId val="1174990639"/>
      </c:barChart>
      <c:catAx>
        <c:axId val="11749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90639"/>
        <c:crosses val="autoZero"/>
        <c:auto val="1"/>
        <c:lblAlgn val="ctr"/>
        <c:lblOffset val="100"/>
        <c:noMultiLvlLbl val="0"/>
      </c:catAx>
      <c:valAx>
        <c:axId val="11749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176212</xdr:rowOff>
    </xdr:from>
    <xdr:to>
      <xdr:col>17</xdr:col>
      <xdr:colOff>161924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1E3C5-FFFA-4406-9CC1-324681AD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21</xdr:row>
      <xdr:rowOff>185736</xdr:rowOff>
    </xdr:from>
    <xdr:to>
      <xdr:col>17</xdr:col>
      <xdr:colOff>161925</xdr:colOff>
      <xdr:row>41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9D123-083F-4A57-9025-394A175CA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1019173</xdr:colOff>
      <xdr:row>44</xdr:row>
      <xdr:rowOff>176212</xdr:rowOff>
    </xdr:from>
    <xdr:to>
      <xdr:col>18</xdr:col>
      <xdr:colOff>361950</xdr:colOff>
      <xdr:row>69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8A814-EE5D-4FCB-9570-3981F93D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BGYNE" refreshedDate="45190.959000694442" createdVersion="7" refreshedVersion="7" minRefreshableVersion="3" recordCount="41">
  <cacheSource type="worksheet">
    <worksheetSource ref="A1:J42" sheet="getting net profit and market s"/>
  </cacheSource>
  <cacheFields count="10">
    <cacheField name="state" numFmtId="0">
      <sharedItems count="4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York"/>
        <s v="Ohio"/>
        <s v="Oklahoma"/>
        <s v="Oregon"/>
        <s v="Pennsylvania"/>
        <s v="Tennessee"/>
        <s v="Texas"/>
        <s v="Utah"/>
        <s v="Vermont"/>
        <s v="Virginia"/>
        <s v="Washington"/>
        <s v="Wisconsin"/>
        <s v="Wyoming"/>
      </sharedItems>
    </cacheField>
    <cacheField name="total_rd_spent" numFmtId="0">
      <sharedItems containsSemiMixedTypes="0" containsString="0" containsNumber="1" minValue="543185.98" maxValue="11477435.92"/>
    </cacheField>
    <cacheField name="total_admin" numFmtId="0">
      <sharedItems containsSemiMixedTypes="0" containsString="0" containsNumber="1" minValue="129046.9" maxValue="3199484.48"/>
    </cacheField>
    <cacheField name="total_marketing" numFmtId="0">
      <sharedItems containsSemiMixedTypes="0" containsString="0" containsNumber="1" minValue="40614" maxValue="6816471.6500000004"/>
    </cacheField>
    <cacheField name="total_profit" numFmtId="0">
      <sharedItems containsSemiMixedTypes="0" containsString="0" containsNumber="1" minValue="1241594.98" maxValue="16710539.9"/>
    </cacheField>
    <cacheField name="avg_spending" numFmtId="0">
      <sharedItems containsSemiMixedTypes="0" containsString="0" containsNumber="1" minValue="125.5" maxValue="350"/>
    </cacheField>
    <cacheField name="population" numFmtId="0">
      <sharedItems containsSemiMixedTypes="0" containsString="0" containsNumber="1" containsInteger="1" minValue="578759" maxValue="39512223"/>
    </cacheField>
    <cacheField name="total_cost" numFmtId="0">
      <sharedItems containsSemiMixedTypes="0" containsString="0" containsNumber="1" minValue="802136.78" maxValue="15892110.939999999"/>
    </cacheField>
    <cacheField name="net_profit" numFmtId="0">
      <sharedItems containsSemiMixedTypes="0" containsString="0" containsNumber="1" minValue="-8741249.7400000002" maxValue="6846369.7000000104"/>
    </cacheField>
    <cacheField name="net_profit_gain_loss" numFmtId="10">
      <sharedItems containsSemiMixedTypes="0" containsString="0" containsNumber="1" minValue="-2.6467838191179363" maxValue="0.68015146972657448" count="41">
        <n v="4.4673442414138287E-2"/>
        <n v="0.46335238406384016"/>
        <n v="0.68015146972657448"/>
        <n v="-0.12271496309225327"/>
        <n v="-0.4534900586952989"/>
        <n v="0.54386597268637193"/>
        <n v="0.39608065703834233"/>
        <n v="0.60345472381899812"/>
        <n v="-0.42254995643560672"/>
        <n v="-0.23903269279089326"/>
        <n v="0.24310523037641935"/>
        <n v="0.10674261447025142"/>
        <n v="7.346837176564712E-2"/>
        <n v="0.29292422919915095"/>
        <n v="-7.1088617692014147E-2"/>
        <n v="0.43278754251953266"/>
        <n v="-0.1891458758841337"/>
        <n v="-3.8847166603641653E-2"/>
        <n v="2.1216233366622185E-2"/>
        <n v="0.29420165115807428"/>
        <n v="0.25963992147652598"/>
        <n v="0.14060848484577038"/>
        <n v="0.26889388401907077"/>
        <n v="4.8018436216782409E-2"/>
        <n v="-0.15865804683341583"/>
        <n v="0.2496022594567899"/>
        <n v="4.2870139041293998E-2"/>
        <n v="0.53334315385506215"/>
        <n v="-2.6467838191179363"/>
        <n v="0.51807213931752194"/>
        <n v="0.43609608771891045"/>
        <n v="0.15962206088706243"/>
        <n v="0.15750755762540061"/>
        <n v="0.57601655878094205"/>
        <n v="-0.33939696483119219"/>
        <n v="0.30360895089954992"/>
        <n v="3.9316671940018207E-2"/>
        <n v="-0.73563239790282653"/>
        <n v="-2.0179312111808428E-2"/>
        <n v="0.3539465019422034"/>
        <n v="0.3206659409011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BGYNE" refreshedDate="45190.971337499999" createdVersion="7" refreshedVersion="7" minRefreshableVersion="3" recordCount="41">
  <cacheSource type="worksheet">
    <worksheetSource ref="A1:L42" sheet="getting net profit and market s"/>
  </cacheSource>
  <cacheFields count="12">
    <cacheField name="state" numFmtId="0">
      <sharedItems count="4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York"/>
        <s v="Ohio"/>
        <s v="Oklahoma"/>
        <s v="Oregon"/>
        <s v="Pennsylvania"/>
        <s v="Tennessee"/>
        <s v="Texas"/>
        <s v="Utah"/>
        <s v="Vermont"/>
        <s v="Virginia"/>
        <s v="Washington"/>
        <s v="Wisconsin"/>
        <s v="Wyoming"/>
      </sharedItems>
    </cacheField>
    <cacheField name="total_rd_spent" numFmtId="0">
      <sharedItems containsSemiMixedTypes="0" containsString="0" containsNumber="1" minValue="543185.98" maxValue="11477435.92"/>
    </cacheField>
    <cacheField name="total_admin" numFmtId="0">
      <sharedItems containsSemiMixedTypes="0" containsString="0" containsNumber="1" minValue="129046.9" maxValue="3199484.48"/>
    </cacheField>
    <cacheField name="total_marketing" numFmtId="0">
      <sharedItems containsSemiMixedTypes="0" containsString="0" containsNumber="1" minValue="40614" maxValue="6816471.6500000004"/>
    </cacheField>
    <cacheField name="total_profit" numFmtId="0">
      <sharedItems containsSemiMixedTypes="0" containsString="0" containsNumber="1" minValue="1241594.98" maxValue="16710539.9"/>
    </cacheField>
    <cacheField name="avg_spending" numFmtId="0">
      <sharedItems containsSemiMixedTypes="0" containsString="0" containsNumber="1" minValue="125.5" maxValue="350"/>
    </cacheField>
    <cacheField name="population" numFmtId="0">
      <sharedItems containsSemiMixedTypes="0" containsString="0" containsNumber="1" containsInteger="1" minValue="578759" maxValue="39512223"/>
    </cacheField>
    <cacheField name="total_cost" numFmtId="0">
      <sharedItems containsSemiMixedTypes="0" containsString="0" containsNumber="1" minValue="802136.78" maxValue="15892110.939999999"/>
    </cacheField>
    <cacheField name="net_profit" numFmtId="0">
      <sharedItems containsSemiMixedTypes="0" containsString="0" containsNumber="1" minValue="-8741249.7400000002" maxValue="6846369.7000000104"/>
    </cacheField>
    <cacheField name="net_profit_gain_loss" numFmtId="10">
      <sharedItems containsSemiMixedTypes="0" containsString="0" containsNumber="1" minValue="-2.6467838191179363" maxValue="0.68015146972657448"/>
    </cacheField>
    <cacheField name="estimated_customers" numFmtId="0">
      <sharedItems containsSemiMixedTypes="0" containsString="0" containsNumber="1" minValue="6200.2246192259672" maxValue="133151.71235059761"/>
    </cacheField>
    <cacheField name="market_share" numFmtId="10">
      <sharedItems containsSemiMixedTypes="0" containsString="0" containsNumber="1" minValue="7.5201791594278983E-4" maxValue="0.23006417584970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4672447.95"/>
    <n v="460287.5"/>
    <n v="305267"/>
    <n v="5692296.9500000002"/>
    <n v="200.5"/>
    <n v="4903185"/>
    <n v="5438002.4500000002"/>
    <n v="254294.5"/>
    <x v="0"/>
  </r>
  <r>
    <x v="1"/>
    <n v="4322985.95"/>
    <n v="504858.5"/>
    <n v="455791"/>
    <n v="9845632.9499999993"/>
    <n v="300.25"/>
    <n v="731545"/>
    <n v="5283635.45"/>
    <n v="4561997.4999999991"/>
    <x v="1"/>
  </r>
  <r>
    <x v="2"/>
    <n v="771423.99"/>
    <n v="129046.9"/>
    <n v="40614"/>
    <n v="2942282.99"/>
    <n v="150"/>
    <n v="7278717"/>
    <n v="941084.89"/>
    <n v="2001198.1"/>
    <x v="2"/>
  </r>
  <r>
    <x v="3"/>
    <n v="1323770.98"/>
    <n v="197609.8"/>
    <n v="149127"/>
    <n v="1487917.98"/>
    <n v="175"/>
    <n v="3017804"/>
    <n v="1670507.78"/>
    <n v="-182589.80000000005"/>
    <x v="3"/>
  </r>
  <r>
    <x v="4"/>
    <n v="7361202.5"/>
    <n v="3199484.48"/>
    <n v="5070906.74"/>
    <n v="10754524"/>
    <n v="250.75"/>
    <n v="39512223"/>
    <n v="15631593.720000001"/>
    <n v="-4877069.7200000007"/>
    <x v="4"/>
  </r>
  <r>
    <x v="5"/>
    <n v="1215114.96999999"/>
    <n v="230886.7"/>
    <n v="230799"/>
    <n v="3676113.97"/>
    <n v="225.5"/>
    <n v="5758736"/>
    <n v="1676800.6699999899"/>
    <n v="1999313.3000000103"/>
    <x v="5"/>
  </r>
  <r>
    <x v="6"/>
    <n v="3907706.9599999902"/>
    <n v="417062.6"/>
    <n v="347697"/>
    <n v="7736904.96"/>
    <n v="300"/>
    <n v="3565287"/>
    <n v="4672466.5599999903"/>
    <n v="3064438.4000000097"/>
    <x v="6"/>
  </r>
  <r>
    <x v="7"/>
    <n v="2953832.96"/>
    <n v="346874.6"/>
    <n v="292340"/>
    <n v="9060875.9600000009"/>
    <n v="175.5"/>
    <n v="973764"/>
    <n v="3593047.56"/>
    <n v="5467828.4000000004"/>
    <x v="7"/>
  </r>
  <r>
    <x v="8"/>
    <n v="5911918.0599999996"/>
    <n v="3163721.23"/>
    <n v="6816471.6500000004"/>
    <n v="11171566.15"/>
    <n v="175.25"/>
    <n v="21477737"/>
    <n v="15892110.939999999"/>
    <n v="-4720544.7899999991"/>
    <x v="8"/>
  </r>
  <r>
    <x v="9"/>
    <n v="6484164.9500000002"/>
    <n v="450952.5"/>
    <n v="455995"/>
    <n v="5965227.9500000002"/>
    <n v="200"/>
    <n v="10617423"/>
    <n v="7391112.4500000002"/>
    <n v="-1425884.5"/>
    <x v="9"/>
  </r>
  <r>
    <x v="10"/>
    <n v="3042407.97"/>
    <n v="292099.7"/>
    <n v="197432"/>
    <n v="4666354.97"/>
    <n v="350"/>
    <n v="1415872"/>
    <n v="3531939.6700000004"/>
    <n v="1134415.2999999993"/>
    <x v="10"/>
  </r>
  <r>
    <x v="11"/>
    <n v="6807796.9400000004"/>
    <n v="587350.4"/>
    <n v="425204"/>
    <n v="8754868.9399999995"/>
    <n v="125.5"/>
    <n v="1787065"/>
    <n v="7820351.3400000008"/>
    <n v="934517.5999999987"/>
    <x v="11"/>
  </r>
  <r>
    <x v="12"/>
    <n v="7817156.9400000004"/>
    <n v="581450.4"/>
    <n v="396760"/>
    <n v="9492786.9399999995"/>
    <n v="225.75"/>
    <n v="12671821"/>
    <n v="8795367.3399999999"/>
    <n v="697419.59999999963"/>
    <x v="12"/>
  </r>
  <r>
    <x v="13"/>
    <n v="3997624.96"/>
    <n v="328713.59999999998"/>
    <n v="375057"/>
    <n v="6649068.96"/>
    <n v="200.25"/>
    <n v="6732219"/>
    <n v="4701395.5599999996"/>
    <n v="1947673.4000000004"/>
    <x v="13"/>
  </r>
  <r>
    <x v="14"/>
    <n v="5017694.96"/>
    <n v="346010.6"/>
    <n v="351996"/>
    <n v="5336347.96"/>
    <n v="150"/>
    <n v="3155070"/>
    <n v="5715701.5599999996"/>
    <n v="-379353.59999999963"/>
    <x v="14"/>
  </r>
  <r>
    <x v="15"/>
    <n v="3665151.95"/>
    <n v="467885.5"/>
    <n v="346241"/>
    <n v="7897002.9500000002"/>
    <n v="175.5"/>
    <n v="2913314"/>
    <n v="4479278.45"/>
    <n v="3417724.5"/>
    <x v="15"/>
  </r>
  <r>
    <x v="16"/>
    <n v="4620296.97"/>
    <n v="323562.7"/>
    <n v="221218"/>
    <n v="4343518.97"/>
    <n v="175"/>
    <n v="4467673"/>
    <n v="5165077.67"/>
    <n v="-821558.70000000019"/>
    <x v="16"/>
  </r>
  <r>
    <x v="17"/>
    <n v="10893933.9099999"/>
    <n v="785573.1"/>
    <n v="658461"/>
    <n v="11876595.91"/>
    <n v="200"/>
    <n v="4648794"/>
    <n v="12337968.009999899"/>
    <n v="-461372.09999989904"/>
    <x v="17"/>
  </r>
  <r>
    <x v="18"/>
    <n v="7570011.9400000004"/>
    <n v="616954.4"/>
    <n v="469408"/>
    <n v="8844010.9399999995"/>
    <n v="225.75"/>
    <n v="1344212"/>
    <n v="8656374.3399999999"/>
    <n v="187636.59999999963"/>
    <x v="18"/>
  </r>
  <r>
    <x v="19"/>
    <n v="4263071.96"/>
    <n v="470056.6"/>
    <n v="292721"/>
    <n v="7120800.96"/>
    <n v="300"/>
    <n v="6045680"/>
    <n v="5025849.5599999996"/>
    <n v="2094951.4000000004"/>
    <x v="19"/>
  </r>
  <r>
    <x v="20"/>
    <n v="3796496.95"/>
    <n v="546758.5"/>
    <n v="342134"/>
    <n v="6328527.9500000002"/>
    <n v="350"/>
    <n v="6892503"/>
    <n v="4685389.45"/>
    <n v="1643138.5"/>
    <x v="20"/>
  </r>
  <r>
    <x v="21"/>
    <n v="4372723.9499999899"/>
    <n v="520516.5"/>
    <n v="437700"/>
    <n v="6203156.9500000002"/>
    <n v="225.5"/>
    <n v="9986857"/>
    <n v="5330940.4499999899"/>
    <n v="872216.50000001024"/>
    <x v="21"/>
  </r>
  <r>
    <x v="22"/>
    <n v="4940939.96"/>
    <n v="401622.6"/>
    <n v="403302"/>
    <n v="7859138.96"/>
    <n v="175.5"/>
    <n v="5639632"/>
    <n v="5745864.5599999996"/>
    <n v="2113274.4000000004"/>
    <x v="22"/>
  </r>
  <r>
    <x v="23"/>
    <n v="10644063.91"/>
    <n v="946717.1"/>
    <n v="655346"/>
    <n v="12863827.91"/>
    <n v="150"/>
    <n v="2976149"/>
    <n v="12246127.01"/>
    <n v="617700.90000000037"/>
    <x v="23"/>
  </r>
  <r>
    <x v="24"/>
    <n v="5198944.9400000004"/>
    <n v="485816.4"/>
    <n v="418135"/>
    <n v="5267210.9400000004"/>
    <n v="200.25"/>
    <n v="6137428"/>
    <n v="6102896.3400000008"/>
    <n v="-835685.40000000037"/>
    <x v="24"/>
  </r>
  <r>
    <x v="25"/>
    <n v="9187558.9099999908"/>
    <n v="838886.1"/>
    <n v="729029"/>
    <n v="14333030.91"/>
    <n v="125.5"/>
    <n v="1068778"/>
    <n v="10755474.00999999"/>
    <n v="3577556.9000000097"/>
    <x v="25"/>
  </r>
  <r>
    <x v="26"/>
    <n v="7765520.9400000004"/>
    <n v="555148.4"/>
    <n v="454033"/>
    <n v="9167723.9399999995"/>
    <n v="175.5"/>
    <n v="1934408"/>
    <n v="8774702.3399999999"/>
    <n v="393021.59999999963"/>
    <x v="26"/>
  </r>
  <r>
    <x v="27"/>
    <n v="1267125.97999999"/>
    <n v="202296.8"/>
    <n v="127707"/>
    <n v="3422492.98"/>
    <n v="250.75"/>
    <n v="3080156"/>
    <n v="1597129.77999999"/>
    <n v="1825363.20000001"/>
    <x v="27"/>
  </r>
  <r>
    <x v="28"/>
    <n v="2419598.12"/>
    <n v="3074445.62"/>
    <n v="6549799.0099999998"/>
    <n v="3302593.01"/>
    <n v="225.75"/>
    <n v="19453561"/>
    <n v="12043842.75"/>
    <n v="-8741249.7400000002"/>
    <x v="28"/>
  </r>
  <r>
    <x v="29"/>
    <n v="3680606.9499999899"/>
    <n v="480158.5"/>
    <n v="386621"/>
    <n v="9435823.9499999993"/>
    <n v="200.25"/>
    <n v="11689100"/>
    <n v="4547386.4499999899"/>
    <n v="4888437.5000000093"/>
    <x v="29"/>
  </r>
  <r>
    <x v="30"/>
    <n v="7546525.9299999904"/>
    <n v="679185.3"/>
    <n v="627142"/>
    <n v="15699222.93"/>
    <n v="175.5"/>
    <n v="3956971"/>
    <n v="8852853.2299999893"/>
    <n v="6846369.7000000104"/>
    <x v="30"/>
  </r>
  <r>
    <x v="31"/>
    <n v="10842260.91"/>
    <n v="754509.1"/>
    <n v="651256"/>
    <n v="14574425.91"/>
    <n v="225.5"/>
    <n v="4217737"/>
    <n v="12248026.01"/>
    <n v="2326399.9000000004"/>
    <x v="31"/>
  </r>
  <r>
    <x v="32"/>
    <n v="6405025.9399999902"/>
    <n v="569400.4"/>
    <n v="451195"/>
    <n v="8813872.9399999995"/>
    <n v="300"/>
    <n v="12801989"/>
    <n v="7425621.3399999905"/>
    <n v="1388251.6000000089"/>
    <x v="32"/>
  </r>
  <r>
    <x v="33"/>
    <n v="1806818.97"/>
    <n v="319393.7"/>
    <n v="288348"/>
    <n v="5694940.9699999997"/>
    <n v="175.25"/>
    <n v="6829174"/>
    <n v="2414560.67"/>
    <n v="3280380.3"/>
    <x v="33"/>
  </r>
  <r>
    <x v="34"/>
    <n v="5532655.9400000004"/>
    <n v="551303.4"/>
    <n v="517438"/>
    <n v="4928633.9400000004"/>
    <n v="225.75"/>
    <n v="28995881"/>
    <n v="6601397.3400000008"/>
    <n v="-1672763.4000000004"/>
    <x v="34"/>
  </r>
  <r>
    <x v="35"/>
    <n v="6782373.9400000004"/>
    <n v="525965.4"/>
    <n v="527569"/>
    <n v="11252166.939999999"/>
    <n v="175.5"/>
    <n v="3205958"/>
    <n v="7835908.3400000008"/>
    <n v="3416258.5999999987"/>
    <x v="35"/>
  </r>
  <r>
    <x v="36"/>
    <n v="1943441.97999999"/>
    <n v="136582.79999999999"/>
    <n v="176482"/>
    <n v="2348855.98"/>
    <n v="225.75"/>
    <n v="623989"/>
    <n v="2256506.77999999"/>
    <n v="92349.200000009965"/>
    <x v="36"/>
  </r>
  <r>
    <x v="37"/>
    <n v="3887560.98"/>
    <n v="201744.8"/>
    <n v="187886"/>
    <n v="2464341.98"/>
    <n v="300"/>
    <n v="8535519"/>
    <n v="4277191.7799999993"/>
    <n v="-1812849.7999999993"/>
    <x v="37"/>
  </r>
  <r>
    <x v="38"/>
    <n v="11477435.92"/>
    <n v="565705.19999999995"/>
    <n v="674965"/>
    <n v="12466539.92"/>
    <n v="250.75"/>
    <n v="7614893"/>
    <n v="12718106.119999999"/>
    <n v="-251566.19999999925"/>
    <x v="38"/>
  </r>
  <r>
    <x v="39"/>
    <n v="543185.98"/>
    <n v="170835.8"/>
    <n v="88115"/>
    <n v="1241594.98"/>
    <n v="200.25"/>
    <n v="5822434"/>
    <n v="802136.78"/>
    <n v="439458.19999999995"/>
    <x v="39"/>
  </r>
  <r>
    <x v="40"/>
    <n v="9450079.9000000004"/>
    <n v="1060288"/>
    <n v="841671"/>
    <n v="16710539.9"/>
    <n v="125.5"/>
    <n v="578759"/>
    <n v="11352038.9"/>
    <n v="5358501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  <n v="4672447.95"/>
    <n v="460287.5"/>
    <n v="305267"/>
    <n v="5692296.9500000002"/>
    <n v="200.5"/>
    <n v="4903185"/>
    <n v="5438002.4500000002"/>
    <n v="254294.5"/>
    <n v="4.4673442414138287E-2"/>
    <n v="28390.508478802993"/>
    <n v="5.7902176807122291E-3"/>
  </r>
  <r>
    <x v="1"/>
    <n v="4322985.95"/>
    <n v="504858.5"/>
    <n v="455791"/>
    <n v="9845632.9499999993"/>
    <n v="300.25"/>
    <n v="731545"/>
    <n v="5283635.45"/>
    <n v="4561997.4999999991"/>
    <n v="0.46335238406384016"/>
    <n v="32791.450291423811"/>
    <n v="4.4824925727636453E-2"/>
  </r>
  <r>
    <x v="2"/>
    <n v="771423.99"/>
    <n v="129046.9"/>
    <n v="40614"/>
    <n v="2942282.99"/>
    <n v="150"/>
    <n v="7278717"/>
    <n v="941084.89"/>
    <n v="2001198.1"/>
    <n v="0.68015146972657448"/>
    <n v="19615.219933333334"/>
    <n v="2.6948732768884041E-3"/>
  </r>
  <r>
    <x v="3"/>
    <n v="1323770.98"/>
    <n v="197609.8"/>
    <n v="149127"/>
    <n v="1487917.98"/>
    <n v="175"/>
    <n v="3017804"/>
    <n v="1670507.78"/>
    <n v="-182589.80000000005"/>
    <n v="-0.12271496309225327"/>
    <n v="8502.3884571428571"/>
    <n v="2.8174091018312842E-3"/>
  </r>
  <r>
    <x v="4"/>
    <n v="7361202.5"/>
    <n v="3199484.48"/>
    <n v="5070906.74"/>
    <n v="10754524"/>
    <n v="250.75"/>
    <n v="39512223"/>
    <n v="15631593.720000001"/>
    <n v="-4877069.7200000007"/>
    <n v="-0.4534900586952989"/>
    <n v="42889.427716849452"/>
    <n v="1.0854724047505363E-3"/>
  </r>
  <r>
    <x v="5"/>
    <n v="1215114.96999999"/>
    <n v="230886.7"/>
    <n v="230799"/>
    <n v="3676113.97"/>
    <n v="225.5"/>
    <n v="5758736"/>
    <n v="1676800.6699999899"/>
    <n v="1999313.3000000103"/>
    <n v="0.54386597268637193"/>
    <n v="16302.057516629713"/>
    <n v="2.8308395308674879E-3"/>
  </r>
  <r>
    <x v="6"/>
    <n v="3907706.9599999902"/>
    <n v="417062.6"/>
    <n v="347697"/>
    <n v="7736904.96"/>
    <n v="300"/>
    <n v="3565287"/>
    <n v="4672466.5599999903"/>
    <n v="3064438.4000000097"/>
    <n v="0.39608065703834233"/>
    <n v="25789.683199999999"/>
    <n v="7.2335503986074613E-3"/>
  </r>
  <r>
    <x v="7"/>
    <n v="2953832.96"/>
    <n v="346874.6"/>
    <n v="292340"/>
    <n v="9060875.9600000009"/>
    <n v="175.5"/>
    <n v="973764"/>
    <n v="3593047.56"/>
    <n v="5467828.4000000004"/>
    <n v="0.60345472381899812"/>
    <n v="51628.922849002854"/>
    <n v="5.3019954371904134E-2"/>
  </r>
  <r>
    <x v="8"/>
    <n v="5911918.0599999996"/>
    <n v="3163721.23"/>
    <n v="6816471.6500000004"/>
    <n v="11171566.15"/>
    <n v="175.25"/>
    <n v="21477737"/>
    <n v="15892110.939999999"/>
    <n v="-4720544.7899999991"/>
    <n v="-0.42254995643560672"/>
    <n v="63746.454493580604"/>
    <n v="2.9680247268872228E-3"/>
  </r>
  <r>
    <x v="9"/>
    <n v="6484164.9500000002"/>
    <n v="450952.5"/>
    <n v="455995"/>
    <n v="5965227.9500000002"/>
    <n v="200"/>
    <n v="10617423"/>
    <n v="7391112.4500000002"/>
    <n v="-1425884.5"/>
    <n v="-0.23903269279089326"/>
    <n v="29826.139750000002"/>
    <n v="2.8091693954361619E-3"/>
  </r>
  <r>
    <x v="10"/>
    <n v="3042407.97"/>
    <n v="292099.7"/>
    <n v="197432"/>
    <n v="4666354.97"/>
    <n v="350"/>
    <n v="1415872"/>
    <n v="3531939.6700000004"/>
    <n v="1134415.2999999993"/>
    <n v="0.24310523037641935"/>
    <n v="13332.44277142857"/>
    <n v="9.4164181306139044E-3"/>
  </r>
  <r>
    <x v="11"/>
    <n v="6807796.9400000004"/>
    <n v="587350.4"/>
    <n v="425204"/>
    <n v="8754868.9399999995"/>
    <n v="125.5"/>
    <n v="1787065"/>
    <n v="7820351.3400000008"/>
    <n v="934517.5999999987"/>
    <n v="0.10674261447025142"/>
    <n v="69759.911872509954"/>
    <n v="3.9036023800203101E-2"/>
  </r>
  <r>
    <x v="12"/>
    <n v="7817156.9400000004"/>
    <n v="581450.4"/>
    <n v="396760"/>
    <n v="9492786.9399999995"/>
    <n v="225.75"/>
    <n v="12671821"/>
    <n v="8795367.3399999999"/>
    <n v="697419.59999999963"/>
    <n v="7.346837176564712E-2"/>
    <n v="42049.997519379845"/>
    <n v="3.3183863250104183E-3"/>
  </r>
  <r>
    <x v="13"/>
    <n v="3997624.96"/>
    <n v="328713.59999999998"/>
    <n v="375057"/>
    <n v="6649068.96"/>
    <n v="200.25"/>
    <n v="6732219"/>
    <n v="4701395.5599999996"/>
    <n v="1947673.4000000004"/>
    <n v="0.29292422919915095"/>
    <n v="33203.839999999997"/>
    <n v="4.9320796010943789E-3"/>
  </r>
  <r>
    <x v="14"/>
    <n v="5017694.96"/>
    <n v="346010.6"/>
    <n v="351996"/>
    <n v="5336347.96"/>
    <n v="150"/>
    <n v="3155070"/>
    <n v="5715701.5599999996"/>
    <n v="-379353.59999999963"/>
    <n v="-7.1088617692014147E-2"/>
    <n v="35575.653066666666"/>
    <n v="1.1275709593342356E-2"/>
  </r>
  <r>
    <x v="15"/>
    <n v="3665151.95"/>
    <n v="467885.5"/>
    <n v="346241"/>
    <n v="7897002.9500000002"/>
    <n v="175.5"/>
    <n v="2913314"/>
    <n v="4479278.45"/>
    <n v="3417724.5"/>
    <n v="0.43278754251953266"/>
    <n v="44997.167806267804"/>
    <n v="1.5445354605191135E-2"/>
  </r>
  <r>
    <x v="16"/>
    <n v="4620296.97"/>
    <n v="323562.7"/>
    <n v="221218"/>
    <n v="4343518.97"/>
    <n v="175"/>
    <n v="4467673"/>
    <n v="5165077.67"/>
    <n v="-821558.70000000019"/>
    <n v="-0.1891458758841337"/>
    <n v="24820.108399999997"/>
    <n v="5.5554890431775104E-3"/>
  </r>
  <r>
    <x v="17"/>
    <n v="10893933.9099999"/>
    <n v="785573.1"/>
    <n v="658461"/>
    <n v="11876595.91"/>
    <n v="200"/>
    <n v="4648794"/>
    <n v="12337968.009999899"/>
    <n v="-461372.09999989904"/>
    <n v="-3.8847166603641653E-2"/>
    <n v="59382.979550000004"/>
    <n v="1.2773846195378845E-2"/>
  </r>
  <r>
    <x v="18"/>
    <n v="7570011.9400000004"/>
    <n v="616954.4"/>
    <n v="469408"/>
    <n v="8844010.9399999995"/>
    <n v="225.75"/>
    <n v="1344212"/>
    <n v="8656374.3399999999"/>
    <n v="187636.59999999963"/>
    <n v="2.1216233366622185E-2"/>
    <n v="39176.128194905868"/>
    <n v="2.9144307739334175E-2"/>
  </r>
  <r>
    <x v="19"/>
    <n v="4263071.96"/>
    <n v="470056.6"/>
    <n v="292721"/>
    <n v="7120800.96"/>
    <n v="300"/>
    <n v="6045680"/>
    <n v="5025849.5599999996"/>
    <n v="2094951.4000000004"/>
    <n v="0.29420165115807428"/>
    <n v="23736.003199999999"/>
    <n v="3.9261097510949966E-3"/>
  </r>
  <r>
    <x v="20"/>
    <n v="3796496.95"/>
    <n v="546758.5"/>
    <n v="342134"/>
    <n v="6328527.9500000002"/>
    <n v="350"/>
    <n v="6892503"/>
    <n v="4685389.45"/>
    <n v="1643138.5"/>
    <n v="0.25963992147652598"/>
    <n v="18081.508428571429"/>
    <n v="2.6233588042792913E-3"/>
  </r>
  <r>
    <x v="21"/>
    <n v="4372723.9499999899"/>
    <n v="520516.5"/>
    <n v="437700"/>
    <n v="6203156.9500000002"/>
    <n v="225.5"/>
    <n v="9986857"/>
    <n v="5330940.4499999899"/>
    <n v="872216.50000001024"/>
    <n v="0.14060848484577038"/>
    <n v="27508.456541019958"/>
    <n v="2.754465848566767E-3"/>
  </r>
  <r>
    <x v="22"/>
    <n v="4940939.96"/>
    <n v="401622.6"/>
    <n v="403302"/>
    <n v="7859138.96"/>
    <n v="175.5"/>
    <n v="5639632"/>
    <n v="5745864.5599999996"/>
    <n v="2113274.4000000004"/>
    <n v="0.26889388401907077"/>
    <n v="44781.418575498574"/>
    <n v="7.9404859351636017E-3"/>
  </r>
  <r>
    <x v="23"/>
    <n v="10644063.91"/>
    <n v="946717.1"/>
    <n v="655346"/>
    <n v="12863827.91"/>
    <n v="150"/>
    <n v="2976149"/>
    <n v="12246127.01"/>
    <n v="617700.90000000037"/>
    <n v="4.8018436216782409E-2"/>
    <n v="85758.852733333333"/>
    <n v="2.8815376089481183E-2"/>
  </r>
  <r>
    <x v="24"/>
    <n v="5198944.9400000004"/>
    <n v="485816.4"/>
    <n v="418135"/>
    <n v="5267210.9400000004"/>
    <n v="200.25"/>
    <n v="6137428"/>
    <n v="6102896.3400000008"/>
    <n v="-835685.40000000037"/>
    <n v="-0.15865804683341583"/>
    <n v="26303.17573033708"/>
    <n v="4.2857000897341818E-3"/>
  </r>
  <r>
    <x v="25"/>
    <n v="9187558.9099999908"/>
    <n v="838886.1"/>
    <n v="729029"/>
    <n v="14333030.91"/>
    <n v="125.5"/>
    <n v="1068778"/>
    <n v="10755474.00999999"/>
    <n v="3577556.9000000097"/>
    <n v="0.2496022594567899"/>
    <n v="114207.41760956176"/>
    <n v="0.10685794206987959"/>
  </r>
  <r>
    <x v="26"/>
    <n v="7765520.9400000004"/>
    <n v="555148.4"/>
    <n v="454033"/>
    <n v="9167723.9399999995"/>
    <n v="175.5"/>
    <n v="1934408"/>
    <n v="8774702.3399999999"/>
    <n v="393021.59999999963"/>
    <n v="4.2870139041293998E-2"/>
    <n v="52237.743247863247"/>
    <n v="2.7004511585902894E-2"/>
  </r>
  <r>
    <x v="27"/>
    <n v="1267125.97999999"/>
    <n v="202296.8"/>
    <n v="127707"/>
    <n v="3422492.98"/>
    <n v="250.75"/>
    <n v="3080156"/>
    <n v="1597129.77999999"/>
    <n v="1825363.20000001"/>
    <n v="0.53334315385506215"/>
    <n v="13649.024845463609"/>
    <n v="4.4312771318931925E-3"/>
  </r>
  <r>
    <x v="28"/>
    <n v="2419598.12"/>
    <n v="3074445.62"/>
    <n v="6549799.0099999998"/>
    <n v="3302593.01"/>
    <n v="225.75"/>
    <n v="19453561"/>
    <n v="12043842.75"/>
    <n v="-8741249.7400000002"/>
    <n v="-2.6467838191179363"/>
    <n v="14629.426400885935"/>
    <n v="7.5201791594278983E-4"/>
  </r>
  <r>
    <x v="29"/>
    <n v="3680606.9499999899"/>
    <n v="480158.5"/>
    <n v="386621"/>
    <n v="9435823.9499999993"/>
    <n v="200.25"/>
    <n v="11689100"/>
    <n v="4547386.4499999899"/>
    <n v="4888437.5000000093"/>
    <n v="0.51807213931752194"/>
    <n v="47120.219475655424"/>
    <n v="4.0311246781750028E-3"/>
  </r>
  <r>
    <x v="30"/>
    <n v="7546525.9299999904"/>
    <n v="679185.3"/>
    <n v="627142"/>
    <n v="15699222.93"/>
    <n v="175.5"/>
    <n v="3956971"/>
    <n v="8852853.2299999893"/>
    <n v="6846369.7000000104"/>
    <n v="0.43609608771891045"/>
    <n v="89454.261709401704"/>
    <n v="2.2606751909327035E-2"/>
  </r>
  <r>
    <x v="31"/>
    <n v="10842260.91"/>
    <n v="754509.1"/>
    <n v="651256"/>
    <n v="14574425.91"/>
    <n v="225.5"/>
    <n v="4217737"/>
    <n v="12248026.01"/>
    <n v="2326399.9000000004"/>
    <n v="0.15962206088706243"/>
    <n v="64631.600487804877"/>
    <n v="1.532376259776389E-2"/>
  </r>
  <r>
    <x v="32"/>
    <n v="6405025.9399999902"/>
    <n v="569400.4"/>
    <n v="451195"/>
    <n v="8813872.9399999995"/>
    <n v="300"/>
    <n v="12801989"/>
    <n v="7425621.3399999905"/>
    <n v="1388251.6000000089"/>
    <n v="0.15750755762540061"/>
    <n v="29379.576466666666"/>
    <n v="2.2949228019698083E-3"/>
  </r>
  <r>
    <x v="33"/>
    <n v="1806818.97"/>
    <n v="319393.7"/>
    <n v="288348"/>
    <n v="5694940.9699999997"/>
    <n v="175.25"/>
    <n v="6829174"/>
    <n v="2414560.67"/>
    <n v="3280380.3"/>
    <n v="0.57601655878094205"/>
    <n v="32496.096833095577"/>
    <n v="4.758422736497207E-3"/>
  </r>
  <r>
    <x v="34"/>
    <n v="5532655.9400000004"/>
    <n v="551303.4"/>
    <n v="517438"/>
    <n v="4928633.9400000004"/>
    <n v="225.75"/>
    <n v="28995881"/>
    <n v="6601397.3400000008"/>
    <n v="-1672763.4000000004"/>
    <n v="-0.33939696483119219"/>
    <n v="21832.26551495017"/>
    <n v="7.5294368586180122E-4"/>
  </r>
  <r>
    <x v="35"/>
    <n v="6782373.9400000004"/>
    <n v="525965.4"/>
    <n v="527569"/>
    <n v="11252166.939999999"/>
    <n v="175.5"/>
    <n v="3205958"/>
    <n v="7835908.3400000008"/>
    <n v="3416258.5999999987"/>
    <n v="0.30360895089954992"/>
    <n v="64114.911339031336"/>
    <n v="1.9998674760876883E-2"/>
  </r>
  <r>
    <x v="36"/>
    <n v="1943441.97999999"/>
    <n v="136582.79999999999"/>
    <n v="176482"/>
    <n v="2348855.98"/>
    <n v="225.75"/>
    <n v="623989"/>
    <n v="2256506.77999999"/>
    <n v="92349.200000009965"/>
    <n v="3.9316671940018207E-2"/>
    <n v="10404.677652270211"/>
    <n v="1.6674456845024849E-2"/>
  </r>
  <r>
    <x v="37"/>
    <n v="3887560.98"/>
    <n v="201744.8"/>
    <n v="187886"/>
    <n v="2464341.98"/>
    <n v="300"/>
    <n v="8535519"/>
    <n v="4277191.7799999993"/>
    <n v="-1812849.7999999993"/>
    <n v="-0.73563239790282653"/>
    <n v="8214.4732666666659"/>
    <n v="9.6238708702618627E-4"/>
  </r>
  <r>
    <x v="38"/>
    <n v="11477435.92"/>
    <n v="565705.19999999995"/>
    <n v="674965"/>
    <n v="12466539.92"/>
    <n v="250.75"/>
    <n v="7614893"/>
    <n v="12718106.119999999"/>
    <n v="-251566.19999999925"/>
    <n v="-2.0179312111808428E-2"/>
    <n v="49717.008654037883"/>
    <n v="6.5289175637842688E-3"/>
  </r>
  <r>
    <x v="39"/>
    <n v="543185.98"/>
    <n v="170835.8"/>
    <n v="88115"/>
    <n v="1241594.98"/>
    <n v="200.25"/>
    <n v="5822434"/>
    <n v="802136.78"/>
    <n v="439458.19999999995"/>
    <n v="0.3539465019422034"/>
    <n v="6200.2246192259672"/>
    <n v="1.0648853416330641E-3"/>
  </r>
  <r>
    <x v="40"/>
    <n v="9450079.9000000004"/>
    <n v="1060288"/>
    <n v="841671"/>
    <n v="16710539.9"/>
    <n v="125.5"/>
    <n v="578759"/>
    <n v="11352038.9"/>
    <n v="5358501"/>
    <n v="0.3206659409011674"/>
    <n v="133151.71235059761"/>
    <n v="0.23006417584970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tate">
  <location ref="A46:C57" firstHeaderRow="0" firstDataRow="1" firstDataCol="1"/>
  <pivotFields count="12">
    <pivotField axis="axisRow" showAll="0" measureFilter="1" sortType="de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dataField="1" numFmtId="10" showAll="0"/>
  </pivotFields>
  <rowFields count="1">
    <field x="0"/>
  </rowFields>
  <rowItems count="11">
    <i>
      <x v="2"/>
    </i>
    <i>
      <x v="7"/>
    </i>
    <i>
      <x v="33"/>
    </i>
    <i>
      <x v="5"/>
    </i>
    <i>
      <x v="27"/>
    </i>
    <i>
      <x v="29"/>
    </i>
    <i>
      <x v="1"/>
    </i>
    <i>
      <x v="30"/>
    </i>
    <i>
      <x v="1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rket Share" fld="11" baseField="0" baseItem="2" numFmtId="10"/>
    <dataField name="Profit Gain/Loss" fld="9" baseField="0" baseItem="2"/>
  </dataFields>
  <formats count="2">
    <format dxfId="20">
      <pivotArea collapsedLevelsAreSubtotals="1" fieldPosition="0">
        <references count="1">
          <reference field="0" count="0"/>
        </references>
      </pivotArea>
    </format>
    <format dxfId="1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State">
  <location ref="A23:B34" firstHeaderRow="1" firstDataRow="1" firstDataCol="1"/>
  <pivotFields count="10">
    <pivotField axis="axisRow" showAll="0" measureFilter="1" sortType="a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>
      <items count="42">
        <item x="28"/>
        <item x="37"/>
        <item x="4"/>
        <item x="8"/>
        <item x="34"/>
        <item x="9"/>
        <item x="16"/>
        <item x="24"/>
        <item x="3"/>
        <item x="14"/>
        <item x="17"/>
        <item x="38"/>
        <item x="18"/>
        <item x="36"/>
        <item x="26"/>
        <item x="0"/>
        <item x="23"/>
        <item x="12"/>
        <item x="11"/>
        <item x="21"/>
        <item x="32"/>
        <item x="31"/>
        <item x="10"/>
        <item x="25"/>
        <item x="20"/>
        <item x="22"/>
        <item x="13"/>
        <item x="19"/>
        <item x="35"/>
        <item x="40"/>
        <item x="39"/>
        <item x="6"/>
        <item x="15"/>
        <item x="30"/>
        <item x="1"/>
        <item x="29"/>
        <item x="27"/>
        <item x="5"/>
        <item x="33"/>
        <item x="7"/>
        <item x="2"/>
        <item t="default"/>
      </items>
    </pivotField>
  </pivotFields>
  <rowFields count="1">
    <field x="0"/>
  </rowFields>
  <rowItems count="11">
    <i>
      <x v="28"/>
    </i>
    <i>
      <x v="37"/>
    </i>
    <i>
      <x v="4"/>
    </i>
    <i>
      <x v="8"/>
    </i>
    <i>
      <x v="34"/>
    </i>
    <i>
      <x v="9"/>
    </i>
    <i>
      <x v="16"/>
    </i>
    <i>
      <x v="24"/>
    </i>
    <i>
      <x v="3"/>
    </i>
    <i>
      <x v="14"/>
    </i>
    <i t="grand">
      <x/>
    </i>
  </rowItems>
  <colItems count="1">
    <i/>
  </colItems>
  <dataFields count="1">
    <dataField name="Sum of net_profit_gain_loss" fld="9" baseField="0" baseItem="0" numFmtId="10"/>
  </dataFields>
  <formats count="1">
    <format dxfId="2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State">
  <location ref="A3:B14" firstHeaderRow="1" firstDataRow="1" firstDataCol="1"/>
  <pivotFields count="10">
    <pivotField axis="axisRow" showAll="0" measureFilter="1" sortType="de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>
      <items count="42">
        <item x="28"/>
        <item x="37"/>
        <item x="4"/>
        <item x="8"/>
        <item x="34"/>
        <item x="9"/>
        <item x="16"/>
        <item x="24"/>
        <item x="3"/>
        <item x="14"/>
        <item x="17"/>
        <item x="38"/>
        <item x="18"/>
        <item x="36"/>
        <item x="26"/>
        <item x="0"/>
        <item x="23"/>
        <item x="12"/>
        <item x="11"/>
        <item x="21"/>
        <item x="32"/>
        <item x="31"/>
        <item x="10"/>
        <item x="25"/>
        <item x="20"/>
        <item x="22"/>
        <item x="13"/>
        <item x="19"/>
        <item x="35"/>
        <item x="40"/>
        <item x="39"/>
        <item x="6"/>
        <item x="15"/>
        <item x="30"/>
        <item x="1"/>
        <item x="29"/>
        <item x="27"/>
        <item x="5"/>
        <item x="33"/>
        <item x="7"/>
        <item x="2"/>
        <item t="default"/>
      </items>
    </pivotField>
  </pivotFields>
  <rowFields count="1">
    <field x="0"/>
  </rowFields>
  <rowItems count="11">
    <i>
      <x v="2"/>
    </i>
    <i>
      <x v="7"/>
    </i>
    <i>
      <x v="33"/>
    </i>
    <i>
      <x v="5"/>
    </i>
    <i>
      <x v="27"/>
    </i>
    <i>
      <x v="29"/>
    </i>
    <i>
      <x v="1"/>
    </i>
    <i>
      <x v="30"/>
    </i>
    <i>
      <x v="15"/>
    </i>
    <i>
      <x v="6"/>
    </i>
    <i t="grand">
      <x/>
    </i>
  </rowItems>
  <colItems count="1">
    <i/>
  </colItems>
  <dataFields count="1">
    <dataField name="Sum of net_profit_gain_loss" fld="9" baseField="0" baseItem="0" numFmtId="10"/>
  </dataFields>
  <formats count="1">
    <format dxfId="2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20" sqref="A1:L42"/>
    </sheetView>
  </sheetViews>
  <sheetFormatPr defaultRowHeight="15" x14ac:dyDescent="0.25"/>
  <cols>
    <col min="2" max="2" width="14.140625" bestFit="1" customWidth="1"/>
    <col min="3" max="3" width="11.7109375" bestFit="1" customWidth="1"/>
    <col min="4" max="4" width="15.28515625" bestFit="1" customWidth="1"/>
    <col min="5" max="5" width="12" bestFit="1" customWidth="1"/>
    <col min="6" max="6" width="13.28515625" bestFit="1" customWidth="1"/>
    <col min="7" max="7" width="10.7109375" bestFit="1" customWidth="1"/>
    <col min="10" max="10" width="9.1406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</v>
      </c>
      <c r="I1" t="s">
        <v>49</v>
      </c>
      <c r="J1" s="1" t="s">
        <v>50</v>
      </c>
      <c r="K1" t="s">
        <v>54</v>
      </c>
      <c r="L1" t="s">
        <v>55</v>
      </c>
    </row>
    <row r="2" spans="1:12" x14ac:dyDescent="0.25">
      <c r="A2" t="s">
        <v>7</v>
      </c>
      <c r="B2">
        <v>4672447.95</v>
      </c>
      <c r="C2">
        <v>460287.5</v>
      </c>
      <c r="D2">
        <v>305267</v>
      </c>
      <c r="E2">
        <v>5692296.9500000002</v>
      </c>
      <c r="F2">
        <v>200.5</v>
      </c>
      <c r="G2">
        <v>4903185</v>
      </c>
      <c r="H2">
        <f>SUM(B2:D2)</f>
        <v>5438002.4500000002</v>
      </c>
      <c r="I2">
        <f>E2-H2</f>
        <v>254294.5</v>
      </c>
      <c r="J2" s="1">
        <f>I2/E2</f>
        <v>4.4673442414138287E-2</v>
      </c>
      <c r="K2">
        <f>E2/F2</f>
        <v>28390.508478802993</v>
      </c>
      <c r="L2" s="1">
        <f>K2/G2</f>
        <v>5.7902176807122291E-3</v>
      </c>
    </row>
    <row r="3" spans="1:12" x14ac:dyDescent="0.25">
      <c r="A3" t="s">
        <v>8</v>
      </c>
      <c r="B3">
        <v>4322985.95</v>
      </c>
      <c r="C3">
        <v>504858.5</v>
      </c>
      <c r="D3">
        <v>455791</v>
      </c>
      <c r="E3">
        <v>9845632.9499999993</v>
      </c>
      <c r="F3">
        <v>300.25</v>
      </c>
      <c r="G3">
        <v>731545</v>
      </c>
      <c r="H3">
        <f t="shared" ref="H3:H42" si="0">SUM(B3:D3)</f>
        <v>5283635.45</v>
      </c>
      <c r="I3">
        <f t="shared" ref="I3:I42" si="1">E3-H3</f>
        <v>4561997.4999999991</v>
      </c>
      <c r="J3" s="1">
        <f t="shared" ref="J3:J42" si="2">I3/E3</f>
        <v>0.46335238406384016</v>
      </c>
      <c r="K3">
        <f t="shared" ref="K3:K42" si="3">E3/F3</f>
        <v>32791.450291423811</v>
      </c>
      <c r="L3" s="1">
        <f t="shared" ref="L3:L42" si="4">K3/G3</f>
        <v>4.4824925727636453E-2</v>
      </c>
    </row>
    <row r="4" spans="1:12" x14ac:dyDescent="0.25">
      <c r="A4" t="s">
        <v>9</v>
      </c>
      <c r="B4">
        <v>771423.99</v>
      </c>
      <c r="C4">
        <v>129046.9</v>
      </c>
      <c r="D4">
        <v>40614</v>
      </c>
      <c r="E4">
        <v>2942282.99</v>
      </c>
      <c r="F4">
        <v>150</v>
      </c>
      <c r="G4">
        <v>7278717</v>
      </c>
      <c r="H4">
        <f t="shared" si="0"/>
        <v>941084.89</v>
      </c>
      <c r="I4">
        <f t="shared" si="1"/>
        <v>2001198.1</v>
      </c>
      <c r="J4" s="1">
        <f t="shared" si="2"/>
        <v>0.68015146972657448</v>
      </c>
      <c r="K4">
        <f t="shared" si="3"/>
        <v>19615.219933333334</v>
      </c>
      <c r="L4" s="1">
        <f t="shared" si="4"/>
        <v>2.6948732768884041E-3</v>
      </c>
    </row>
    <row r="5" spans="1:12" x14ac:dyDescent="0.25">
      <c r="A5" t="s">
        <v>10</v>
      </c>
      <c r="B5">
        <v>1323770.98</v>
      </c>
      <c r="C5">
        <v>197609.8</v>
      </c>
      <c r="D5">
        <v>149127</v>
      </c>
      <c r="E5">
        <v>1487917.98</v>
      </c>
      <c r="F5">
        <v>175</v>
      </c>
      <c r="G5">
        <v>3017804</v>
      </c>
      <c r="H5">
        <f t="shared" si="0"/>
        <v>1670507.78</v>
      </c>
      <c r="I5">
        <f t="shared" si="1"/>
        <v>-182589.80000000005</v>
      </c>
      <c r="J5" s="1">
        <f t="shared" si="2"/>
        <v>-0.12271496309225327</v>
      </c>
      <c r="K5">
        <f t="shared" si="3"/>
        <v>8502.3884571428571</v>
      </c>
      <c r="L5" s="1">
        <f t="shared" si="4"/>
        <v>2.8174091018312842E-3</v>
      </c>
    </row>
    <row r="6" spans="1:12" x14ac:dyDescent="0.25">
      <c r="A6" t="s">
        <v>11</v>
      </c>
      <c r="B6">
        <v>7361202.5</v>
      </c>
      <c r="C6">
        <v>3199484.48</v>
      </c>
      <c r="D6">
        <v>5070906.74</v>
      </c>
      <c r="E6">
        <v>10754524</v>
      </c>
      <c r="F6">
        <v>250.75</v>
      </c>
      <c r="G6">
        <v>39512223</v>
      </c>
      <c r="H6">
        <f t="shared" si="0"/>
        <v>15631593.720000001</v>
      </c>
      <c r="I6">
        <f t="shared" si="1"/>
        <v>-4877069.7200000007</v>
      </c>
      <c r="J6" s="1">
        <f t="shared" si="2"/>
        <v>-0.4534900586952989</v>
      </c>
      <c r="K6">
        <f t="shared" si="3"/>
        <v>42889.427716849452</v>
      </c>
      <c r="L6" s="1">
        <f t="shared" si="4"/>
        <v>1.0854724047505363E-3</v>
      </c>
    </row>
    <row r="7" spans="1:12" x14ac:dyDescent="0.25">
      <c r="A7" t="s">
        <v>12</v>
      </c>
      <c r="B7">
        <v>1215114.96999999</v>
      </c>
      <c r="C7">
        <v>230886.7</v>
      </c>
      <c r="D7">
        <v>230799</v>
      </c>
      <c r="E7">
        <v>3676113.97</v>
      </c>
      <c r="F7">
        <v>225.5</v>
      </c>
      <c r="G7">
        <v>5758736</v>
      </c>
      <c r="H7">
        <f t="shared" si="0"/>
        <v>1676800.6699999899</v>
      </c>
      <c r="I7">
        <f t="shared" si="1"/>
        <v>1999313.3000000103</v>
      </c>
      <c r="J7" s="1">
        <f t="shared" si="2"/>
        <v>0.54386597268637193</v>
      </c>
      <c r="K7">
        <f t="shared" si="3"/>
        <v>16302.057516629713</v>
      </c>
      <c r="L7" s="1">
        <f t="shared" si="4"/>
        <v>2.8308395308674879E-3</v>
      </c>
    </row>
    <row r="8" spans="1:12" x14ac:dyDescent="0.25">
      <c r="A8" t="s">
        <v>13</v>
      </c>
      <c r="B8">
        <v>3907706.9599999902</v>
      </c>
      <c r="C8">
        <v>417062.6</v>
      </c>
      <c r="D8">
        <v>347697</v>
      </c>
      <c r="E8">
        <v>7736904.96</v>
      </c>
      <c r="F8">
        <v>300</v>
      </c>
      <c r="G8">
        <v>3565287</v>
      </c>
      <c r="H8">
        <f t="shared" si="0"/>
        <v>4672466.5599999903</v>
      </c>
      <c r="I8">
        <f t="shared" si="1"/>
        <v>3064438.4000000097</v>
      </c>
      <c r="J8" s="1">
        <f t="shared" si="2"/>
        <v>0.39608065703834233</v>
      </c>
      <c r="K8">
        <f t="shared" si="3"/>
        <v>25789.683199999999</v>
      </c>
      <c r="L8" s="1">
        <f t="shared" si="4"/>
        <v>7.2335503986074613E-3</v>
      </c>
    </row>
    <row r="9" spans="1:12" x14ac:dyDescent="0.25">
      <c r="A9" t="s">
        <v>14</v>
      </c>
      <c r="B9">
        <v>2953832.96</v>
      </c>
      <c r="C9">
        <v>346874.6</v>
      </c>
      <c r="D9">
        <v>292340</v>
      </c>
      <c r="E9">
        <v>9060875.9600000009</v>
      </c>
      <c r="F9">
        <v>175.5</v>
      </c>
      <c r="G9">
        <v>973764</v>
      </c>
      <c r="H9">
        <f t="shared" si="0"/>
        <v>3593047.56</v>
      </c>
      <c r="I9">
        <f t="shared" si="1"/>
        <v>5467828.4000000004</v>
      </c>
      <c r="J9" s="1">
        <f t="shared" si="2"/>
        <v>0.60345472381899812</v>
      </c>
      <c r="K9">
        <f t="shared" si="3"/>
        <v>51628.922849002854</v>
      </c>
      <c r="L9" s="1">
        <f t="shared" si="4"/>
        <v>5.3019954371904134E-2</v>
      </c>
    </row>
    <row r="10" spans="1:12" x14ac:dyDescent="0.25">
      <c r="A10" t="s">
        <v>15</v>
      </c>
      <c r="B10">
        <v>5911918.0599999996</v>
      </c>
      <c r="C10">
        <v>3163721.23</v>
      </c>
      <c r="D10">
        <v>6816471.6500000004</v>
      </c>
      <c r="E10">
        <v>11171566.15</v>
      </c>
      <c r="F10">
        <v>175.25</v>
      </c>
      <c r="G10">
        <v>21477737</v>
      </c>
      <c r="H10">
        <f t="shared" si="0"/>
        <v>15892110.939999999</v>
      </c>
      <c r="I10">
        <f t="shared" si="1"/>
        <v>-4720544.7899999991</v>
      </c>
      <c r="J10" s="1">
        <f t="shared" si="2"/>
        <v>-0.42254995643560672</v>
      </c>
      <c r="K10">
        <f t="shared" si="3"/>
        <v>63746.454493580604</v>
      </c>
      <c r="L10" s="1">
        <f t="shared" si="4"/>
        <v>2.9680247268872228E-3</v>
      </c>
    </row>
    <row r="11" spans="1:12" x14ac:dyDescent="0.25">
      <c r="A11" t="s">
        <v>16</v>
      </c>
      <c r="B11">
        <v>6484164.9500000002</v>
      </c>
      <c r="C11">
        <v>450952.5</v>
      </c>
      <c r="D11">
        <v>455995</v>
      </c>
      <c r="E11">
        <v>5965227.9500000002</v>
      </c>
      <c r="F11">
        <v>200</v>
      </c>
      <c r="G11">
        <v>10617423</v>
      </c>
      <c r="H11">
        <f t="shared" si="0"/>
        <v>7391112.4500000002</v>
      </c>
      <c r="I11">
        <f t="shared" si="1"/>
        <v>-1425884.5</v>
      </c>
      <c r="J11" s="1">
        <f t="shared" si="2"/>
        <v>-0.23903269279089326</v>
      </c>
      <c r="K11">
        <f t="shared" si="3"/>
        <v>29826.139750000002</v>
      </c>
      <c r="L11" s="1">
        <f t="shared" si="4"/>
        <v>2.8091693954361619E-3</v>
      </c>
    </row>
    <row r="12" spans="1:12" x14ac:dyDescent="0.25">
      <c r="A12" t="s">
        <v>17</v>
      </c>
      <c r="B12">
        <v>3042407.97</v>
      </c>
      <c r="C12">
        <v>292099.7</v>
      </c>
      <c r="D12">
        <v>197432</v>
      </c>
      <c r="E12">
        <v>4666354.97</v>
      </c>
      <c r="F12">
        <v>350</v>
      </c>
      <c r="G12">
        <v>1415872</v>
      </c>
      <c r="H12">
        <f t="shared" si="0"/>
        <v>3531939.6700000004</v>
      </c>
      <c r="I12">
        <f t="shared" si="1"/>
        <v>1134415.2999999993</v>
      </c>
      <c r="J12" s="1">
        <f t="shared" si="2"/>
        <v>0.24310523037641935</v>
      </c>
      <c r="K12">
        <f t="shared" si="3"/>
        <v>13332.44277142857</v>
      </c>
      <c r="L12" s="1">
        <f t="shared" si="4"/>
        <v>9.4164181306139044E-3</v>
      </c>
    </row>
    <row r="13" spans="1:12" x14ac:dyDescent="0.25">
      <c r="A13" t="s">
        <v>18</v>
      </c>
      <c r="B13">
        <v>6807796.9400000004</v>
      </c>
      <c r="C13">
        <v>587350.4</v>
      </c>
      <c r="D13">
        <v>425204</v>
      </c>
      <c r="E13">
        <v>8754868.9399999995</v>
      </c>
      <c r="F13">
        <v>125.5</v>
      </c>
      <c r="G13">
        <v>1787065</v>
      </c>
      <c r="H13">
        <f t="shared" si="0"/>
        <v>7820351.3400000008</v>
      </c>
      <c r="I13">
        <f t="shared" si="1"/>
        <v>934517.5999999987</v>
      </c>
      <c r="J13" s="1">
        <f t="shared" si="2"/>
        <v>0.10674261447025142</v>
      </c>
      <c r="K13">
        <f t="shared" si="3"/>
        <v>69759.911872509954</v>
      </c>
      <c r="L13" s="1">
        <f t="shared" si="4"/>
        <v>3.9036023800203101E-2</v>
      </c>
    </row>
    <row r="14" spans="1:12" x14ac:dyDescent="0.25">
      <c r="A14" t="s">
        <v>19</v>
      </c>
      <c r="B14">
        <v>7817156.9400000004</v>
      </c>
      <c r="C14">
        <v>581450.4</v>
      </c>
      <c r="D14">
        <v>396760</v>
      </c>
      <c r="E14">
        <v>9492786.9399999995</v>
      </c>
      <c r="F14">
        <v>225.75</v>
      </c>
      <c r="G14">
        <v>12671821</v>
      </c>
      <c r="H14">
        <f t="shared" si="0"/>
        <v>8795367.3399999999</v>
      </c>
      <c r="I14">
        <f t="shared" si="1"/>
        <v>697419.59999999963</v>
      </c>
      <c r="J14" s="1">
        <f t="shared" si="2"/>
        <v>7.346837176564712E-2</v>
      </c>
      <c r="K14">
        <f t="shared" si="3"/>
        <v>42049.997519379845</v>
      </c>
      <c r="L14" s="1">
        <f t="shared" si="4"/>
        <v>3.3183863250104183E-3</v>
      </c>
    </row>
    <row r="15" spans="1:12" x14ac:dyDescent="0.25">
      <c r="A15" t="s">
        <v>20</v>
      </c>
      <c r="B15">
        <v>3997624.96</v>
      </c>
      <c r="C15">
        <v>328713.59999999998</v>
      </c>
      <c r="D15">
        <v>375057</v>
      </c>
      <c r="E15">
        <v>6649068.96</v>
      </c>
      <c r="F15">
        <v>200.25</v>
      </c>
      <c r="G15">
        <v>6732219</v>
      </c>
      <c r="H15">
        <f t="shared" si="0"/>
        <v>4701395.5599999996</v>
      </c>
      <c r="I15">
        <f t="shared" si="1"/>
        <v>1947673.4000000004</v>
      </c>
      <c r="J15" s="1">
        <f t="shared" si="2"/>
        <v>0.29292422919915095</v>
      </c>
      <c r="K15">
        <f t="shared" si="3"/>
        <v>33203.839999999997</v>
      </c>
      <c r="L15" s="1">
        <f t="shared" si="4"/>
        <v>4.9320796010943789E-3</v>
      </c>
    </row>
    <row r="16" spans="1:12" x14ac:dyDescent="0.25">
      <c r="A16" t="s">
        <v>21</v>
      </c>
      <c r="B16">
        <v>5017694.96</v>
      </c>
      <c r="C16">
        <v>346010.6</v>
      </c>
      <c r="D16">
        <v>351996</v>
      </c>
      <c r="E16">
        <v>5336347.96</v>
      </c>
      <c r="F16">
        <v>150</v>
      </c>
      <c r="G16">
        <v>3155070</v>
      </c>
      <c r="H16">
        <f t="shared" si="0"/>
        <v>5715701.5599999996</v>
      </c>
      <c r="I16">
        <f t="shared" si="1"/>
        <v>-379353.59999999963</v>
      </c>
      <c r="J16" s="1">
        <f t="shared" si="2"/>
        <v>-7.1088617692014147E-2</v>
      </c>
      <c r="K16">
        <f t="shared" si="3"/>
        <v>35575.653066666666</v>
      </c>
      <c r="L16" s="1">
        <f t="shared" si="4"/>
        <v>1.1275709593342356E-2</v>
      </c>
    </row>
    <row r="17" spans="1:12" x14ac:dyDescent="0.25">
      <c r="A17" t="s">
        <v>22</v>
      </c>
      <c r="B17">
        <v>3665151.95</v>
      </c>
      <c r="C17">
        <v>467885.5</v>
      </c>
      <c r="D17">
        <v>346241</v>
      </c>
      <c r="E17">
        <v>7897002.9500000002</v>
      </c>
      <c r="F17">
        <v>175.5</v>
      </c>
      <c r="G17">
        <v>2913314</v>
      </c>
      <c r="H17">
        <f t="shared" si="0"/>
        <v>4479278.45</v>
      </c>
      <c r="I17">
        <f t="shared" si="1"/>
        <v>3417724.5</v>
      </c>
      <c r="J17" s="1">
        <f t="shared" si="2"/>
        <v>0.43278754251953266</v>
      </c>
      <c r="K17">
        <f t="shared" si="3"/>
        <v>44997.167806267804</v>
      </c>
      <c r="L17" s="1">
        <f t="shared" si="4"/>
        <v>1.5445354605191135E-2</v>
      </c>
    </row>
    <row r="18" spans="1:12" x14ac:dyDescent="0.25">
      <c r="A18" t="s">
        <v>23</v>
      </c>
      <c r="B18">
        <v>4620296.97</v>
      </c>
      <c r="C18">
        <v>323562.7</v>
      </c>
      <c r="D18">
        <v>221218</v>
      </c>
      <c r="E18">
        <v>4343518.97</v>
      </c>
      <c r="F18">
        <v>175</v>
      </c>
      <c r="G18">
        <v>4467673</v>
      </c>
      <c r="H18">
        <f t="shared" si="0"/>
        <v>5165077.67</v>
      </c>
      <c r="I18">
        <f t="shared" si="1"/>
        <v>-821558.70000000019</v>
      </c>
      <c r="J18" s="1">
        <f t="shared" si="2"/>
        <v>-0.1891458758841337</v>
      </c>
      <c r="K18">
        <f t="shared" si="3"/>
        <v>24820.108399999997</v>
      </c>
      <c r="L18" s="1">
        <f t="shared" si="4"/>
        <v>5.5554890431775104E-3</v>
      </c>
    </row>
    <row r="19" spans="1:12" x14ac:dyDescent="0.25">
      <c r="A19" t="s">
        <v>24</v>
      </c>
      <c r="B19">
        <v>10893933.9099999</v>
      </c>
      <c r="C19">
        <v>785573.1</v>
      </c>
      <c r="D19">
        <v>658461</v>
      </c>
      <c r="E19">
        <v>11876595.91</v>
      </c>
      <c r="F19">
        <v>200</v>
      </c>
      <c r="G19">
        <v>4648794</v>
      </c>
      <c r="H19">
        <f t="shared" si="0"/>
        <v>12337968.009999899</v>
      </c>
      <c r="I19">
        <f t="shared" si="1"/>
        <v>-461372.09999989904</v>
      </c>
      <c r="J19" s="1">
        <f t="shared" si="2"/>
        <v>-3.8847166603641653E-2</v>
      </c>
      <c r="K19">
        <f t="shared" si="3"/>
        <v>59382.979550000004</v>
      </c>
      <c r="L19" s="1">
        <f t="shared" si="4"/>
        <v>1.2773846195378845E-2</v>
      </c>
    </row>
    <row r="20" spans="1:12" x14ac:dyDescent="0.25">
      <c r="A20" t="s">
        <v>25</v>
      </c>
      <c r="B20">
        <v>7570011.9400000004</v>
      </c>
      <c r="C20">
        <v>616954.4</v>
      </c>
      <c r="D20">
        <v>469408</v>
      </c>
      <c r="E20">
        <v>8844010.9399999995</v>
      </c>
      <c r="F20">
        <v>225.75</v>
      </c>
      <c r="G20">
        <v>1344212</v>
      </c>
      <c r="H20">
        <f t="shared" si="0"/>
        <v>8656374.3399999999</v>
      </c>
      <c r="I20">
        <f t="shared" si="1"/>
        <v>187636.59999999963</v>
      </c>
      <c r="J20" s="1">
        <f t="shared" si="2"/>
        <v>2.1216233366622185E-2</v>
      </c>
      <c r="K20">
        <f t="shared" si="3"/>
        <v>39176.128194905868</v>
      </c>
      <c r="L20" s="1">
        <f t="shared" si="4"/>
        <v>2.9144307739334175E-2</v>
      </c>
    </row>
    <row r="21" spans="1:12" x14ac:dyDescent="0.25">
      <c r="A21" t="s">
        <v>26</v>
      </c>
      <c r="B21">
        <v>4263071.96</v>
      </c>
      <c r="C21">
        <v>470056.6</v>
      </c>
      <c r="D21">
        <v>292721</v>
      </c>
      <c r="E21">
        <v>7120800.96</v>
      </c>
      <c r="F21">
        <v>300</v>
      </c>
      <c r="G21">
        <v>6045680</v>
      </c>
      <c r="H21">
        <f t="shared" si="0"/>
        <v>5025849.5599999996</v>
      </c>
      <c r="I21">
        <f t="shared" si="1"/>
        <v>2094951.4000000004</v>
      </c>
      <c r="J21" s="1">
        <f t="shared" si="2"/>
        <v>0.29420165115807428</v>
      </c>
      <c r="K21">
        <f t="shared" si="3"/>
        <v>23736.003199999999</v>
      </c>
      <c r="L21" s="1">
        <f t="shared" si="4"/>
        <v>3.9261097510949966E-3</v>
      </c>
    </row>
    <row r="22" spans="1:12" x14ac:dyDescent="0.25">
      <c r="A22" t="s">
        <v>27</v>
      </c>
      <c r="B22">
        <v>3796496.95</v>
      </c>
      <c r="C22">
        <v>546758.5</v>
      </c>
      <c r="D22">
        <v>342134</v>
      </c>
      <c r="E22">
        <v>6328527.9500000002</v>
      </c>
      <c r="F22">
        <v>350</v>
      </c>
      <c r="G22">
        <v>6892503</v>
      </c>
      <c r="H22">
        <f t="shared" si="0"/>
        <v>4685389.45</v>
      </c>
      <c r="I22">
        <f t="shared" si="1"/>
        <v>1643138.5</v>
      </c>
      <c r="J22" s="1">
        <f t="shared" si="2"/>
        <v>0.25963992147652598</v>
      </c>
      <c r="K22">
        <f t="shared" si="3"/>
        <v>18081.508428571429</v>
      </c>
      <c r="L22" s="1">
        <f t="shared" si="4"/>
        <v>2.6233588042792913E-3</v>
      </c>
    </row>
    <row r="23" spans="1:12" x14ac:dyDescent="0.25">
      <c r="A23" t="s">
        <v>28</v>
      </c>
      <c r="B23">
        <v>4372723.9499999899</v>
      </c>
      <c r="C23">
        <v>520516.5</v>
      </c>
      <c r="D23">
        <v>437700</v>
      </c>
      <c r="E23">
        <v>6203156.9500000002</v>
      </c>
      <c r="F23">
        <v>225.5</v>
      </c>
      <c r="G23">
        <v>9986857</v>
      </c>
      <c r="H23">
        <f t="shared" si="0"/>
        <v>5330940.4499999899</v>
      </c>
      <c r="I23">
        <f t="shared" si="1"/>
        <v>872216.50000001024</v>
      </c>
      <c r="J23" s="1">
        <f t="shared" si="2"/>
        <v>0.14060848484577038</v>
      </c>
      <c r="K23">
        <f t="shared" si="3"/>
        <v>27508.456541019958</v>
      </c>
      <c r="L23" s="1">
        <f t="shared" si="4"/>
        <v>2.754465848566767E-3</v>
      </c>
    </row>
    <row r="24" spans="1:12" x14ac:dyDescent="0.25">
      <c r="A24" t="s">
        <v>29</v>
      </c>
      <c r="B24">
        <v>4940939.96</v>
      </c>
      <c r="C24">
        <v>401622.6</v>
      </c>
      <c r="D24">
        <v>403302</v>
      </c>
      <c r="E24">
        <v>7859138.96</v>
      </c>
      <c r="F24">
        <v>175.5</v>
      </c>
      <c r="G24">
        <v>5639632</v>
      </c>
      <c r="H24">
        <f t="shared" si="0"/>
        <v>5745864.5599999996</v>
      </c>
      <c r="I24">
        <f t="shared" si="1"/>
        <v>2113274.4000000004</v>
      </c>
      <c r="J24" s="1">
        <f t="shared" si="2"/>
        <v>0.26889388401907077</v>
      </c>
      <c r="K24">
        <f t="shared" si="3"/>
        <v>44781.418575498574</v>
      </c>
      <c r="L24" s="1">
        <f t="shared" si="4"/>
        <v>7.9404859351636017E-3</v>
      </c>
    </row>
    <row r="25" spans="1:12" x14ac:dyDescent="0.25">
      <c r="A25" t="s">
        <v>30</v>
      </c>
      <c r="B25">
        <v>10644063.91</v>
      </c>
      <c r="C25">
        <v>946717.1</v>
      </c>
      <c r="D25">
        <v>655346</v>
      </c>
      <c r="E25">
        <v>12863827.91</v>
      </c>
      <c r="F25">
        <v>150</v>
      </c>
      <c r="G25">
        <v>2976149</v>
      </c>
      <c r="H25">
        <f t="shared" si="0"/>
        <v>12246127.01</v>
      </c>
      <c r="I25">
        <f t="shared" si="1"/>
        <v>617700.90000000037</v>
      </c>
      <c r="J25" s="1">
        <f t="shared" si="2"/>
        <v>4.8018436216782409E-2</v>
      </c>
      <c r="K25">
        <f t="shared" si="3"/>
        <v>85758.852733333333</v>
      </c>
      <c r="L25" s="1">
        <f t="shared" si="4"/>
        <v>2.8815376089481183E-2</v>
      </c>
    </row>
    <row r="26" spans="1:12" x14ac:dyDescent="0.25">
      <c r="A26" t="s">
        <v>31</v>
      </c>
      <c r="B26">
        <v>5198944.9400000004</v>
      </c>
      <c r="C26">
        <v>485816.4</v>
      </c>
      <c r="D26">
        <v>418135</v>
      </c>
      <c r="E26">
        <v>5267210.9400000004</v>
      </c>
      <c r="F26">
        <v>200.25</v>
      </c>
      <c r="G26">
        <v>6137428</v>
      </c>
      <c r="H26">
        <f t="shared" si="0"/>
        <v>6102896.3400000008</v>
      </c>
      <c r="I26">
        <f t="shared" si="1"/>
        <v>-835685.40000000037</v>
      </c>
      <c r="J26" s="1">
        <f t="shared" si="2"/>
        <v>-0.15865804683341583</v>
      </c>
      <c r="K26">
        <f t="shared" si="3"/>
        <v>26303.17573033708</v>
      </c>
      <c r="L26" s="1">
        <f t="shared" si="4"/>
        <v>4.2857000897341818E-3</v>
      </c>
    </row>
    <row r="27" spans="1:12" x14ac:dyDescent="0.25">
      <c r="A27" t="s">
        <v>32</v>
      </c>
      <c r="B27">
        <v>9187558.9099999908</v>
      </c>
      <c r="C27">
        <v>838886.1</v>
      </c>
      <c r="D27">
        <v>729029</v>
      </c>
      <c r="E27">
        <v>14333030.91</v>
      </c>
      <c r="F27">
        <v>125.5</v>
      </c>
      <c r="G27">
        <v>1068778</v>
      </c>
      <c r="H27">
        <f t="shared" si="0"/>
        <v>10755474.00999999</v>
      </c>
      <c r="I27">
        <f t="shared" si="1"/>
        <v>3577556.9000000097</v>
      </c>
      <c r="J27" s="1">
        <f t="shared" si="2"/>
        <v>0.2496022594567899</v>
      </c>
      <c r="K27">
        <f t="shared" si="3"/>
        <v>114207.41760956176</v>
      </c>
      <c r="L27" s="1">
        <f t="shared" si="4"/>
        <v>0.10685794206987959</v>
      </c>
    </row>
    <row r="28" spans="1:12" x14ac:dyDescent="0.25">
      <c r="A28" t="s">
        <v>33</v>
      </c>
      <c r="B28">
        <v>7765520.9400000004</v>
      </c>
      <c r="C28">
        <v>555148.4</v>
      </c>
      <c r="D28">
        <v>454033</v>
      </c>
      <c r="E28">
        <v>9167723.9399999995</v>
      </c>
      <c r="F28">
        <v>175.5</v>
      </c>
      <c r="G28">
        <v>1934408</v>
      </c>
      <c r="H28">
        <f t="shared" si="0"/>
        <v>8774702.3399999999</v>
      </c>
      <c r="I28">
        <f t="shared" si="1"/>
        <v>393021.59999999963</v>
      </c>
      <c r="J28" s="1">
        <f t="shared" si="2"/>
        <v>4.2870139041293998E-2</v>
      </c>
      <c r="K28">
        <f t="shared" si="3"/>
        <v>52237.743247863247</v>
      </c>
      <c r="L28" s="1">
        <f t="shared" si="4"/>
        <v>2.7004511585902894E-2</v>
      </c>
    </row>
    <row r="29" spans="1:12" x14ac:dyDescent="0.25">
      <c r="A29" t="s">
        <v>34</v>
      </c>
      <c r="B29">
        <v>1267125.97999999</v>
      </c>
      <c r="C29">
        <v>202296.8</v>
      </c>
      <c r="D29">
        <v>127707</v>
      </c>
      <c r="E29">
        <v>3422492.98</v>
      </c>
      <c r="F29">
        <v>250.75</v>
      </c>
      <c r="G29">
        <v>3080156</v>
      </c>
      <c r="H29">
        <f t="shared" si="0"/>
        <v>1597129.77999999</v>
      </c>
      <c r="I29">
        <f t="shared" si="1"/>
        <v>1825363.20000001</v>
      </c>
      <c r="J29" s="1">
        <f t="shared" si="2"/>
        <v>0.53334315385506215</v>
      </c>
      <c r="K29">
        <f t="shared" si="3"/>
        <v>13649.024845463609</v>
      </c>
      <c r="L29" s="1">
        <f t="shared" si="4"/>
        <v>4.4312771318931925E-3</v>
      </c>
    </row>
    <row r="30" spans="1:12" x14ac:dyDescent="0.25">
      <c r="A30" t="s">
        <v>35</v>
      </c>
      <c r="B30">
        <v>2419598.12</v>
      </c>
      <c r="C30">
        <v>3074445.62</v>
      </c>
      <c r="D30">
        <v>6549799.0099999998</v>
      </c>
      <c r="E30">
        <v>3302593.01</v>
      </c>
      <c r="F30">
        <v>225.75</v>
      </c>
      <c r="G30">
        <v>19453561</v>
      </c>
      <c r="H30">
        <f t="shared" si="0"/>
        <v>12043842.75</v>
      </c>
      <c r="I30">
        <f t="shared" si="1"/>
        <v>-8741249.7400000002</v>
      </c>
      <c r="J30" s="1">
        <f t="shared" si="2"/>
        <v>-2.6467838191179363</v>
      </c>
      <c r="K30">
        <f t="shared" si="3"/>
        <v>14629.426400885935</v>
      </c>
      <c r="L30" s="1">
        <f t="shared" si="4"/>
        <v>7.5201791594278983E-4</v>
      </c>
    </row>
    <row r="31" spans="1:12" x14ac:dyDescent="0.25">
      <c r="A31" t="s">
        <v>36</v>
      </c>
      <c r="B31">
        <v>3680606.9499999899</v>
      </c>
      <c r="C31">
        <v>480158.5</v>
      </c>
      <c r="D31">
        <v>386621</v>
      </c>
      <c r="E31">
        <v>9435823.9499999993</v>
      </c>
      <c r="F31">
        <v>200.25</v>
      </c>
      <c r="G31">
        <v>11689100</v>
      </c>
      <c r="H31">
        <f t="shared" si="0"/>
        <v>4547386.4499999899</v>
      </c>
      <c r="I31">
        <f t="shared" si="1"/>
        <v>4888437.5000000093</v>
      </c>
      <c r="J31" s="1">
        <f t="shared" si="2"/>
        <v>0.51807213931752194</v>
      </c>
      <c r="K31">
        <f t="shared" si="3"/>
        <v>47120.219475655424</v>
      </c>
      <c r="L31" s="1">
        <f t="shared" si="4"/>
        <v>4.0311246781750028E-3</v>
      </c>
    </row>
    <row r="32" spans="1:12" x14ac:dyDescent="0.25">
      <c r="A32" t="s">
        <v>37</v>
      </c>
      <c r="B32">
        <v>7546525.9299999904</v>
      </c>
      <c r="C32">
        <v>679185.3</v>
      </c>
      <c r="D32">
        <v>627142</v>
      </c>
      <c r="E32">
        <v>15699222.93</v>
      </c>
      <c r="F32">
        <v>175.5</v>
      </c>
      <c r="G32">
        <v>3956971</v>
      </c>
      <c r="H32">
        <f t="shared" si="0"/>
        <v>8852853.2299999893</v>
      </c>
      <c r="I32">
        <f t="shared" si="1"/>
        <v>6846369.7000000104</v>
      </c>
      <c r="J32" s="1">
        <f t="shared" si="2"/>
        <v>0.43609608771891045</v>
      </c>
      <c r="K32">
        <f t="shared" si="3"/>
        <v>89454.261709401704</v>
      </c>
      <c r="L32" s="1">
        <f t="shared" si="4"/>
        <v>2.2606751909327035E-2</v>
      </c>
    </row>
    <row r="33" spans="1:12" x14ac:dyDescent="0.25">
      <c r="A33" t="s">
        <v>38</v>
      </c>
      <c r="B33">
        <v>10842260.91</v>
      </c>
      <c r="C33">
        <v>754509.1</v>
      </c>
      <c r="D33">
        <v>651256</v>
      </c>
      <c r="E33">
        <v>14574425.91</v>
      </c>
      <c r="F33">
        <v>225.5</v>
      </c>
      <c r="G33">
        <v>4217737</v>
      </c>
      <c r="H33">
        <f t="shared" si="0"/>
        <v>12248026.01</v>
      </c>
      <c r="I33">
        <f t="shared" si="1"/>
        <v>2326399.9000000004</v>
      </c>
      <c r="J33" s="1">
        <f t="shared" si="2"/>
        <v>0.15962206088706243</v>
      </c>
      <c r="K33">
        <f t="shared" si="3"/>
        <v>64631.600487804877</v>
      </c>
      <c r="L33" s="1">
        <f t="shared" si="4"/>
        <v>1.532376259776389E-2</v>
      </c>
    </row>
    <row r="34" spans="1:12" x14ac:dyDescent="0.25">
      <c r="A34" t="s">
        <v>39</v>
      </c>
      <c r="B34">
        <v>6405025.9399999902</v>
      </c>
      <c r="C34">
        <v>569400.4</v>
      </c>
      <c r="D34">
        <v>451195</v>
      </c>
      <c r="E34">
        <v>8813872.9399999995</v>
      </c>
      <c r="F34">
        <v>300</v>
      </c>
      <c r="G34">
        <v>12801989</v>
      </c>
      <c r="H34">
        <f t="shared" si="0"/>
        <v>7425621.3399999905</v>
      </c>
      <c r="I34">
        <f t="shared" si="1"/>
        <v>1388251.6000000089</v>
      </c>
      <c r="J34" s="1">
        <f t="shared" si="2"/>
        <v>0.15750755762540061</v>
      </c>
      <c r="K34">
        <f t="shared" si="3"/>
        <v>29379.576466666666</v>
      </c>
      <c r="L34" s="1">
        <f t="shared" si="4"/>
        <v>2.2949228019698083E-3</v>
      </c>
    </row>
    <row r="35" spans="1:12" x14ac:dyDescent="0.25">
      <c r="A35" t="s">
        <v>40</v>
      </c>
      <c r="B35">
        <v>1806818.97</v>
      </c>
      <c r="C35">
        <v>319393.7</v>
      </c>
      <c r="D35">
        <v>288348</v>
      </c>
      <c r="E35">
        <v>5694940.9699999997</v>
      </c>
      <c r="F35">
        <v>175.25</v>
      </c>
      <c r="G35">
        <v>6829174</v>
      </c>
      <c r="H35">
        <f t="shared" si="0"/>
        <v>2414560.67</v>
      </c>
      <c r="I35">
        <f t="shared" si="1"/>
        <v>3280380.3</v>
      </c>
      <c r="J35" s="1">
        <f t="shared" si="2"/>
        <v>0.57601655878094205</v>
      </c>
      <c r="K35">
        <f t="shared" si="3"/>
        <v>32496.096833095577</v>
      </c>
      <c r="L35" s="1">
        <f t="shared" si="4"/>
        <v>4.758422736497207E-3</v>
      </c>
    </row>
    <row r="36" spans="1:12" x14ac:dyDescent="0.25">
      <c r="A36" t="s">
        <v>41</v>
      </c>
      <c r="B36">
        <v>5532655.9400000004</v>
      </c>
      <c r="C36">
        <v>551303.4</v>
      </c>
      <c r="D36">
        <v>517438</v>
      </c>
      <c r="E36">
        <v>4928633.9400000004</v>
      </c>
      <c r="F36">
        <v>225.75</v>
      </c>
      <c r="G36">
        <v>28995881</v>
      </c>
      <c r="H36">
        <f t="shared" si="0"/>
        <v>6601397.3400000008</v>
      </c>
      <c r="I36">
        <f t="shared" si="1"/>
        <v>-1672763.4000000004</v>
      </c>
      <c r="J36" s="1">
        <f t="shared" si="2"/>
        <v>-0.33939696483119219</v>
      </c>
      <c r="K36">
        <f t="shared" si="3"/>
        <v>21832.26551495017</v>
      </c>
      <c r="L36" s="1">
        <f t="shared" si="4"/>
        <v>7.5294368586180122E-4</v>
      </c>
    </row>
    <row r="37" spans="1:12" x14ac:dyDescent="0.25">
      <c r="A37" t="s">
        <v>42</v>
      </c>
      <c r="B37">
        <v>6782373.9400000004</v>
      </c>
      <c r="C37">
        <v>525965.4</v>
      </c>
      <c r="D37">
        <v>527569</v>
      </c>
      <c r="E37">
        <v>11252166.939999999</v>
      </c>
      <c r="F37">
        <v>175.5</v>
      </c>
      <c r="G37">
        <v>3205958</v>
      </c>
      <c r="H37">
        <f t="shared" si="0"/>
        <v>7835908.3400000008</v>
      </c>
      <c r="I37">
        <f t="shared" si="1"/>
        <v>3416258.5999999987</v>
      </c>
      <c r="J37" s="1">
        <f t="shared" si="2"/>
        <v>0.30360895089954992</v>
      </c>
      <c r="K37">
        <f t="shared" si="3"/>
        <v>64114.911339031336</v>
      </c>
      <c r="L37" s="1">
        <f t="shared" si="4"/>
        <v>1.9998674760876883E-2</v>
      </c>
    </row>
    <row r="38" spans="1:12" x14ac:dyDescent="0.25">
      <c r="A38" t="s">
        <v>43</v>
      </c>
      <c r="B38">
        <v>1943441.97999999</v>
      </c>
      <c r="C38">
        <v>136582.79999999999</v>
      </c>
      <c r="D38">
        <v>176482</v>
      </c>
      <c r="E38">
        <v>2348855.98</v>
      </c>
      <c r="F38">
        <v>225.75</v>
      </c>
      <c r="G38">
        <v>623989</v>
      </c>
      <c r="H38">
        <f t="shared" si="0"/>
        <v>2256506.77999999</v>
      </c>
      <c r="I38">
        <f t="shared" si="1"/>
        <v>92349.200000009965</v>
      </c>
      <c r="J38" s="1">
        <f t="shared" si="2"/>
        <v>3.9316671940018207E-2</v>
      </c>
      <c r="K38">
        <f t="shared" si="3"/>
        <v>10404.677652270211</v>
      </c>
      <c r="L38" s="1">
        <f t="shared" si="4"/>
        <v>1.6674456845024849E-2</v>
      </c>
    </row>
    <row r="39" spans="1:12" x14ac:dyDescent="0.25">
      <c r="A39" t="s">
        <v>44</v>
      </c>
      <c r="B39">
        <v>3887560.98</v>
      </c>
      <c r="C39">
        <v>201744.8</v>
      </c>
      <c r="D39">
        <v>187886</v>
      </c>
      <c r="E39">
        <v>2464341.98</v>
      </c>
      <c r="F39">
        <v>300</v>
      </c>
      <c r="G39">
        <v>8535519</v>
      </c>
      <c r="H39">
        <f t="shared" si="0"/>
        <v>4277191.7799999993</v>
      </c>
      <c r="I39">
        <f t="shared" si="1"/>
        <v>-1812849.7999999993</v>
      </c>
      <c r="J39" s="1">
        <f t="shared" si="2"/>
        <v>-0.73563239790282653</v>
      </c>
      <c r="K39">
        <f t="shared" si="3"/>
        <v>8214.4732666666659</v>
      </c>
      <c r="L39" s="1">
        <f t="shared" si="4"/>
        <v>9.6238708702618627E-4</v>
      </c>
    </row>
    <row r="40" spans="1:12" x14ac:dyDescent="0.25">
      <c r="A40" t="s">
        <v>45</v>
      </c>
      <c r="B40">
        <v>11477435.92</v>
      </c>
      <c r="C40">
        <v>565705.19999999995</v>
      </c>
      <c r="D40">
        <v>674965</v>
      </c>
      <c r="E40">
        <v>12466539.92</v>
      </c>
      <c r="F40">
        <v>250.75</v>
      </c>
      <c r="G40">
        <v>7614893</v>
      </c>
      <c r="H40">
        <f t="shared" si="0"/>
        <v>12718106.119999999</v>
      </c>
      <c r="I40">
        <f t="shared" si="1"/>
        <v>-251566.19999999925</v>
      </c>
      <c r="J40" s="1">
        <f t="shared" si="2"/>
        <v>-2.0179312111808428E-2</v>
      </c>
      <c r="K40">
        <f t="shared" si="3"/>
        <v>49717.008654037883</v>
      </c>
      <c r="L40" s="1">
        <f t="shared" si="4"/>
        <v>6.5289175637842688E-3</v>
      </c>
    </row>
    <row r="41" spans="1:12" x14ac:dyDescent="0.25">
      <c r="A41" t="s">
        <v>46</v>
      </c>
      <c r="B41">
        <v>543185.98</v>
      </c>
      <c r="C41">
        <v>170835.8</v>
      </c>
      <c r="D41">
        <v>88115</v>
      </c>
      <c r="E41">
        <v>1241594.98</v>
      </c>
      <c r="F41">
        <v>200.25</v>
      </c>
      <c r="G41">
        <v>5822434</v>
      </c>
      <c r="H41">
        <f t="shared" si="0"/>
        <v>802136.78</v>
      </c>
      <c r="I41">
        <f t="shared" si="1"/>
        <v>439458.19999999995</v>
      </c>
      <c r="J41" s="1">
        <f t="shared" si="2"/>
        <v>0.3539465019422034</v>
      </c>
      <c r="K41">
        <f t="shared" si="3"/>
        <v>6200.2246192259672</v>
      </c>
      <c r="L41" s="1">
        <f t="shared" si="4"/>
        <v>1.0648853416330641E-3</v>
      </c>
    </row>
    <row r="42" spans="1:12" x14ac:dyDescent="0.25">
      <c r="A42" t="s">
        <v>47</v>
      </c>
      <c r="B42">
        <v>9450079.9000000004</v>
      </c>
      <c r="C42">
        <v>1060288</v>
      </c>
      <c r="D42">
        <v>841671</v>
      </c>
      <c r="E42">
        <v>16710539.9</v>
      </c>
      <c r="F42">
        <v>125.5</v>
      </c>
      <c r="G42">
        <v>578759</v>
      </c>
      <c r="H42">
        <f t="shared" si="0"/>
        <v>11352038.9</v>
      </c>
      <c r="I42">
        <f t="shared" si="1"/>
        <v>5358501</v>
      </c>
      <c r="J42" s="1">
        <f t="shared" si="2"/>
        <v>0.3206659409011674</v>
      </c>
      <c r="K42">
        <f t="shared" si="3"/>
        <v>133151.71235059761</v>
      </c>
      <c r="L42" s="1">
        <f t="shared" si="4"/>
        <v>0.23006417584970187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"/>
  <sheetViews>
    <sheetView tabSelected="1" topLeftCell="A37" workbookViewId="0">
      <selection activeCell="C65" sqref="C65"/>
    </sheetView>
  </sheetViews>
  <sheetFormatPr defaultRowHeight="15" x14ac:dyDescent="0.25"/>
  <cols>
    <col min="1" max="1" width="11.5703125" bestFit="1" customWidth="1"/>
    <col min="2" max="2" width="12.85546875" bestFit="1" customWidth="1"/>
    <col min="3" max="3" width="15.28515625" bestFit="1" customWidth="1"/>
    <col min="4" max="10" width="7.85546875" bestFit="1" customWidth="1"/>
    <col min="11" max="13" width="6.85546875" bestFit="1" customWidth="1"/>
    <col min="14" max="19" width="6.140625" bestFit="1" customWidth="1"/>
    <col min="20" max="42" width="7.140625" bestFit="1" customWidth="1"/>
    <col min="43" max="43" width="11.28515625" bestFit="1" customWidth="1"/>
  </cols>
  <sheetData>
    <row r="3" spans="1:2" x14ac:dyDescent="0.25">
      <c r="A3" s="2" t="s">
        <v>53</v>
      </c>
      <c r="B3" t="s">
        <v>52</v>
      </c>
    </row>
    <row r="4" spans="1:2" x14ac:dyDescent="0.25">
      <c r="A4" s="3" t="s">
        <v>9</v>
      </c>
      <c r="B4" s="4">
        <v>0.68015146972657448</v>
      </c>
    </row>
    <row r="5" spans="1:2" x14ac:dyDescent="0.25">
      <c r="A5" s="3" t="s">
        <v>14</v>
      </c>
      <c r="B5" s="4">
        <v>0.60345472381899812</v>
      </c>
    </row>
    <row r="6" spans="1:2" x14ac:dyDescent="0.25">
      <c r="A6" s="3" t="s">
        <v>40</v>
      </c>
      <c r="B6" s="4">
        <v>0.57601655878094205</v>
      </c>
    </row>
    <row r="7" spans="1:2" x14ac:dyDescent="0.25">
      <c r="A7" s="3" t="s">
        <v>12</v>
      </c>
      <c r="B7" s="4">
        <v>0.54386597268637193</v>
      </c>
    </row>
    <row r="8" spans="1:2" x14ac:dyDescent="0.25">
      <c r="A8" s="3" t="s">
        <v>34</v>
      </c>
      <c r="B8" s="4">
        <v>0.53334315385506215</v>
      </c>
    </row>
    <row r="9" spans="1:2" x14ac:dyDescent="0.25">
      <c r="A9" s="3" t="s">
        <v>36</v>
      </c>
      <c r="B9" s="4">
        <v>0.51807213931752194</v>
      </c>
    </row>
    <row r="10" spans="1:2" x14ac:dyDescent="0.25">
      <c r="A10" s="3" t="s">
        <v>8</v>
      </c>
      <c r="B10" s="4">
        <v>0.46335238406384016</v>
      </c>
    </row>
    <row r="11" spans="1:2" x14ac:dyDescent="0.25">
      <c r="A11" s="3" t="s">
        <v>37</v>
      </c>
      <c r="B11" s="4">
        <v>0.43609608771891045</v>
      </c>
    </row>
    <row r="12" spans="1:2" x14ac:dyDescent="0.25">
      <c r="A12" s="3" t="s">
        <v>22</v>
      </c>
      <c r="B12" s="4">
        <v>0.43278754251953266</v>
      </c>
    </row>
    <row r="13" spans="1:2" x14ac:dyDescent="0.25">
      <c r="A13" s="3" t="s">
        <v>13</v>
      </c>
      <c r="B13" s="4">
        <v>0.39608065703834233</v>
      </c>
    </row>
    <row r="14" spans="1:2" x14ac:dyDescent="0.25">
      <c r="A14" s="3" t="s">
        <v>51</v>
      </c>
      <c r="B14" s="4">
        <v>5.183220689526097</v>
      </c>
    </row>
    <row r="23" spans="1:2" x14ac:dyDescent="0.25">
      <c r="A23" s="2" t="s">
        <v>53</v>
      </c>
      <c r="B23" t="s">
        <v>52</v>
      </c>
    </row>
    <row r="24" spans="1:2" x14ac:dyDescent="0.25">
      <c r="A24" s="3" t="s">
        <v>35</v>
      </c>
      <c r="B24" s="4">
        <v>-2.6467838191179363</v>
      </c>
    </row>
    <row r="25" spans="1:2" x14ac:dyDescent="0.25">
      <c r="A25" s="3" t="s">
        <v>44</v>
      </c>
      <c r="B25" s="4">
        <v>-0.73563239790282653</v>
      </c>
    </row>
    <row r="26" spans="1:2" x14ac:dyDescent="0.25">
      <c r="A26" s="3" t="s">
        <v>11</v>
      </c>
      <c r="B26" s="4">
        <v>-0.4534900586952989</v>
      </c>
    </row>
    <row r="27" spans="1:2" x14ac:dyDescent="0.25">
      <c r="A27" s="3" t="s">
        <v>15</v>
      </c>
      <c r="B27" s="4">
        <v>-0.42254995643560672</v>
      </c>
    </row>
    <row r="28" spans="1:2" x14ac:dyDescent="0.25">
      <c r="A28" s="3" t="s">
        <v>41</v>
      </c>
      <c r="B28" s="4">
        <v>-0.33939696483119219</v>
      </c>
    </row>
    <row r="29" spans="1:2" x14ac:dyDescent="0.25">
      <c r="A29" s="3" t="s">
        <v>16</v>
      </c>
      <c r="B29" s="4">
        <v>-0.23903269279089326</v>
      </c>
    </row>
    <row r="30" spans="1:2" x14ac:dyDescent="0.25">
      <c r="A30" s="3" t="s">
        <v>23</v>
      </c>
      <c r="B30" s="4">
        <v>-0.1891458758841337</v>
      </c>
    </row>
    <row r="31" spans="1:2" x14ac:dyDescent="0.25">
      <c r="A31" s="3" t="s">
        <v>31</v>
      </c>
      <c r="B31" s="4">
        <v>-0.15865804683341583</v>
      </c>
    </row>
    <row r="32" spans="1:2" x14ac:dyDescent="0.25">
      <c r="A32" s="3" t="s">
        <v>10</v>
      </c>
      <c r="B32" s="4">
        <v>-0.12271496309225327</v>
      </c>
    </row>
    <row r="33" spans="1:3" x14ac:dyDescent="0.25">
      <c r="A33" s="3" t="s">
        <v>21</v>
      </c>
      <c r="B33" s="4">
        <v>-7.1088617692014147E-2</v>
      </c>
    </row>
    <row r="34" spans="1:3" x14ac:dyDescent="0.25">
      <c r="A34" s="3" t="s">
        <v>51</v>
      </c>
      <c r="B34" s="4">
        <v>-5.378493393275571</v>
      </c>
    </row>
    <row r="46" spans="1:3" x14ac:dyDescent="0.25">
      <c r="A46" s="2" t="s">
        <v>53</v>
      </c>
      <c r="B46" t="s">
        <v>56</v>
      </c>
      <c r="C46" t="s">
        <v>57</v>
      </c>
    </row>
    <row r="47" spans="1:3" x14ac:dyDescent="0.25">
      <c r="A47" s="3" t="s">
        <v>9</v>
      </c>
      <c r="B47" s="4">
        <v>2.6948732768884041E-3</v>
      </c>
      <c r="C47" s="4">
        <v>0.68015146972657448</v>
      </c>
    </row>
    <row r="48" spans="1:3" x14ac:dyDescent="0.25">
      <c r="A48" s="3" t="s">
        <v>14</v>
      </c>
      <c r="B48" s="4">
        <v>5.3019954371904134E-2</v>
      </c>
      <c r="C48" s="4">
        <v>0.60345472381899812</v>
      </c>
    </row>
    <row r="49" spans="1:3" x14ac:dyDescent="0.25">
      <c r="A49" s="3" t="s">
        <v>40</v>
      </c>
      <c r="B49" s="4">
        <v>4.758422736497207E-3</v>
      </c>
      <c r="C49" s="4">
        <v>0.57601655878094205</v>
      </c>
    </row>
    <row r="50" spans="1:3" x14ac:dyDescent="0.25">
      <c r="A50" s="3" t="s">
        <v>12</v>
      </c>
      <c r="B50" s="4">
        <v>2.8308395308674879E-3</v>
      </c>
      <c r="C50" s="4">
        <v>0.54386597268637193</v>
      </c>
    </row>
    <row r="51" spans="1:3" x14ac:dyDescent="0.25">
      <c r="A51" s="3" t="s">
        <v>34</v>
      </c>
      <c r="B51" s="4">
        <v>4.4312771318931925E-3</v>
      </c>
      <c r="C51" s="4">
        <v>0.53334315385506215</v>
      </c>
    </row>
    <row r="52" spans="1:3" x14ac:dyDescent="0.25">
      <c r="A52" s="3" t="s">
        <v>36</v>
      </c>
      <c r="B52" s="4">
        <v>4.0311246781750028E-3</v>
      </c>
      <c r="C52" s="4">
        <v>0.51807213931752194</v>
      </c>
    </row>
    <row r="53" spans="1:3" x14ac:dyDescent="0.25">
      <c r="A53" s="3" t="s">
        <v>8</v>
      </c>
      <c r="B53" s="4">
        <v>4.4824925727636453E-2</v>
      </c>
      <c r="C53" s="4">
        <v>0.46335238406384016</v>
      </c>
    </row>
    <row r="54" spans="1:3" x14ac:dyDescent="0.25">
      <c r="A54" s="3" t="s">
        <v>37</v>
      </c>
      <c r="B54" s="4">
        <v>2.2606751909327035E-2</v>
      </c>
      <c r="C54" s="4">
        <v>0.43609608771891045</v>
      </c>
    </row>
    <row r="55" spans="1:3" x14ac:dyDescent="0.25">
      <c r="A55" s="3" t="s">
        <v>22</v>
      </c>
      <c r="B55" s="4">
        <v>1.5445354605191135E-2</v>
      </c>
      <c r="C55" s="4">
        <v>0.43278754251953266</v>
      </c>
    </row>
    <row r="56" spans="1:3" x14ac:dyDescent="0.25">
      <c r="A56" s="3" t="s">
        <v>13</v>
      </c>
      <c r="B56" s="4">
        <v>7.2335503986074613E-3</v>
      </c>
      <c r="C56" s="4">
        <v>0.39608065703834233</v>
      </c>
    </row>
    <row r="57" spans="1:3" x14ac:dyDescent="0.25">
      <c r="A57" s="3" t="s">
        <v>51</v>
      </c>
      <c r="B57" s="4">
        <v>0.16187707436698753</v>
      </c>
      <c r="C57" s="4">
        <v>5.183220689526097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getting net profit and market 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OBGYNE</dc:creator>
  <cp:lastModifiedBy>OBGYNE</cp:lastModifiedBy>
  <dcterms:created xsi:type="dcterms:W3CDTF">2023-09-21T14:57:39Z</dcterms:created>
  <dcterms:modified xsi:type="dcterms:W3CDTF">2023-09-21T15:42:05Z</dcterms:modified>
</cp:coreProperties>
</file>