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7" i="12" l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26" i="12"/>
  <c r="E5" i="2" l="1"/>
  <c r="C45" i="7" l="1"/>
  <c r="E7" i="2" l="1"/>
  <c r="L5" i="2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<sst xmlns="http://schemas.openxmlformats.org/spreadsheetml/2006/main" count="523" uniqueCount="358">
  <si>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</si>
  <si>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</si>
  <si>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</si>
  <si>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</si>
  <si>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</si>
  <si>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</si>
  <si>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</si>
  <si>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</si>
  <si>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</si>
  <si>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</si>
  <si>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</si>
  <si>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</si>
  <si>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</si>
  <si>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</si>
  <si>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</si>
  <si>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</si>
  <si>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</si>
  <si>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</si>
  <si>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</si>
  <si>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</si>
  <si>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</si>
  <si>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</si>
  <si>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</si>
  <si>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</si>
  <si>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</si>
  <si>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</si>
  <si>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</si>
  <si>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</si>
  <si>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</si>
  <si>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</si>
  <si>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</si>
  <si>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</si>
  <si>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</si>
  <si>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</si>
  <si>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</si>
  <si>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</si>
  <si>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</si>
  <si>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</si>
  <si>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</si>
  <si>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</si>
  <si>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</si>
  <si>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</si>
  <si>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</si>
  <si>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</si>
  <si>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</si>
  <si>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</si>
  <si>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</si>
  <si>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</si>
  <si>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</si>
  <si>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</si>
  <si>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</si>
  <si>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</si>
  <si>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</si>
  <si>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</si>
  <si>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</si>
  <si>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</si>
  <si>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</si>
  <si>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</si>
  <si>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</si>
  <si>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</si>
  <si>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</si>
  <si>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</si>
  <si>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</si>
  <si>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</si>
  <si>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</si>
  <si>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</si>
  <si>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</si>
  <si>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</si>
  <si>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</si>
  <si>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</si>
  <si>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</si>
  <si>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</si>
  <si>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</si>
  <si>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</si>
  <si>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</si>
  <si>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</si>
  <si>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</si>
  <si>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</si>
  <si>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</si>
  <si>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</si>
  <si>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</si>
  <si>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</si>
  <si>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</si>
  <si>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</si>
  <si>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</si>
  <si>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</si>
  <si>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</si>
  <si>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</si>
  <si>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</si>
  <si>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</si>
  <si>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</si>
  <si>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</si>
  <si>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</si>
  <si>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</si>
  <si>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</si>
  <si>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</si>
  <si>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</si>
  <si>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</si>
  <si>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</si>
  <si>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</si>
  <si>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</si>
  <si>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</si>
  <si>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</si>
  <si>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</si>
  <si>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</si>
  <si>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</si>
  <si>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</si>
  <si>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</si>
  <si>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</si>
  <si>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</si>
  <si>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</si>
  <si>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</si>
  <si>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</si>
  <si>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</si>
  <si>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</si>
  <si>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</si>
  <si>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</si>
  <si>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</si>
  <si>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</si>
  <si>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</si>
  <si>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</si>
  <si>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</si>
  <si>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</si>
  <si>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</si>
  <si>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</si>
  <si>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</si>
  <si>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</si>
  <si>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</si>
  <si>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</si>
  <si>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</si>
  <si>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</si>
  <si>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</si>
  <si>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</si>
  <si>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</si>
  <si>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</si>
  <si>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</si>
  <si>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</si>
  <si>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</si>
  <si>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</si>
  <si>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</si>
  <si>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</si>
  <si>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</si>
  <si>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</si>
  <si>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</si>
  <si>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</si>
  <si>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</si>
  <si>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</si>
  <si>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</si>
  <si>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</si>
  <si>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</si>
  <si>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</si>
  <si>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</si>
  <si>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</si>
  <si>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</si>
  <si>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</si>
  <si>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</si>
  <si>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</si>
  <si>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</si>
  <si>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</si>
  <si>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</si>
  <si>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</si>
  <si>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</si>
  <si>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</si>
  <si>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</si>
  <si>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</si>
  <si>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</si>
  <si>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</si>
  <si>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</si>
  <si>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</si>
  <si>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</si>
  <si>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</si>
  <si>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</si>
  <si>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</si>
  <si>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</si>
  <si>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</si>
  <si>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</si>
  <si>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</si>
  <si>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</si>
  <si>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</si>
  <si>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</si>
  <si>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</si>
  <si>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</si>
  <si>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</si>
  <si>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</si>
  <si>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</si>
  <si>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</si>
  <si>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</si>
  <si>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</si>
  <si>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</si>
  <si>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</si>
  <si>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</si>
  <si>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</si>
  <si>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</si>
  <si>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</si>
  <si>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</si>
  <si>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</si>
  <si>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</si>
  <si>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</si>
  <si>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</si>
  <si>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</si>
  <si>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</si>
  <si>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</si>
  <si>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</si>
  <si>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</si>
  <si>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</si>
  <si>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</si>
  <si>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</si>
  <si>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</si>
  <si>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</si>
  <si>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</si>
  <si>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</si>
  <si>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</si>
  <si>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</si>
  <si>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</si>
  <si>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</si>
  <si>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</si>
  <si>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</si>
  <si>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</si>
  <si>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</si>
  <si>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</si>
  <si>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</si>
  <si>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</si>
  <si>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</si>
  <si>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</si>
  <si>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</si>
  <si>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</si>
  <si>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</si>
  <si>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</si>
  <si>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</si>
  <si>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</si>
  <si>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</si>
  <si>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</si>
  <si>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</si>
  <si>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</si>
  <si>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</si>
  <si>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</si>
  <si>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</si>
  <si>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</si>
  <si>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</si>
  <si>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</si>
  <si>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</si>
  <si>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</si>
  <si>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</si>
  <si>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</si>
  <si>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</si>
  <si>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</si>
  <si>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</si>
  <si>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</si>
  <si>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</si>
  <si>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</si>
  <si>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</si>
  <si>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</si>
  <si>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</si>
  <si>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</si>
  <si>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</si>
  <si>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</si>
  <si>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</si>
  <si>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</si>
  <si>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</si>
  <si>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</si>
  <si>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</si>
  <si>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</si>
  <si>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Integer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</si>
  <si>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</si>
  <si>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</si>
  <si>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</si>
  <si>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</si>
  <si>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</si>
  <si>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</si>
  <si>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</si>
  <si>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</si>
  <si>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</si>
  <si>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</si>
  <si>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</si>
  <si>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</si>
  <si>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</si>
  <si>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</si>
  <si>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</si>
  <si>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</si>
  <si>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</si>
  <si>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</si>
  <si>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</si>
  <si>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</si>
  <si>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</si>
  <si>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</si>
  <si>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</si>
  <si>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</si>
  <si>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</si>
  <si>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</si>
  <si>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</si>
  <si>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</si>
  <si>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</si>
  <si>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</si>
  <si>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</si>
  <si>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</si>
  <si>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</si>
  <si>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</si>
  <si>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</si>
  <si>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</si>
  <si>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</si>
  <si>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</si>
  <si>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</si>
  <si>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</si>
  <si>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</si>
  <si>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</si>
  <si>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</si>
  <si>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</si>
  <si>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</si>
  <si>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</si>
  <si>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</si>
  <si>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</si>
  <si>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</si>
  <si>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</si>
  <si>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</si>
  <si>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</si>
  <si>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</si>
  <si>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</si>
  <si>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</si>
  <si>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</si>
  <si>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</si>
  <si>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</si>
  <si>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</si>
  <si>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</si>
  <si>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</si>
  <si>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</si>
  <si>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</si>
  <si>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</si>
  <si>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</si>
  <si>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</si>
  <si>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</si>
  <si>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</si>
  <si>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</si>
  <si>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</si>
  <si>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</si>
  <si>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</si>
  <si>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</si>
  <si>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</si>
  <si>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</si>
  <si>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</si>
  <si>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</si>
  <si>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</si>
  <si>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</si>
  <si>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</si>
  <si>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</si>
  <si>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</si>
  <si>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</si>
  <si>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</si>
  <si>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</si>
  <si>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ResStock_Testing</t>
  </si>
  <si>
    <t>../weather/testing/*.*</t>
  </si>
  <si>
    <t>Insulation Pier Beam</t>
  </si>
  <si>
    <t>Heating Fuel</t>
  </si>
  <si>
    <t>HVAC System Heating Electricity</t>
  </si>
  <si>
    <t>HVAC System Heating Natural Gas</t>
  </si>
  <si>
    <t>HVAC System Heating Propane</t>
  </si>
  <si>
    <t>HVAC System Heating Fuel Oil</t>
  </si>
  <si>
    <t>1.21.14</t>
  </si>
  <si>
    <t>Ceiling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</si>
</sst>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6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1"/>
      <c r="B1" s="18"/>
      <c r="C1" s="11"/>
      <c r="D1" s="12"/>
      <c r="E1" s="12"/>
      <c r="F1" s="12" t="s">
        <v>4</v>
      </c>
    </row>
    <row r="2" spans="1:6" s="7" customFormat="1" ht="14.45" x14ac:dyDescent="0.3">
      <c r="A2" s="6" t="s">
        <v>41</v>
      </c>
      <c r="B2" s="17"/>
      <c r="C2" s="8"/>
      <c r="D2" s="8"/>
      <c r="E2" s="8"/>
      <c r="F2" s="8"/>
    </row>
    <row r="3" spans="1:6" ht="14.45" x14ac:dyDescent="0.3">
      <c r="A3" s="1" t="s">
        <v>42</v>
      </c>
      <c r="B3" s="16" t="s">
        <v>201</v>
      </c>
      <c r="F3" s="1" t="s">
        <v>43</v>
      </c>
    </row>
    <row r="4" spans="1:6" ht="30" x14ac:dyDescent="0.25">
      <c r="A4" s="1" t="s">
        <v>63</v>
      </c>
      <c r="B4" s="15" t="s">
        <v>229</v>
      </c>
      <c r="F4" s="2" t="s">
        <v>64</v>
      </c>
    </row>
    <row r="5" spans="1:6" ht="75" x14ac:dyDescent="0.25">
      <c r="A5" s="1" t="s">
        <v>73</v>
      </c>
      <c r="B5" s="41" t="s">
        <v>356</v>
      </c>
      <c r="F5" s="2" t="s">
        <v>153</v>
      </c>
    </row>
    <row r="6" spans="1:6" ht="46.15" customHeight="1" x14ac:dyDescent="0.25">
      <c r="A6" s="1" t="s">
        <v>74</v>
      </c>
      <c r="B6" s="15" t="s">
        <v>231</v>
      </c>
      <c r="F6" s="2" t="s">
        <v>76</v>
      </c>
    </row>
    <row r="7" spans="1:6" x14ac:dyDescent="0.25">
      <c r="A7" s="1" t="s">
        <v>48</v>
      </c>
      <c r="B7" s="42" t="s">
        <v>145</v>
      </c>
      <c r="C7" s="22" t="str">
        <f>VLOOKUP($B7,instance_defs,5,FALSE)</f>
        <v>Recommended for worker</v>
      </c>
      <c r="D7" s="22" t="str">
        <f>VLOOKUP($B7,instance_defs,2,FALSE)&amp;" with "&amp;VLOOKUP($B7,instance_defs,4,FALSE)</f>
        <v>32 Cores with 320 GB</v>
      </c>
      <c r="E7" s="22" t="str">
        <f>VLOOKUP($B7,instance_defs,3,FALSE)</f>
        <v>$1.68/hour</v>
      </c>
      <c r="F7" s="1" t="s">
        <v>147</v>
      </c>
    </row>
    <row r="8" spans="1:6" ht="30" x14ac:dyDescent="0.25">
      <c r="A8" s="1" t="s">
        <v>49</v>
      </c>
      <c r="B8" s="15" t="s">
        <v>145</v>
      </c>
      <c r="C8" s="22" t="str">
        <f>VLOOKUP($B8,instance_defs,5,FALSE)</f>
        <v>Recommended for worker</v>
      </c>
      <c r="D8" s="22" t="str">
        <f>VLOOKUP($B8,instance_defs,2,FALSE)&amp;" with "&amp;VLOOKUP($B8,instance_defs,4,FALSE)</f>
        <v>32 Cores with 320 GB</v>
      </c>
      <c r="E8" s="22" t="str">
        <f>VLOOKUP($B8,instance_defs,3,FALSE)</f>
        <v>$1.68/hour</v>
      </c>
      <c r="F8" s="2" t="s">
        <v>50</v>
      </c>
    </row>
    <row r="9" spans="1:6" ht="30" x14ac:dyDescent="0.25">
      <c r="A9" s="1" t="s">
        <v>65</v>
      </c>
      <c r="B9" s="15">
        <v>5</v>
      </c>
      <c r="C9" s="3"/>
      <c r="D9" s="22" t="s">
        <v>187</v>
      </c>
      <c r="E9" s="22" t="str">
        <f>"$"&amp;VALUE(LEFT(E7,5))+B9*VALUE(LEFT(E8,5))&amp;"/hour"</f>
        <v>$10.08/hour</v>
      </c>
      <c r="F9" s="2" t="s">
        <v>200</v>
      </c>
    </row>
    <row r="10" spans="1:6" s="21" customFormat="1" ht="30" x14ac:dyDescent="0.25">
      <c r="A10" s="21" t="s">
        <v>190</v>
      </c>
      <c r="B10" s="15" t="s">
        <v>191</v>
      </c>
      <c r="C10" s="3"/>
      <c r="D10" s="22"/>
      <c r="E10" s="22"/>
      <c r="F10" s="2" t="s">
        <v>192</v>
      </c>
    </row>
    <row r="12" spans="1:6" s="7" customFormat="1" x14ac:dyDescent="0.25">
      <c r="A12" s="6" t="s">
        <v>23</v>
      </c>
      <c r="B12" s="17"/>
      <c r="C12" s="6"/>
      <c r="D12" s="8"/>
      <c r="E12" s="8"/>
      <c r="F12" s="8"/>
    </row>
    <row r="13" spans="1:6" x14ac:dyDescent="0.25">
      <c r="A13" s="1" t="s">
        <v>34</v>
      </c>
      <c r="B13" s="15" t="s">
        <v>348</v>
      </c>
      <c r="F13" s="1" t="s">
        <v>75</v>
      </c>
    </row>
    <row r="14" spans="1:6" x14ac:dyDescent="0.25">
      <c r="A14" s="1" t="s">
        <v>20</v>
      </c>
      <c r="B14" s="15" t="s">
        <v>232</v>
      </c>
      <c r="F14" s="21" t="s">
        <v>154</v>
      </c>
    </row>
    <row r="15" spans="1:6" x14ac:dyDescent="0.25">
      <c r="A15" s="1" t="s">
        <v>21</v>
      </c>
      <c r="B15" s="15" t="s">
        <v>337</v>
      </c>
      <c r="F15" s="21" t="s">
        <v>154</v>
      </c>
    </row>
    <row r="16" spans="1:6" x14ac:dyDescent="0.25">
      <c r="A16" s="1" t="s">
        <v>69</v>
      </c>
      <c r="B16" s="16" t="s">
        <v>70</v>
      </c>
      <c r="F16" s="1" t="s">
        <v>43</v>
      </c>
    </row>
    <row r="17" spans="1:6" x14ac:dyDescent="0.25">
      <c r="A17" s="1" t="s">
        <v>71</v>
      </c>
      <c r="B17" s="16" t="s">
        <v>87</v>
      </c>
      <c r="F17" s="1" t="s">
        <v>43</v>
      </c>
    </row>
    <row r="19" spans="1:6" s="2" customFormat="1" ht="60" x14ac:dyDescent="0.25">
      <c r="A19" s="6" t="s">
        <v>22</v>
      </c>
      <c r="B19" s="17" t="s">
        <v>148</v>
      </c>
      <c r="C19" s="6"/>
      <c r="D19" s="6"/>
      <c r="E19" s="6"/>
      <c r="F19" s="8" t="s">
        <v>62</v>
      </c>
    </row>
    <row r="20" spans="1:6" x14ac:dyDescent="0.25">
      <c r="A20" s="1" t="s">
        <v>58</v>
      </c>
      <c r="B20" s="15" t="s">
        <v>259</v>
      </c>
    </row>
    <row r="21" spans="1:6" s="21" customFormat="1" x14ac:dyDescent="0.25">
      <c r="B21" s="16"/>
      <c r="D21" s="2"/>
      <c r="E21" s="2"/>
    </row>
    <row r="22" spans="1:6" s="2" customFormat="1" ht="60" x14ac:dyDescent="0.25">
      <c r="A22" s="6" t="s">
        <v>57</v>
      </c>
      <c r="B22" s="17" t="s">
        <v>151</v>
      </c>
      <c r="C22" s="6" t="s">
        <v>149</v>
      </c>
      <c r="D22" s="6" t="s">
        <v>150</v>
      </c>
      <c r="E22" s="6"/>
      <c r="F22" s="8" t="s">
        <v>62</v>
      </c>
    </row>
    <row r="23" spans="1:6" x14ac:dyDescent="0.25">
      <c r="A23" s="20" t="s">
        <v>216</v>
      </c>
      <c r="B23" s="20" t="s">
        <v>260</v>
      </c>
      <c r="C23" s="20" t="s">
        <v>260</v>
      </c>
      <c r="D23" s="25"/>
      <c r="E23" s="21"/>
    </row>
    <row r="24" spans="1:6" x14ac:dyDescent="0.25">
      <c r="A24" s="20" t="s">
        <v>3</v>
      </c>
      <c r="B24" s="20">
        <v>10000</v>
      </c>
      <c r="C24" s="20" t="s">
        <v>332</v>
      </c>
      <c r="E24" s="21"/>
    </row>
    <row r="25" spans="1:6" x14ac:dyDescent="0.25">
      <c r="A25" s="21" t="s">
        <v>335</v>
      </c>
      <c r="B25" s="20">
        <v>1</v>
      </c>
      <c r="C25" s="20" t="s">
        <v>333</v>
      </c>
      <c r="D25" s="25"/>
      <c r="E25" s="21"/>
    </row>
    <row r="26" spans="1:6" s="21" customFormat="1" x14ac:dyDescent="0.25">
      <c r="A26" s="20"/>
      <c r="B26" s="20"/>
      <c r="C26" s="20"/>
      <c r="D26" s="25"/>
    </row>
    <row r="27" spans="1:6" s="21" customFormat="1" x14ac:dyDescent="0.25">
      <c r="B27" s="19"/>
      <c r="D27" s="25"/>
    </row>
    <row r="28" spans="1:6" s="21" customFormat="1" x14ac:dyDescent="0.25">
      <c r="B28" s="19"/>
      <c r="D28" s="25"/>
    </row>
    <row r="29" spans="1:6" s="21" customFormat="1" x14ac:dyDescent="0.25">
      <c r="B29" s="19"/>
      <c r="C29" s="20"/>
      <c r="D29" s="25"/>
    </row>
    <row r="30" spans="1:6" s="21" customFormat="1" x14ac:dyDescent="0.25">
      <c r="B30" s="19"/>
      <c r="C30" s="20"/>
      <c r="D30" s="25"/>
    </row>
    <row r="31" spans="1:6" s="21" customFormat="1" x14ac:dyDescent="0.25">
      <c r="B31" s="20"/>
      <c r="C31" s="20"/>
      <c r="D31" s="25"/>
    </row>
    <row r="32" spans="1:6" x14ac:dyDescent="0.25">
      <c r="A32" s="21"/>
      <c r="B32" s="21"/>
      <c r="C32" s="20"/>
      <c r="D32" s="25"/>
      <c r="E32" s="21"/>
    </row>
    <row r="33" spans="1:6" s="21" customFormat="1" x14ac:dyDescent="0.25">
      <c r="C33" s="20"/>
      <c r="D33" s="2"/>
    </row>
    <row r="34" spans="1:6" s="2" customFormat="1" ht="30" x14ac:dyDescent="0.25">
      <c r="A34" s="6" t="s">
        <v>28</v>
      </c>
      <c r="B34" s="17" t="s">
        <v>155</v>
      </c>
      <c r="C34" s="6" t="s">
        <v>26</v>
      </c>
      <c r="D34" s="6"/>
      <c r="E34" s="6"/>
      <c r="F34" s="8"/>
    </row>
    <row r="35" spans="1:6" x14ac:dyDescent="0.25">
      <c r="A35" s="1" t="s">
        <v>24</v>
      </c>
      <c r="B35" s="24" t="s">
        <v>349</v>
      </c>
    </row>
    <row r="37" spans="1:6" s="2" customFormat="1" ht="30" x14ac:dyDescent="0.25">
      <c r="A37" s="6" t="s">
        <v>25</v>
      </c>
      <c r="B37" s="36" t="s">
        <v>60</v>
      </c>
      <c r="C37" s="6" t="s">
        <v>33</v>
      </c>
      <c r="D37" s="6" t="s">
        <v>155</v>
      </c>
      <c r="E37" s="6"/>
      <c r="F37" s="8" t="s">
        <v>55</v>
      </c>
    </row>
    <row r="38" spans="1:6" ht="30" x14ac:dyDescent="0.25">
      <c r="A38" s="21" t="s">
        <v>27</v>
      </c>
      <c r="B38" s="15" t="s">
        <v>230</v>
      </c>
      <c r="C38" s="13" t="s">
        <v>36</v>
      </c>
      <c r="D38" s="13" t="s">
        <v>233</v>
      </c>
      <c r="F38" s="2" t="s">
        <v>56</v>
      </c>
    </row>
    <row r="40" spans="1:6" s="2" customFormat="1" ht="45" x14ac:dyDescent="0.25">
      <c r="A40" s="6" t="s">
        <v>30</v>
      </c>
      <c r="B40" s="17" t="s">
        <v>29</v>
      </c>
      <c r="C40" s="6" t="s">
        <v>156</v>
      </c>
      <c r="D40" s="6"/>
      <c r="E40" s="6"/>
      <c r="F40" s="8" t="s">
        <v>152</v>
      </c>
    </row>
    <row r="41" spans="1:6" s="21" customFormat="1" x14ac:dyDescent="0.25">
      <c r="A41" s="43" t="s">
        <v>237</v>
      </c>
      <c r="B41" s="41" t="s">
        <v>238</v>
      </c>
      <c r="C41" s="21" t="s">
        <v>239</v>
      </c>
      <c r="D41" s="2"/>
      <c r="E41" s="2"/>
    </row>
    <row r="42" spans="1:6" x14ac:dyDescent="0.25">
      <c r="A42" s="43"/>
    </row>
    <row r="44" spans="1:6" s="2" customFormat="1" ht="60" x14ac:dyDescent="0.25">
      <c r="A44" s="6" t="s">
        <v>193</v>
      </c>
      <c r="B44" s="17" t="s">
        <v>194</v>
      </c>
      <c r="C44" s="6" t="s">
        <v>195</v>
      </c>
      <c r="D44" s="17"/>
      <c r="E44" s="17"/>
      <c r="F44" s="8" t="s">
        <v>196</v>
      </c>
    </row>
    <row r="45" spans="1:6" s="2" customFormat="1" x14ac:dyDescent="0.25">
      <c r="A45" s="2" t="s">
        <v>267</v>
      </c>
      <c r="B45" s="23" t="s">
        <v>270</v>
      </c>
      <c r="C45" s="2" t="str">
        <f>"['testing'," &amp; B24 &amp; "]"</f>
        <v>['testing',10000]</v>
      </c>
      <c r="D45" s="23"/>
      <c r="E45" s="23"/>
      <c r="F45" s="7"/>
    </row>
    <row r="46" spans="1:6" s="21" customFormat="1" x14ac:dyDescent="0.25">
      <c r="B46" s="16"/>
      <c r="D46" s="2"/>
    </row>
    <row r="47" spans="1:6" s="2" customFormat="1" ht="60" x14ac:dyDescent="0.25">
      <c r="A47" s="6" t="s">
        <v>197</v>
      </c>
      <c r="B47" s="17" t="s">
        <v>198</v>
      </c>
      <c r="C47" s="6" t="s">
        <v>195</v>
      </c>
      <c r="D47" s="17"/>
      <c r="E47" s="17"/>
      <c r="F47" s="8" t="s">
        <v>199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1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6"/>
      <c r="B1" s="26"/>
      <c r="C1" s="26"/>
      <c r="D1" s="27" t="s">
        <v>35</v>
      </c>
      <c r="E1" s="26"/>
      <c r="F1" s="26"/>
      <c r="G1" s="26"/>
      <c r="H1" s="26"/>
      <c r="I1" s="26"/>
      <c r="J1" s="26"/>
      <c r="K1" s="28" t="s">
        <v>77</v>
      </c>
      <c r="L1" s="28"/>
      <c r="M1" s="28"/>
      <c r="N1" s="28"/>
      <c r="O1" s="28"/>
      <c r="P1" s="29" t="s">
        <v>78</v>
      </c>
      <c r="Q1" s="29"/>
      <c r="R1" s="29"/>
      <c r="S1" s="26"/>
      <c r="T1" s="26"/>
      <c r="U1" s="54" t="s">
        <v>38</v>
      </c>
      <c r="V1" s="54"/>
      <c r="W1" s="54"/>
      <c r="X1" s="54"/>
      <c r="Y1" s="54"/>
      <c r="Z1" s="54"/>
    </row>
    <row r="2" spans="1:26" s="5" customFormat="1" ht="15.6" x14ac:dyDescent="0.3">
      <c r="A2" s="30" t="s">
        <v>2</v>
      </c>
      <c r="B2" s="30" t="s">
        <v>32</v>
      </c>
      <c r="C2" s="30" t="s">
        <v>90</v>
      </c>
      <c r="D2" s="30" t="s">
        <v>89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62.45" x14ac:dyDescent="0.3">
      <c r="A3" s="31" t="s">
        <v>1</v>
      </c>
      <c r="B3" s="31" t="s">
        <v>0</v>
      </c>
      <c r="C3" s="31" t="s">
        <v>20</v>
      </c>
      <c r="D3" s="31" t="s">
        <v>37</v>
      </c>
      <c r="E3" s="31" t="s">
        <v>31</v>
      </c>
      <c r="F3" s="32" t="s">
        <v>170</v>
      </c>
      <c r="G3" s="33" t="s">
        <v>10</v>
      </c>
      <c r="H3" s="31" t="s">
        <v>6</v>
      </c>
      <c r="I3" s="31" t="s">
        <v>40</v>
      </c>
      <c r="J3" s="31" t="s">
        <v>11</v>
      </c>
      <c r="K3" s="34" t="s">
        <v>12</v>
      </c>
      <c r="L3" s="34" t="s">
        <v>13</v>
      </c>
      <c r="M3" s="34" t="s">
        <v>9</v>
      </c>
      <c r="N3" s="34" t="s">
        <v>8</v>
      </c>
      <c r="O3" s="34" t="s">
        <v>88</v>
      </c>
      <c r="P3" s="34" t="s">
        <v>79</v>
      </c>
      <c r="Q3" s="34" t="s">
        <v>80</v>
      </c>
      <c r="R3" s="31" t="s">
        <v>7</v>
      </c>
      <c r="S3" s="31" t="s">
        <v>5</v>
      </c>
      <c r="T3" s="31" t="s">
        <v>4</v>
      </c>
      <c r="U3" s="31" t="s">
        <v>19</v>
      </c>
      <c r="V3" s="31" t="s">
        <v>15</v>
      </c>
      <c r="W3" s="31" t="s">
        <v>16</v>
      </c>
      <c r="X3" s="31" t="s">
        <v>17</v>
      </c>
      <c r="Y3" s="31" t="s">
        <v>18</v>
      </c>
      <c r="Z3" s="31"/>
    </row>
    <row r="4" spans="1:26" s="35" customFormat="1" ht="15.75" x14ac:dyDescent="0.25">
      <c r="A4" s="38" t="b">
        <v>1</v>
      </c>
      <c r="B4" s="38" t="s">
        <v>268</v>
      </c>
      <c r="C4" s="38" t="s">
        <v>269</v>
      </c>
      <c r="D4" s="38" t="s">
        <v>269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6" s="45" customFormat="1" ht="15.75" x14ac:dyDescent="0.25">
      <c r="A5" s="44"/>
      <c r="B5" s="44" t="s">
        <v>261</v>
      </c>
      <c r="C5" s="44"/>
      <c r="D5" s="44" t="s">
        <v>271</v>
      </c>
      <c r="E5" s="52" t="str">
        <f>LOWER(SUBSTITUTE(D5," ","_"))</f>
        <v>building_id</v>
      </c>
      <c r="F5" s="44"/>
      <c r="G5" s="44" t="s">
        <v>262</v>
      </c>
      <c r="H5" s="44"/>
      <c r="I5" s="44">
        <v>1</v>
      </c>
      <c r="J5" s="44"/>
      <c r="K5" s="44">
        <v>1</v>
      </c>
      <c r="L5" s="44">
        <f>Setup!B24</f>
        <v>10000</v>
      </c>
      <c r="M5" s="44">
        <v>1</v>
      </c>
      <c r="N5" s="44">
        <v>1</v>
      </c>
      <c r="O5" s="44"/>
      <c r="P5" s="44"/>
      <c r="Q5" s="44"/>
      <c r="R5" s="44" t="s">
        <v>334</v>
      </c>
      <c r="S5" s="44"/>
      <c r="T5" s="44"/>
      <c r="U5" s="44"/>
      <c r="V5" s="44"/>
      <c r="W5" s="44"/>
      <c r="X5" s="44"/>
    </row>
    <row r="6" spans="1:26" s="45" customFormat="1" ht="15.75" x14ac:dyDescent="0.25">
      <c r="A6" s="51" t="b">
        <v>1</v>
      </c>
      <c r="B6" s="51" t="s">
        <v>343</v>
      </c>
      <c r="C6" s="51" t="s">
        <v>344</v>
      </c>
      <c r="D6" s="51" t="s">
        <v>344</v>
      </c>
      <c r="E6" s="51" t="s">
        <v>345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</row>
    <row r="7" spans="1:26" s="45" customFormat="1" ht="15.75" x14ac:dyDescent="0.25">
      <c r="A7" s="52"/>
      <c r="B7" s="52" t="s">
        <v>261</v>
      </c>
      <c r="C7" s="52"/>
      <c r="D7" s="52" t="s">
        <v>346</v>
      </c>
      <c r="E7" s="52" t="str">
        <f>LOWER(SUBSTITUTE(D7," ","_"))</f>
        <v>always_run</v>
      </c>
      <c r="F7" s="52"/>
      <c r="G7" s="52" t="s">
        <v>262</v>
      </c>
      <c r="H7" s="52"/>
      <c r="I7" s="52">
        <v>1</v>
      </c>
      <c r="J7" s="52"/>
      <c r="K7" s="52">
        <v>1</v>
      </c>
      <c r="L7" s="52">
        <v>1</v>
      </c>
      <c r="M7" s="52">
        <v>1</v>
      </c>
      <c r="N7" s="52">
        <v>1</v>
      </c>
      <c r="O7" s="52"/>
      <c r="P7" s="52" t="s">
        <v>347</v>
      </c>
      <c r="Q7" s="52"/>
      <c r="R7" s="52" t="s">
        <v>264</v>
      </c>
      <c r="S7" s="52"/>
      <c r="T7" s="52"/>
      <c r="U7" s="52"/>
      <c r="V7" s="52"/>
      <c r="W7" s="52"/>
      <c r="X7" s="52"/>
      <c r="Y7" s="53"/>
      <c r="Z7" s="53"/>
    </row>
    <row r="8" spans="1:26" s="37" customFormat="1" ht="15.75" x14ac:dyDescent="0.25">
      <c r="A8" s="39" t="b">
        <v>1</v>
      </c>
      <c r="B8" s="39" t="s">
        <v>327</v>
      </c>
      <c r="C8" s="39" t="s">
        <v>328</v>
      </c>
      <c r="D8" s="39" t="s">
        <v>328</v>
      </c>
      <c r="E8" s="39" t="s">
        <v>234</v>
      </c>
      <c r="F8" s="39"/>
      <c r="G8" s="39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37" customFormat="1" ht="15.75" x14ac:dyDescent="0.25">
      <c r="A9" s="39" t="b">
        <v>1</v>
      </c>
      <c r="B9" s="39" t="s">
        <v>329</v>
      </c>
      <c r="C9" s="39" t="s">
        <v>330</v>
      </c>
      <c r="D9" s="39" t="s">
        <v>330</v>
      </c>
      <c r="E9" s="39" t="s">
        <v>234</v>
      </c>
      <c r="F9" s="39"/>
      <c r="G9" s="39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37" customFormat="1" ht="15.75" x14ac:dyDescent="0.25">
      <c r="A10" s="39" t="b">
        <v>1</v>
      </c>
      <c r="B10" s="39" t="s">
        <v>236</v>
      </c>
      <c r="C10" s="39" t="s">
        <v>235</v>
      </c>
      <c r="D10" s="39" t="s">
        <v>235</v>
      </c>
      <c r="E10" s="39" t="s">
        <v>234</v>
      </c>
      <c r="F10" s="39"/>
      <c r="G10" s="39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6" x14ac:dyDescent="0.25">
      <c r="B11" s="49"/>
    </row>
    <row r="12" spans="1:26" x14ac:dyDescent="0.25">
      <c r="B12" s="4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1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1" customFormat="1" ht="18" x14ac:dyDescent="0.35">
      <c r="A1" s="26"/>
      <c r="B1" s="26"/>
      <c r="C1" s="26"/>
      <c r="D1" s="27"/>
      <c r="E1" s="27" t="s">
        <v>72</v>
      </c>
      <c r="F1" s="27"/>
      <c r="G1" s="27"/>
      <c r="H1" s="26"/>
      <c r="I1" s="26"/>
      <c r="J1" s="26"/>
      <c r="K1" s="26"/>
      <c r="L1" s="14"/>
      <c r="M1" s="14"/>
    </row>
    <row r="2" spans="1:13" s="5" customFormat="1" ht="15.6" x14ac:dyDescent="0.3">
      <c r="A2" s="31" t="s">
        <v>66</v>
      </c>
      <c r="B2" s="31" t="s">
        <v>171</v>
      </c>
      <c r="C2" s="31" t="s">
        <v>157</v>
      </c>
      <c r="D2" s="31" t="s">
        <v>67</v>
      </c>
      <c r="E2" s="31" t="s">
        <v>6</v>
      </c>
      <c r="F2" s="31" t="s">
        <v>10</v>
      </c>
      <c r="G2" s="31" t="s">
        <v>158</v>
      </c>
      <c r="H2" s="31" t="s">
        <v>159</v>
      </c>
      <c r="I2" s="31" t="s">
        <v>160</v>
      </c>
      <c r="J2" s="31" t="s">
        <v>161</v>
      </c>
      <c r="K2" s="31" t="s">
        <v>162</v>
      </c>
      <c r="L2" s="31" t="s">
        <v>163</v>
      </c>
      <c r="M2" s="31"/>
    </row>
    <row r="3" spans="1:13" s="9" customFormat="1" ht="46.9" x14ac:dyDescent="0.3">
      <c r="A3" s="31" t="s">
        <v>164</v>
      </c>
      <c r="B3" s="31" t="s">
        <v>172</v>
      </c>
      <c r="C3" s="31" t="s">
        <v>165</v>
      </c>
      <c r="D3" s="31" t="s">
        <v>166</v>
      </c>
      <c r="E3" s="31"/>
      <c r="F3" s="31" t="s">
        <v>167</v>
      </c>
      <c r="G3" s="31" t="s">
        <v>68</v>
      </c>
      <c r="H3" s="31" t="s">
        <v>68</v>
      </c>
      <c r="I3" s="31" t="s">
        <v>68</v>
      </c>
      <c r="J3" s="33" t="s">
        <v>168</v>
      </c>
      <c r="K3" s="31" t="s">
        <v>168</v>
      </c>
      <c r="L3" s="31" t="s">
        <v>169</v>
      </c>
      <c r="M3" s="31"/>
    </row>
    <row r="4" spans="1:13" s="13" customFormat="1" x14ac:dyDescent="0.25">
      <c r="A4" s="48" t="s">
        <v>241</v>
      </c>
      <c r="D4" s="13" t="str">
        <f>"simulation_output_report."&amp;SUBSTITUTE(SUBSTITUTE(LOWER(SUBSTITUTE(A4," ","_")), "kwh", "k_wh"), "mbtu", "m_btu")</f>
        <v>simulation_output_report.total_site_energy_m_btu</v>
      </c>
      <c r="F4" s="13" t="s">
        <v>331</v>
      </c>
      <c r="G4" s="13" t="b">
        <v>0</v>
      </c>
      <c r="H4" s="13" t="b">
        <v>0</v>
      </c>
      <c r="I4" s="13" t="b">
        <v>0</v>
      </c>
    </row>
    <row r="5" spans="1:13" s="13" customFormat="1" x14ac:dyDescent="0.25">
      <c r="A5" s="48" t="s">
        <v>242</v>
      </c>
      <c r="D5" s="13" t="str">
        <f t="shared" ref="D5:D25" si="0">"simulation_output_report."&amp;SUBSTITUTE(SUBSTITUTE(LOWER(SUBSTITUTE(A5," ","_")), "kwh", "k_wh"), "mbtu", "m_btu")</f>
        <v>simulation_output_report.total_site_electricity_k_wh</v>
      </c>
      <c r="F5" s="13" t="s">
        <v>331</v>
      </c>
      <c r="G5" s="13" t="b">
        <v>0</v>
      </c>
      <c r="H5" s="13" t="b">
        <v>0</v>
      </c>
      <c r="I5" s="13" t="b">
        <v>0</v>
      </c>
    </row>
    <row r="6" spans="1:13" s="13" customFormat="1" x14ac:dyDescent="0.25">
      <c r="A6" s="48" t="s">
        <v>243</v>
      </c>
      <c r="D6" s="13" t="str">
        <f t="shared" si="0"/>
        <v>simulation_output_report.total_site_natural_gas_therm</v>
      </c>
      <c r="F6" s="13" t="s">
        <v>331</v>
      </c>
      <c r="G6" s="13" t="b">
        <v>0</v>
      </c>
      <c r="H6" s="13" t="b">
        <v>0</v>
      </c>
      <c r="I6" s="13" t="b">
        <v>0</v>
      </c>
    </row>
    <row r="7" spans="1:13" s="13" customFormat="1" x14ac:dyDescent="0.25">
      <c r="A7" s="48" t="s">
        <v>244</v>
      </c>
      <c r="D7" s="13" t="str">
        <f t="shared" si="0"/>
        <v>simulation_output_report.total_site_other_fuel_m_btu</v>
      </c>
      <c r="F7" s="13" t="s">
        <v>331</v>
      </c>
      <c r="G7" s="13" t="b">
        <v>0</v>
      </c>
      <c r="H7" s="13" t="b">
        <v>0</v>
      </c>
      <c r="I7" s="13" t="b">
        <v>0</v>
      </c>
    </row>
    <row r="8" spans="1:13" s="13" customFormat="1" x14ac:dyDescent="0.25">
      <c r="A8" s="48" t="s">
        <v>245</v>
      </c>
      <c r="D8" s="13" t="str">
        <f t="shared" si="0"/>
        <v>simulation_output_report.electricity_heating_k_wh</v>
      </c>
      <c r="F8" s="13" t="s">
        <v>331</v>
      </c>
      <c r="G8" s="13" t="b">
        <v>0</v>
      </c>
      <c r="H8" s="13" t="b">
        <v>0</v>
      </c>
      <c r="I8" s="13" t="b">
        <v>0</v>
      </c>
    </row>
    <row r="9" spans="1:13" s="13" customFormat="1" x14ac:dyDescent="0.25">
      <c r="A9" s="48" t="s">
        <v>246</v>
      </c>
      <c r="D9" s="13" t="str">
        <f t="shared" si="0"/>
        <v>simulation_output_report.electricity_cooling_k_wh</v>
      </c>
      <c r="F9" s="13" t="s">
        <v>331</v>
      </c>
      <c r="G9" s="13" t="b">
        <v>0</v>
      </c>
      <c r="H9" s="13" t="b">
        <v>0</v>
      </c>
      <c r="I9" s="13" t="b">
        <v>0</v>
      </c>
    </row>
    <row r="10" spans="1:13" s="13" customFormat="1" x14ac:dyDescent="0.25">
      <c r="A10" s="48" t="s">
        <v>247</v>
      </c>
      <c r="D10" s="13" t="str">
        <f t="shared" si="0"/>
        <v>simulation_output_report.electricity_interior_lighting_k_wh</v>
      </c>
      <c r="F10" s="13" t="s">
        <v>331</v>
      </c>
      <c r="G10" s="13" t="b">
        <v>0</v>
      </c>
      <c r="H10" s="13" t="b">
        <v>0</v>
      </c>
      <c r="I10" s="13" t="b">
        <v>0</v>
      </c>
    </row>
    <row r="11" spans="1:13" s="13" customFormat="1" x14ac:dyDescent="0.25">
      <c r="A11" s="48" t="s">
        <v>248</v>
      </c>
      <c r="D11" s="13" t="str">
        <f t="shared" si="0"/>
        <v>simulation_output_report.electricity_exterior_lighting_k_wh</v>
      </c>
      <c r="F11" s="13" t="s">
        <v>331</v>
      </c>
      <c r="G11" s="13" t="b">
        <v>0</v>
      </c>
      <c r="H11" s="13" t="b">
        <v>0</v>
      </c>
      <c r="I11" s="13" t="b">
        <v>0</v>
      </c>
    </row>
    <row r="12" spans="1:13" s="13" customFormat="1" x14ac:dyDescent="0.25">
      <c r="A12" s="48" t="s">
        <v>249</v>
      </c>
      <c r="D12" s="13" t="str">
        <f t="shared" si="0"/>
        <v>simulation_output_report.electricity_interior_equipment_k_wh</v>
      </c>
      <c r="F12" s="13" t="s">
        <v>331</v>
      </c>
      <c r="G12" s="13" t="b">
        <v>0</v>
      </c>
      <c r="H12" s="13" t="b">
        <v>0</v>
      </c>
      <c r="I12" s="13" t="b">
        <v>0</v>
      </c>
    </row>
    <row r="13" spans="1:13" s="13" customFormat="1" x14ac:dyDescent="0.25">
      <c r="A13" s="48" t="s">
        <v>250</v>
      </c>
      <c r="D13" s="13" t="str">
        <f t="shared" si="0"/>
        <v>simulation_output_report.electricity_fans_k_wh</v>
      </c>
      <c r="F13" s="13" t="s">
        <v>331</v>
      </c>
      <c r="G13" s="13" t="b">
        <v>0</v>
      </c>
      <c r="H13" s="13" t="b">
        <v>0</v>
      </c>
      <c r="I13" s="13" t="b">
        <v>0</v>
      </c>
    </row>
    <row r="14" spans="1:13" s="13" customFormat="1" x14ac:dyDescent="0.25">
      <c r="A14" s="48" t="s">
        <v>251</v>
      </c>
      <c r="D14" s="13" t="str">
        <f t="shared" si="0"/>
        <v>simulation_output_report.electricity_pumps_k_wh</v>
      </c>
      <c r="F14" s="13" t="s">
        <v>331</v>
      </c>
      <c r="G14" s="13" t="b">
        <v>0</v>
      </c>
      <c r="H14" s="13" t="b">
        <v>0</v>
      </c>
      <c r="I14" s="13" t="b">
        <v>0</v>
      </c>
    </row>
    <row r="15" spans="1:13" s="13" customFormat="1" x14ac:dyDescent="0.25">
      <c r="A15" s="48" t="s">
        <v>252</v>
      </c>
      <c r="D15" s="13" t="str">
        <f t="shared" si="0"/>
        <v>simulation_output_report.electricity_water_systems_k_wh</v>
      </c>
      <c r="F15" s="13" t="s">
        <v>331</v>
      </c>
      <c r="G15" s="13" t="b">
        <v>0</v>
      </c>
      <c r="H15" s="13" t="b">
        <v>0</v>
      </c>
      <c r="I15" s="13" t="b">
        <v>0</v>
      </c>
    </row>
    <row r="16" spans="1:13" s="13" customFormat="1" x14ac:dyDescent="0.25">
      <c r="A16" s="13" t="s">
        <v>253</v>
      </c>
      <c r="D16" s="13" t="str">
        <f t="shared" si="0"/>
        <v>simulation_output_report.natural_gas_heating_therm</v>
      </c>
      <c r="F16" s="13" t="s">
        <v>331</v>
      </c>
      <c r="G16" s="13" t="b">
        <v>0</v>
      </c>
      <c r="H16" s="13" t="b">
        <v>0</v>
      </c>
      <c r="I16" s="13" t="b">
        <v>0</v>
      </c>
    </row>
    <row r="17" spans="1:13" s="13" customFormat="1" x14ac:dyDescent="0.25">
      <c r="A17" s="13" t="s">
        <v>254</v>
      </c>
      <c r="D17" s="13" t="str">
        <f t="shared" si="0"/>
        <v>simulation_output_report.natural_gas_interior_equipment_therm</v>
      </c>
      <c r="F17" s="13" t="s">
        <v>331</v>
      </c>
      <c r="G17" s="13" t="b">
        <v>0</v>
      </c>
      <c r="H17" s="13" t="b">
        <v>0</v>
      </c>
      <c r="I17" s="13" t="b">
        <v>0</v>
      </c>
    </row>
    <row r="18" spans="1:13" s="13" customFormat="1" x14ac:dyDescent="0.25">
      <c r="A18" s="13" t="s">
        <v>255</v>
      </c>
      <c r="D18" s="13" t="str">
        <f t="shared" si="0"/>
        <v>simulation_output_report.natural_gas_water_systems_therm</v>
      </c>
      <c r="F18" s="13" t="s">
        <v>331</v>
      </c>
      <c r="G18" s="13" t="b">
        <v>0</v>
      </c>
      <c r="H18" s="13" t="b">
        <v>0</v>
      </c>
      <c r="I18" s="13" t="b">
        <v>0</v>
      </c>
    </row>
    <row r="19" spans="1:13" s="13" customFormat="1" x14ac:dyDescent="0.25">
      <c r="A19" s="13" t="s">
        <v>256</v>
      </c>
      <c r="D19" s="13" t="str">
        <f t="shared" si="0"/>
        <v>simulation_output_report.other_fuel_heating_m_btu</v>
      </c>
      <c r="F19" s="13" t="s">
        <v>331</v>
      </c>
      <c r="G19" s="13" t="b">
        <v>0</v>
      </c>
      <c r="H19" s="13" t="b">
        <v>0</v>
      </c>
      <c r="I19" s="13" t="b">
        <v>0</v>
      </c>
    </row>
    <row r="20" spans="1:13" s="13" customFormat="1" x14ac:dyDescent="0.25">
      <c r="A20" s="13" t="s">
        <v>257</v>
      </c>
      <c r="D20" s="13" t="str">
        <f t="shared" si="0"/>
        <v>simulation_output_report.other_fuel_interior_equipment_m_btu</v>
      </c>
      <c r="F20" s="13" t="s">
        <v>331</v>
      </c>
      <c r="G20" s="13" t="b">
        <v>0</v>
      </c>
      <c r="H20" s="13" t="b">
        <v>0</v>
      </c>
      <c r="I20" s="13" t="b">
        <v>0</v>
      </c>
    </row>
    <row r="21" spans="1:13" s="13" customFormat="1" x14ac:dyDescent="0.25">
      <c r="A21" s="13" t="s">
        <v>258</v>
      </c>
      <c r="D21" s="13" t="str">
        <f t="shared" si="0"/>
        <v>simulation_output_report.other_fuel_water_systems_m_btu</v>
      </c>
      <c r="F21" s="13" t="s">
        <v>331</v>
      </c>
      <c r="G21" s="13" t="b">
        <v>0</v>
      </c>
      <c r="H21" s="13" t="b">
        <v>0</v>
      </c>
      <c r="I21" s="13" t="b">
        <v>0</v>
      </c>
    </row>
    <row r="22" spans="1:13" s="13" customFormat="1" x14ac:dyDescent="0.25">
      <c r="A22" s="13" t="s">
        <v>338</v>
      </c>
      <c r="D22" s="13" t="str">
        <f t="shared" si="0"/>
        <v>simulation_output_report.hours_heating_setpoint_not_met</v>
      </c>
      <c r="F22" s="13" t="s">
        <v>331</v>
      </c>
      <c r="G22" s="13" t="b">
        <v>0</v>
      </c>
      <c r="H22" s="13" t="b">
        <v>0</v>
      </c>
      <c r="I22" s="13" t="b">
        <v>0</v>
      </c>
      <c r="J22" s="48"/>
      <c r="K22" s="48"/>
      <c r="L22" s="48"/>
      <c r="M22" s="48"/>
    </row>
    <row r="23" spans="1:13" s="13" customFormat="1" x14ac:dyDescent="0.25">
      <c r="A23" s="13" t="s">
        <v>339</v>
      </c>
      <c r="D23" s="13" t="str">
        <f t="shared" si="0"/>
        <v>simulation_output_report.hours_cooling_setpoint_not_met</v>
      </c>
      <c r="F23" s="13" t="s">
        <v>331</v>
      </c>
      <c r="G23" s="13" t="b">
        <v>0</v>
      </c>
      <c r="H23" s="13" t="b">
        <v>0</v>
      </c>
      <c r="I23" s="13" t="b">
        <v>0</v>
      </c>
      <c r="J23" s="48"/>
      <c r="K23" s="48"/>
      <c r="L23" s="48"/>
      <c r="M23" s="48"/>
    </row>
    <row r="24" spans="1:13" s="13" customFormat="1" x14ac:dyDescent="0.25">
      <c r="A24" s="48" t="s">
        <v>341</v>
      </c>
      <c r="D24" s="13" t="str">
        <f t="shared" si="0"/>
        <v>simulation_output_report.hvac_cooling_capacity_w</v>
      </c>
      <c r="F24" s="13" t="s">
        <v>331</v>
      </c>
      <c r="G24" s="13" t="b">
        <v>0</v>
      </c>
      <c r="H24" s="13" t="b">
        <v>0</v>
      </c>
      <c r="I24" s="13" t="b">
        <v>0</v>
      </c>
    </row>
    <row r="25" spans="1:13" s="13" customFormat="1" x14ac:dyDescent="0.25">
      <c r="A25" s="48" t="s">
        <v>342</v>
      </c>
      <c r="D25" s="13" t="str">
        <f t="shared" si="0"/>
        <v>simulation_output_report.hvac_heating_capacity_w</v>
      </c>
      <c r="F25" s="13" t="s">
        <v>331</v>
      </c>
      <c r="G25" s="13" t="b">
        <v>0</v>
      </c>
      <c r="H25" s="13" t="b">
        <v>0</v>
      </c>
      <c r="I25" s="13" t="b">
        <v>0</v>
      </c>
    </row>
    <row r="26" spans="1:13" s="46" customFormat="1" x14ac:dyDescent="0.25">
      <c r="A26" s="47" t="s">
        <v>272</v>
      </c>
      <c r="B26" s="47"/>
      <c r="C26" s="47"/>
      <c r="D26" s="47" t="str">
        <f>"building_characteristics_report."&amp;LOWER(SUBSTITUTE(A26," ","_"))</f>
        <v>building_characteristics_report.location_epw</v>
      </c>
      <c r="E26" s="47"/>
      <c r="F26" s="47" t="s">
        <v>240</v>
      </c>
      <c r="G26" s="47" t="b">
        <v>0</v>
      </c>
      <c r="H26" s="47" t="b">
        <v>0</v>
      </c>
      <c r="I26" s="47" t="b">
        <v>0</v>
      </c>
      <c r="J26" s="47"/>
      <c r="K26" s="47"/>
      <c r="L26" s="47"/>
      <c r="M26" s="47"/>
    </row>
    <row r="27" spans="1:13" s="46" customFormat="1" x14ac:dyDescent="0.25">
      <c r="A27" s="47" t="s">
        <v>351</v>
      </c>
      <c r="B27" s="47"/>
      <c r="C27" s="47"/>
      <c r="D27" s="47" t="str">
        <f t="shared" ref="D27:D90" si="1">"building_characteristics_report."&amp;LOWER(SUBSTITUTE(A27," ","_"))</f>
        <v>building_characteristics_report.heating_fuel</v>
      </c>
      <c r="E27" s="47"/>
      <c r="F27" s="47" t="s">
        <v>240</v>
      </c>
      <c r="G27" s="47" t="b">
        <v>0</v>
      </c>
      <c r="H27" s="47" t="b">
        <v>0</v>
      </c>
      <c r="I27" s="47" t="b">
        <v>0</v>
      </c>
      <c r="J27" s="47"/>
      <c r="K27" s="47"/>
      <c r="L27" s="47"/>
      <c r="M27" s="47"/>
    </row>
    <row r="28" spans="1:13" s="46" customFormat="1" x14ac:dyDescent="0.25">
      <c r="A28" s="47" t="s">
        <v>273</v>
      </c>
      <c r="B28" s="47"/>
      <c r="C28" s="47"/>
      <c r="D28" s="47" t="str">
        <f t="shared" si="1"/>
        <v>building_characteristics_report.geometry_foundation_type</v>
      </c>
      <c r="E28" s="47"/>
      <c r="F28" s="47" t="s">
        <v>240</v>
      </c>
      <c r="G28" s="47" t="b">
        <v>0</v>
      </c>
      <c r="H28" s="47" t="b">
        <v>0</v>
      </c>
      <c r="I28" s="47" t="b">
        <v>0</v>
      </c>
      <c r="J28" s="47"/>
      <c r="K28" s="47"/>
      <c r="L28" s="47"/>
      <c r="M28" s="47"/>
    </row>
    <row r="29" spans="1:13" s="46" customFormat="1" x14ac:dyDescent="0.25">
      <c r="A29" s="47" t="s">
        <v>274</v>
      </c>
      <c r="B29" s="47"/>
      <c r="C29" s="47"/>
      <c r="D29" s="47" t="str">
        <f t="shared" si="1"/>
        <v>building_characteristics_report.geometry_house_size</v>
      </c>
      <c r="E29" s="47"/>
      <c r="F29" s="47" t="s">
        <v>240</v>
      </c>
      <c r="G29" s="47" t="b">
        <v>0</v>
      </c>
      <c r="H29" s="47" t="b">
        <v>0</v>
      </c>
      <c r="I29" s="47" t="b">
        <v>0</v>
      </c>
      <c r="J29" s="47"/>
      <c r="K29" s="47"/>
      <c r="L29" s="47"/>
      <c r="M29" s="47"/>
    </row>
    <row r="30" spans="1:13" s="46" customFormat="1" x14ac:dyDescent="0.25">
      <c r="A30" s="47" t="s">
        <v>275</v>
      </c>
      <c r="B30" s="47"/>
      <c r="C30" s="47"/>
      <c r="D30" s="47" t="str">
        <f t="shared" si="1"/>
        <v>building_characteristics_report.geometry_stories</v>
      </c>
      <c r="E30" s="47"/>
      <c r="F30" s="47" t="s">
        <v>240</v>
      </c>
      <c r="G30" s="47" t="b">
        <v>0</v>
      </c>
      <c r="H30" s="47" t="b">
        <v>0</v>
      </c>
      <c r="I30" s="47" t="b">
        <v>0</v>
      </c>
      <c r="J30" s="47"/>
      <c r="K30" s="47"/>
      <c r="L30" s="47"/>
      <c r="M30" s="47"/>
    </row>
    <row r="31" spans="1:13" s="46" customFormat="1" x14ac:dyDescent="0.25">
      <c r="A31" s="47" t="s">
        <v>276</v>
      </c>
      <c r="B31" s="47"/>
      <c r="C31" s="47"/>
      <c r="D31" s="47" t="str">
        <f t="shared" si="1"/>
        <v>building_characteristics_report.geometry_garage</v>
      </c>
      <c r="E31" s="47"/>
      <c r="F31" s="47" t="s">
        <v>240</v>
      </c>
      <c r="G31" s="47" t="b">
        <v>0</v>
      </c>
      <c r="H31" s="47" t="b">
        <v>0</v>
      </c>
      <c r="I31" s="47" t="b">
        <v>0</v>
      </c>
      <c r="J31" s="47"/>
      <c r="K31" s="47"/>
      <c r="L31" s="47"/>
      <c r="M31" s="47"/>
    </row>
    <row r="32" spans="1:13" s="46" customFormat="1" x14ac:dyDescent="0.25">
      <c r="A32" s="47" t="s">
        <v>340</v>
      </c>
      <c r="B32" s="47"/>
      <c r="C32" s="47"/>
      <c r="D32" s="47" t="str">
        <f t="shared" si="1"/>
        <v>building_characteristics_report.occupants</v>
      </c>
      <c r="E32" s="47"/>
      <c r="F32" s="47" t="s">
        <v>240</v>
      </c>
      <c r="G32" s="47" t="b">
        <v>0</v>
      </c>
      <c r="H32" s="47" t="b">
        <v>0</v>
      </c>
      <c r="I32" s="47" t="b">
        <v>0</v>
      </c>
      <c r="J32" s="47"/>
      <c r="K32" s="47"/>
      <c r="L32" s="47"/>
      <c r="M32" s="47"/>
    </row>
    <row r="33" spans="1:13" s="46" customFormat="1" x14ac:dyDescent="0.25">
      <c r="A33" s="47" t="s">
        <v>277</v>
      </c>
      <c r="B33" s="47"/>
      <c r="C33" s="47"/>
      <c r="D33" s="47" t="str">
        <f t="shared" si="1"/>
        <v>building_characteristics_report.orientation</v>
      </c>
      <c r="E33" s="47"/>
      <c r="F33" s="47" t="s">
        <v>240</v>
      </c>
      <c r="G33" s="47" t="b">
        <v>0</v>
      </c>
      <c r="H33" s="47" t="b">
        <v>0</v>
      </c>
      <c r="I33" s="47" t="b">
        <v>0</v>
      </c>
      <c r="J33" s="47"/>
      <c r="K33" s="47"/>
      <c r="L33" s="47"/>
      <c r="M33" s="47"/>
    </row>
    <row r="34" spans="1:13" s="46" customFormat="1" x14ac:dyDescent="0.25">
      <c r="A34" s="47" t="s">
        <v>278</v>
      </c>
      <c r="B34" s="47"/>
      <c r="C34" s="47"/>
      <c r="D34" s="47" t="str">
        <f t="shared" si="1"/>
        <v>building_characteristics_report.eaves</v>
      </c>
      <c r="E34" s="47"/>
      <c r="F34" s="47" t="s">
        <v>240</v>
      </c>
      <c r="G34" s="47" t="b">
        <v>0</v>
      </c>
      <c r="H34" s="47" t="b">
        <v>0</v>
      </c>
      <c r="I34" s="47" t="b">
        <v>0</v>
      </c>
      <c r="J34" s="47"/>
      <c r="K34" s="47"/>
      <c r="L34" s="47"/>
      <c r="M34" s="47"/>
    </row>
    <row r="35" spans="1:13" s="46" customFormat="1" x14ac:dyDescent="0.25">
      <c r="A35" s="47" t="s">
        <v>279</v>
      </c>
      <c r="B35" s="47"/>
      <c r="C35" s="47"/>
      <c r="D35" s="47" t="str">
        <f t="shared" si="1"/>
        <v>building_characteristics_report.overhangs</v>
      </c>
      <c r="E35" s="47"/>
      <c r="F35" s="47" t="s">
        <v>240</v>
      </c>
      <c r="G35" s="47" t="b">
        <v>0</v>
      </c>
      <c r="H35" s="47" t="b">
        <v>0</v>
      </c>
      <c r="I35" s="47" t="b">
        <v>0</v>
      </c>
      <c r="J35" s="47"/>
      <c r="K35" s="47"/>
      <c r="L35" s="47"/>
      <c r="M35" s="47"/>
    </row>
    <row r="36" spans="1:13" s="46" customFormat="1" x14ac:dyDescent="0.25">
      <c r="A36" s="47" t="s">
        <v>280</v>
      </c>
      <c r="D36" s="47" t="str">
        <f t="shared" si="1"/>
        <v>building_characteristics_report.door_area</v>
      </c>
      <c r="F36" s="47" t="s">
        <v>240</v>
      </c>
      <c r="G36" s="47" t="b">
        <v>0</v>
      </c>
      <c r="H36" s="47" t="b">
        <v>0</v>
      </c>
      <c r="I36" s="47" t="b">
        <v>0</v>
      </c>
    </row>
    <row r="37" spans="1:13" s="46" customFormat="1" x14ac:dyDescent="0.25">
      <c r="A37" s="47" t="s">
        <v>281</v>
      </c>
      <c r="D37" s="47" t="str">
        <f t="shared" si="1"/>
        <v>building_characteristics_report.window_areas</v>
      </c>
      <c r="F37" s="47" t="s">
        <v>240</v>
      </c>
      <c r="G37" s="47" t="b">
        <v>0</v>
      </c>
      <c r="H37" s="47" t="b">
        <v>0</v>
      </c>
      <c r="I37" s="47" t="b">
        <v>0</v>
      </c>
    </row>
    <row r="38" spans="1:13" s="46" customFormat="1" x14ac:dyDescent="0.25">
      <c r="A38" s="47" t="s">
        <v>282</v>
      </c>
      <c r="B38" s="47"/>
      <c r="C38" s="47"/>
      <c r="D38" s="47" t="str">
        <f t="shared" si="1"/>
        <v>building_characteristics_report.neighbors</v>
      </c>
      <c r="E38" s="47"/>
      <c r="F38" s="47" t="s">
        <v>240</v>
      </c>
      <c r="G38" s="47" t="b">
        <v>0</v>
      </c>
      <c r="H38" s="47" t="b">
        <v>0</v>
      </c>
      <c r="I38" s="47" t="b">
        <v>0</v>
      </c>
      <c r="J38" s="47"/>
      <c r="K38" s="47"/>
      <c r="L38" s="47"/>
      <c r="M38" s="47"/>
    </row>
    <row r="39" spans="1:13" s="46" customFormat="1" x14ac:dyDescent="0.25">
      <c r="A39" s="47" t="s">
        <v>263</v>
      </c>
      <c r="B39" s="47"/>
      <c r="C39" s="47"/>
      <c r="D39" s="47" t="str">
        <f t="shared" si="1"/>
        <v>building_characteristics_report.insulation_unfinished_attic</v>
      </c>
      <c r="E39" s="47"/>
      <c r="F39" s="47" t="s">
        <v>240</v>
      </c>
      <c r="G39" s="47" t="b">
        <v>0</v>
      </c>
      <c r="H39" s="47" t="b">
        <v>0</v>
      </c>
      <c r="I39" s="47" t="b">
        <v>0</v>
      </c>
      <c r="J39" s="47"/>
      <c r="K39" s="47"/>
      <c r="L39" s="47"/>
      <c r="M39" s="47"/>
    </row>
    <row r="40" spans="1:13" s="46" customFormat="1" x14ac:dyDescent="0.25">
      <c r="A40" s="47" t="s">
        <v>283</v>
      </c>
      <c r="B40" s="47"/>
      <c r="C40" s="47"/>
      <c r="D40" s="47" t="str">
        <f t="shared" si="1"/>
        <v>building_characteristics_report.insulation_wall</v>
      </c>
      <c r="E40" s="47"/>
      <c r="F40" s="47" t="s">
        <v>240</v>
      </c>
      <c r="G40" s="47" t="b">
        <v>0</v>
      </c>
      <c r="H40" s="47" t="b">
        <v>0</v>
      </c>
      <c r="I40" s="47" t="b">
        <v>0</v>
      </c>
      <c r="J40" s="47"/>
      <c r="K40" s="47"/>
      <c r="L40" s="47"/>
      <c r="M40" s="47"/>
    </row>
    <row r="41" spans="1:13" s="46" customFormat="1" x14ac:dyDescent="0.25">
      <c r="A41" s="47" t="s">
        <v>284</v>
      </c>
      <c r="B41" s="47"/>
      <c r="C41" s="47"/>
      <c r="D41" s="47" t="str">
        <f t="shared" si="1"/>
        <v>building_characteristics_report.insulation_slab</v>
      </c>
      <c r="E41" s="47"/>
      <c r="F41" s="47" t="s">
        <v>240</v>
      </c>
      <c r="G41" s="47" t="b">
        <v>0</v>
      </c>
      <c r="H41" s="47" t="b">
        <v>0</v>
      </c>
      <c r="I41" s="47" t="b">
        <v>0</v>
      </c>
      <c r="J41" s="47"/>
      <c r="K41" s="47"/>
      <c r="L41" s="47"/>
      <c r="M41" s="47"/>
    </row>
    <row r="42" spans="1:13" s="46" customFormat="1" x14ac:dyDescent="0.25">
      <c r="A42" s="47" t="s">
        <v>285</v>
      </c>
      <c r="D42" s="47" t="str">
        <f t="shared" si="1"/>
        <v>building_characteristics_report.insulation_crawlspace</v>
      </c>
      <c r="F42" s="47" t="s">
        <v>240</v>
      </c>
      <c r="G42" s="47" t="b">
        <v>0</v>
      </c>
      <c r="H42" s="47" t="b">
        <v>0</v>
      </c>
      <c r="I42" s="47" t="b">
        <v>0</v>
      </c>
    </row>
    <row r="43" spans="1:13" s="46" customFormat="1" x14ac:dyDescent="0.25">
      <c r="A43" s="47" t="s">
        <v>350</v>
      </c>
      <c r="D43" s="47" t="str">
        <f t="shared" si="1"/>
        <v>building_characteristics_report.insulation_pier_beam</v>
      </c>
      <c r="F43" s="47" t="s">
        <v>240</v>
      </c>
      <c r="G43" s="47" t="b">
        <v>0</v>
      </c>
      <c r="H43" s="47" t="b">
        <v>0</v>
      </c>
      <c r="I43" s="47" t="b">
        <v>0</v>
      </c>
    </row>
    <row r="44" spans="1:13" s="46" customFormat="1" x14ac:dyDescent="0.25">
      <c r="A44" s="47" t="s">
        <v>286</v>
      </c>
      <c r="D44" s="47" t="str">
        <f t="shared" si="1"/>
        <v>building_characteristics_report.insulation_unfinished_basement</v>
      </c>
      <c r="F44" s="47" t="s">
        <v>240</v>
      </c>
      <c r="G44" s="47" t="b">
        <v>0</v>
      </c>
      <c r="H44" s="47" t="b">
        <v>0</v>
      </c>
      <c r="I44" s="47" t="b">
        <v>0</v>
      </c>
    </row>
    <row r="45" spans="1:13" s="46" customFormat="1" x14ac:dyDescent="0.25">
      <c r="A45" s="47" t="s">
        <v>287</v>
      </c>
      <c r="D45" s="47" t="str">
        <f t="shared" si="1"/>
        <v>building_characteristics_report.insulation_finished_basement</v>
      </c>
      <c r="F45" s="47" t="s">
        <v>240</v>
      </c>
      <c r="G45" s="47" t="b">
        <v>0</v>
      </c>
      <c r="H45" s="47" t="b">
        <v>0</v>
      </c>
      <c r="I45" s="47" t="b">
        <v>0</v>
      </c>
    </row>
    <row r="46" spans="1:13" s="46" customFormat="1" x14ac:dyDescent="0.25">
      <c r="A46" s="47" t="s">
        <v>288</v>
      </c>
      <c r="D46" s="47" t="str">
        <f t="shared" si="1"/>
        <v>building_characteristics_report.insulation_interzonal_floor</v>
      </c>
      <c r="F46" s="47" t="s">
        <v>240</v>
      </c>
      <c r="G46" s="47" t="b">
        <v>0</v>
      </c>
      <c r="H46" s="47" t="b">
        <v>0</v>
      </c>
      <c r="I46" s="47" t="b">
        <v>0</v>
      </c>
    </row>
    <row r="47" spans="1:13" s="46" customFormat="1" x14ac:dyDescent="0.25">
      <c r="A47" s="47" t="s">
        <v>289</v>
      </c>
      <c r="D47" s="47" t="str">
        <f t="shared" si="1"/>
        <v>building_characteristics_report.uninsulated_surfaces</v>
      </c>
      <c r="F47" s="47" t="s">
        <v>240</v>
      </c>
      <c r="G47" s="47" t="b">
        <v>0</v>
      </c>
      <c r="H47" s="47" t="b">
        <v>0</v>
      </c>
      <c r="I47" s="47" t="b">
        <v>0</v>
      </c>
    </row>
    <row r="48" spans="1:13" s="46" customFormat="1" x14ac:dyDescent="0.25">
      <c r="A48" s="47" t="s">
        <v>290</v>
      </c>
      <c r="D48" s="47" t="str">
        <f t="shared" si="1"/>
        <v>building_characteristics_report.roof_sheathing</v>
      </c>
      <c r="F48" s="47" t="s">
        <v>240</v>
      </c>
      <c r="G48" s="47" t="b">
        <v>0</v>
      </c>
      <c r="H48" s="47" t="b">
        <v>0</v>
      </c>
      <c r="I48" s="47" t="b">
        <v>0</v>
      </c>
    </row>
    <row r="49" spans="1:9" s="46" customFormat="1" x14ac:dyDescent="0.25">
      <c r="A49" s="47" t="s">
        <v>291</v>
      </c>
      <c r="D49" s="47" t="str">
        <f t="shared" si="1"/>
        <v>building_characteristics_report.wall_sheathing</v>
      </c>
      <c r="F49" s="47" t="s">
        <v>240</v>
      </c>
      <c r="G49" s="47" t="b">
        <v>0</v>
      </c>
      <c r="H49" s="47" t="b">
        <v>0</v>
      </c>
      <c r="I49" s="47" t="b">
        <v>0</v>
      </c>
    </row>
    <row r="50" spans="1:9" s="46" customFormat="1" x14ac:dyDescent="0.25">
      <c r="A50" s="47" t="s">
        <v>292</v>
      </c>
      <c r="D50" s="47" t="str">
        <f t="shared" si="1"/>
        <v>building_characteristics_report.floor_sheathing</v>
      </c>
      <c r="F50" s="47" t="s">
        <v>240</v>
      </c>
      <c r="G50" s="47" t="b">
        <v>0</v>
      </c>
      <c r="H50" s="47" t="b">
        <v>0</v>
      </c>
      <c r="I50" s="47" t="b">
        <v>0</v>
      </c>
    </row>
    <row r="51" spans="1:9" s="46" customFormat="1" x14ac:dyDescent="0.25">
      <c r="A51" s="47" t="s">
        <v>293</v>
      </c>
      <c r="D51" s="47" t="str">
        <f t="shared" si="1"/>
        <v>building_characteristics_report.exterior_finish</v>
      </c>
      <c r="F51" s="47" t="s">
        <v>240</v>
      </c>
      <c r="G51" s="47" t="b">
        <v>0</v>
      </c>
      <c r="H51" s="47" t="b">
        <v>0</v>
      </c>
      <c r="I51" s="47" t="b">
        <v>0</v>
      </c>
    </row>
    <row r="52" spans="1:9" s="46" customFormat="1" x14ac:dyDescent="0.25">
      <c r="A52" s="47" t="s">
        <v>294</v>
      </c>
      <c r="D52" s="47" t="str">
        <f t="shared" si="1"/>
        <v>building_characteristics_report.roof_material</v>
      </c>
      <c r="F52" s="47" t="s">
        <v>240</v>
      </c>
      <c r="G52" s="47" t="b">
        <v>0</v>
      </c>
      <c r="H52" s="47" t="b">
        <v>0</v>
      </c>
      <c r="I52" s="47" t="b">
        <v>0</v>
      </c>
    </row>
    <row r="53" spans="1:9" s="46" customFormat="1" x14ac:dyDescent="0.25">
      <c r="A53" s="47" t="s">
        <v>295</v>
      </c>
      <c r="D53" s="47" t="str">
        <f t="shared" si="1"/>
        <v>building_characteristics_report.floor_covering</v>
      </c>
      <c r="F53" s="47" t="s">
        <v>240</v>
      </c>
      <c r="G53" s="47" t="b">
        <v>0</v>
      </c>
      <c r="H53" s="47" t="b">
        <v>0</v>
      </c>
      <c r="I53" s="47" t="b">
        <v>0</v>
      </c>
    </row>
    <row r="54" spans="1:9" s="46" customFormat="1" x14ac:dyDescent="0.25">
      <c r="A54" s="47" t="s">
        <v>296</v>
      </c>
      <c r="D54" s="47" t="str">
        <f t="shared" si="1"/>
        <v>building_characteristics_report.thermal_mass_floor</v>
      </c>
      <c r="F54" s="47" t="s">
        <v>240</v>
      </c>
      <c r="G54" s="47" t="b">
        <v>0</v>
      </c>
      <c r="H54" s="47" t="b">
        <v>0</v>
      </c>
      <c r="I54" s="47" t="b">
        <v>0</v>
      </c>
    </row>
    <row r="55" spans="1:9" s="46" customFormat="1" x14ac:dyDescent="0.25">
      <c r="A55" s="47" t="s">
        <v>297</v>
      </c>
      <c r="D55" s="47" t="str">
        <f t="shared" si="1"/>
        <v>building_characteristics_report.thermal_mass_exterior_wall</v>
      </c>
      <c r="F55" s="47" t="s">
        <v>240</v>
      </c>
      <c r="G55" s="47" t="b">
        <v>0</v>
      </c>
      <c r="H55" s="47" t="b">
        <v>0</v>
      </c>
      <c r="I55" s="47" t="b">
        <v>0</v>
      </c>
    </row>
    <row r="56" spans="1:9" s="46" customFormat="1" x14ac:dyDescent="0.25">
      <c r="A56" s="47" t="s">
        <v>298</v>
      </c>
      <c r="D56" s="47" t="str">
        <f t="shared" si="1"/>
        <v>building_characteristics_report.thermal_mass_partition_wall</v>
      </c>
      <c r="F56" s="47" t="s">
        <v>240</v>
      </c>
      <c r="G56" s="47" t="b">
        <v>0</v>
      </c>
      <c r="H56" s="47" t="b">
        <v>0</v>
      </c>
      <c r="I56" s="47" t="b">
        <v>0</v>
      </c>
    </row>
    <row r="57" spans="1:9" s="46" customFormat="1" x14ac:dyDescent="0.25">
      <c r="A57" s="47" t="s">
        <v>299</v>
      </c>
      <c r="D57" s="47" t="str">
        <f t="shared" si="1"/>
        <v>building_characteristics_report.thermal_mass_ceiling</v>
      </c>
      <c r="F57" s="47" t="s">
        <v>240</v>
      </c>
      <c r="G57" s="47" t="b">
        <v>0</v>
      </c>
      <c r="H57" s="47" t="b">
        <v>0</v>
      </c>
      <c r="I57" s="47" t="b">
        <v>0</v>
      </c>
    </row>
    <row r="58" spans="1:9" s="46" customFormat="1" x14ac:dyDescent="0.25">
      <c r="A58" s="47" t="s">
        <v>300</v>
      </c>
      <c r="D58" s="47" t="str">
        <f t="shared" si="1"/>
        <v>building_characteristics_report.thermal_mass_furniture</v>
      </c>
      <c r="F58" s="47" t="s">
        <v>240</v>
      </c>
      <c r="G58" s="47" t="b">
        <v>0</v>
      </c>
      <c r="H58" s="47" t="b">
        <v>0</v>
      </c>
      <c r="I58" s="47" t="b">
        <v>0</v>
      </c>
    </row>
    <row r="59" spans="1:9" s="46" customFormat="1" x14ac:dyDescent="0.25">
      <c r="A59" s="47" t="s">
        <v>301</v>
      </c>
      <c r="D59" s="47" t="str">
        <f t="shared" si="1"/>
        <v>building_characteristics_report.doors</v>
      </c>
      <c r="F59" s="47" t="s">
        <v>240</v>
      </c>
      <c r="G59" s="47" t="b">
        <v>0</v>
      </c>
      <c r="H59" s="47" t="b">
        <v>0</v>
      </c>
      <c r="I59" s="47" t="b">
        <v>0</v>
      </c>
    </row>
    <row r="60" spans="1:9" s="46" customFormat="1" x14ac:dyDescent="0.25">
      <c r="A60" s="47" t="s">
        <v>265</v>
      </c>
      <c r="D60" s="47" t="str">
        <f t="shared" si="1"/>
        <v>building_characteristics_report.windows</v>
      </c>
      <c r="F60" s="47" t="s">
        <v>240</v>
      </c>
      <c r="G60" s="47" t="b">
        <v>0</v>
      </c>
      <c r="H60" s="47" t="b">
        <v>0</v>
      </c>
      <c r="I60" s="47" t="b">
        <v>0</v>
      </c>
    </row>
    <row r="61" spans="1:9" s="46" customFormat="1" x14ac:dyDescent="0.25">
      <c r="A61" s="47" t="s">
        <v>302</v>
      </c>
      <c r="D61" s="47" t="str">
        <f t="shared" si="1"/>
        <v>building_characteristics_report.water_heater</v>
      </c>
      <c r="F61" s="47" t="s">
        <v>240</v>
      </c>
      <c r="G61" s="47" t="b">
        <v>0</v>
      </c>
      <c r="H61" s="47" t="b">
        <v>0</v>
      </c>
      <c r="I61" s="47" t="b">
        <v>0</v>
      </c>
    </row>
    <row r="62" spans="1:9" s="46" customFormat="1" x14ac:dyDescent="0.25">
      <c r="A62" s="47" t="s">
        <v>303</v>
      </c>
      <c r="D62" s="47" t="str">
        <f t="shared" si="1"/>
        <v>building_characteristics_report.hot_water_fixtures</v>
      </c>
      <c r="F62" s="47" t="s">
        <v>240</v>
      </c>
      <c r="G62" s="47" t="b">
        <v>0</v>
      </c>
      <c r="H62" s="47" t="b">
        <v>0</v>
      </c>
      <c r="I62" s="47" t="b">
        <v>0</v>
      </c>
    </row>
    <row r="63" spans="1:9" s="46" customFormat="1" x14ac:dyDescent="0.25">
      <c r="A63" s="47" t="s">
        <v>336</v>
      </c>
      <c r="D63" s="47" t="str">
        <f t="shared" si="1"/>
        <v>building_characteristics_report.hot_water_distribution</v>
      </c>
      <c r="F63" s="47" t="s">
        <v>240</v>
      </c>
      <c r="G63" s="47" t="b">
        <v>0</v>
      </c>
      <c r="H63" s="47" t="b">
        <v>0</v>
      </c>
      <c r="I63" s="47" t="b">
        <v>0</v>
      </c>
    </row>
    <row r="64" spans="1:9" s="46" customFormat="1" x14ac:dyDescent="0.25">
      <c r="A64" s="47" t="s">
        <v>304</v>
      </c>
      <c r="D64" s="47" t="str">
        <f t="shared" si="1"/>
        <v>building_characteristics_report.hvac_system_is_combined</v>
      </c>
      <c r="F64" s="47" t="s">
        <v>240</v>
      </c>
      <c r="G64" s="47" t="b">
        <v>0</v>
      </c>
      <c r="H64" s="47" t="b">
        <v>0</v>
      </c>
      <c r="I64" s="47" t="b">
        <v>0</v>
      </c>
    </row>
    <row r="65" spans="1:9" s="46" customFormat="1" x14ac:dyDescent="0.25">
      <c r="A65" s="47" t="s">
        <v>305</v>
      </c>
      <c r="D65" s="47" t="str">
        <f t="shared" si="1"/>
        <v>building_characteristics_report.hvac_system_combined</v>
      </c>
      <c r="F65" s="47" t="s">
        <v>240</v>
      </c>
      <c r="G65" s="47" t="b">
        <v>0</v>
      </c>
      <c r="H65" s="47" t="b">
        <v>0</v>
      </c>
      <c r="I65" s="47" t="b">
        <v>0</v>
      </c>
    </row>
    <row r="66" spans="1:9" s="46" customFormat="1" x14ac:dyDescent="0.25">
      <c r="A66" s="47" t="s">
        <v>352</v>
      </c>
      <c r="D66" s="47" t="str">
        <f t="shared" si="1"/>
        <v>building_characteristics_report.hvac_system_heating_electricity</v>
      </c>
      <c r="F66" s="47" t="s">
        <v>240</v>
      </c>
      <c r="G66" s="47" t="b">
        <v>0</v>
      </c>
      <c r="H66" s="47" t="b">
        <v>0</v>
      </c>
      <c r="I66" s="47" t="b">
        <v>0</v>
      </c>
    </row>
    <row r="67" spans="1:9" s="46" customFormat="1" x14ac:dyDescent="0.25">
      <c r="A67" s="47" t="s">
        <v>353</v>
      </c>
      <c r="D67" s="47" t="str">
        <f t="shared" si="1"/>
        <v>building_characteristics_report.hvac_system_heating_natural_gas</v>
      </c>
      <c r="F67" s="47" t="s">
        <v>240</v>
      </c>
      <c r="G67" s="47" t="b">
        <v>0</v>
      </c>
      <c r="H67" s="47" t="b">
        <v>0</v>
      </c>
      <c r="I67" s="47" t="b">
        <v>0</v>
      </c>
    </row>
    <row r="68" spans="1:9" s="46" customFormat="1" x14ac:dyDescent="0.25">
      <c r="A68" s="47" t="s">
        <v>354</v>
      </c>
      <c r="D68" s="47" t="str">
        <f t="shared" si="1"/>
        <v>building_characteristics_report.hvac_system_heating_propane</v>
      </c>
      <c r="F68" s="47" t="s">
        <v>240</v>
      </c>
      <c r="G68" s="47" t="b">
        <v>0</v>
      </c>
      <c r="H68" s="47" t="b">
        <v>0</v>
      </c>
      <c r="I68" s="47" t="b">
        <v>0</v>
      </c>
    </row>
    <row r="69" spans="1:9" s="46" customFormat="1" x14ac:dyDescent="0.25">
      <c r="A69" s="47" t="s">
        <v>355</v>
      </c>
      <c r="D69" s="47" t="str">
        <f t="shared" si="1"/>
        <v>building_characteristics_report.hvac_system_heating_fuel_oil</v>
      </c>
      <c r="F69" s="47" t="s">
        <v>240</v>
      </c>
      <c r="G69" s="47" t="b">
        <v>0</v>
      </c>
      <c r="H69" s="47" t="b">
        <v>0</v>
      </c>
      <c r="I69" s="47" t="b">
        <v>0</v>
      </c>
    </row>
    <row r="70" spans="1:9" s="46" customFormat="1" x14ac:dyDescent="0.25">
      <c r="A70" s="47" t="s">
        <v>306</v>
      </c>
      <c r="D70" s="47" t="str">
        <f t="shared" si="1"/>
        <v>building_characteristics_report.hvac_system_cooling</v>
      </c>
      <c r="F70" s="47" t="s">
        <v>240</v>
      </c>
      <c r="G70" s="47" t="b">
        <v>0</v>
      </c>
      <c r="H70" s="47" t="b">
        <v>0</v>
      </c>
      <c r="I70" s="47" t="b">
        <v>0</v>
      </c>
    </row>
    <row r="71" spans="1:9" s="46" customFormat="1" x14ac:dyDescent="0.25">
      <c r="A71" s="47" t="s">
        <v>307</v>
      </c>
      <c r="D71" s="47" t="str">
        <f t="shared" si="1"/>
        <v>building_characteristics_report.heating_setpoint</v>
      </c>
      <c r="F71" s="47" t="s">
        <v>240</v>
      </c>
      <c r="G71" s="47" t="b">
        <v>0</v>
      </c>
      <c r="H71" s="47" t="b">
        <v>0</v>
      </c>
      <c r="I71" s="47" t="b">
        <v>0</v>
      </c>
    </row>
    <row r="72" spans="1:9" s="46" customFormat="1" x14ac:dyDescent="0.25">
      <c r="A72" s="47" t="s">
        <v>308</v>
      </c>
      <c r="D72" s="47" t="str">
        <f t="shared" si="1"/>
        <v>building_characteristics_report.cooling_setpoint</v>
      </c>
      <c r="F72" s="47" t="s">
        <v>240</v>
      </c>
      <c r="G72" s="47" t="b">
        <v>0</v>
      </c>
      <c r="H72" s="47" t="b">
        <v>0</v>
      </c>
      <c r="I72" s="47" t="b">
        <v>0</v>
      </c>
    </row>
    <row r="73" spans="1:9" s="46" customFormat="1" x14ac:dyDescent="0.25">
      <c r="A73" s="47" t="s">
        <v>357</v>
      </c>
      <c r="D73" s="47" t="str">
        <f t="shared" si="1"/>
        <v>building_characteristics_report.ceiling_fan</v>
      </c>
      <c r="F73" s="47" t="s">
        <v>240</v>
      </c>
      <c r="G73" s="47" t="b">
        <v>0</v>
      </c>
      <c r="H73" s="47" t="b">
        <v>0</v>
      </c>
      <c r="I73" s="47" t="b">
        <v>0</v>
      </c>
    </row>
    <row r="74" spans="1:9" s="46" customFormat="1" x14ac:dyDescent="0.25">
      <c r="A74" s="47" t="s">
        <v>309</v>
      </c>
      <c r="D74" s="47" t="str">
        <f t="shared" si="1"/>
        <v>building_characteristics_report.refrigerator</v>
      </c>
      <c r="F74" s="47" t="s">
        <v>240</v>
      </c>
      <c r="G74" s="47" t="b">
        <v>0</v>
      </c>
      <c r="H74" s="47" t="b">
        <v>0</v>
      </c>
      <c r="I74" s="47" t="b">
        <v>0</v>
      </c>
    </row>
    <row r="75" spans="1:9" s="46" customFormat="1" x14ac:dyDescent="0.25">
      <c r="A75" s="47" t="s">
        <v>310</v>
      </c>
      <c r="D75" s="47" t="str">
        <f t="shared" si="1"/>
        <v>building_characteristics_report.cooking_range</v>
      </c>
      <c r="F75" s="47" t="s">
        <v>240</v>
      </c>
      <c r="G75" s="47" t="b">
        <v>0</v>
      </c>
      <c r="H75" s="47" t="b">
        <v>0</v>
      </c>
      <c r="I75" s="47" t="b">
        <v>0</v>
      </c>
    </row>
    <row r="76" spans="1:9" s="46" customFormat="1" x14ac:dyDescent="0.25">
      <c r="A76" s="47" t="s">
        <v>311</v>
      </c>
      <c r="D76" s="47" t="str">
        <f t="shared" si="1"/>
        <v>building_characteristics_report.dishwasher</v>
      </c>
      <c r="F76" s="47" t="s">
        <v>240</v>
      </c>
      <c r="G76" s="47" t="b">
        <v>0</v>
      </c>
      <c r="H76" s="47" t="b">
        <v>0</v>
      </c>
      <c r="I76" s="47" t="b">
        <v>0</v>
      </c>
    </row>
    <row r="77" spans="1:9" s="46" customFormat="1" x14ac:dyDescent="0.25">
      <c r="A77" s="47" t="s">
        <v>312</v>
      </c>
      <c r="D77" s="47" t="str">
        <f t="shared" si="1"/>
        <v>building_characteristics_report.clothes_washer</v>
      </c>
      <c r="F77" s="47" t="s">
        <v>240</v>
      </c>
      <c r="G77" s="47" t="b">
        <v>0</v>
      </c>
      <c r="H77" s="47" t="b">
        <v>0</v>
      </c>
      <c r="I77" s="47" t="b">
        <v>0</v>
      </c>
    </row>
    <row r="78" spans="1:9" s="46" customFormat="1" x14ac:dyDescent="0.25">
      <c r="A78" s="47" t="s">
        <v>313</v>
      </c>
      <c r="D78" s="47" t="str">
        <f t="shared" si="1"/>
        <v>building_characteristics_report.clothes_dryer</v>
      </c>
      <c r="F78" s="47" t="s">
        <v>240</v>
      </c>
      <c r="G78" s="47" t="b">
        <v>0</v>
      </c>
      <c r="H78" s="47" t="b">
        <v>0</v>
      </c>
      <c r="I78" s="47" t="b">
        <v>0</v>
      </c>
    </row>
    <row r="79" spans="1:9" s="46" customFormat="1" x14ac:dyDescent="0.25">
      <c r="A79" s="47" t="s">
        <v>266</v>
      </c>
      <c r="D79" s="47" t="str">
        <f t="shared" si="1"/>
        <v>building_characteristics_report.lighting</v>
      </c>
      <c r="F79" s="47" t="s">
        <v>240</v>
      </c>
      <c r="G79" s="47" t="b">
        <v>0</v>
      </c>
      <c r="H79" s="47" t="b">
        <v>0</v>
      </c>
      <c r="I79" s="47" t="b">
        <v>0</v>
      </c>
    </row>
    <row r="80" spans="1:9" s="46" customFormat="1" x14ac:dyDescent="0.25">
      <c r="A80" s="47" t="s">
        <v>314</v>
      </c>
      <c r="D80" s="47" t="str">
        <f t="shared" si="1"/>
        <v>building_characteristics_report.plug_loads</v>
      </c>
      <c r="F80" s="47" t="s">
        <v>240</v>
      </c>
      <c r="G80" s="47" t="b">
        <v>0</v>
      </c>
      <c r="H80" s="47" t="b">
        <v>0</v>
      </c>
      <c r="I80" s="47" t="b">
        <v>0</v>
      </c>
    </row>
    <row r="81" spans="1:9" s="46" customFormat="1" x14ac:dyDescent="0.25">
      <c r="A81" s="47" t="s">
        <v>315</v>
      </c>
      <c r="D81" s="47" t="str">
        <f t="shared" si="1"/>
        <v>building_characteristics_report.misc_extra_refrigerator</v>
      </c>
      <c r="F81" s="47" t="s">
        <v>240</v>
      </c>
      <c r="G81" s="47" t="b">
        <v>0</v>
      </c>
      <c r="H81" s="47" t="b">
        <v>0</v>
      </c>
      <c r="I81" s="47" t="b">
        <v>0</v>
      </c>
    </row>
    <row r="82" spans="1:9" s="46" customFormat="1" x14ac:dyDescent="0.25">
      <c r="A82" s="47" t="s">
        <v>316</v>
      </c>
      <c r="D82" s="47" t="str">
        <f t="shared" si="1"/>
        <v>building_characteristics_report.misc_freezer</v>
      </c>
      <c r="F82" s="47" t="s">
        <v>240</v>
      </c>
      <c r="G82" s="47" t="b">
        <v>0</v>
      </c>
      <c r="H82" s="47" t="b">
        <v>0</v>
      </c>
      <c r="I82" s="47" t="b">
        <v>0</v>
      </c>
    </row>
    <row r="83" spans="1:9" s="46" customFormat="1" x14ac:dyDescent="0.25">
      <c r="A83" s="47" t="s">
        <v>317</v>
      </c>
      <c r="D83" s="47" t="str">
        <f t="shared" si="1"/>
        <v>building_characteristics_report.misc_gas_fireplace</v>
      </c>
      <c r="F83" s="47" t="s">
        <v>240</v>
      </c>
      <c r="G83" s="47" t="b">
        <v>0</v>
      </c>
      <c r="H83" s="47" t="b">
        <v>0</v>
      </c>
      <c r="I83" s="47" t="b">
        <v>0</v>
      </c>
    </row>
    <row r="84" spans="1:9" s="46" customFormat="1" x14ac:dyDescent="0.25">
      <c r="A84" s="47" t="s">
        <v>318</v>
      </c>
      <c r="D84" s="47" t="str">
        <f t="shared" si="1"/>
        <v>building_characteristics_report.misc_gas_grill</v>
      </c>
      <c r="F84" s="47" t="s">
        <v>240</v>
      </c>
      <c r="G84" s="47" t="b">
        <v>0</v>
      </c>
      <c r="H84" s="47" t="b">
        <v>0</v>
      </c>
      <c r="I84" s="47" t="b">
        <v>0</v>
      </c>
    </row>
    <row r="85" spans="1:9" s="46" customFormat="1" x14ac:dyDescent="0.25">
      <c r="A85" s="47" t="s">
        <v>319</v>
      </c>
      <c r="D85" s="47" t="str">
        <f t="shared" si="1"/>
        <v>building_characteristics_report.misc_gas_lighting</v>
      </c>
      <c r="F85" s="47" t="s">
        <v>240</v>
      </c>
      <c r="G85" s="47" t="b">
        <v>0</v>
      </c>
      <c r="H85" s="47" t="b">
        <v>0</v>
      </c>
      <c r="I85" s="47" t="b">
        <v>0</v>
      </c>
    </row>
    <row r="86" spans="1:9" s="46" customFormat="1" x14ac:dyDescent="0.25">
      <c r="A86" s="47" t="s">
        <v>320</v>
      </c>
      <c r="D86" s="47" t="str">
        <f t="shared" si="1"/>
        <v>building_characteristics_report.misc_hot_tub_spa</v>
      </c>
      <c r="F86" s="47" t="s">
        <v>240</v>
      </c>
      <c r="G86" s="47" t="b">
        <v>0</v>
      </c>
      <c r="H86" s="47" t="b">
        <v>0</v>
      </c>
      <c r="I86" s="47" t="b">
        <v>0</v>
      </c>
    </row>
    <row r="87" spans="1:9" s="46" customFormat="1" x14ac:dyDescent="0.25">
      <c r="A87" s="47" t="s">
        <v>321</v>
      </c>
      <c r="D87" s="47" t="str">
        <f t="shared" si="1"/>
        <v>building_characteristics_report.misc_pool</v>
      </c>
      <c r="F87" s="47" t="s">
        <v>240</v>
      </c>
      <c r="G87" s="47" t="b">
        <v>0</v>
      </c>
      <c r="H87" s="47" t="b">
        <v>0</v>
      </c>
      <c r="I87" s="47" t="b">
        <v>0</v>
      </c>
    </row>
    <row r="88" spans="1:9" s="46" customFormat="1" x14ac:dyDescent="0.25">
      <c r="A88" s="47" t="s">
        <v>322</v>
      </c>
      <c r="D88" s="47" t="str">
        <f t="shared" si="1"/>
        <v>building_characteristics_report.misc_well_pump</v>
      </c>
      <c r="F88" s="47" t="s">
        <v>240</v>
      </c>
      <c r="G88" s="47" t="b">
        <v>0</v>
      </c>
      <c r="H88" s="47" t="b">
        <v>0</v>
      </c>
      <c r="I88" s="47" t="b">
        <v>0</v>
      </c>
    </row>
    <row r="89" spans="1:9" s="46" customFormat="1" x14ac:dyDescent="0.25">
      <c r="A89" s="47" t="s">
        <v>323</v>
      </c>
      <c r="D89" s="47" t="str">
        <f t="shared" si="1"/>
        <v>building_characteristics_report.ducts</v>
      </c>
      <c r="F89" s="47" t="s">
        <v>240</v>
      </c>
      <c r="G89" s="47" t="b">
        <v>0</v>
      </c>
      <c r="H89" s="47" t="b">
        <v>0</v>
      </c>
      <c r="I89" s="47" t="b">
        <v>0</v>
      </c>
    </row>
    <row r="90" spans="1:9" s="46" customFormat="1" x14ac:dyDescent="0.25">
      <c r="A90" s="47" t="s">
        <v>324</v>
      </c>
      <c r="D90" s="47" t="str">
        <f t="shared" si="1"/>
        <v>building_characteristics_report.infiltration</v>
      </c>
      <c r="F90" s="47" t="s">
        <v>240</v>
      </c>
      <c r="G90" s="47" t="b">
        <v>0</v>
      </c>
      <c r="H90" s="47" t="b">
        <v>0</v>
      </c>
      <c r="I90" s="47" t="b">
        <v>0</v>
      </c>
    </row>
    <row r="91" spans="1:9" s="46" customFormat="1" x14ac:dyDescent="0.25">
      <c r="A91" s="47" t="s">
        <v>325</v>
      </c>
      <c r="D91" s="47" t="str">
        <f t="shared" ref="D91:D92" si="2">"building_characteristics_report."&amp;LOWER(SUBSTITUTE(A91," ","_"))</f>
        <v>building_characteristics_report.natural_ventilation</v>
      </c>
      <c r="F91" s="47" t="s">
        <v>240</v>
      </c>
      <c r="G91" s="47" t="b">
        <v>0</v>
      </c>
      <c r="H91" s="47" t="b">
        <v>0</v>
      </c>
      <c r="I91" s="47" t="b">
        <v>0</v>
      </c>
    </row>
    <row r="92" spans="1:9" s="46" customFormat="1" x14ac:dyDescent="0.25">
      <c r="A92" s="47" t="s">
        <v>326</v>
      </c>
      <c r="D92" s="47" t="str">
        <f t="shared" si="2"/>
        <v>building_characteristics_report.mechanical_ventilation</v>
      </c>
      <c r="F92" s="47" t="s">
        <v>240</v>
      </c>
      <c r="G92" s="47" t="b">
        <v>0</v>
      </c>
      <c r="H92" s="47" t="b">
        <v>0</v>
      </c>
      <c r="I92" s="47" t="b">
        <v>0</v>
      </c>
    </row>
    <row r="93" spans="1:9" s="21" customFormat="1" x14ac:dyDescent="0.25">
      <c r="A93" s="14"/>
      <c r="B93" s="20"/>
      <c r="D93" s="14"/>
      <c r="F93" s="14"/>
      <c r="G93" s="14"/>
      <c r="H93" s="14"/>
      <c r="I93" s="14"/>
    </row>
    <row r="94" spans="1:9" s="21" customFormat="1" x14ac:dyDescent="0.25">
      <c r="A94" s="14"/>
      <c r="B94" s="20"/>
      <c r="D94" s="14"/>
      <c r="F94" s="14"/>
      <c r="G94" s="14"/>
      <c r="H94" s="14"/>
      <c r="I94" s="14"/>
    </row>
    <row r="95" spans="1:9" s="21" customFormat="1" x14ac:dyDescent="0.25">
      <c r="A95" s="14"/>
      <c r="B95" s="20"/>
      <c r="D95" s="14"/>
      <c r="F95" s="14"/>
      <c r="G95" s="14"/>
      <c r="H95" s="14"/>
      <c r="I95" s="14"/>
    </row>
    <row r="96" spans="1:9" s="21" customFormat="1" x14ac:dyDescent="0.25">
      <c r="A96" s="14"/>
      <c r="B96" s="20"/>
      <c r="D96" s="14"/>
      <c r="F96" s="14"/>
      <c r="G96" s="14"/>
      <c r="H96" s="14"/>
      <c r="I96" s="14"/>
    </row>
    <row r="97" spans="1:9" s="21" customFormat="1" x14ac:dyDescent="0.25">
      <c r="A97" s="14"/>
      <c r="B97" s="20"/>
      <c r="D97" s="14"/>
      <c r="F97" s="14"/>
      <c r="G97" s="14"/>
      <c r="H97" s="14"/>
      <c r="I97" s="14"/>
    </row>
    <row r="98" spans="1:9" s="21" customFormat="1" x14ac:dyDescent="0.25">
      <c r="A98" s="14"/>
      <c r="B98" s="20"/>
      <c r="D98" s="14"/>
      <c r="F98" s="14"/>
      <c r="G98" s="14"/>
      <c r="H98" s="14"/>
      <c r="I98" s="14"/>
    </row>
    <row r="99" spans="1:9" s="21" customFormat="1" x14ac:dyDescent="0.25">
      <c r="A99" s="14"/>
      <c r="B99" s="20"/>
      <c r="D99" s="14"/>
      <c r="F99" s="14"/>
      <c r="G99" s="14"/>
      <c r="H99" s="14"/>
      <c r="I99" s="14"/>
    </row>
    <row r="100" spans="1:9" s="21" customFormat="1" x14ac:dyDescent="0.25">
      <c r="A100" s="14"/>
      <c r="B100" s="20"/>
      <c r="D100" s="14"/>
      <c r="F100" s="14"/>
      <c r="G100" s="14"/>
      <c r="H100" s="14"/>
      <c r="I100" s="14"/>
    </row>
    <row r="101" spans="1:9" s="21" customFormat="1" x14ac:dyDescent="0.25">
      <c r="A101" s="14"/>
      <c r="B101" s="20"/>
      <c r="D101" s="14"/>
      <c r="F101" s="14"/>
      <c r="G101" s="14"/>
      <c r="H101" s="14"/>
      <c r="I101" s="14"/>
    </row>
    <row r="102" spans="1:9" s="21" customFormat="1" x14ac:dyDescent="0.25">
      <c r="A102" s="14"/>
      <c r="B102" s="20"/>
      <c r="D102" s="14"/>
      <c r="F102" s="14"/>
      <c r="G102" s="14"/>
      <c r="H102" s="14"/>
      <c r="I102" s="14"/>
    </row>
    <row r="103" spans="1:9" s="21" customFormat="1" x14ac:dyDescent="0.25">
      <c r="A103" s="14"/>
      <c r="B103" s="20"/>
      <c r="D103" s="14"/>
      <c r="F103" s="14"/>
      <c r="G103" s="14"/>
      <c r="H103" s="14"/>
      <c r="I103" s="14"/>
    </row>
    <row r="104" spans="1:9" s="21" customFormat="1" x14ac:dyDescent="0.25">
      <c r="A104" s="14"/>
      <c r="B104" s="20"/>
      <c r="D104" s="14"/>
      <c r="F104" s="14"/>
      <c r="G104" s="14"/>
      <c r="H104" s="14"/>
      <c r="I104" s="14"/>
    </row>
    <row r="105" spans="1:9" s="21" customFormat="1" x14ac:dyDescent="0.25">
      <c r="A105" s="14"/>
      <c r="B105" s="20"/>
      <c r="D105" s="14"/>
      <c r="F105" s="14"/>
      <c r="G105" s="14"/>
      <c r="H105" s="14"/>
      <c r="I105" s="14"/>
    </row>
    <row r="106" spans="1:9" s="21" customFormat="1" x14ac:dyDescent="0.25">
      <c r="A106" s="14"/>
      <c r="B106" s="20"/>
      <c r="D106" s="14"/>
      <c r="F106" s="14"/>
      <c r="G106" s="14"/>
      <c r="H106" s="14"/>
      <c r="I106" s="14"/>
    </row>
    <row r="107" spans="1:9" s="21" customFormat="1" x14ac:dyDescent="0.25">
      <c r="A107" s="14"/>
      <c r="B107" s="20"/>
      <c r="D107" s="14"/>
      <c r="F107" s="14"/>
      <c r="G107" s="14"/>
      <c r="H107" s="14"/>
      <c r="I107" s="14"/>
    </row>
    <row r="108" spans="1:9" s="21" customFormat="1" x14ac:dyDescent="0.25">
      <c r="A108" s="14"/>
      <c r="B108" s="20"/>
      <c r="D108" s="14"/>
      <c r="F108" s="14"/>
      <c r="G108" s="14"/>
      <c r="H108" s="14"/>
      <c r="I108" s="14"/>
    </row>
    <row r="109" spans="1:9" s="21" customFormat="1" x14ac:dyDescent="0.25">
      <c r="A109" s="14"/>
      <c r="B109" s="20"/>
      <c r="D109" s="14"/>
      <c r="F109" s="14"/>
      <c r="G109" s="14"/>
      <c r="H109" s="14"/>
      <c r="I109" s="14"/>
    </row>
    <row r="110" spans="1:9" s="21" customFormat="1" x14ac:dyDescent="0.25">
      <c r="A110" s="14"/>
      <c r="B110" s="20"/>
      <c r="D110" s="14"/>
      <c r="F110" s="14"/>
      <c r="G110" s="14"/>
      <c r="H110" s="14"/>
      <c r="I110" s="14"/>
    </row>
    <row r="111" spans="1:9" s="21" customFormat="1" x14ac:dyDescent="0.25">
      <c r="A111" s="14"/>
      <c r="B111" s="20"/>
      <c r="D111" s="14"/>
      <c r="F111" s="14"/>
      <c r="G111" s="14"/>
      <c r="H111" s="14"/>
      <c r="I111" s="14"/>
    </row>
    <row r="112" spans="1:9" s="21" customFormat="1" x14ac:dyDescent="0.25">
      <c r="A112" s="14"/>
      <c r="B112" s="20"/>
      <c r="D112" s="14"/>
      <c r="F112" s="14"/>
      <c r="G112" s="14"/>
      <c r="H112" s="14"/>
      <c r="I112" s="14"/>
    </row>
    <row r="113" spans="1:9" s="21" customFormat="1" x14ac:dyDescent="0.25">
      <c r="A113" s="14"/>
      <c r="B113" s="20"/>
      <c r="D113" s="14"/>
      <c r="F113" s="14"/>
      <c r="G113" s="14"/>
      <c r="H113" s="14"/>
      <c r="I113" s="14"/>
    </row>
    <row r="114" spans="1:9" s="21" customFormat="1" x14ac:dyDescent="0.25">
      <c r="A114" s="14"/>
      <c r="B114" s="20"/>
      <c r="D114" s="14"/>
      <c r="F114" s="14"/>
      <c r="G114" s="14"/>
      <c r="H114" s="14"/>
      <c r="I114" s="14"/>
    </row>
    <row r="115" spans="1:9" s="21" customFormat="1" x14ac:dyDescent="0.25">
      <c r="A115" s="14"/>
      <c r="B115" s="20"/>
      <c r="D115" s="14"/>
      <c r="F115" s="14"/>
      <c r="G115" s="14"/>
      <c r="H115" s="14"/>
      <c r="I115" s="14"/>
    </row>
    <row r="116" spans="1:9" s="21" customFormat="1" x14ac:dyDescent="0.25">
      <c r="A116" s="14"/>
      <c r="B116" s="20"/>
      <c r="D116" s="14"/>
      <c r="F116" s="14"/>
      <c r="G116" s="14"/>
      <c r="H116" s="14"/>
      <c r="I116" s="14"/>
    </row>
    <row r="117" spans="1:9" s="21" customFormat="1" x14ac:dyDescent="0.25">
      <c r="A117" s="14"/>
      <c r="B117" s="20"/>
      <c r="D117" s="14"/>
      <c r="F117" s="14"/>
      <c r="G117" s="14"/>
      <c r="H117" s="14"/>
      <c r="I117" s="14"/>
    </row>
    <row r="118" spans="1:9" s="21" customFormat="1" x14ac:dyDescent="0.25">
      <c r="A118" s="14"/>
      <c r="B118" s="20"/>
      <c r="D118" s="14"/>
      <c r="F118" s="14"/>
      <c r="G118" s="14"/>
      <c r="H118" s="14"/>
      <c r="I118" s="14"/>
    </row>
    <row r="119" spans="1:9" s="21" customFormat="1" x14ac:dyDescent="0.25">
      <c r="A119" s="14"/>
      <c r="B119" s="20"/>
      <c r="D119" s="14"/>
      <c r="F119" s="14"/>
      <c r="G119" s="14"/>
      <c r="H119" s="14"/>
      <c r="I119" s="14"/>
    </row>
    <row r="120" spans="1:9" s="21" customFormat="1" x14ac:dyDescent="0.25">
      <c r="A120" s="14"/>
      <c r="B120" s="20"/>
      <c r="D120" s="14"/>
      <c r="F120" s="14"/>
      <c r="G120" s="14"/>
      <c r="H120" s="14"/>
      <c r="I120" s="14"/>
    </row>
    <row r="121" spans="1:9" s="21" customFormat="1" x14ac:dyDescent="0.25">
      <c r="A121" s="14"/>
      <c r="B121" s="20"/>
      <c r="D121" s="14"/>
      <c r="F121" s="14"/>
      <c r="G121" s="14"/>
      <c r="H121" s="14"/>
      <c r="I121" s="14"/>
    </row>
    <row r="122" spans="1:9" x14ac:dyDescent="0.25">
      <c r="A122" s="14"/>
      <c r="B122" s="20"/>
      <c r="C122" s="21"/>
      <c r="D122" s="14"/>
      <c r="E122" s="21"/>
      <c r="F122" s="14"/>
      <c r="G122" s="14"/>
      <c r="H122" s="14"/>
      <c r="I122" s="14"/>
    </row>
    <row r="123" spans="1:9" x14ac:dyDescent="0.25">
      <c r="A123" s="14"/>
      <c r="B123" s="20"/>
      <c r="C123" s="21"/>
      <c r="D123" s="14"/>
      <c r="E123" s="21"/>
      <c r="F123" s="14"/>
      <c r="G123" s="14"/>
      <c r="H123" s="14"/>
      <c r="I123" s="14"/>
    </row>
    <row r="124" spans="1:9" x14ac:dyDescent="0.25">
      <c r="A124" s="14"/>
      <c r="B124" s="20"/>
      <c r="C124" s="21"/>
      <c r="D124" s="14"/>
      <c r="E124" s="21"/>
      <c r="F124" s="14"/>
      <c r="G124" s="14"/>
      <c r="H124" s="14"/>
      <c r="I124" s="14"/>
    </row>
    <row r="125" spans="1:9" x14ac:dyDescent="0.25">
      <c r="A125" s="14"/>
      <c r="B125" s="20"/>
      <c r="C125" s="21"/>
      <c r="D125" s="14"/>
      <c r="E125" s="21"/>
      <c r="F125" s="14"/>
      <c r="G125" s="14"/>
      <c r="H125" s="14"/>
      <c r="I125" s="14"/>
    </row>
    <row r="126" spans="1:9" x14ac:dyDescent="0.25">
      <c r="A126" s="14"/>
      <c r="B126" s="20"/>
      <c r="C126" s="21"/>
      <c r="D126" s="14"/>
      <c r="E126" s="21"/>
      <c r="F126" s="14"/>
      <c r="G126" s="14"/>
      <c r="H126" s="14"/>
      <c r="I126" s="14"/>
    </row>
    <row r="127" spans="1:9" x14ac:dyDescent="0.25">
      <c r="A127" s="14"/>
      <c r="B127" s="20"/>
      <c r="C127" s="21"/>
      <c r="D127" s="14"/>
      <c r="E127" s="21"/>
      <c r="F127" s="14"/>
      <c r="G127" s="14"/>
      <c r="H127" s="14"/>
      <c r="I127" s="1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47</v>
      </c>
      <c r="B1" t="s">
        <v>44</v>
      </c>
      <c r="C1" t="s">
        <v>45</v>
      </c>
      <c r="D1" t="s">
        <v>186</v>
      </c>
      <c r="E1" t="s">
        <v>4</v>
      </c>
    </row>
    <row r="2" spans="1:7" s="20" customFormat="1" ht="14.45" x14ac:dyDescent="0.3">
      <c r="A2" s="20" t="s">
        <v>173</v>
      </c>
      <c r="B2" s="20" t="s">
        <v>174</v>
      </c>
      <c r="C2" s="20" t="s">
        <v>175</v>
      </c>
      <c r="D2" s="20" t="s">
        <v>176</v>
      </c>
      <c r="E2" s="20" t="s">
        <v>184</v>
      </c>
    </row>
    <row r="3" spans="1:7" s="20" customFormat="1" ht="14.45" x14ac:dyDescent="0.3">
      <c r="A3" s="20" t="s">
        <v>132</v>
      </c>
      <c r="B3" s="20" t="s">
        <v>51</v>
      </c>
      <c r="C3" s="20" t="s">
        <v>133</v>
      </c>
      <c r="D3" s="20" t="s">
        <v>177</v>
      </c>
      <c r="E3" s="20" t="s">
        <v>185</v>
      </c>
    </row>
    <row r="4" spans="1:7" s="20" customFormat="1" ht="14.45" x14ac:dyDescent="0.3">
      <c r="A4" s="20" t="s">
        <v>134</v>
      </c>
      <c r="B4" s="20" t="s">
        <v>52</v>
      </c>
      <c r="C4" s="20" t="s">
        <v>135</v>
      </c>
      <c r="D4" s="20" t="s">
        <v>178</v>
      </c>
      <c r="E4" s="20" t="s">
        <v>185</v>
      </c>
    </row>
    <row r="5" spans="1:7" s="20" customFormat="1" ht="14.45" x14ac:dyDescent="0.3">
      <c r="A5" s="20" t="s">
        <v>136</v>
      </c>
      <c r="B5" s="20" t="s">
        <v>53</v>
      </c>
      <c r="C5" s="20" t="s">
        <v>137</v>
      </c>
      <c r="D5" s="20" t="s">
        <v>179</v>
      </c>
      <c r="E5" s="20" t="s">
        <v>185</v>
      </c>
    </row>
    <row r="6" spans="1:7" s="20" customFormat="1" ht="14.45" x14ac:dyDescent="0.3">
      <c r="A6" s="20" t="s">
        <v>138</v>
      </c>
      <c r="B6" s="20" t="s">
        <v>51</v>
      </c>
      <c r="C6" s="20" t="s">
        <v>139</v>
      </c>
      <c r="D6" s="20" t="s">
        <v>180</v>
      </c>
      <c r="E6" s="20" t="s">
        <v>188</v>
      </c>
    </row>
    <row r="7" spans="1:7" s="20" customFormat="1" ht="14.45" x14ac:dyDescent="0.3">
      <c r="A7" s="20" t="s">
        <v>140</v>
      </c>
      <c r="B7" s="20" t="s">
        <v>52</v>
      </c>
      <c r="C7" s="20" t="s">
        <v>141</v>
      </c>
      <c r="D7" s="20" t="s">
        <v>178</v>
      </c>
      <c r="E7" s="20" t="s">
        <v>188</v>
      </c>
    </row>
    <row r="8" spans="1:7" s="20" customFormat="1" ht="14.45" x14ac:dyDescent="0.3">
      <c r="A8" s="20" t="s">
        <v>46</v>
      </c>
      <c r="B8" s="20" t="s">
        <v>53</v>
      </c>
      <c r="C8" s="20" t="s">
        <v>142</v>
      </c>
      <c r="D8" s="20" t="s">
        <v>179</v>
      </c>
      <c r="E8" s="20" t="s">
        <v>189</v>
      </c>
    </row>
    <row r="9" spans="1:7" s="20" customFormat="1" ht="14.45" x14ac:dyDescent="0.3">
      <c r="A9" s="20" t="s">
        <v>143</v>
      </c>
      <c r="B9" s="20" t="s">
        <v>54</v>
      </c>
      <c r="C9" s="20" t="s">
        <v>144</v>
      </c>
      <c r="D9" s="20" t="s">
        <v>181</v>
      </c>
      <c r="E9" s="20" t="s">
        <v>189</v>
      </c>
    </row>
    <row r="10" spans="1:7" ht="14.45" x14ac:dyDescent="0.3">
      <c r="A10" s="20" t="s">
        <v>145</v>
      </c>
      <c r="B10" s="20" t="s">
        <v>182</v>
      </c>
      <c r="C10" s="20" t="s">
        <v>146</v>
      </c>
      <c r="D10" s="20" t="s">
        <v>183</v>
      </c>
      <c r="E10" s="20" t="s">
        <v>189</v>
      </c>
    </row>
    <row r="11" spans="1:7" s="20" customFormat="1" ht="14.45" x14ac:dyDescent="0.3"/>
    <row r="12" spans="1:7" s="20" customFormat="1" ht="14.45" x14ac:dyDescent="0.3"/>
    <row r="13" spans="1:7" ht="14.45" x14ac:dyDescent="0.3">
      <c r="A13" t="s">
        <v>112</v>
      </c>
      <c r="C13" s="10" t="s">
        <v>96</v>
      </c>
      <c r="E13" t="s">
        <v>97</v>
      </c>
      <c r="G13" t="s">
        <v>114</v>
      </c>
    </row>
    <row r="14" spans="1:7" ht="14.45" x14ac:dyDescent="0.3">
      <c r="A14" t="s">
        <v>61</v>
      </c>
      <c r="C14" t="b">
        <v>1</v>
      </c>
      <c r="E14" t="s">
        <v>98</v>
      </c>
      <c r="G14" t="s">
        <v>70</v>
      </c>
    </row>
    <row r="15" spans="1:7" ht="14.45" x14ac:dyDescent="0.3">
      <c r="A15" t="s">
        <v>59</v>
      </c>
      <c r="C15" t="b">
        <v>0</v>
      </c>
      <c r="E15" t="s">
        <v>87</v>
      </c>
    </row>
    <row r="16" spans="1:7" s="20" customFormat="1" ht="14.45" x14ac:dyDescent="0.3"/>
    <row r="18" spans="1:35" ht="14.45" x14ac:dyDescent="0.3">
      <c r="A18" t="s">
        <v>91</v>
      </c>
      <c r="C18" t="s">
        <v>92</v>
      </c>
      <c r="F18" s="20" t="s">
        <v>222</v>
      </c>
      <c r="G18" s="20"/>
      <c r="H18" s="20"/>
      <c r="I18" t="s">
        <v>14</v>
      </c>
      <c r="L18" t="s">
        <v>99</v>
      </c>
      <c r="O18" t="s">
        <v>102</v>
      </c>
      <c r="R18" t="s">
        <v>106</v>
      </c>
      <c r="U18" s="20" t="s">
        <v>95</v>
      </c>
      <c r="X18" s="20" t="s">
        <v>207</v>
      </c>
      <c r="Y18" s="20"/>
      <c r="Z18" s="20"/>
      <c r="AA18" t="s">
        <v>202</v>
      </c>
      <c r="AD18" t="s">
        <v>203</v>
      </c>
      <c r="AG18" s="20" t="s">
        <v>217</v>
      </c>
      <c r="AH18" s="20"/>
      <c r="AI18" s="20"/>
    </row>
    <row r="19" spans="1:35" ht="14.45" x14ac:dyDescent="0.3">
      <c r="A19" t="s">
        <v>92</v>
      </c>
      <c r="F19" s="20" t="s">
        <v>223</v>
      </c>
      <c r="G19" s="20">
        <v>10</v>
      </c>
      <c r="H19" t="s">
        <v>228</v>
      </c>
      <c r="I19" t="s">
        <v>113</v>
      </c>
      <c r="J19" t="s">
        <v>61</v>
      </c>
      <c r="K19" t="s">
        <v>115</v>
      </c>
      <c r="L19" s="1" t="s">
        <v>81</v>
      </c>
      <c r="M19" s="19">
        <v>0.01</v>
      </c>
      <c r="N19" s="21" t="s">
        <v>120</v>
      </c>
      <c r="O19" s="1" t="s">
        <v>104</v>
      </c>
      <c r="P19">
        <v>30</v>
      </c>
      <c r="Q19" t="s">
        <v>122</v>
      </c>
      <c r="R19" t="s">
        <v>3</v>
      </c>
      <c r="S19">
        <v>30</v>
      </c>
      <c r="T19" s="20" t="s">
        <v>122</v>
      </c>
      <c r="X19" s="20" t="s">
        <v>216</v>
      </c>
      <c r="Y19" s="20" t="s">
        <v>209</v>
      </c>
      <c r="Z19" s="20" t="s">
        <v>209</v>
      </c>
      <c r="AD19" s="20" t="s">
        <v>204</v>
      </c>
      <c r="AE19" s="20">
        <v>30</v>
      </c>
      <c r="AF19" s="20" t="s">
        <v>131</v>
      </c>
      <c r="AG19" s="20" t="s">
        <v>218</v>
      </c>
      <c r="AH19" s="20" t="b">
        <v>1</v>
      </c>
      <c r="AI19" s="20" t="s">
        <v>219</v>
      </c>
    </row>
    <row r="20" spans="1:35" ht="14.45" x14ac:dyDescent="0.3">
      <c r="A20" s="20" t="s">
        <v>222</v>
      </c>
      <c r="F20" s="20" t="s">
        <v>224</v>
      </c>
      <c r="G20" s="20">
        <v>10</v>
      </c>
      <c r="H20" t="s">
        <v>227</v>
      </c>
      <c r="I20" t="s">
        <v>3</v>
      </c>
      <c r="J20">
        <v>30</v>
      </c>
      <c r="K20" t="s">
        <v>131</v>
      </c>
      <c r="L20" s="1" t="s">
        <v>86</v>
      </c>
      <c r="M20" s="19">
        <v>0.01</v>
      </c>
      <c r="N20" t="s">
        <v>119</v>
      </c>
      <c r="O20" s="21" t="s">
        <v>107</v>
      </c>
      <c r="P20">
        <v>5</v>
      </c>
      <c r="Q20" s="20" t="s">
        <v>121</v>
      </c>
      <c r="R20" s="21" t="s">
        <v>107</v>
      </c>
      <c r="S20">
        <v>3</v>
      </c>
      <c r="T20" t="s">
        <v>121</v>
      </c>
      <c r="X20" s="20" t="s">
        <v>3</v>
      </c>
      <c r="Y20" s="20">
        <v>2</v>
      </c>
      <c r="Z20" s="20" t="s">
        <v>208</v>
      </c>
      <c r="AG20" s="20" t="s">
        <v>220</v>
      </c>
      <c r="AH20" s="20" t="b">
        <v>1</v>
      </c>
      <c r="AI20" s="20" t="s">
        <v>221</v>
      </c>
    </row>
    <row r="21" spans="1:35" x14ac:dyDescent="0.25">
      <c r="A21" t="s">
        <v>14</v>
      </c>
      <c r="F21" s="20" t="s">
        <v>225</v>
      </c>
      <c r="G21" s="20">
        <v>1</v>
      </c>
      <c r="H21" s="20"/>
      <c r="L21" s="1" t="s">
        <v>100</v>
      </c>
      <c r="M21" s="19">
        <v>45036000000000</v>
      </c>
      <c r="N21" t="s">
        <v>118</v>
      </c>
      <c r="O21" s="1" t="s">
        <v>103</v>
      </c>
      <c r="P21">
        <v>2</v>
      </c>
      <c r="Q21" t="s">
        <v>126</v>
      </c>
      <c r="R21" s="21" t="s">
        <v>108</v>
      </c>
      <c r="S21">
        <v>0.85</v>
      </c>
      <c r="T21" t="s">
        <v>127</v>
      </c>
    </row>
    <row r="22" spans="1:35" x14ac:dyDescent="0.25">
      <c r="A22" t="s">
        <v>85</v>
      </c>
      <c r="F22" s="20" t="s">
        <v>0</v>
      </c>
      <c r="G22" s="20" t="s">
        <v>226</v>
      </c>
      <c r="H22" s="20" t="s">
        <v>226</v>
      </c>
      <c r="L22" s="1" t="s">
        <v>101</v>
      </c>
      <c r="M22">
        <v>100</v>
      </c>
      <c r="N22" t="s">
        <v>117</v>
      </c>
      <c r="O22" t="s">
        <v>123</v>
      </c>
      <c r="P22">
        <v>2</v>
      </c>
      <c r="Q22" t="s">
        <v>124</v>
      </c>
      <c r="R22" s="21" t="s">
        <v>109</v>
      </c>
      <c r="S22">
        <v>5</v>
      </c>
      <c r="T22" t="s">
        <v>129</v>
      </c>
    </row>
    <row r="23" spans="1:35" x14ac:dyDescent="0.25">
      <c r="A23" t="s">
        <v>94</v>
      </c>
      <c r="F23" s="20"/>
      <c r="G23" s="20"/>
      <c r="H23" s="20"/>
      <c r="L23" s="1" t="s">
        <v>82</v>
      </c>
      <c r="M23" s="21" t="s">
        <v>83</v>
      </c>
      <c r="O23" s="20" t="s">
        <v>212</v>
      </c>
      <c r="P23" s="20">
        <v>1</v>
      </c>
      <c r="Q23" s="21" t="s">
        <v>213</v>
      </c>
      <c r="R23" s="21" t="s">
        <v>110</v>
      </c>
      <c r="S23">
        <v>5</v>
      </c>
      <c r="T23" s="20" t="s">
        <v>130</v>
      </c>
    </row>
    <row r="24" spans="1:35" x14ac:dyDescent="0.25">
      <c r="A24" t="s">
        <v>93</v>
      </c>
      <c r="F24" s="20"/>
      <c r="G24" s="20"/>
      <c r="H24" s="20"/>
      <c r="L24" s="1" t="s">
        <v>84</v>
      </c>
      <c r="M24" s="21">
        <v>2</v>
      </c>
      <c r="N24" t="s">
        <v>116</v>
      </c>
      <c r="O24" s="1" t="s">
        <v>105</v>
      </c>
      <c r="P24" s="19">
        <v>0.01</v>
      </c>
      <c r="Q24" s="21" t="s">
        <v>125</v>
      </c>
      <c r="R24" s="21" t="s">
        <v>111</v>
      </c>
      <c r="S24">
        <v>0.8</v>
      </c>
      <c r="T24" t="s">
        <v>128</v>
      </c>
    </row>
    <row r="25" spans="1:35" x14ac:dyDescent="0.25">
      <c r="A25" t="s">
        <v>95</v>
      </c>
      <c r="F25" s="20"/>
      <c r="G25" s="20"/>
      <c r="H25" s="20"/>
      <c r="L25" s="20" t="s">
        <v>205</v>
      </c>
      <c r="M25" s="21">
        <v>0</v>
      </c>
      <c r="N25" s="21" t="s">
        <v>206</v>
      </c>
      <c r="O25" s="1" t="s">
        <v>81</v>
      </c>
      <c r="P25" s="19">
        <v>0.01</v>
      </c>
      <c r="Q25" s="21" t="s">
        <v>120</v>
      </c>
      <c r="R25" s="21" t="s">
        <v>214</v>
      </c>
      <c r="S25" s="20">
        <v>2</v>
      </c>
      <c r="T25" s="20" t="s">
        <v>215</v>
      </c>
    </row>
    <row r="26" spans="1:35" x14ac:dyDescent="0.25">
      <c r="A26" t="s">
        <v>207</v>
      </c>
      <c r="F26" s="20"/>
      <c r="G26" s="20"/>
      <c r="H26" s="20"/>
      <c r="O26" s="1" t="s">
        <v>86</v>
      </c>
      <c r="P26" s="19">
        <v>0.01</v>
      </c>
      <c r="Q26" s="20" t="s">
        <v>119</v>
      </c>
      <c r="R26" s="21" t="s">
        <v>82</v>
      </c>
      <c r="S26" s="21" t="s">
        <v>83</v>
      </c>
    </row>
    <row r="27" spans="1:35" x14ac:dyDescent="0.25">
      <c r="A27" t="s">
        <v>202</v>
      </c>
      <c r="F27" s="20"/>
      <c r="G27" s="20"/>
      <c r="H27" s="20"/>
      <c r="O27" s="1" t="s">
        <v>100</v>
      </c>
      <c r="P27" s="19">
        <v>45036000000000</v>
      </c>
      <c r="Q27" s="20" t="s">
        <v>118</v>
      </c>
      <c r="R27" s="21" t="s">
        <v>84</v>
      </c>
      <c r="S27" s="21">
        <v>2</v>
      </c>
      <c r="T27" s="20" t="s">
        <v>116</v>
      </c>
    </row>
    <row r="28" spans="1:35" x14ac:dyDescent="0.25">
      <c r="A28" t="s">
        <v>203</v>
      </c>
      <c r="F28" s="20"/>
      <c r="G28" s="20"/>
      <c r="H28" s="20"/>
      <c r="O28" s="1" t="s">
        <v>101</v>
      </c>
      <c r="P28" s="20">
        <v>100</v>
      </c>
      <c r="Q28" s="20" t="s">
        <v>117</v>
      </c>
      <c r="R28" t="s">
        <v>205</v>
      </c>
      <c r="S28" s="21">
        <v>0</v>
      </c>
      <c r="T28" s="21" t="s">
        <v>206</v>
      </c>
    </row>
    <row r="29" spans="1:35" x14ac:dyDescent="0.25">
      <c r="A29" s="20" t="s">
        <v>217</v>
      </c>
      <c r="F29" s="20"/>
      <c r="G29" s="20"/>
      <c r="H29" s="20"/>
      <c r="O29" s="1" t="s">
        <v>82</v>
      </c>
      <c r="P29" s="21" t="s">
        <v>83</v>
      </c>
    </row>
    <row r="30" spans="1:35" x14ac:dyDescent="0.25">
      <c r="F30" s="20"/>
      <c r="G30" s="20"/>
      <c r="H30" s="20"/>
      <c r="O30" s="1" t="s">
        <v>84</v>
      </c>
      <c r="P30" s="21">
        <v>2</v>
      </c>
      <c r="Q30" s="20" t="s">
        <v>116</v>
      </c>
    </row>
    <row r="31" spans="1:35" x14ac:dyDescent="0.25">
      <c r="F31" s="20"/>
      <c r="G31" s="20"/>
      <c r="H31" s="20"/>
      <c r="O31" s="20" t="s">
        <v>205</v>
      </c>
      <c r="P31" s="21">
        <v>0</v>
      </c>
      <c r="Q31" s="21" t="s">
        <v>206</v>
      </c>
    </row>
    <row r="32" spans="1:35" x14ac:dyDescent="0.25">
      <c r="F32" s="20"/>
      <c r="G32" s="20"/>
      <c r="H32" s="20"/>
      <c r="O32" t="s">
        <v>210</v>
      </c>
      <c r="P32" s="21">
        <v>1</v>
      </c>
      <c r="Q32" s="21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2017-02-13T21:38:04Z</dcterms:modified>
</cp:coreProperties>
</file>