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kew\Desktop\CLASS Folder - BOOTCAMP\CHALLENGES\Module 1 Challenge\"/>
    </mc:Choice>
  </mc:AlternateContent>
  <xr:revisionPtr revIDLastSave="0" documentId="13_ncr:1_{2A191B65-9FA1-428E-AA83-0EA79DE115BD}" xr6:coauthVersionLast="46" xr6:coauthVersionMax="46" xr10:uidLastSave="{00000000-0000-0000-0000-000000000000}"/>
  <bookViews>
    <workbookView xWindow="31125" yWindow="420" windowWidth="25650" windowHeight="15030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Category Statistics" sheetId="16" r:id="rId4"/>
    <sheet name="Subcategory Statistics" sheetId="4" r:id="rId5"/>
    <sheet name="Practice Subcategory pivotchart" sheetId="13" r:id="rId6"/>
    <sheet name="Outcomes based on Launch Date" sheetId="5" r:id="rId7"/>
    <sheet name="Edinburgh Research" sheetId="6" r:id="rId8"/>
    <sheet name="Descriptive Statistics" sheetId="9" r:id="rId9"/>
  </sheet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8" l="1"/>
  <c r="B2" i="18"/>
  <c r="H3" i="18"/>
  <c r="H4" i="18"/>
  <c r="H5" i="18"/>
  <c r="H7" i="18"/>
  <c r="H8" i="18"/>
  <c r="H9" i="18"/>
  <c r="H10" i="18"/>
  <c r="H11" i="18"/>
  <c r="H12" i="18"/>
  <c r="H13" i="18"/>
  <c r="G3" i="18"/>
  <c r="G4" i="18"/>
  <c r="G5" i="18"/>
  <c r="G7" i="18"/>
  <c r="G8" i="18"/>
  <c r="G9" i="18"/>
  <c r="G10" i="18"/>
  <c r="G11" i="18"/>
  <c r="G12" i="18"/>
  <c r="G13" i="18"/>
  <c r="F3" i="18"/>
  <c r="F4" i="18"/>
  <c r="F5" i="18"/>
  <c r="F7" i="18"/>
  <c r="F8" i="18"/>
  <c r="F9" i="18"/>
  <c r="F10" i="18"/>
  <c r="F11" i="18"/>
  <c r="F12" i="18"/>
  <c r="F13" i="18"/>
  <c r="C13" i="18"/>
  <c r="D13" i="18"/>
  <c r="D12" i="18"/>
  <c r="D11" i="18"/>
  <c r="D10" i="18"/>
  <c r="D9" i="18"/>
  <c r="D8" i="18"/>
  <c r="D7" i="18"/>
  <c r="D6" i="18"/>
  <c r="D5" i="18"/>
  <c r="D4" i="18"/>
  <c r="D3" i="18"/>
  <c r="D2" i="18"/>
  <c r="C12" i="18"/>
  <c r="C11" i="18"/>
  <c r="C10" i="18"/>
  <c r="C9" i="18"/>
  <c r="C8" i="18"/>
  <c r="C7" i="18"/>
  <c r="C5" i="18"/>
  <c r="C4" i="18"/>
  <c r="C3" i="18"/>
  <c r="C2" i="18"/>
  <c r="B13" i="18"/>
  <c r="B12" i="18"/>
  <c r="E12" i="18" s="1"/>
  <c r="B11" i="18"/>
  <c r="E11" i="18" s="1"/>
  <c r="B10" i="18"/>
  <c r="E10" i="18" s="1"/>
  <c r="B9" i="18"/>
  <c r="E9" i="18" s="1"/>
  <c r="B8" i="18"/>
  <c r="E8" i="18" s="1"/>
  <c r="B7" i="18"/>
  <c r="E7" i="18" s="1"/>
  <c r="B6" i="18"/>
  <c r="B5" i="18"/>
  <c r="E5" i="18" s="1"/>
  <c r="B4" i="18"/>
  <c r="E4" i="18" s="1"/>
  <c r="B3" i="18"/>
  <c r="E3" i="18" s="1"/>
  <c r="B14" i="9"/>
  <c r="C15" i="9"/>
  <c r="C14" i="9"/>
  <c r="C13" i="9"/>
  <c r="C12" i="9"/>
  <c r="B13" i="9"/>
  <c r="B12" i="9"/>
  <c r="C6" i="9"/>
  <c r="C5" i="9"/>
  <c r="C7" i="9" s="1"/>
  <c r="C4" i="9"/>
  <c r="B6" i="9"/>
  <c r="B5" i="9"/>
  <c r="B4" i="9"/>
  <c r="L11" i="9"/>
  <c r="L10" i="9"/>
  <c r="L4" i="9"/>
  <c r="L3" i="9"/>
  <c r="H11" i="9"/>
  <c r="H10" i="9"/>
  <c r="H4" i="9"/>
  <c r="H3" i="9"/>
  <c r="G11" i="9"/>
  <c r="G10" i="9"/>
  <c r="G4" i="9"/>
  <c r="G3" i="9"/>
  <c r="B11" i="9"/>
  <c r="B10" i="9"/>
  <c r="B3" i="9"/>
  <c r="B2" i="9"/>
  <c r="C11" i="9"/>
  <c r="C10" i="9"/>
  <c r="C3" i="9"/>
  <c r="C2" i="9"/>
  <c r="E3" i="6"/>
  <c r="E4" i="6"/>
  <c r="E5" i="6"/>
  <c r="E6" i="6"/>
  <c r="E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3595" i="1"/>
  <c r="O2674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005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16" i="1"/>
  <c r="O2827" i="1"/>
  <c r="O3698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3508" i="1"/>
  <c r="O839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859" i="1"/>
  <c r="O2099" i="1"/>
  <c r="O2832" i="1"/>
  <c r="O3377" i="1"/>
  <c r="O3414" i="1"/>
  <c r="O3625" i="1"/>
  <c r="O3756" i="1"/>
  <c r="O3782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3141" i="1"/>
  <c r="O866" i="1"/>
  <c r="O1201" i="1"/>
  <c r="O1675" i="1"/>
  <c r="O3505" i="1"/>
  <c r="O2942" i="1"/>
  <c r="O822" i="1"/>
  <c r="O3617" i="1"/>
  <c r="O1903" i="1"/>
  <c r="O3166" i="1"/>
  <c r="O2831" i="1"/>
  <c r="O2277" i="1"/>
  <c r="O3825" i="1"/>
  <c r="O3249" i="1"/>
  <c r="O1216" i="1"/>
  <c r="O3330" i="1"/>
  <c r="O1930" i="1"/>
  <c r="O3308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3557" i="1"/>
  <c r="O1691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2108" i="1"/>
  <c r="O2929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3388" i="1"/>
  <c r="O3710" i="1"/>
  <c r="O2647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3197" i="1"/>
  <c r="O146" i="1"/>
  <c r="O2487" i="1"/>
  <c r="O385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1653" i="1"/>
  <c r="O2121" i="1"/>
  <c r="O3522" i="1"/>
  <c r="O3729" i="1"/>
  <c r="O3596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791" i="1"/>
  <c r="O3709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1641" i="1"/>
  <c r="O3692" i="1"/>
  <c r="O3198" i="1"/>
  <c r="O3818" i="1"/>
  <c r="O3856" i="1"/>
  <c r="O1265" i="1"/>
  <c r="O158" i="1"/>
  <c r="O3945" i="1"/>
  <c r="O2605" i="1"/>
  <c r="O1680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3001" i="1"/>
  <c r="O2954" i="1"/>
  <c r="O740" i="1"/>
  <c r="O3332" i="1"/>
  <c r="O101" i="1"/>
  <c r="O3395" i="1"/>
  <c r="O1587" i="1"/>
  <c r="O3951" i="1"/>
  <c r="O1620" i="1"/>
  <c r="O812" i="1"/>
  <c r="O3355" i="1"/>
  <c r="O930" i="1"/>
  <c r="O1457" i="1"/>
  <c r="O202" i="1"/>
  <c r="O2383" i="1"/>
  <c r="O3545" i="1"/>
  <c r="O79" i="1"/>
  <c r="O2703" i="1"/>
  <c r="O3398" i="1"/>
  <c r="O531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87" i="1"/>
  <c r="O3078" i="1"/>
  <c r="O3703" i="1"/>
  <c r="O2297" i="1"/>
  <c r="O1604" i="1"/>
  <c r="O2288" i="1"/>
  <c r="O2489" i="1"/>
  <c r="O3580" i="1"/>
  <c r="O3033" i="1"/>
  <c r="O3429" i="1"/>
  <c r="O3495" i="1"/>
  <c r="O3583" i="1"/>
  <c r="O3766" i="1"/>
  <c r="O857" i="1"/>
  <c r="O3229" i="1"/>
  <c r="O3872" i="1"/>
  <c r="O2158" i="1"/>
  <c r="O982" i="1"/>
  <c r="O83" i="1"/>
  <c r="O678" i="1"/>
  <c r="O2634" i="1"/>
  <c r="O198" i="1"/>
  <c r="O3904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104" i="1"/>
  <c r="O2836" i="1"/>
  <c r="O1886" i="1"/>
  <c r="O80" i="1"/>
  <c r="O879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3615" i="1"/>
  <c r="O3228" i="1"/>
  <c r="O465" i="1"/>
  <c r="O3718" i="1"/>
  <c r="O3401" i="1"/>
  <c r="O635" i="1"/>
  <c r="O3879" i="1"/>
  <c r="O21" i="1"/>
  <c r="O1888" i="1"/>
  <c r="O3593" i="1"/>
  <c r="O398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598" i="1"/>
  <c r="O2469" i="1"/>
  <c r="O3106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2706" i="1"/>
  <c r="O3199" i="1"/>
  <c r="O3534" i="1"/>
  <c r="O2891" i="1"/>
  <c r="O2207" i="1"/>
  <c r="O1310" i="1"/>
  <c r="O2208" i="1"/>
  <c r="O1622" i="1"/>
  <c r="O3621" i="1"/>
  <c r="O1328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3600" i="1"/>
  <c r="O2361" i="1"/>
  <c r="O3771" i="1"/>
  <c r="O2539" i="1"/>
  <c r="O2680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3862" i="1"/>
  <c r="O1226" i="1"/>
  <c r="O2678" i="1"/>
  <c r="O2500" i="1"/>
  <c r="O648" i="1"/>
  <c r="O3410" i="1"/>
  <c r="O2301" i="1"/>
  <c r="O1640" i="1"/>
  <c r="O1835" i="1"/>
  <c r="O1713" i="1"/>
  <c r="O2758" i="1"/>
  <c r="O1885" i="1"/>
  <c r="O3370" i="1"/>
  <c r="O3686" i="1"/>
  <c r="O312" i="1"/>
  <c r="O782" i="1"/>
  <c r="O813" i="1"/>
  <c r="O871" i="1"/>
  <c r="O3128" i="1"/>
  <c r="O2106" i="1"/>
  <c r="O3374" i="1"/>
  <c r="O3561" i="1"/>
  <c r="O3670" i="1"/>
  <c r="O1208" i="1"/>
  <c r="O2472" i="1"/>
  <c r="O1833" i="1"/>
  <c r="O3678" i="1"/>
  <c r="O1672" i="1"/>
  <c r="O1087" i="1"/>
  <c r="O2389" i="1"/>
  <c r="O786" i="1"/>
  <c r="O3582" i="1"/>
  <c r="O3800" i="1"/>
  <c r="O1039" i="1"/>
  <c r="O3551" i="1"/>
  <c r="O1592" i="1"/>
  <c r="O1170" i="1"/>
  <c r="O2210" i="1"/>
  <c r="O1615" i="1"/>
  <c r="O2221" i="1"/>
  <c r="O1213" i="1"/>
  <c r="O3601" i="1"/>
  <c r="O3908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511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3512" i="1"/>
  <c r="O1788" i="1"/>
  <c r="O666" i="1"/>
  <c r="O787" i="1"/>
  <c r="O75" i="1"/>
  <c r="O3838" i="1"/>
  <c r="O2193" i="1"/>
  <c r="O1773" i="1"/>
  <c r="O1492" i="1"/>
  <c r="O677" i="1"/>
  <c r="O2561" i="1"/>
  <c r="O3369" i="1"/>
  <c r="O1465" i="1"/>
  <c r="O1176" i="1"/>
  <c r="O1764" i="1"/>
  <c r="O265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2839" i="1"/>
  <c r="O2085" i="1"/>
  <c r="O1739" i="1"/>
  <c r="O600" i="1"/>
  <c r="O1071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3610" i="1"/>
  <c r="O27" i="1"/>
  <c r="O2686" i="1"/>
  <c r="O4097" i="1"/>
  <c r="O189" i="1"/>
  <c r="O1417" i="1"/>
  <c r="O2488" i="1"/>
  <c r="O3093" i="1"/>
  <c r="O2933" i="1"/>
  <c r="O3098" i="1"/>
  <c r="O4058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2826" i="1"/>
  <c r="O3452" i="1"/>
  <c r="O1685" i="1"/>
  <c r="O4085" i="1"/>
  <c r="O1625" i="1"/>
  <c r="O2211" i="1"/>
  <c r="O3654" i="1"/>
  <c r="O2494" i="1"/>
  <c r="O2872" i="1"/>
  <c r="O887" i="1"/>
  <c r="O205" i="1"/>
  <c r="O3049" i="1"/>
  <c r="O4076" i="1"/>
  <c r="O1110" i="1"/>
  <c r="O2744" i="1"/>
  <c r="O2797" i="1"/>
  <c r="O876" i="1"/>
  <c r="O4096" i="1"/>
  <c r="O1391" i="1"/>
  <c r="O997" i="1"/>
  <c r="O2544" i="1"/>
  <c r="O183" i="1"/>
  <c r="O3025" i="1"/>
  <c r="O3297" i="1"/>
  <c r="O3541" i="1"/>
  <c r="O3828" i="1"/>
  <c r="O718" i="1"/>
  <c r="O4000" i="1"/>
  <c r="O2957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3347" i="1"/>
  <c r="O3415" i="1"/>
  <c r="O1725" i="1"/>
  <c r="O2879" i="1"/>
  <c r="O3867" i="1"/>
  <c r="O1578" i="1"/>
  <c r="O3133" i="1"/>
  <c r="O3075" i="1"/>
  <c r="O881" i="1"/>
  <c r="O1041" i="1"/>
  <c r="O4106" i="1"/>
  <c r="O3960" i="1"/>
  <c r="O3987" i="1"/>
  <c r="O2473" i="1"/>
  <c r="O166" i="1"/>
  <c r="O509" i="1"/>
  <c r="O868" i="1"/>
  <c r="O3138" i="1"/>
  <c r="O1915" i="1"/>
  <c r="O3052" i="1"/>
  <c r="O72" i="1"/>
  <c r="O697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1929" i="1"/>
  <c r="O1374" i="1"/>
  <c r="O3733" i="1"/>
  <c r="O3978" i="1"/>
  <c r="O3411" i="1"/>
  <c r="O2076" i="1"/>
  <c r="O2917" i="1"/>
  <c r="O2098" i="1"/>
  <c r="O1296" i="1"/>
  <c r="O3406" i="1"/>
  <c r="O3087" i="1"/>
  <c r="O2492" i="1"/>
  <c r="O2146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3293" i="1"/>
  <c r="O3713" i="1"/>
  <c r="O3820" i="1"/>
  <c r="O434" i="1"/>
  <c r="O2776" i="1"/>
  <c r="O3754" i="1"/>
  <c r="O2908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1614" i="1"/>
  <c r="O3516" i="1"/>
  <c r="O2899" i="1"/>
  <c r="O3936" i="1"/>
  <c r="O2754" i="1"/>
  <c r="O2457" i="1"/>
  <c r="O3183" i="1"/>
  <c r="O820" i="1"/>
  <c r="O858" i="1"/>
  <c r="O3890" i="1"/>
  <c r="O3994" i="1"/>
  <c r="O3321" i="1"/>
  <c r="O3135" i="1"/>
  <c r="O3323" i="1"/>
  <c r="O3833" i="1"/>
  <c r="O3527" i="1"/>
  <c r="O1148" i="1"/>
  <c r="O2583" i="1"/>
  <c r="O3565" i="1"/>
  <c r="O3970" i="1"/>
  <c r="O4" i="1"/>
  <c r="O3751" i="1"/>
  <c r="O3257" i="1"/>
  <c r="O3114" i="1"/>
  <c r="O831" i="1"/>
  <c r="O1837" i="1"/>
  <c r="O3653" i="1"/>
  <c r="O911" i="1"/>
  <c r="O3896" i="1"/>
  <c r="O1639" i="1"/>
  <c r="O2493" i="1"/>
  <c r="O1818" i="1"/>
  <c r="O1992" i="1"/>
  <c r="O1576" i="1"/>
  <c r="O3464" i="1"/>
  <c r="O3560" i="1"/>
  <c r="O2869" i="1"/>
  <c r="O541" i="1"/>
  <c r="O1322" i="1"/>
  <c r="O92" i="1"/>
  <c r="O3831" i="1"/>
  <c r="O86" i="1"/>
  <c r="O2924" i="1"/>
  <c r="O3002" i="1"/>
  <c r="O3394" i="1"/>
  <c r="O3574" i="1"/>
  <c r="O3581" i="1"/>
  <c r="O3652" i="1"/>
  <c r="O3763" i="1"/>
  <c r="O1834" i="1"/>
  <c r="O3790" i="1"/>
  <c r="O2894" i="1"/>
  <c r="O141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163" i="1"/>
  <c r="O2390" i="1"/>
  <c r="O97" i="1"/>
  <c r="O78" i="1"/>
  <c r="O3607" i="1"/>
  <c r="O2411" i="1"/>
  <c r="O2416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821" i="1"/>
  <c r="O164" i="1"/>
  <c r="O2385" i="1"/>
  <c r="O1910" i="1"/>
  <c r="O2450" i="1"/>
  <c r="O3695" i="1"/>
  <c r="O3822" i="1"/>
  <c r="O424" i="1"/>
  <c r="O4071" i="1"/>
  <c r="O3118" i="1"/>
  <c r="O3736" i="1"/>
  <c r="O597" i="1"/>
  <c r="O3803" i="1"/>
  <c r="O2219" i="1"/>
  <c r="O99" i="1"/>
  <c r="O1126" i="1"/>
  <c r="O1104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702" i="1"/>
  <c r="O1432" i="1"/>
  <c r="O137" i="1"/>
  <c r="O3801" i="1"/>
  <c r="O182" i="1"/>
  <c r="O236" i="1"/>
  <c r="O2481" i="1"/>
  <c r="O3496" i="1"/>
  <c r="O510" i="1"/>
  <c r="O781" i="1"/>
  <c r="O4098" i="1"/>
  <c r="O4032" i="1"/>
  <c r="O3940" i="1"/>
  <c r="O452" i="1"/>
  <c r="O2545" i="1"/>
  <c r="O3455" i="1"/>
  <c r="O4066" i="1"/>
  <c r="O3727" i="1"/>
  <c r="O1983" i="1"/>
  <c r="O1811" i="1"/>
  <c r="O2755" i="1"/>
  <c r="O203" i="1"/>
  <c r="O965" i="1"/>
  <c r="O374" i="1"/>
  <c r="O3082" i="1"/>
  <c r="O1347" i="1"/>
  <c r="O3472" i="1"/>
  <c r="O3132" i="1"/>
  <c r="O917" i="1"/>
  <c r="O3013" i="1"/>
  <c r="O3542" i="1"/>
  <c r="O1602" i="1"/>
  <c r="O3731" i="1"/>
  <c r="O1872" i="1"/>
  <c r="O1687" i="1"/>
  <c r="O222" i="1"/>
  <c r="O1490" i="1"/>
  <c r="O155" i="1"/>
  <c r="O3742" i="1"/>
  <c r="O2652" i="1"/>
  <c r="O3688" i="1"/>
  <c r="O2640" i="1"/>
  <c r="O3789" i="1"/>
  <c r="O776" i="1"/>
  <c r="O3425" i="1"/>
  <c r="O4083" i="1"/>
  <c r="O631" i="1"/>
  <c r="O1569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3837" i="1"/>
  <c r="O1414" i="1"/>
  <c r="O3976" i="1"/>
  <c r="O2218" i="1"/>
  <c r="O2900" i="1"/>
  <c r="O3478" i="1"/>
  <c r="O2852" i="1"/>
  <c r="O829" i="1"/>
  <c r="O2742" i="1"/>
  <c r="O2124" i="1"/>
  <c r="O2426" i="1"/>
  <c r="O719" i="1"/>
  <c r="O884" i="1"/>
  <c r="O1851" i="1"/>
  <c r="O1925" i="1"/>
  <c r="O423" i="1"/>
  <c r="O590" i="1"/>
  <c r="O4040" i="1"/>
  <c r="O850" i="1"/>
  <c r="O855" i="1"/>
  <c r="O1824" i="1"/>
  <c r="O2114" i="1"/>
  <c r="O2925" i="1"/>
  <c r="O3117" i="1"/>
  <c r="O3103" i="1"/>
  <c r="O2857" i="1"/>
  <c r="O4041" i="1"/>
  <c r="O622" i="1"/>
  <c r="O2345" i="1"/>
  <c r="O685" i="1"/>
  <c r="O967" i="1"/>
  <c r="O3961" i="1"/>
  <c r="O1194" i="1"/>
  <c r="O3294" i="1"/>
  <c r="O945" i="1"/>
  <c r="O1548" i="1"/>
  <c r="O948" i="1"/>
  <c r="O4062" i="1"/>
  <c r="O3967" i="1"/>
  <c r="O2123" i="1"/>
  <c r="O2503" i="1"/>
  <c r="O3399" i="1"/>
  <c r="O1695" i="1"/>
  <c r="O1597" i="1"/>
  <c r="O976" i="1"/>
  <c r="O901" i="1"/>
  <c r="O2959" i="1"/>
  <c r="O200" i="1"/>
  <c r="O3101" i="1"/>
  <c r="O3373" i="1"/>
  <c r="O2581" i="1"/>
  <c r="O2682" i="1"/>
  <c r="O951" i="1"/>
  <c r="O2893" i="1"/>
  <c r="O3207" i="1"/>
  <c r="O2822" i="1"/>
  <c r="O2876" i="1"/>
  <c r="O3826" i="1"/>
  <c r="O1138" i="1"/>
  <c r="O3740" i="1"/>
  <c r="O2350" i="1"/>
  <c r="O2862" i="1"/>
  <c r="O1047" i="1"/>
  <c r="O2910" i="1"/>
  <c r="O199" i="1"/>
  <c r="O623" i="1"/>
  <c r="O96" i="1"/>
  <c r="O693" i="1"/>
  <c r="O1920" i="1"/>
  <c r="O893" i="1"/>
  <c r="O3859" i="1"/>
  <c r="O3893" i="1"/>
  <c r="O2757" i="1"/>
  <c r="O577" i="1"/>
  <c r="O3143" i="1"/>
  <c r="O1112" i="1"/>
  <c r="O1152" i="1"/>
  <c r="O2884" i="1"/>
  <c r="O3547" i="1"/>
  <c r="O3869" i="1"/>
  <c r="O3338" i="1"/>
  <c r="O3444" i="1"/>
  <c r="O3662" i="1"/>
  <c r="O508" i="1"/>
  <c r="O228" i="1"/>
  <c r="O4061" i="1"/>
  <c r="O594" i="1"/>
  <c r="O193" i="1"/>
  <c r="O4027" i="1"/>
  <c r="O241" i="1"/>
  <c r="O3205" i="1"/>
  <c r="O2573" i="1"/>
  <c r="O1010" i="1"/>
  <c r="O1042" i="1"/>
  <c r="O570" i="1"/>
  <c r="O1105" i="1"/>
  <c r="O3672" i="1"/>
  <c r="O1406" i="1"/>
  <c r="O1242" i="1"/>
  <c r="O4091" i="1"/>
  <c r="O1017" i="1"/>
  <c r="O1921" i="1"/>
  <c r="O2001" i="1"/>
  <c r="O2131" i="1"/>
  <c r="O763" i="1"/>
  <c r="O3665" i="1"/>
  <c r="O2760" i="1"/>
  <c r="O1008" i="1"/>
  <c r="O959" i="1"/>
  <c r="O2590" i="1"/>
  <c r="O3538" i="1"/>
  <c r="O504" i="1"/>
  <c r="O973" i="1"/>
  <c r="O3832" i="1"/>
  <c r="O3136" i="1"/>
  <c r="O1722" i="1"/>
  <c r="O2145" i="1"/>
  <c r="O4046" i="1"/>
  <c r="O592" i="1"/>
  <c r="O1575" i="1"/>
  <c r="O1012" i="1"/>
  <c r="O1701" i="1"/>
  <c r="O3640" i="1"/>
  <c r="O4090" i="1"/>
  <c r="O491" i="1"/>
  <c r="O502" i="1"/>
  <c r="O4029" i="1"/>
  <c r="O3980" i="1"/>
  <c r="O1874" i="1"/>
  <c r="O993" i="1"/>
  <c r="O1050" i="1"/>
  <c r="O3971" i="1"/>
  <c r="O3974" i="1"/>
  <c r="O2516" i="1"/>
  <c r="O1237" i="1"/>
  <c r="O85" i="1"/>
  <c r="O675" i="1"/>
  <c r="O519" i="1"/>
  <c r="O1596" i="1"/>
  <c r="O888" i="1"/>
  <c r="O1580" i="1"/>
  <c r="O4093" i="1"/>
  <c r="O426" i="1"/>
  <c r="O3748" i="1"/>
  <c r="O2405" i="1"/>
  <c r="O3590" i="1"/>
  <c r="O2403" i="1"/>
  <c r="O4005" i="1"/>
  <c r="O1365" i="1"/>
  <c r="O3417" i="1"/>
  <c r="O1423" i="1"/>
  <c r="O4036" i="1"/>
  <c r="O558" i="1"/>
  <c r="O3069" i="1"/>
  <c r="O895" i="1"/>
  <c r="O181" i="1"/>
  <c r="O715" i="1"/>
  <c r="O907" i="1"/>
  <c r="O920" i="1"/>
  <c r="O3431" i="1"/>
  <c r="O897" i="1"/>
  <c r="O3948" i="1"/>
  <c r="O721" i="1"/>
  <c r="O129" i="1"/>
  <c r="O1064" i="1"/>
  <c r="O3848" i="1"/>
  <c r="O1157" i="1"/>
  <c r="O1770" i="1"/>
  <c r="O1145" i="1"/>
  <c r="O2886" i="1"/>
  <c r="O3912" i="1"/>
  <c r="O2169" i="1"/>
  <c r="O3510" i="1"/>
  <c r="O1441" i="1"/>
  <c r="O179" i="1"/>
  <c r="O2374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2171" i="1"/>
  <c r="O425" i="1"/>
  <c r="O3909" i="1"/>
  <c r="O906" i="1"/>
  <c r="O2413" i="1"/>
  <c r="O1159" i="1"/>
  <c r="O3193" i="1"/>
  <c r="O3989" i="1"/>
  <c r="O125" i="1"/>
  <c r="O1487" i="1"/>
  <c r="O513" i="1"/>
  <c r="O2777" i="1"/>
  <c r="O1718" i="1"/>
  <c r="O3739" i="1"/>
  <c r="O486" i="1"/>
  <c r="O2858" i="1"/>
  <c r="O2918" i="1"/>
  <c r="O2571" i="1"/>
  <c r="O1458" i="1"/>
  <c r="O572" i="1"/>
  <c r="O3071" i="1"/>
  <c r="O474" i="1"/>
  <c r="O1993" i="1"/>
  <c r="O2749" i="1"/>
  <c r="O153" i="1"/>
  <c r="O603" i="1"/>
  <c r="O467" i="1"/>
  <c r="O4104" i="1"/>
  <c r="O3973" i="1"/>
  <c r="O3911" i="1"/>
  <c r="O4065" i="1"/>
  <c r="O3902" i="1"/>
  <c r="O3922" i="1"/>
  <c r="O428" i="1"/>
  <c r="O2681" i="1"/>
  <c r="O1227" i="1"/>
  <c r="O933" i="1"/>
  <c r="O3734" i="1"/>
  <c r="O607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825" i="1"/>
  <c r="O2651" i="1"/>
  <c r="O555" i="1"/>
  <c r="O912" i="1"/>
  <c r="O2978" i="1"/>
  <c r="O2325" i="1"/>
  <c r="O3920" i="1"/>
  <c r="O935" i="1"/>
  <c r="O2569" i="1"/>
  <c r="O2364" i="1"/>
  <c r="O2153" i="1"/>
  <c r="O3891" i="1"/>
  <c r="O3791" i="1"/>
  <c r="O1235" i="1"/>
  <c r="O3124" i="1"/>
  <c r="O2157" i="1"/>
  <c r="O2126" i="1"/>
  <c r="O595" i="1"/>
  <c r="O148" i="1"/>
  <c r="O505" i="1"/>
  <c r="O882" i="1"/>
  <c r="O3200" i="1"/>
  <c r="O2751" i="1"/>
  <c r="O3981" i="1"/>
  <c r="O4049" i="1"/>
  <c r="O234" i="1"/>
  <c r="O1737" i="1"/>
  <c r="O4055" i="1"/>
  <c r="O1120" i="1"/>
  <c r="O2328" i="1"/>
  <c r="O2353" i="1"/>
  <c r="O1793" i="1"/>
  <c r="O1382" i="1"/>
  <c r="O573" i="1"/>
  <c r="O986" i="1"/>
  <c r="O970" i="1"/>
  <c r="O1324" i="1"/>
  <c r="O2650" i="1"/>
  <c r="O714" i="1"/>
  <c r="O1407" i="1"/>
  <c r="O3079" i="1"/>
  <c r="O4019" i="1"/>
  <c r="O1483" i="1"/>
  <c r="O2761" i="1"/>
  <c r="O2136" i="1"/>
  <c r="O1918" i="1"/>
  <c r="O3194" i="1"/>
  <c r="O642" i="1"/>
  <c r="O863" i="1"/>
  <c r="O3949" i="1"/>
  <c r="O1552" i="1"/>
  <c r="O3578" i="1"/>
  <c r="O1147" i="1"/>
  <c r="O1425" i="1"/>
  <c r="O1172" i="1"/>
  <c r="O921" i="1"/>
  <c r="O2946" i="1"/>
  <c r="O220" i="1"/>
  <c r="O2768" i="1"/>
  <c r="O3744" i="1"/>
  <c r="O1102" i="1"/>
  <c r="O1185" i="1"/>
  <c r="O1559" i="1"/>
  <c r="O1415" i="1"/>
  <c r="O3863" i="1"/>
  <c r="O1493" i="1"/>
  <c r="O3732" i="1"/>
  <c r="O4105" i="1"/>
  <c r="O4022" i="1"/>
  <c r="O3634" i="1"/>
  <c r="O3993" i="1"/>
  <c r="O1344" i="1"/>
  <c r="O2370" i="1"/>
  <c r="O2567" i="1"/>
  <c r="O602" i="1"/>
  <c r="O1567" i="1"/>
  <c r="O3142" i="1"/>
  <c r="O663" i="1"/>
  <c r="O2854" i="1"/>
  <c r="O4060" i="1"/>
  <c r="O3986" i="1"/>
  <c r="O4113" i="1"/>
  <c r="O1562" i="1"/>
  <c r="O1584" i="1"/>
  <c r="O151" i="1"/>
  <c r="O2660" i="1"/>
  <c r="O2765" i="1"/>
  <c r="O904" i="1"/>
  <c r="O720" i="1"/>
  <c r="O2601" i="1"/>
  <c r="O3921" i="1"/>
  <c r="O865" i="1"/>
  <c r="O629" i="1"/>
  <c r="O2504" i="1"/>
  <c r="O4112" i="1"/>
  <c r="O2324" i="1"/>
  <c r="O2132" i="1"/>
  <c r="O1909" i="1"/>
  <c r="O2162" i="1"/>
  <c r="O1711" i="1"/>
  <c r="O2599" i="1"/>
  <c r="O1565" i="1"/>
  <c r="O1119" i="1"/>
  <c r="O450" i="1"/>
  <c r="O456" i="1"/>
  <c r="O2372" i="1"/>
  <c r="O1067" i="1"/>
  <c r="O157" i="1"/>
  <c r="O2327" i="1"/>
  <c r="O576" i="1"/>
  <c r="O4039" i="1"/>
  <c r="O2863" i="1"/>
  <c r="O1573" i="1"/>
  <c r="O1997" i="1"/>
  <c r="O1438" i="1"/>
  <c r="O468" i="1"/>
  <c r="O1790" i="1"/>
  <c r="O2796" i="1"/>
  <c r="O1449" i="1"/>
  <c r="O1151" i="1"/>
  <c r="O2512" i="1"/>
  <c r="O3054" i="1"/>
  <c r="O1720" i="1"/>
  <c r="O1598" i="1"/>
  <c r="O4011" i="1"/>
  <c r="O2906" i="1"/>
  <c r="O1013" i="1"/>
  <c r="O2564" i="1"/>
  <c r="O2384" i="1"/>
  <c r="O2690" i="1"/>
  <c r="O1150" i="1"/>
  <c r="O890" i="1"/>
  <c r="O1410" i="1"/>
  <c r="O3080" i="1"/>
  <c r="O2697" i="1"/>
  <c r="O3677" i="1"/>
  <c r="O2850" i="1"/>
  <c r="O545" i="1"/>
  <c r="O1072" i="1"/>
  <c r="O2702" i="1"/>
  <c r="O900" i="1"/>
  <c r="O4018" i="1"/>
  <c r="O3997" i="1"/>
  <c r="O127" i="1"/>
  <c r="O1801" i="1"/>
  <c r="O3992" i="1"/>
  <c r="O565" i="1"/>
  <c r="O551" i="1"/>
  <c r="O1563" i="1"/>
  <c r="O3842" i="1"/>
  <c r="O2521" i="1"/>
  <c r="O874" i="1"/>
  <c r="O880" i="1"/>
  <c r="O999" i="1"/>
  <c r="O998" i="1"/>
  <c r="O3910" i="1"/>
  <c r="O734" i="1"/>
  <c r="O2880" i="1"/>
  <c r="O872" i="1"/>
  <c r="O593" i="1"/>
  <c r="O711" i="1"/>
  <c r="O458" i="1"/>
  <c r="O3924" i="1"/>
  <c r="O232" i="1"/>
  <c r="O3866" i="1"/>
  <c r="O4095" i="1"/>
  <c r="O4010" i="1"/>
  <c r="O1550" i="1"/>
  <c r="O1916" i="1"/>
  <c r="O619" i="1"/>
  <c r="O4110" i="1"/>
  <c r="O2572" i="1"/>
  <c r="O1500" i="1"/>
  <c r="O3085" i="1"/>
  <c r="O588" i="1"/>
  <c r="O1084" i="1"/>
  <c r="O563" i="1"/>
  <c r="O2864" i="1"/>
  <c r="O2683" i="1"/>
  <c r="O1419" i="1"/>
  <c r="O3642" i="1"/>
  <c r="O2382" i="1"/>
  <c r="O1579" i="1"/>
  <c r="O2357" i="1"/>
  <c r="O684" i="1"/>
  <c r="O1117" i="1"/>
  <c r="O2750" i="1"/>
  <c r="O2781" i="1"/>
  <c r="O548" i="1"/>
  <c r="O507" i="1"/>
  <c r="O2404" i="1"/>
  <c r="O1074" i="1"/>
  <c r="O1877" i="1"/>
  <c r="O472" i="1"/>
  <c r="O1705" i="1"/>
  <c r="O1987" i="1"/>
  <c r="O186" i="1"/>
  <c r="O2921" i="1"/>
  <c r="O2656" i="1"/>
  <c r="O2582" i="1"/>
  <c r="O3139" i="1"/>
  <c r="O488" i="1"/>
  <c r="O561" i="1"/>
  <c r="O1906" i="1"/>
  <c r="O870" i="1"/>
  <c r="O2154" i="1"/>
  <c r="O2587" i="1"/>
  <c r="O2594" i="1"/>
  <c r="O3088" i="1"/>
  <c r="O239" i="1"/>
  <c r="O1561" i="1"/>
  <c r="O2440" i="1"/>
  <c r="O3097" i="1"/>
  <c r="O192" i="1"/>
  <c r="O1155" i="1"/>
  <c r="O1485" i="1"/>
  <c r="O3943" i="1"/>
  <c r="O1991" i="1"/>
  <c r="O3796" i="1"/>
  <c r="O4101" i="1"/>
  <c r="O937" i="1"/>
  <c r="O1715" i="1"/>
  <c r="O516" i="1"/>
  <c r="O774" i="1"/>
  <c r="O446" i="1"/>
  <c r="O1137" i="1"/>
  <c r="O3897" i="1"/>
  <c r="O2125" i="1"/>
  <c r="O2375" i="1"/>
  <c r="O2395" i="1"/>
  <c r="O2570" i="1"/>
  <c r="O1062" i="1"/>
  <c r="O1488" i="1"/>
  <c r="O2138" i="1"/>
  <c r="O1099" i="1"/>
  <c r="O4088" i="1"/>
  <c r="O3144" i="1"/>
  <c r="O2438" i="1"/>
  <c r="O457" i="1"/>
  <c r="O1070" i="1"/>
  <c r="O1111" i="1"/>
  <c r="O3968" i="1"/>
  <c r="O2868" i="1"/>
  <c r="O2766" i="1"/>
  <c r="O875" i="1"/>
  <c r="O3962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3055" i="1"/>
  <c r="O1791" i="1"/>
  <c r="O2695" i="1"/>
  <c r="O939" i="1"/>
  <c r="O1795" i="1"/>
  <c r="O4007" i="1"/>
  <c r="O941" i="1"/>
  <c r="O2866" i="1"/>
  <c r="O150" i="1"/>
  <c r="O1234" i="1"/>
  <c r="O156" i="1"/>
  <c r="O3873" i="1"/>
  <c r="O2905" i="1"/>
  <c r="O2348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1560" i="1"/>
  <c r="O3889" i="1"/>
  <c r="O4070" i="1"/>
  <c r="O2155" i="1"/>
  <c r="O1712" i="1"/>
  <c r="O2769" i="1"/>
  <c r="O775" i="1"/>
  <c r="O3990" i="1"/>
  <c r="O4092" i="1"/>
  <c r="O601" i="1"/>
  <c r="O496" i="1"/>
  <c r="O1757" i="1"/>
  <c r="O1175" i="1"/>
  <c r="O2410" i="1"/>
  <c r="O919" i="1"/>
  <c r="O2508" i="1"/>
  <c r="O499" i="1"/>
  <c r="O1494" i="1"/>
  <c r="O883" i="1"/>
  <c r="O914" i="1"/>
  <c r="O2846" i="1"/>
  <c r="O3649" i="1"/>
  <c r="O154" i="1"/>
  <c r="O2391" i="1"/>
  <c r="O2538" i="1"/>
  <c r="O1123" i="1"/>
  <c r="O2881" i="1"/>
  <c r="O4021" i="1"/>
  <c r="O1314" i="1"/>
  <c r="O1581" i="1"/>
  <c r="O4067" i="1"/>
  <c r="O2700" i="1"/>
  <c r="O1876" i="1"/>
  <c r="O3855" i="1"/>
  <c r="O455" i="1"/>
  <c r="O3110" i="1"/>
  <c r="O596" i="1"/>
  <c r="O992" i="1"/>
  <c r="O1424" i="1"/>
  <c r="O2436" i="1"/>
  <c r="O2161" i="1"/>
  <c r="O4015" i="1"/>
  <c r="O2593" i="1"/>
  <c r="O3126" i="1"/>
  <c r="O2904" i="1"/>
  <c r="O3096" i="1"/>
  <c r="O461" i="1"/>
  <c r="O3954" i="1"/>
  <c r="O117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3749" i="1"/>
  <c r="O3929" i="1"/>
  <c r="O3203" i="1"/>
  <c r="O1821" i="1"/>
  <c r="O2951" i="1"/>
  <c r="O3857" i="1"/>
  <c r="O2133" i="1"/>
  <c r="O1093" i="1"/>
  <c r="O2356" i="1"/>
  <c r="O2393" i="1"/>
  <c r="O1231" i="1"/>
  <c r="O388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4013" i="1"/>
  <c r="O2662" i="1"/>
  <c r="O1688" i="1"/>
  <c r="O640" i="1"/>
  <c r="O194" i="1"/>
  <c r="O1171" i="1"/>
  <c r="O4051" i="1"/>
  <c r="O2135" i="1"/>
  <c r="O676" i="1"/>
  <c r="O1585" i="1"/>
  <c r="O1088" i="1"/>
  <c r="O1437" i="1"/>
  <c r="O1408" i="1"/>
  <c r="O3928" i="1"/>
  <c r="O1409" i="1"/>
  <c r="O2643" i="1"/>
  <c r="O3644" i="1"/>
  <c r="O1812" i="1"/>
  <c r="O3927" i="1"/>
  <c r="O1456" i="1"/>
  <c r="O1055" i="1"/>
  <c r="O2349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849" i="1"/>
  <c r="O2215" i="1"/>
  <c r="O3134" i="1"/>
  <c r="O3131" i="1"/>
  <c r="O1178" i="1"/>
  <c r="O2687" i="1"/>
  <c r="O1913" i="1"/>
  <c r="O773" i="1"/>
  <c r="O3067" i="1"/>
  <c r="O3112" i="1"/>
  <c r="O1869" i="1"/>
  <c r="O2128" i="1"/>
  <c r="O445" i="1"/>
  <c r="O484" i="1"/>
  <c r="O4002" i="1"/>
  <c r="O1116" i="1"/>
  <c r="O1703" i="1"/>
  <c r="O511" i="1"/>
  <c r="O579" i="1"/>
  <c r="O2442" i="1"/>
  <c r="O217" i="1"/>
  <c r="O3919" i="1"/>
  <c r="O4087" i="1"/>
  <c r="O2779" i="1"/>
  <c r="O4086" i="1"/>
  <c r="O1865" i="1"/>
  <c r="O1545" i="1"/>
  <c r="O1128" i="1"/>
  <c r="O2759" i="1"/>
  <c r="O3738" i="1"/>
  <c r="O586" i="1"/>
  <c r="O2843" i="1"/>
  <c r="O4026" i="1"/>
  <c r="O1075" i="1"/>
  <c r="O3797" i="1"/>
  <c r="O3860" i="1"/>
  <c r="O2888" i="1"/>
  <c r="O3747" i="1"/>
  <c r="O161" i="1"/>
  <c r="O122" i="1"/>
  <c r="O2376" i="1"/>
  <c r="O3880" i="1"/>
  <c r="O632" i="1"/>
  <c r="O1566" i="1"/>
  <c r="O608" i="1"/>
  <c r="O2398" i="1"/>
  <c r="O3870" i="1"/>
  <c r="O144" i="1"/>
  <c r="O3123" i="1"/>
  <c r="O1044" i="1"/>
  <c r="O550" i="1"/>
  <c r="O668" i="1"/>
  <c r="O2425" i="1"/>
  <c r="O1917" i="1"/>
  <c r="O159" i="1"/>
  <c r="O2386" i="1"/>
  <c r="O3959" i="1"/>
  <c r="O2877" i="1"/>
  <c r="O1413" i="1"/>
  <c r="O427" i="1"/>
  <c r="O598" i="1"/>
  <c r="O1543" i="1"/>
  <c r="O1881" i="1"/>
  <c r="O1420" i="1"/>
  <c r="O2903" i="1"/>
  <c r="O546" i="1"/>
  <c r="O1046" i="1"/>
  <c r="O1696" i="1"/>
  <c r="O1180" i="1"/>
  <c r="O163" i="1"/>
  <c r="O2591" i="1"/>
  <c r="O449" i="1"/>
  <c r="O2420" i="1"/>
  <c r="O2418" i="1"/>
  <c r="O1092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2851" i="1"/>
  <c r="O1244" i="1"/>
  <c r="O611" i="1"/>
  <c r="O1867" i="1"/>
  <c r="O1183" i="1"/>
  <c r="O4074" i="1"/>
  <c r="O638" i="1"/>
  <c r="O3807" i="1"/>
  <c r="O437" i="1"/>
  <c r="O3995" i="1"/>
  <c r="O1595" i="1"/>
  <c r="O3060" i="1"/>
  <c r="O984" i="1"/>
  <c r="O3906" i="1"/>
  <c r="O196" i="1"/>
  <c r="O4115" i="1"/>
  <c r="O4084" i="1"/>
  <c r="O1422" i="1"/>
  <c r="O2396" i="1"/>
  <c r="O3631" i="1"/>
  <c r="O2433" i="1"/>
  <c r="O447" i="1"/>
  <c r="O4008" i="1"/>
  <c r="O2434" i="1"/>
  <c r="O3074" i="1"/>
  <c r="O2915" i="1"/>
  <c r="O2909" i="1"/>
  <c r="O2948" i="1"/>
  <c r="O1994" i="1"/>
  <c r="O2771" i="1"/>
  <c r="O780" i="1"/>
  <c r="O2156" i="1"/>
  <c r="O2150" i="1"/>
  <c r="O637" i="1"/>
  <c r="O1453" i="1"/>
  <c r="O2362" i="1"/>
  <c r="O544" i="1"/>
  <c r="O3953" i="1"/>
  <c r="O698" i="1"/>
  <c r="O1452" i="1"/>
  <c r="O2584" i="1"/>
  <c r="O578" i="1"/>
  <c r="O2596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2148" i="1"/>
  <c r="O3858" i="1"/>
  <c r="O4047" i="1"/>
  <c r="O1736" i="1"/>
  <c r="O2427" i="1"/>
  <c r="O476" i="1"/>
  <c r="O582" i="1"/>
  <c r="O1547" i="1"/>
  <c r="O1729" i="1"/>
  <c r="O3632" i="1"/>
  <c r="O1724" i="1"/>
  <c r="O683" i="1"/>
  <c r="O1113" i="1"/>
  <c r="O3861" i="1"/>
  <c r="O4114" i="1"/>
  <c r="O1988" i="1"/>
  <c r="O4052" i="1"/>
  <c r="O466" i="1"/>
  <c r="O1130" i="1"/>
  <c r="O1741" i="1"/>
  <c r="O3119" i="1"/>
  <c r="O3647" i="1"/>
  <c r="O1600" i="1"/>
  <c r="O2775" i="1"/>
  <c r="O1416" i="1"/>
  <c r="O2424" i="1"/>
  <c r="O4006" i="1"/>
  <c r="O621" i="1"/>
  <c r="O641" i="1"/>
  <c r="O1318" i="1"/>
  <c r="O636" i="1"/>
  <c r="O123" i="1"/>
  <c r="O1049" i="1"/>
  <c r="O2346" i="1"/>
  <c r="O1698" i="1"/>
  <c r="O1700" i="1"/>
  <c r="O3147" i="1"/>
  <c r="O1684" i="1"/>
  <c r="O3145" i="1"/>
  <c r="O3140" i="1"/>
  <c r="O494" i="1"/>
  <c r="O226" i="1"/>
  <c r="O2952" i="1"/>
  <c r="O165" i="1"/>
  <c r="O197" i="1"/>
  <c r="O225" i="1"/>
  <c r="O233" i="1"/>
  <c r="O3063" i="1"/>
  <c r="O180" i="1"/>
  <c r="O688" i="1"/>
  <c r="O2644" i="1"/>
  <c r="O235" i="1"/>
  <c r="O1863" i="1"/>
  <c r="O1450" i="1"/>
  <c r="O1984" i="1"/>
  <c r="O2515" i="1"/>
  <c r="O238" i="1"/>
  <c r="O2878" i="1"/>
  <c r="O3638" i="1"/>
  <c r="O1998" i="1"/>
  <c r="O1447" i="1"/>
  <c r="O464" i="1"/>
  <c r="O584" i="1"/>
  <c r="O708" i="1"/>
  <c r="O913" i="1"/>
  <c r="O2513" i="1"/>
  <c r="O2522" i="1"/>
  <c r="O2782" i="1"/>
  <c r="O3630" i="1"/>
  <c r="O174" i="1"/>
  <c r="O3116" i="1"/>
  <c r="O4100" i="1"/>
  <c r="O210" i="1"/>
  <c r="O223" i="1"/>
  <c r="O489" i="1"/>
  <c r="O564" i="1"/>
  <c r="O1418" i="1"/>
  <c r="O2896" i="1"/>
  <c r="O2947" i="1"/>
  <c r="O3059" i="1"/>
  <c r="O554" i="1"/>
  <c r="O2509" i="1"/>
  <c r="O1133" i="1"/>
  <c r="O1434" i="1"/>
  <c r="O2506" i="1"/>
  <c r="O495" i="1"/>
  <c r="O2688" i="1"/>
  <c r="O2890" i="1"/>
  <c r="O3950" i="1"/>
  <c r="O229" i="1"/>
  <c r="O240" i="1"/>
  <c r="O211" i="1"/>
  <c r="O567" i="1"/>
  <c r="O1122" i="1"/>
  <c r="O1149" i="1"/>
  <c r="O1153" i="1"/>
  <c r="O3058" i="1"/>
  <c r="O3645" i="1"/>
  <c r="O3956" i="1"/>
  <c r="O2518" i="1"/>
  <c r="O453" i="1"/>
  <c r="O459" i="1"/>
  <c r="O929" i="1"/>
  <c r="O1556" i="1"/>
  <c r="O2428" i="1"/>
  <c r="O2510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689" i="1"/>
  <c r="O3792" i="1"/>
  <c r="O512" i="1"/>
  <c r="O1427" i="1"/>
  <c r="O1445" i="1"/>
  <c r="O208" i="1"/>
  <c r="O490" i="1"/>
  <c r="O3196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774" i="1"/>
  <c r="O2848" i="1"/>
  <c r="O3806" i="1"/>
  <c r="O3933" i="1"/>
  <c r="O470" i="1"/>
  <c r="O549" i="1"/>
  <c r="O557" i="1"/>
  <c r="O520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555" i="1"/>
  <c r="O3865" i="1"/>
  <c r="O2745" i="1"/>
  <c r="O922" i="1"/>
  <c r="O1708" i="1"/>
  <c r="O2883" i="1"/>
  <c r="O3958" i="1"/>
  <c r="O1165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2853" i="1"/>
  <c r="O768" i="1"/>
  <c r="O1144" i="1"/>
  <c r="O1411" i="1"/>
  <c r="O1734" i="1"/>
  <c r="O2767" i="1"/>
  <c r="O3192" i="1"/>
  <c r="O4028" i="1"/>
  <c r="O764" i="1"/>
  <c r="O1553" i="1"/>
  <c r="O918" i="1"/>
  <c r="O2753" i="1"/>
  <c r="O1124" i="1"/>
  <c r="O1996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495" i="1"/>
  <c r="O762" i="1"/>
  <c r="O3745" i="1"/>
  <c r="O477" i="1"/>
  <c r="O1486" i="1"/>
  <c r="O1497" i="1"/>
  <c r="O1707" i="1"/>
  <c r="O1995" i="1"/>
  <c r="O2151" i="1"/>
  <c r="O2849" i="1"/>
  <c r="O3918" i="1"/>
  <c r="O27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938" i="1"/>
  <c r="O712" i="1"/>
  <c r="O1586" i="1"/>
  <c r="O1591" i="1"/>
  <c r="O2845" i="1"/>
  <c r="O3746" i="1"/>
  <c r="O3944" i="1"/>
  <c r="O2514" i="1"/>
  <c r="O175" i="1"/>
  <c r="O1089" i="1"/>
  <c r="O184" i="1"/>
  <c r="O195" i="1"/>
  <c r="O438" i="1"/>
  <c r="O492" i="1"/>
  <c r="O889" i="1"/>
  <c r="O1428" i="1"/>
  <c r="O1546" i="1"/>
  <c r="O1733" i="1"/>
  <c r="O2419" i="1"/>
  <c r="O2860" i="1"/>
  <c r="O3894" i="1"/>
  <c r="O1448" i="1"/>
  <c r="O949" i="1"/>
  <c r="O560" i="1"/>
  <c r="O1557" i="1"/>
  <c r="O4078" i="1"/>
  <c r="O3977" i="1"/>
  <c r="O4103" i="1"/>
  <c r="O4014" i="1"/>
  <c r="O463" i="1"/>
  <c r="O1086" i="1"/>
  <c r="O4063" i="1"/>
  <c r="O1590" i="1"/>
  <c r="O931" i="1"/>
  <c r="O1143" i="1"/>
  <c r="O1601" i="1"/>
  <c r="O3206" i="1"/>
  <c r="O4053" i="1"/>
  <c r="O4111" i="1"/>
  <c r="O441" i="1"/>
  <c r="O443" i="1"/>
  <c r="O583" i="1"/>
  <c r="O3056" i="1"/>
  <c r="O4045" i="1"/>
  <c r="O1878" i="1"/>
  <c r="O4102" i="1"/>
  <c r="O4080" i="1"/>
  <c r="O227" i="1"/>
  <c r="O1073" i="1"/>
  <c r="O1879" i="1"/>
  <c r="O1594" i="1"/>
  <c r="O1549" i="1"/>
  <c r="O2701" i="1"/>
  <c r="O124" i="1"/>
  <c r="O2962" i="1"/>
  <c r="O1462" i="1"/>
  <c r="O3127" i="1"/>
  <c r="O2392" i="1"/>
  <c r="O1232" i="1"/>
  <c r="O2351" i="1"/>
  <c r="O3887" i="1"/>
  <c r="O142" i="1"/>
  <c r="O2365" i="1"/>
  <c r="O2399" i="1"/>
  <c r="O2380" i="1"/>
  <c r="O639" i="1"/>
  <c r="O2563" i="1"/>
  <c r="O3129" i="1"/>
  <c r="O2577" i="1"/>
  <c r="O613" i="1"/>
  <c r="O2960" i="1"/>
  <c r="O625" i="1"/>
  <c r="O135" i="1"/>
  <c r="O604" i="1"/>
  <c r="O139" i="1"/>
  <c r="O1236" i="1"/>
  <c r="O2352" i="1"/>
  <c r="O2402" i="1"/>
  <c r="O1060" i="1"/>
  <c r="O2566" i="1"/>
  <c r="O1461" i="1"/>
  <c r="O2568" i="1"/>
  <c r="O2397" i="1"/>
  <c r="O1571" i="1"/>
  <c r="O2381" i="1"/>
  <c r="O2388" i="1"/>
  <c r="O2574" i="1"/>
  <c r="O3877" i="1"/>
  <c r="O3884" i="1"/>
  <c r="O2359" i="1"/>
  <c r="O627" i="1"/>
  <c r="O1239" i="1"/>
  <c r="O1455" i="1"/>
  <c r="O2371" i="1"/>
  <c r="O131" i="1"/>
  <c r="O634" i="1"/>
  <c r="O2565" i="1"/>
  <c r="O2579" i="1"/>
  <c r="O2956" i="1"/>
  <c r="O3874" i="1"/>
  <c r="O3881" i="1"/>
  <c r="O3885" i="1"/>
  <c r="O1454" i="1"/>
  <c r="O612" i="1"/>
  <c r="O2401" i="1"/>
  <c r="O1051" i="1"/>
  <c r="O1334" i="1"/>
  <c r="O614" i="1"/>
  <c r="O616" i="1"/>
  <c r="O1058" i="1"/>
  <c r="O1059" i="1"/>
  <c r="O2358" i="1"/>
  <c r="O2377" i="1"/>
  <c r="O2576" i="1"/>
  <c r="O2578" i="1"/>
  <c r="O2961" i="1"/>
  <c r="O3886" i="1"/>
  <c r="O3888" i="1"/>
  <c r="O2575" i="1"/>
  <c r="O149" i="1"/>
  <c r="O1459" i="1"/>
  <c r="O2580" i="1"/>
  <c r="O145" i="1"/>
  <c r="O2344" i="1"/>
  <c r="O3875" i="1"/>
  <c r="O136" i="1"/>
  <c r="O160" i="1"/>
  <c r="O618" i="1"/>
  <c r="O626" i="1"/>
  <c r="O630" i="1"/>
  <c r="O1233" i="1"/>
  <c r="O1460" i="1"/>
  <c r="O2343" i="1"/>
  <c r="O1054" i="1"/>
  <c r="O2394" i="1"/>
  <c r="O126" i="1"/>
  <c r="O1063" i="1"/>
  <c r="O1564" i="1"/>
  <c r="O2400" i="1"/>
  <c r="O1057" i="1"/>
  <c r="O138" i="1"/>
  <c r="O1048" i="1"/>
  <c r="O2347" i="1"/>
  <c r="O1052" i="1"/>
  <c r="O1056" i="1"/>
  <c r="O1238" i="1"/>
  <c r="O1241" i="1"/>
  <c r="O1335" i="1"/>
  <c r="O2379" i="1"/>
  <c r="O1229" i="1"/>
  <c r="O2354" i="1"/>
  <c r="O2373" i="1"/>
  <c r="O1582" i="1"/>
  <c r="O1342" i="1"/>
  <c r="O606" i="1"/>
  <c r="O2360" i="1"/>
  <c r="O133" i="1"/>
  <c r="O1061" i="1"/>
  <c r="O1065" i="1"/>
  <c r="O2355" i="1"/>
  <c r="O2367" i="1"/>
  <c r="O3876" i="1"/>
  <c r="O132" i="1"/>
  <c r="O617" i="1"/>
  <c r="O1053" i="1"/>
  <c r="O620" i="1"/>
  <c r="O609" i="1"/>
  <c r="O2363" i="1"/>
  <c r="O2366" i="1"/>
  <c r="O1043" i="1"/>
  <c r="O2016" i="1"/>
  <c r="B7" i="9" l="1"/>
  <c r="B15" i="9"/>
  <c r="E6" i="18"/>
  <c r="E13" i="18"/>
  <c r="E2" i="18"/>
  <c r="F2" i="18" s="1"/>
  <c r="H6" i="18" l="1"/>
  <c r="F6" i="18"/>
  <c r="G6" i="18"/>
  <c r="G2" i="18"/>
  <c r="H2" i="18"/>
</calcChain>
</file>

<file path=xl/sharedStrings.xml><?xml version="1.0" encoding="utf-8"?>
<sst xmlns="http://schemas.openxmlformats.org/spreadsheetml/2006/main" count="33134" uniqueCount="8419">
  <si>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</si>
  <si>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</si>
  <si>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</si>
  <si>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</si>
  <si>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</si>
  <si>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</si>
  <si>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</si>
  <si>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</si>
  <si>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</si>
  <si>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</si>
  <si>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</si>
  <si>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</si>
  <si>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</si>
  <si>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</si>
  <si>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</si>
  <si>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</si>
  <si>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</si>
  <si>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</si>
  <si>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</si>
  <si>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</si>
  <si>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</si>
  <si>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</si>
  <si>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</si>
  <si>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</si>
  <si>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</si>
  <si>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</si>
  <si>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</si>
  <si>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</si>
  <si>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</si>
  <si>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</si>
  <si>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</si>
  <si>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</si>
  <si>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</si>
  <si>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</si>
  <si>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</si>
  <si>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</si>
  <si>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</si>
  <si>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</si>
  <si>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</si>
  <si>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</si>
  <si>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</si>
  <si>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</si>
  <si>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</si>
  <si>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</si>
  <si>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</si>
  <si>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</si>
  <si>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</si>
  <si>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</si>
  <si>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</si>
  <si>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</si>
  <si>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</si>
  <si>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</si>
  <si>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</si>
  <si>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</si>
  <si>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</si>
  <si>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</si>
  <si>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</si>
  <si>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</si>
  <si>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</si>
  <si>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</si>
  <si>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</si>
  <si>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</si>
  <si>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</si>
  <si>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</si>
  <si>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</si>
  <si>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</si>
  <si>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</si>
  <si>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</si>
  <si>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</si>
  <si>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</si>
  <si>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</si>
  <si>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</si>
  <si>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</si>
  <si>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</si>
  <si>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</si>
  <si>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</si>
  <si>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</si>
  <si>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</si>
  <si>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</si>
  <si>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</si>
  <si>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</si>
  <si>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</si>
  <si>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</si>
  <si>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</si>
  <si>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</si>
  <si>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</si>
  <si>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</si>
  <si>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</si>
  <si>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</si>
  <si>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</si>
  <si>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</si>
  <si>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</si>
  <si>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</si>
  <si>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</si>
  <si>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</si>
  <si>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</si>
  <si>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</si>
  <si>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</si>
  <si>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</si>
  <si>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</si>
  <si>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</si>
  <si>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</si>
  <si>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</si>
  <si>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</si>
  <si>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</si>
  <si>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</si>
  <si>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</si>
  <si>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</si>
  <si>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</si>
  <si>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</si>
  <si>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</si>
  <si>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</si>
  <si>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</si>
  <si>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</si>
  <si>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</si>
  <si>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</si>
  <si>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</si>
  <si>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</si>
  <si>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</si>
  <si>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</si>
  <si>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</si>
  <si>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</si>
  <si>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</si>
  <si>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</si>
  <si>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</si>
  <si>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</si>
  <si>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</si>
  <si>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</si>
  <si>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</si>
  <si>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</si>
  <si>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</si>
  <si>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</si>
  <si>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</si>
  <si>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</si>
  <si>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</si>
  <si>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</si>
  <si>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</si>
  <si>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</si>
  <si>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</si>
  <si>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</si>
  <si>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</si>
  <si>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</si>
  <si>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</si>
  <si>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</si>
  <si>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</si>
  <si>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</si>
  <si>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</si>
  <si>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</si>
  <si>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</si>
  <si>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</si>
  <si>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</si>
  <si>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</si>
  <si>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</si>
  <si>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</si>
  <si>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</si>
  <si>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</si>
  <si>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</si>
  <si>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</si>
  <si>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</si>
  <si>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</si>
  <si>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</si>
  <si>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</si>
  <si>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</si>
  <si>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</si>
  <si>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</si>
  <si>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</si>
  <si>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</si>
  <si>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</si>
  <si>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</si>
  <si>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</si>
  <si>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</si>
  <si>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</si>
  <si>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</si>
  <si>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</si>
  <si>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</si>
  <si>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</si>
  <si>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</si>
  <si>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</si>
  <si>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</si>
  <si>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</si>
  <si>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</si>
  <si>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</si>
  <si>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</si>
  <si>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</si>
  <si>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</si>
  <si>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</si>
  <si>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</si>
  <si>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</si>
  <si>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</si>
  <si>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</si>
  <si>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</si>
  <si>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</si>
  <si>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</si>
  <si>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</si>
  <si>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</si>
  <si>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</si>
  <si>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</si>
  <si>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</si>
  <si>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</si>
  <si>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</si>
  <si>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</si>
  <si>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</si>
  <si>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</si>
  <si>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</si>
  <si>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</si>
  <si>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</si>
  <si>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</si>
  <si>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</si>
  <si>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</si>
  <si>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</si>
  <si>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</si>
  <si>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</si>
  <si>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</si>
  <si>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</si>
  <si>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</si>
  <si>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</si>
  <si>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</si>
  <si>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</si>
  <si>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</si>
  <si>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</si>
  <si>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</si>
  <si>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</si>
  <si>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</si>
  <si>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</si>
  <si>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</si>
  <si>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</si>
  <si>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</si>
  <si>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</si>
  <si>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</si>
  <si>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</si>
  <si>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</si>
  <si>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</si>
  <si>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</si>
  <si>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</si>
  <si>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</si>
  <si>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</si>
  <si>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</si>
  <si>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</si>
  <si>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</si>
  <si>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</si>
  <si>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</si>
  <si>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</si>
  <si>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</si>
  <si>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</si>
  <si>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</si>
  <si>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</si>
  <si>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</si>
  <si>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</si>
  <si>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</si>
  <si>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</si>
  <si>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</si>
  <si>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</si>
  <si>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</si>
  <si>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</si>
  <si>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</si>
  <si>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</si>
  <si>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</si>
  <si>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</si>
  <si>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</si>
  <si>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</si>
  <si>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</si>
  <si>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</si>
  <si>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</si>
  <si>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</si>
  <si>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</si>
  <si>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</si>
  <si>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</si>
  <si>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</si>
  <si>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</si>
  <si>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</si>
  <si>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</si>
  <si>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</si>
  <si>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</si>
  <si>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</si>
  <si>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</si>
  <si>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</si>
  <si>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</si>
  <si>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</si>
  <si>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</si>
  <si>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</si>
  <si>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</si>
  <si>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</si>
  <si>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</si>
  <si>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</si>
  <si>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</si>
  <si>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</si>
  <si>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</si>
  <si>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</si>
  <si>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</si>
  <si>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</si>
  <si>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</si>
  <si>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</si>
  <si>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</si>
  <si>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</si>
  <si>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</si>
  <si>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</si>
  <si>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</si>
  <si>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</si>
  <si>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</si>
  <si>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</si>
  <si>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</si>
  <si>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</si>
  <si>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</si>
  <si>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</si>
  <si>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</si>
  <si>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</si>
  <si>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</si>
  <si>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</si>
  <si>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</si>
  <si>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</si>
  <si>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</si>
  <si>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</si>
  <si>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</si>
  <si>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</si>
  <si>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</si>
  <si>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</si>
  <si>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</si>
  <si>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</si>
  <si>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</si>
  <si>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</si>
  <si>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</si>
  <si>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</si>
  <si>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</si>
  <si>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</si>
  <si>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</si>
  <si>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</si>
  <si>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</si>
  <si>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</si>
  <si>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</si>
  <si>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</si>
  <si>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</si>
  <si>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</si>
  <si>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</si>
  <si>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</si>
  <si>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</si>
  <si>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</si>
  <si>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</si>
  <si>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</si>
  <si>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</si>
  <si>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</si>
  <si>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</si>
  <si>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</si>
  <si>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</si>
  <si>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</si>
  <si>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</si>
  <si>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</si>
  <si>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</si>
  <si>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</si>
  <si>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</si>
  <si>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</si>
  <si>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</si>
  <si>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</si>
  <si>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</si>
  <si>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</si>
  <si>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</si>
  <si>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</si>
  <si>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</si>
  <si>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</si>
  <si>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</si>
  <si>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</si>
  <si>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</si>
  <si>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</si>
  <si>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</si>
  <si>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</si>
  <si>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</si>
  <si>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</si>
  <si>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</si>
  <si>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</si>
  <si>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</si>
  <si>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</si>
  <si>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</si>
  <si>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</si>
  <si>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</si>
  <si>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</si>
  <si>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</si>
  <si>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</si>
  <si>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</si>
  <si>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</si>
  <si>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</si>
  <si>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</si>
  <si>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</si>
  <si>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</si>
  <si>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</si>
  <si>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</si>
  <si>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</si>
  <si>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</si>
  <si>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</si>
  <si>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</si>
  <si>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</si>
  <si>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</si>
  <si>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</si>
  <si>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</si>
  <si>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</si>
  <si>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</si>
  <si>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</si>
  <si>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</si>
  <si>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</si>
  <si>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</si>
  <si>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</si>
  <si>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</si>
  <si>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</si>
  <si>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</si>
  <si>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</si>
  <si>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</si>
  <si>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</si>
  <si>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</si>
  <si>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</si>
  <si>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</si>
  <si>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</si>
  <si>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</si>
  <si>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</si>
  <si>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</si>
  <si>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</si>
  <si>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</si>
  <si>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</si>
  <si>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</si>
  <si>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</si>
  <si>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</si>
  <si>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</si>
  <si>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</si>
  <si>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</si>
  <si>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</si>
  <si>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</si>
  <si>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</si>
  <si>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</si>
  <si>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</si>
  <si>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</si>
  <si>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</si>
  <si>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</si>
  <si>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</si>
  <si>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</si>
  <si>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</si>
  <si>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</si>
  <si>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</si>
  <si>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</si>
  <si>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</si>
  <si>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</si>
  <si>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</si>
  <si>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</si>
  <si>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</si>
  <si>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</si>
  <si>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</si>
  <si>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</si>
  <si>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</si>
  <si>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</si>
  <si>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</si>
  <si>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</si>
  <si>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</si>
  <si>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</si>
  <si>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</si>
  <si>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</si>
  <si>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</si>
  <si>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</si>
  <si>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</si>
  <si>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</si>
  <si>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</si>
  <si>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</si>
  <si>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</si>
  <si>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</si>
  <si>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</si>
  <si>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</si>
  <si>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</si>
  <si>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</si>
  <si>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</si>
  <si>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</si>
  <si>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</si>
  <si>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</si>
  <si>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</si>
  <si>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</si>
  <si>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</si>
  <si>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</si>
  <si>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</si>
  <si>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</si>
  <si>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</si>
  <si>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</si>
  <si>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</si>
  <si>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</si>
  <si>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</si>
  <si>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</si>
  <si>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</si>
  <si>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</si>
  <si>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</si>
  <si>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</si>
  <si>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</si>
  <si>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</si>
  <si>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</si>
  <si>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</si>
  <si>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</si>
  <si>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</si>
  <si>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</si>
  <si>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</si>
  <si>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</si>
  <si>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</si>
  <si>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</si>
  <si>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</si>
  <si>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</si>
  <si>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</si>
  <si>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</si>
  <si>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</si>
  <si>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</si>
  <si>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</si>
  <si>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</si>
  <si>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</si>
  <si>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</si>
  <si>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</si>
  <si>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</si>
  <si>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</si>
  <si>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</si>
  <si>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</si>
  <si>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</si>
  <si>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</si>
  <si>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</si>
  <si>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</si>
  <si>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</si>
  <si>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</si>
  <si>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</si>
  <si>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</si>
  <si>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</si>
  <si>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</si>
  <si>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</si>
  <si>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</si>
  <si>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</si>
  <si>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</si>
  <si>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</si>
  <si>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</si>
  <si>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</si>
  <si>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</si>
  <si>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</si>
  <si>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</si>
  <si>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</si>
  <si>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</si>
  <si>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</si>
  <si>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</si>
  <si>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</si>
  <si>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</si>
  <si>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</si>
  <si>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</si>
  <si>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</si>
  <si>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</si>
  <si>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</si>
  <si>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</si>
  <si>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</si>
  <si>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</si>
  <si>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</si>
  <si>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</si>
  <si>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</si>
  <si>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</si>
  <si>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</si>
  <si>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</si>
  <si>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</si>
  <si>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</si>
  <si>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</si>
  <si>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</si>
  <si>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</si>
  <si>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</si>
  <si>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</si>
  <si>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</si>
  <si>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</si>
  <si>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</si>
  <si>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</si>
  <si>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</si>
  <si>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</si>
  <si>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</si>
  <si>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</si>
  <si>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</si>
  <si>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</si>
  <si>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</si>
  <si>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</si>
  <si>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</si>
  <si>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</si>
  <si>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</si>
  <si>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</si>
  <si>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</si>
  <si>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</si>
  <si>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</si>
  <si>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</si>
  <si>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</si>
  <si>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</si>
  <si>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</si>
  <si>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</si>
  <si>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</si>
  <si>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</si>
  <si>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</si>
  <si>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</si>
  <si>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</si>
  <si>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</si>
  <si>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</si>
  <si>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</si>
  <si>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</si>
  <si>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</si>
  <si>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</si>
  <si>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</si>
  <si>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</si>
  <si>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</si>
  <si>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</si>
  <si>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</si>
  <si>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</si>
  <si>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</si>
  <si>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</si>
  <si>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</si>
  <si>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</si>
  <si>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</si>
  <si>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</si>
  <si>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</si>
  <si>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</si>
  <si>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</si>
  <si>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</si>
  <si>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</si>
  <si>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</si>
  <si>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</si>
  <si>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</si>
  <si>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</si>
  <si>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</si>
  <si>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</si>
  <si>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</si>
  <si>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</si>
  <si>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</si>
  <si>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</si>
  <si>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</si>
  <si>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</si>
  <si>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</si>
  <si>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</si>
  <si>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</si>
  <si>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</si>
  <si>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</si>
  <si>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</si>
  <si>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</si>
  <si>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</si>
  <si>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</si>
  <si>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</si>
  <si>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</si>
  <si>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</si>
  <si>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</si>
  <si>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</si>
  <si>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</si>
  <si>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</si>
  <si>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</si>
  <si>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</si>
  <si>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</si>
  <si>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</si>
  <si>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</si>
  <si>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</si>
  <si>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</si>
  <si>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</si>
  <si>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</si>
  <si>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</si>
  <si>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</si>
  <si>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</si>
  <si>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</si>
  <si>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</si>
  <si>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</si>
  <si>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</si>
  <si>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</si>
  <si>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</si>
  <si>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</si>
  <si>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</si>
  <si>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</si>
  <si>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</si>
  <si>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</si>
  <si>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</si>
  <si>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</si>
  <si>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</si>
  <si>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</si>
  <si>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</si>
  <si>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</si>
  <si>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</si>
  <si>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</si>
  <si>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</si>
  <si>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</si>
  <si>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</si>
  <si>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</si>
  <si>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</si>
  <si>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</si>
  <si>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</si>
  <si>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</si>
  <si>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</si>
  <si>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</si>
  <si>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</si>
  <si>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</si>
  <si>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</si>
  <si>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</si>
  <si>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</si>
  <si>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</si>
  <si>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</si>
  <si>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</si>
  <si>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</si>
  <si>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</si>
  <si>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</si>
  <si>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</si>
  <si>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</si>
  <si>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</si>
  <si>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</si>
  <si>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</si>
  <si>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</si>
  <si>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</si>
  <si>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</si>
  <si>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</si>
  <si>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</si>
  <si>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</si>
  <si>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</si>
  <si>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</si>
  <si>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</si>
  <si>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</si>
  <si>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</si>
  <si>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</si>
  <si>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</si>
  <si>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</si>
  <si>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</si>
  <si>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</si>
  <si>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</si>
  <si>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</si>
  <si>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</si>
  <si>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</si>
  <si>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</si>
  <si>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</si>
  <si>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</si>
  <si>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</si>
  <si>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</si>
  <si>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</si>
  <si>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</si>
  <si>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</si>
  <si>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</si>
  <si>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</si>
  <si>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</si>
  <si>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</si>
  <si>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</si>
  <si>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</si>
  <si>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</si>
  <si>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</si>
  <si>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</si>
  <si>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</si>
  <si>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</si>
  <si>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</si>
  <si>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</si>
  <si>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</si>
  <si>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</si>
  <si>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</si>
  <si>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</si>
  <si>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</si>
  <si>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</si>
  <si>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</si>
  <si>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</si>
  <si>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</si>
  <si>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</si>
  <si>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</si>
  <si>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</si>
  <si>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</si>
  <si>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</si>
  <si>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</si>
  <si>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</si>
  <si>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</si>
  <si>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</si>
  <si>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</si>
  <si>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</si>
  <si>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</si>
  <si>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</si>
  <si>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</si>
  <si>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</si>
  <si>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</si>
  <si>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</si>
  <si>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</si>
  <si>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</si>
  <si>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</si>
  <si>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</si>
  <si>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</si>
  <si>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</si>
  <si>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</si>
  <si>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</si>
  <si>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</si>
  <si>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</si>
  <si>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</si>
  <si>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</si>
  <si>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</si>
  <si>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</si>
  <si>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</si>
  <si>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</si>
  <si>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</si>
  <si>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</si>
  <si>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</si>
  <si>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</si>
  <si>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</si>
  <si>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</si>
  <si>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</si>
  <si>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</si>
  <si>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</si>
  <si>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</si>
  <si>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</si>
  <si>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</si>
  <si>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</si>
  <si>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</si>
  <si>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</si>
  <si>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</si>
  <si>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</si>
  <si>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</si>
  <si>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</si>
  <si>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</si>
  <si>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</si>
  <si>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</si>
  <si>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</si>
  <si>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</si>
  <si>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</si>
  <si>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</si>
  <si>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</si>
  <si>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</si>
  <si>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</si>
  <si>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</si>
  <si>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</si>
  <si>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</si>
  <si>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</si>
  <si>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</si>
  <si>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</si>
  <si>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</si>
  <si>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</si>
  <si>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</si>
  <si>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</si>
  <si>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</si>
  <si>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</si>
  <si>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</si>
  <si>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</si>
  <si>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</si>
  <si>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</si>
  <si>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</si>
  <si>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</si>
  <si>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</si>
  <si>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</si>
  <si>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</si>
  <si>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</si>
  <si>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</si>
  <si>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</si>
  <si>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</si>
  <si>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</si>
  <si>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</si>
  <si>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</si>
  <si>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</si>
  <si>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</si>
  <si>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</si>
  <si>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</si>
  <si>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</si>
  <si>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</si>
  <si>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</si>
  <si>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</si>
  <si>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</si>
  <si>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</si>
  <si>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</si>
  <si>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</si>
  <si>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</si>
  <si>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</si>
  <si>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</si>
  <si>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</si>
  <si>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</si>
  <si>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</si>
  <si>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</si>
  <si>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</si>
  <si>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</si>
  <si>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</si>
  <si>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</si>
  <si>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</si>
  <si>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</si>
  <si>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</si>
  <si>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</si>
  <si>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</si>
  <si>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</si>
  <si>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</si>
  <si>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</si>
  <si>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</si>
  <si>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</si>
  <si>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</si>
  <si>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</si>
  <si>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</si>
  <si>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</si>
  <si>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</si>
  <si>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</si>
  <si>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</si>
  <si>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</si>
  <si>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</si>
  <si>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</si>
  <si>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</si>
  <si>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</si>
  <si>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</si>
  <si>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</si>
  <si>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</si>
  <si>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</si>
  <si>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</si>
  <si>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</si>
  <si>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</si>
  <si>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</si>
  <si>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</si>
  <si>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</si>
  <si>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</si>
  <si>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</si>
  <si>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</si>
  <si>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</si>
  <si>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</si>
  <si>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</si>
  <si>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</si>
  <si>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</si>
  <si>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</si>
  <si>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</si>
  <si>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</si>
  <si>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</si>
  <si>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</si>
  <si>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</si>
  <si>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</si>
  <si>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</si>
  <si>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</si>
  <si>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</si>
  <si>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</si>
  <si>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</si>
  <si>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</si>
  <si>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</si>
  <si>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</si>
  <si>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</si>
  <si>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</si>
  <si>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</si>
  <si>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</si>
  <si>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</si>
  <si>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</si>
  <si>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</si>
  <si>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</si>
  <si>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</si>
  <si>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</si>
  <si>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</si>
  <si>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</si>
  <si>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</si>
  <si>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</si>
  <si>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</si>
  <si>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</si>
  <si>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</si>
  <si>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</si>
  <si>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</si>
  <si>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</si>
  <si>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</si>
  <si>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</si>
  <si>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</si>
  <si>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</si>
  <si>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</si>
  <si>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</si>
  <si>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</si>
  <si>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</si>
  <si>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</si>
  <si>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</si>
  <si>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</si>
  <si>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</si>
  <si>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</si>
  <si>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</si>
  <si>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</si>
  <si>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</si>
  <si>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</si>
  <si>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</si>
  <si>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</si>
  <si>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</si>
  <si>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</si>
  <si>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</si>
  <si>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</si>
  <si>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</si>
  <si>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</si>
  <si>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</si>
  <si>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</si>
  <si>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</si>
  <si>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</si>
  <si>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</si>
  <si>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</si>
  <si>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</si>
  <si>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</si>
  <si>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</si>
  <si>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</si>
  <si>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</si>
  <si>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</si>
  <si>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</si>
  <si>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</si>
  <si>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</si>
  <si>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</si>
  <si>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</si>
  <si>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</si>
  <si>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</si>
  <si>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</si>
  <si>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</si>
  <si>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</si>
  <si>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</si>
  <si>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</si>
  <si>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</si>
  <si>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</si>
  <si>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</si>
  <si>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</si>
  <si>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</si>
  <si>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</si>
  <si>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</si>
  <si>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</si>
  <si>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</si>
  <si>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</si>
  <si>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</si>
  <si>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</si>
  <si>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</si>
  <si>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</si>
  <si>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</si>
  <si>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</si>
  <si>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</si>
  <si>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</si>
  <si>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</si>
  <si>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</si>
  <si>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</si>
  <si>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</si>
  <si>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</si>
  <si>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</si>
  <si>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</si>
  <si>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</si>
  <si>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</si>
  <si>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</si>
  <si>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</si>
  <si>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</si>
  <si>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</si>
  <si>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</si>
  <si>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</si>
  <si>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</si>
  <si>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</si>
  <si>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</si>
  <si>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</si>
  <si>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</si>
  <si>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</si>
  <si>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</si>
  <si>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</si>
  <si>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</si>
  <si>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</si>
  <si>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</si>
  <si>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</si>
  <si>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</si>
  <si>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</si>
  <si>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</si>
  <si>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</si>
  <si>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</si>
  <si>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</si>
  <si>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</si>
  <si>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</si>
  <si>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</si>
  <si>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</si>
  <si>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</si>
  <si>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</si>
  <si>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</si>
  <si>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</si>
  <si>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</si>
  <si>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</si>
  <si>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</si>
  <si>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</si>
  <si>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</si>
  <si>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</si>
  <si>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</si>
  <si>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</si>
  <si>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</si>
  <si>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</si>
  <si>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</si>
  <si>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</si>
  <si>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</si>
  <si>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</si>
  <si>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</si>
  <si>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</si>
  <si>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</si>
  <si>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</si>
  <si>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</si>
  <si>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</si>
  <si>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</si>
  <si>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</si>
  <si>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</si>
  <si>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</si>
  <si>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</si>
  <si>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</si>
  <si>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</si>
  <si>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</si>
  <si>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</si>
  <si>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</si>
  <si>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</si>
  <si>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</si>
  <si>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</si>
  <si>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</si>
  <si>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</si>
  <si>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</si>
  <si>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</si>
  <si>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</si>
  <si>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</si>
  <si>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</si>
  <si>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</si>
  <si>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</si>
  <si>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</si>
  <si>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</si>
  <si>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</si>
  <si>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</si>
  <si>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</si>
  <si>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</si>
  <si>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</si>
  <si>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</si>
  <si>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</si>
  <si>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</si>
  <si>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</si>
  <si>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</si>
  <si>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</si>
  <si>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</si>
  <si>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</si>
  <si>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</si>
  <si>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</si>
  <si>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</si>
  <si>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</si>
  <si>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</si>
  <si>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</si>
  <si>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</si>
  <si>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</si>
  <si>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</si>
  <si>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</si>
  <si>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</si>
  <si>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</si>
  <si>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</si>
  <si>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</si>
  <si>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</si>
  <si>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</si>
  <si>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</si>
  <si>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</si>
  <si>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</si>
  <si>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</si>
  <si>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</si>
  <si>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</si>
  <si>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</si>
  <si>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</si>
  <si>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</si>
  <si>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</si>
  <si>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</si>
  <si>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</si>
  <si>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</si>
  <si>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</si>
  <si>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</si>
  <si>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</si>
  <si>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</si>
  <si>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</si>
  <si>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</si>
  <si>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</si>
  <si>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</si>
  <si>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</si>
  <si>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</si>
  <si>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</si>
  <si>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</si>
  <si>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</si>
  <si>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</si>
  <si>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</si>
  <si>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</si>
  <si>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</si>
  <si>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</si>
  <si>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</si>
  <si>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</si>
  <si>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</si>
  <si>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</si>
  <si>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</si>
  <si>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</si>
  <si>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</si>
  <si>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</si>
  <si>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</si>
  <si>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</si>
  <si>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</si>
  <si>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</si>
  <si>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</si>
  <si>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</si>
  <si>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</si>
  <si>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</si>
  <si>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</si>
  <si>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</si>
  <si>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</si>
  <si>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</si>
  <si>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</si>
  <si>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</si>
  <si>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</si>
  <si>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</si>
  <si>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</si>
  <si>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</si>
  <si>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</si>
  <si>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</si>
  <si>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</si>
  <si>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</si>
  <si>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</si>
  <si>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</si>
  <si>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</si>
  <si>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</si>
  <si>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</si>
  <si>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</si>
  <si>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</si>
  <si>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</si>
  <si>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</si>
  <si>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</si>
  <si>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</si>
  <si>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</si>
  <si>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</si>
  <si>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</si>
  <si>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</si>
  <si>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</si>
  <si>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</si>
  <si>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</si>
  <si>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</si>
  <si>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</si>
  <si>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</si>
  <si>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</si>
  <si>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</si>
  <si>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</si>
  <si>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</si>
  <si>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</si>
  <si>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</si>
  <si>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</si>
  <si>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</si>
  <si>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</si>
  <si>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</si>
  <si>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</si>
  <si>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</si>
  <si>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</si>
  <si>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</si>
  <si>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</si>
  <si>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</si>
  <si>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</si>
  <si>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</si>
  <si>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</si>
  <si>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</si>
  <si>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</si>
  <si>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</si>
  <si>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</si>
  <si>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</si>
  <si>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</si>
  <si>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</si>
  <si>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</si>
  <si>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</si>
  <si>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</si>
  <si>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</si>
  <si>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</si>
  <si>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</si>
  <si>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</si>
  <si>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</si>
  <si>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</si>
  <si>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</si>
  <si>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</si>
  <si>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</si>
  <si>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</si>
  <si>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</si>
  <si>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</si>
  <si>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</si>
  <si>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</si>
  <si>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</si>
  <si>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</si>
  <si>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</si>
  <si>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</si>
  <si>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</si>
  <si>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</si>
  <si>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</si>
  <si>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</si>
  <si>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</si>
  <si>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</si>
  <si>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</si>
  <si>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</si>
  <si>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</si>
  <si>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</si>
  <si>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</si>
  <si>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</si>
  <si>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</si>
  <si>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</si>
  <si>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</si>
  <si>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</si>
  <si>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</si>
  <si>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</si>
  <si>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</si>
  <si>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</si>
  <si>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</si>
  <si>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</si>
  <si>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</si>
  <si>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</si>
  <si>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</si>
  <si>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</si>
  <si>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</si>
  <si>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</si>
  <si>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</si>
  <si>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</si>
  <si>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</si>
  <si>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</si>
  <si>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</si>
  <si>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</si>
  <si>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</si>
  <si>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</si>
  <si>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</si>
  <si>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</si>
  <si>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</si>
  <si>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</si>
  <si>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</si>
  <si>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</si>
  <si>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</si>
  <si>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</si>
  <si>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</si>
  <si>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</si>
  <si>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</si>
  <si>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</si>
  <si>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</si>
  <si>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</si>
  <si>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</si>
  <si>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</si>
  <si>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</si>
  <si>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</si>
  <si>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</si>
  <si>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</si>
  <si>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</si>
  <si>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</si>
  <si>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</si>
  <si>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</si>
  <si>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</si>
  <si>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</si>
  <si>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</si>
  <si>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</si>
  <si>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</si>
  <si>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</si>
  <si>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</si>
  <si>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</si>
  <si>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</si>
  <si>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</si>
  <si>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</si>
  <si>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</si>
  <si>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</si>
  <si>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</si>
  <si>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</si>
  <si>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</si>
  <si>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</si>
  <si>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</si>
  <si>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</si>
  <si>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</si>
  <si>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</si>
  <si>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</si>
  <si>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</si>
  <si>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</si>
  <si>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</si>
  <si>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</si>
  <si>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</si>
  <si>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</si>
  <si>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</si>
  <si>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</si>
  <si>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</si>
  <si>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</si>
  <si>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</si>
  <si>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</si>
  <si>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</si>
  <si>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</si>
  <si>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</si>
  <si>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</si>
  <si>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</si>
  <si>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</si>
  <si>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</si>
  <si>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</si>
  <si>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</si>
  <si>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</si>
  <si>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</si>
  <si>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</si>
  <si>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</si>
  <si>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</si>
  <si>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</si>
  <si>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</si>
  <si>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</si>
  <si>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</si>
  <si>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</si>
  <si>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</si>
  <si>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</si>
  <si>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</si>
  <si>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</si>
  <si>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</si>
  <si>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</si>
  <si>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</si>
  <si>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</si>
  <si>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</si>
  <si>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</si>
  <si>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</si>
  <si>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</si>
  <si>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</si>
  <si>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</si>
  <si>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</si>
  <si>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</si>
  <si>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</si>
  <si>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</si>
  <si>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</si>
  <si>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</si>
  <si>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</si>
  <si>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</si>
  <si>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</si>
  <si>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</si>
  <si>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</si>
  <si>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</si>
  <si>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</si>
  <si>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</si>
  <si>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</si>
  <si>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</si>
  <si>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</si>
  <si>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</si>
  <si>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</si>
  <si>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</si>
  <si>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</si>
  <si>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</si>
  <si>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</si>
  <si>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</si>
  <si>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</si>
  <si>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</si>
  <si>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</si>
  <si>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</si>
  <si>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</si>
  <si>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</si>
  <si>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</si>
  <si>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</si>
  <si>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</si>
  <si>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</si>
  <si>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</si>
  <si>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</si>
  <si>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</si>
  <si>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</si>
  <si>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</si>
  <si>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</si>
  <si>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</si>
  <si>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</si>
  <si>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</si>
  <si>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</si>
  <si>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</si>
  <si>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</si>
  <si>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</si>
  <si>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</si>
  <si>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</si>
  <si>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</si>
  <si>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</si>
  <si>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</si>
  <si>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</si>
  <si>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</si>
  <si>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</si>
  <si>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</si>
  <si>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</si>
  <si>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</si>
  <si>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</si>
  <si>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</si>
  <si>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</si>
  <si>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</si>
  <si>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</si>
  <si>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</si>
  <si>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</si>
  <si>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</si>
  <si>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</si>
  <si>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</si>
  <si>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</si>
  <si>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</si>
  <si>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</si>
  <si>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</si>
  <si>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</si>
  <si>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</si>
  <si>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</si>
  <si>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</si>
  <si>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</si>
  <si>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</si>
  <si>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</si>
  <si>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</si>
  <si>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</si>
  <si>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</si>
  <si>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</si>
  <si>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</si>
  <si>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</si>
  <si>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</si>
  <si>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</si>
  <si>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</si>
  <si>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</si>
  <si>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</si>
  <si>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</si>
  <si>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</si>
  <si>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</si>
  <si>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</si>
  <si>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</si>
  <si>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</si>
  <si>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</si>
  <si>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</si>
  <si>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</si>
  <si>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</si>
  <si>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</si>
  <si>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</si>
  <si>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</si>
  <si>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</si>
  <si>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</si>
  <si>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</si>
  <si>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</si>
  <si>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</si>
  <si>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</si>
  <si>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</si>
  <si>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</si>
  <si>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</si>
  <si>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</si>
  <si>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</si>
  <si>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</si>
  <si>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</si>
  <si>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</si>
  <si>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</si>
  <si>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</si>
  <si>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</si>
  <si>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</si>
  <si>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</si>
  <si>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</si>
  <si>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</si>
  <si>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</si>
  <si>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</si>
  <si>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</si>
  <si>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</si>
  <si>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</si>
  <si>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</si>
  <si>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</si>
  <si>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</si>
  <si>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</si>
  <si>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</si>
  <si>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</si>
  <si>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</si>
  <si>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</si>
  <si>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</si>
  <si>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</si>
  <si>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</si>
  <si>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</si>
  <si>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</si>
  <si>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</si>
  <si>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</si>
  <si>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</si>
  <si>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</si>
  <si>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</si>
  <si>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</si>
  <si>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</si>
  <si>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</si>
  <si>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</si>
  <si>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</si>
  <si>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</si>
  <si>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</si>
  <si>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</si>
  <si>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</si>
  <si>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</si>
  <si>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</si>
  <si>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</si>
  <si>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</si>
  <si>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</si>
  <si>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</si>
  <si>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</si>
  <si>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</si>
  <si>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</si>
  <si>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</si>
  <si>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</si>
  <si>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</si>
  <si>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</si>
  <si>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</si>
  <si>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</si>
  <si>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</si>
  <si>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</si>
  <si>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</si>
  <si>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</si>
  <si>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</si>
  <si>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</si>
  <si>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</si>
  <si>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</si>
  <si>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</si>
  <si>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</si>
  <si>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</si>
  <si>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</si>
  <si>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</si>
  <si>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</si>
  <si>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</si>
  <si>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</si>
  <si>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</si>
  <si>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</si>
  <si>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</si>
  <si>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</si>
  <si>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</si>
  <si>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</si>
  <si>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</si>
  <si>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</si>
  <si>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</si>
  <si>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</si>
  <si>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</si>
  <si>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</si>
  <si>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</si>
  <si>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</si>
  <si>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</si>
  <si>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</si>
  <si>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</si>
  <si>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</si>
  <si>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</si>
  <si>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</si>
  <si>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</si>
  <si>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</si>
  <si>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</si>
  <si>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</si>
  <si>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</si>
  <si>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</si>
  <si>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</si>
  <si>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</si>
  <si>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</si>
  <si>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</si>
  <si>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</si>
  <si>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</si>
  <si>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</si>
  <si>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</si>
  <si>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</si>
  <si>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</si>
  <si>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</si>
  <si>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</si>
  <si>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</si>
  <si>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</si>
  <si>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</si>
  <si>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</si>
  <si>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</si>
  <si>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</si>
  <si>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</si>
  <si>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</si>
  <si>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</si>
  <si>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</si>
  <si>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</si>
  <si>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</si>
  <si>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</si>
  <si>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</si>
  <si>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</si>
  <si>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</si>
  <si>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</si>
  <si>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</si>
  <si>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</si>
  <si>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</si>
  <si>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</si>
  <si>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</si>
  <si>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</si>
  <si>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</si>
  <si>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</si>
  <si>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</si>
  <si>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</si>
  <si>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</si>
  <si>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</si>
  <si>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</si>
  <si>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</si>
  <si>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</si>
  <si>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</si>
  <si>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</si>
  <si>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</si>
  <si>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</si>
  <si>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</si>
  <si>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</si>
  <si>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</si>
  <si>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</si>
  <si>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</si>
  <si>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</si>
  <si>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</si>
  <si>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</si>
  <si>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</si>
  <si>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</si>
  <si>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</si>
  <si>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</si>
  <si>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</si>
  <si>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</si>
  <si>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</si>
  <si>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</si>
  <si>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</si>
  <si>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</si>
  <si>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</si>
  <si>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</si>
  <si>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</si>
  <si>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</si>
  <si>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</si>
  <si>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</si>
  <si>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</si>
  <si>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</si>
  <si>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</si>
  <si>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</si>
  <si>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</si>
  <si>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</si>
  <si>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</si>
  <si>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</si>
  <si>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</si>
  <si>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</si>
  <si>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</si>
  <si>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</si>
  <si>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</si>
  <si>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</si>
  <si>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</si>
  <si>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</si>
  <si>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</si>
  <si>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</si>
  <si>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</si>
  <si>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</si>
  <si>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</si>
  <si>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</si>
  <si>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</si>
  <si>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</si>
  <si>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</si>
  <si>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</si>
  <si>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</si>
  <si>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</si>
  <si>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</si>
  <si>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</si>
  <si>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</si>
  <si>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</si>
  <si>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</si>
  <si>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</si>
  <si>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</si>
  <si>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</si>
  <si>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</si>
  <si>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</si>
  <si>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</si>
  <si>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</si>
  <si>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</si>
  <si>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</si>
  <si>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</si>
  <si>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</si>
  <si>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</si>
  <si>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</si>
  <si>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</si>
  <si>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</si>
  <si>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</si>
  <si>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</si>
  <si>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</si>
  <si>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</si>
  <si>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</si>
  <si>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</si>
  <si>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</si>
  <si>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</si>
  <si>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</si>
  <si>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</si>
  <si>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</si>
  <si>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</si>
  <si>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</si>
  <si>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</si>
  <si>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</si>
  <si>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</si>
  <si>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</si>
  <si>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</si>
  <si>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</si>
  <si>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</si>
  <si>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</si>
  <si>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</si>
  <si>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</si>
  <si>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</si>
  <si>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</si>
  <si>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</si>
  <si>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</si>
  <si>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</si>
  <si>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</si>
  <si>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</si>
  <si>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</si>
  <si>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</si>
  <si>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</si>
  <si>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</si>
  <si>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</si>
  <si>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</si>
  <si>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</si>
  <si>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</si>
  <si>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</si>
  <si>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</si>
  <si>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</si>
  <si>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</si>
  <si>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</si>
  <si>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</si>
  <si>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</si>
  <si>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</si>
  <si>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</si>
  <si>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</si>
  <si>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</si>
  <si>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</si>
  <si>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</si>
  <si>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</si>
  <si>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</si>
  <si>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</si>
  <si>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</si>
  <si>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</si>
  <si>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</si>
  <si>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</si>
  <si>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</si>
  <si>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</si>
  <si>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</si>
  <si>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</si>
  <si>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</si>
  <si>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</si>
  <si>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</si>
  <si>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</si>
  <si>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</si>
  <si>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</si>
  <si>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</si>
  <si>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</si>
  <si>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</si>
  <si>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</si>
  <si>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</si>
  <si>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</si>
  <si>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</si>
  <si>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</si>
  <si>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</si>
  <si>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</si>
  <si>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</si>
  <si>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</si>
  <si>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</si>
  <si>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</si>
  <si>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</si>
  <si>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</si>
  <si>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</si>
  <si>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</si>
  <si>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</si>
  <si>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</si>
  <si>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</si>
  <si>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</si>
  <si>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</si>
  <si>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</si>
  <si>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</si>
  <si>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</si>
  <si>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</si>
  <si>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</si>
  <si>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</si>
  <si>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</si>
  <si>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</si>
  <si>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</si>
  <si>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</si>
  <si>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</si>
  <si>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</si>
  <si>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</si>
  <si>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</si>
  <si>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</si>
  <si>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</si>
  <si>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</si>
  <si>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</si>
  <si>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</si>
  <si>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</si>
  <si>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</si>
  <si>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</si>
  <si>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</si>
  <si>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</si>
  <si>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</si>
  <si>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</si>
  <si>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</si>
  <si>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</si>
  <si>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</si>
  <si>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</si>
  <si>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</si>
  <si>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</si>
  <si>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</si>
  <si>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</si>
  <si>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</si>
  <si>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</si>
  <si>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</si>
  <si>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</si>
  <si>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</si>
  <si>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</si>
  <si>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</si>
  <si>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</si>
  <si>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</si>
  <si>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</si>
  <si>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</si>
  <si>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</si>
  <si>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</si>
  <si>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</si>
  <si>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</si>
  <si>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</si>
  <si>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</si>
  <si>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</si>
  <si>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</si>
  <si>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</si>
  <si>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</si>
  <si>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</si>
  <si>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</si>
  <si>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</si>
  <si>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</si>
  <si>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</si>
  <si>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</si>
  <si>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</si>
  <si>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</si>
  <si>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</si>
  <si>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</si>
  <si>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</si>
  <si>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</si>
  <si>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</si>
  <si>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</si>
  <si>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</si>
  <si>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</si>
  <si>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</si>
  <si>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</si>
  <si>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</si>
  <si>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</si>
  <si>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</si>
  <si>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</si>
  <si>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</si>
  <si>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</si>
  <si>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</si>
  <si>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</si>
  <si>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</si>
  <si>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</si>
  <si>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</si>
  <si>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</si>
  <si>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</si>
  <si>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</si>
  <si>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</si>
  <si>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</si>
  <si>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</si>
  <si>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</si>
  <si>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</si>
  <si>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</si>
  <si>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</si>
  <si>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</si>
  <si>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</si>
  <si>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</si>
  <si>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</si>
  <si>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</si>
  <si>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</si>
  <si>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</si>
  <si>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</si>
  <si>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</si>
  <si>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</si>
  <si>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</si>
  <si>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</si>
  <si>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</si>
  <si>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</si>
  <si>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</si>
  <si>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</si>
  <si>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</si>
  <si>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</si>
  <si>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</si>
  <si>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</si>
  <si>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</si>
  <si>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</si>
  <si>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</si>
  <si>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</si>
  <si>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</si>
  <si>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</si>
  <si>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</si>
  <si>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</si>
  <si>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</si>
  <si>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</si>
  <si>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</si>
  <si>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</si>
  <si>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</si>
  <si>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</si>
  <si>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</si>
  <si>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</si>
  <si>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</si>
  <si>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</si>
  <si>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</si>
  <si>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</si>
  <si>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</si>
  <si>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</si>
  <si>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</si>
  <si>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</si>
  <si>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</si>
  <si>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</si>
  <si>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</si>
  <si>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</si>
  <si>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</si>
  <si>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</si>
  <si>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</si>
  <si>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</si>
  <si>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</si>
  <si>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</si>
  <si>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</si>
  <si>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</si>
  <si>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</si>
  <si>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</si>
  <si>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</si>
  <si>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</si>
  <si>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</si>
  <si>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</si>
  <si>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</si>
  <si>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</si>
  <si>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</si>
  <si>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</si>
  <si>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</si>
  <si>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</si>
  <si>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</si>
  <si>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</si>
  <si>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</si>
  <si>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</si>
  <si>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</si>
  <si>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</si>
  <si>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</si>
  <si>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</si>
  <si>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</si>
  <si>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</si>
  <si>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</si>
  <si>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</si>
  <si>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</si>
  <si>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</si>
  <si>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</si>
  <si>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</si>
  <si>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</si>
  <si>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</si>
  <si>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</si>
  <si>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</si>
  <si>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</si>
  <si>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</si>
  <si>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</si>
  <si>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</si>
  <si>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</si>
  <si>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</si>
  <si>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</si>
  <si>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</si>
  <si>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</si>
  <si>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</si>
  <si>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</si>
  <si>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</si>
  <si>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</si>
  <si>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</si>
  <si>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</si>
  <si>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</si>
  <si>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</si>
  <si>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</si>
  <si>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</si>
  <si>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</si>
  <si>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</si>
  <si>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</si>
  <si>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</si>
  <si>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</si>
  <si>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</si>
  <si>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</si>
  <si>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</si>
  <si>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</si>
  <si>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</si>
  <si>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</si>
  <si>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</si>
  <si>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</si>
  <si>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</si>
  <si>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</si>
  <si>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</si>
  <si>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</si>
  <si>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</si>
  <si>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</si>
  <si>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</si>
  <si>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</si>
  <si>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</si>
  <si>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</si>
  <si>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</si>
  <si>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</si>
  <si>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</si>
  <si>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</si>
  <si>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</si>
  <si>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</si>
  <si>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</si>
  <si>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</si>
  <si>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</si>
  <si>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</si>
  <si>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</si>
  <si>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</si>
  <si>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</si>
  <si>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</si>
  <si>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</si>
  <si>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</si>
  <si>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</si>
  <si>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</si>
  <si>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</si>
  <si>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</si>
  <si>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</si>
  <si>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</si>
  <si>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</si>
  <si>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</si>
  <si>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</si>
  <si>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</si>
  <si>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</si>
  <si>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</si>
  <si>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</si>
  <si>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</si>
  <si>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</si>
  <si>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</si>
  <si>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</si>
  <si>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</si>
  <si>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</si>
  <si>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</si>
  <si>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</si>
  <si>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</si>
  <si>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</si>
  <si>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</si>
  <si>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</si>
  <si>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</si>
  <si>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</si>
  <si>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</si>
  <si>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</si>
  <si>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</si>
  <si>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</si>
  <si>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</si>
  <si>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</si>
  <si>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</si>
  <si>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</si>
  <si>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</si>
  <si>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</si>
  <si>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</si>
  <si>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</si>
  <si>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</si>
  <si>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</si>
  <si>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</si>
  <si>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</si>
  <si>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</si>
  <si>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</si>
  <si>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</si>
  <si>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</si>
  <si>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</si>
  <si>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</si>
  <si>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</si>
  <si>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</si>
  <si>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</si>
  <si>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</si>
  <si>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</si>
  <si>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</si>
  <si>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</si>
  <si>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</si>
  <si>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</si>
  <si>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</si>
  <si>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</si>
  <si>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</si>
  <si>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</si>
  <si>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</si>
  <si>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</si>
  <si>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</si>
  <si>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</si>
  <si>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</si>
  <si>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</si>
  <si>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</si>
  <si>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</si>
  <si>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</si>
  <si>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</si>
  <si>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</si>
  <si>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</si>
  <si>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</si>
  <si>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</si>
  <si>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</si>
  <si>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</si>
  <si>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</si>
  <si>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</si>
  <si>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</si>
  <si>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</si>
  <si>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</si>
  <si>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</si>
  <si>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</si>
  <si>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</si>
  <si>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</si>
  <si>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</si>
  <si>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</si>
  <si>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</si>
  <si>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</si>
  <si>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</si>
  <si>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</si>
  <si>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</si>
  <si>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</si>
  <si>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</si>
  <si>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</si>
  <si>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</si>
  <si>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</si>
  <si>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</si>
  <si>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</si>
  <si>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</si>
  <si>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</si>
  <si>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</si>
  <si>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</si>
  <si>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</si>
  <si>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</si>
  <si>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</si>
  <si>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</si>
  <si>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</si>
  <si>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</si>
  <si>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</si>
  <si>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</si>
  <si>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</si>
  <si>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</si>
  <si>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</si>
  <si>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</si>
  <si>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</si>
  <si>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</si>
  <si>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</si>
  <si>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</si>
  <si>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</si>
  <si>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</si>
  <si>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</si>
  <si>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</si>
  <si>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</si>
  <si>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</si>
  <si>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</si>
  <si>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</si>
  <si>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</si>
  <si>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</si>
  <si>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</si>
  <si>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</si>
  <si>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</si>
  <si>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</si>
  <si>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</si>
  <si>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</si>
  <si>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</si>
  <si>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</si>
  <si>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</si>
  <si>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</si>
  <si>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</si>
  <si>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</si>
  <si>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</si>
  <si>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</si>
  <si>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</si>
  <si>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</si>
  <si>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</si>
  <si>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</si>
  <si>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</si>
  <si>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</si>
  <si>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</si>
  <si>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</si>
  <si>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</si>
  <si>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</si>
  <si>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</si>
  <si>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</si>
  <si>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</si>
  <si>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</si>
  <si>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</si>
  <si>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</si>
  <si>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</si>
  <si>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</si>
  <si>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</si>
  <si>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</si>
  <si>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</si>
  <si>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</si>
  <si>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</si>
  <si>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</si>
  <si>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</si>
  <si>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</si>
  <si>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</si>
  <si>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</si>
  <si>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</si>
  <si>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</si>
  <si>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</si>
  <si>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</si>
  <si>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</si>
  <si>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</si>
  <si>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</si>
  <si>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</si>
  <si>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</si>
  <si>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</si>
  <si>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</si>
  <si>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</si>
  <si>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</si>
  <si>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</si>
  <si>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</si>
  <si>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</si>
  <si>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</si>
  <si>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</si>
  <si>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</si>
  <si>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</si>
  <si>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</si>
  <si>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</si>
  <si>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</si>
  <si>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</si>
  <si>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</si>
  <si>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</si>
  <si>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</si>
  <si>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</si>
  <si>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</si>
  <si>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</si>
  <si>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</si>
  <si>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</si>
  <si>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</si>
  <si>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</si>
  <si>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</si>
  <si>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</si>
  <si>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</si>
  <si>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</si>
  <si>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</si>
  <si>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</si>
  <si>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</si>
  <si>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</si>
  <si>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</si>
  <si>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</si>
  <si>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</si>
  <si>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</si>
  <si>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</si>
  <si>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</si>
  <si>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</si>
  <si>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</si>
  <si>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</si>
  <si>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</si>
  <si>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</si>
  <si>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</si>
  <si>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</si>
  <si>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</si>
  <si>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</si>
  <si>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</si>
  <si>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</si>
  <si>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</si>
  <si>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</si>
  <si>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</si>
  <si>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</si>
  <si>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</si>
  <si>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</si>
  <si>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</si>
  <si>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</si>
  <si>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</si>
  <si>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</si>
  <si>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</si>
  <si>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</si>
  <si>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</si>
  <si>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</si>
  <si>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</si>
  <si>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</si>
  <si>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</si>
  <si>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</si>
  <si>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</si>
  <si>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</si>
  <si>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</si>
  <si>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</si>
  <si>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</si>
  <si>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</si>
  <si>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</si>
  <si>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</si>
  <si>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</si>
  <si>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</si>
  <si>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</si>
  <si>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</si>
  <si>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</si>
  <si>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</si>
  <si>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</si>
  <si>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</si>
  <si>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</si>
  <si>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</si>
  <si>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</si>
  <si>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</si>
  <si>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</si>
  <si>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</si>
  <si>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</si>
  <si>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</si>
  <si>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</si>
  <si>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</si>
  <si>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</si>
  <si>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</si>
  <si>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</si>
  <si>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</si>
  <si>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</si>
  <si>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</si>
  <si>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</si>
  <si>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</si>
  <si>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</si>
  <si>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</si>
  <si>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</si>
  <si>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</si>
  <si>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</si>
  <si>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</si>
  <si>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</si>
  <si>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</si>
  <si>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</si>
  <si>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</si>
  <si>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</si>
  <si>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</si>
  <si>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</si>
  <si>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</si>
  <si>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</si>
  <si>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</si>
  <si>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</si>
  <si>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</si>
  <si>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</si>
  <si>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</si>
  <si>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</si>
  <si>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</si>
  <si>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</si>
  <si>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</si>
  <si>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</si>
  <si>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</si>
  <si>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</si>
  <si>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</si>
  <si>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</si>
  <si>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</si>
  <si>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</si>
  <si>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</si>
  <si>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</si>
  <si>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</si>
  <si>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</si>
  <si>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</si>
  <si>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</si>
  <si>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</si>
  <si>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</si>
  <si>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</si>
  <si>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</si>
  <si>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</si>
  <si>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</si>
  <si>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</si>
  <si>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</si>
  <si>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</si>
  <si>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</si>
  <si>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</si>
  <si>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</si>
  <si>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</si>
  <si>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</si>
  <si>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</si>
  <si>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</si>
  <si>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</si>
  <si>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</si>
  <si>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</si>
  <si>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</si>
  <si>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</si>
  <si>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</si>
  <si>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</si>
  <si>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</si>
  <si>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</si>
  <si>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</si>
  <si>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</si>
  <si>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</si>
  <si>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</si>
  <si>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</si>
  <si>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</si>
  <si>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</si>
  <si>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</si>
  <si>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</si>
  <si>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</si>
  <si>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</si>
  <si>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</si>
  <si>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</si>
  <si>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</si>
  <si>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</si>
  <si>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</si>
  <si>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</si>
  <si>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</si>
  <si>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</si>
  <si>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</si>
  <si>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</si>
  <si>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</si>
  <si>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</si>
  <si>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</si>
  <si>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</si>
  <si>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</si>
  <si>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</si>
  <si>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</si>
  <si>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</si>
  <si>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</si>
  <si>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</si>
  <si>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</si>
  <si>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</si>
  <si>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</si>
  <si>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</si>
  <si>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</si>
  <si>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</si>
  <si>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</si>
  <si>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</si>
  <si>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</si>
  <si>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</si>
  <si>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</si>
  <si>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</si>
  <si>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</si>
  <si>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</si>
  <si>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</si>
  <si>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</si>
  <si>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</si>
  <si>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</si>
  <si>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</si>
  <si>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</si>
  <si>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</si>
  <si>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</si>
  <si>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</si>
  <si>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</si>
  <si>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</si>
  <si>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</si>
  <si>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</si>
  <si>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</si>
  <si>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</si>
  <si>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</si>
  <si>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</si>
  <si>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</si>
  <si>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</si>
  <si>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</si>
  <si>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</si>
  <si>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</si>
  <si>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</si>
  <si>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</si>
  <si>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</si>
  <si>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</si>
  <si>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</si>
  <si>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</si>
  <si>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</si>
  <si>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</si>
  <si>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</si>
  <si>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</si>
  <si>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</si>
  <si>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</si>
  <si>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</si>
  <si>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</si>
  <si>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</si>
  <si>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</si>
  <si>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</si>
  <si>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</si>
  <si>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</si>
  <si>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</si>
  <si>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</si>
  <si>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</si>
  <si>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</si>
  <si>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</si>
  <si>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</si>
  <si>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</si>
  <si>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</si>
  <si>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</si>
  <si>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</si>
  <si>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</si>
  <si>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</si>
  <si>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</si>
  <si>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</si>
  <si>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</si>
  <si>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</si>
  <si>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</si>
  <si>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</si>
  <si>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</si>
  <si>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</si>
  <si>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</si>
  <si>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</si>
  <si>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</si>
  <si>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</si>
  <si>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</si>
  <si>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</si>
  <si>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</si>
  <si>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</si>
  <si>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</si>
  <si>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</si>
  <si>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</si>
  <si>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</si>
  <si>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</si>
  <si>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</si>
  <si>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</si>
  <si>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</si>
  <si>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</si>
  <si>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</si>
  <si>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</si>
  <si>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</si>
  <si>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</si>
  <si>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</si>
  <si>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</si>
  <si>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</si>
  <si>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</si>
  <si>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</si>
  <si>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</si>
  <si>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</si>
  <si>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</si>
  <si>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</si>
  <si>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</si>
  <si>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</si>
  <si>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</si>
  <si>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</si>
  <si>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</si>
  <si>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</si>
  <si>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</si>
  <si>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</si>
  <si>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</si>
  <si>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</si>
  <si>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</si>
  <si>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</si>
  <si>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</si>
  <si>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</si>
  <si>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</si>
  <si>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</si>
  <si>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</si>
  <si>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</si>
  <si>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</si>
  <si>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</si>
  <si>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</si>
  <si>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</si>
  <si>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</si>
  <si>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</si>
  <si>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</si>
  <si>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</si>
  <si>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</si>
  <si>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</si>
  <si>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</si>
  <si>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</si>
  <si>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</si>
  <si>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</si>
  <si>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</si>
  <si>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</si>
  <si>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</si>
  <si>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</si>
  <si>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</si>
  <si>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</si>
  <si>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</si>
  <si>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</si>
  <si>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</si>
  <si>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</si>
  <si>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</si>
  <si>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</si>
  <si>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</si>
  <si>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</si>
  <si>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</si>
  <si>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</si>
  <si>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</si>
  <si>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</si>
  <si>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</si>
  <si>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</si>
  <si>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</si>
  <si>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</si>
  <si>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</si>
  <si>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</si>
  <si>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</si>
  <si>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</si>
  <si>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</si>
  <si>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</si>
  <si>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</si>
  <si>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</si>
  <si>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</si>
  <si>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</si>
  <si>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</si>
  <si>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</si>
  <si>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</si>
  <si>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</si>
  <si>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</si>
  <si>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</si>
  <si>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</si>
  <si>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</si>
  <si>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</si>
  <si>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</si>
  <si>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</si>
  <si>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</si>
  <si>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</si>
  <si>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</si>
  <si>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</si>
  <si>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</si>
  <si>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</si>
  <si>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</si>
  <si>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</si>
  <si>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</si>
  <si>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</si>
  <si>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</si>
  <si>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</si>
  <si>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</si>
  <si>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</si>
  <si>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</si>
  <si>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</si>
  <si>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</si>
  <si>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</si>
  <si>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</si>
  <si>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</si>
  <si>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</si>
  <si>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</si>
  <si>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</si>
  <si>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</si>
  <si>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</si>
  <si>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</si>
  <si>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</si>
  <si>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</si>
  <si>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</si>
  <si>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</si>
  <si>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</si>
  <si>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</si>
  <si>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</si>
  <si>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</si>
  <si>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</si>
  <si>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</si>
  <si>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</si>
  <si>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</si>
  <si>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</si>
  <si>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</si>
  <si>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</si>
  <si>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</si>
  <si>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</si>
  <si>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</si>
  <si>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</si>
  <si>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</si>
  <si>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</si>
  <si>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</si>
  <si>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</si>
  <si>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</si>
  <si>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</si>
  <si>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</si>
  <si>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</si>
  <si>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</si>
  <si>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</si>
  <si>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</si>
  <si>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</si>
  <si>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</si>
  <si>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</si>
  <si>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</si>
  <si>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</si>
  <si>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</si>
  <si>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</si>
  <si>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</si>
  <si>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</si>
  <si>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</si>
  <si>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</si>
  <si>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</si>
  <si>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</si>
  <si>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</si>
  <si>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</si>
  <si>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</si>
  <si>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</si>
  <si>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</si>
  <si>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</si>
  <si>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</si>
  <si>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</si>
  <si>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</si>
  <si>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</si>
  <si>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</si>
  <si>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</si>
  <si>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</si>
  <si>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</si>
  <si>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</si>
  <si>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</si>
  <si>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</si>
  <si>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</si>
  <si>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</si>
  <si>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</si>
  <si>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</si>
  <si>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</si>
  <si>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</si>
  <si>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</si>
  <si>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</si>
  <si>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</si>
  <si>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</si>
  <si>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</si>
  <si>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</si>
  <si>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</si>
  <si>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</si>
  <si>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</si>
  <si>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</si>
  <si>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</si>
  <si>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</si>
  <si>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</si>
  <si>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</si>
  <si>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</si>
  <si>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</si>
  <si>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</si>
  <si>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</si>
  <si>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</si>
  <si>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</si>
  <si>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</si>
  <si>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</si>
  <si>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</si>
  <si>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</si>
  <si>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</si>
  <si>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</si>
  <si>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</si>
  <si>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</si>
  <si>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</si>
  <si>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</si>
  <si>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</si>
  <si>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</si>
  <si>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</si>
  <si>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</si>
  <si>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</si>
  <si>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</si>
  <si>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</si>
  <si>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</si>
  <si>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</si>
  <si>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</si>
  <si>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</si>
  <si>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</si>
  <si>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</si>
  <si>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</si>
  <si>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</si>
  <si>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</si>
  <si>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</si>
  <si>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</si>
  <si>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</si>
  <si>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</si>
  <si>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</si>
  <si>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</si>
  <si>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</si>
  <si>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</si>
  <si>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</si>
  <si>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</si>
  <si>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</si>
  <si>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</si>
  <si>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</si>
  <si>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</si>
  <si>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</si>
  <si>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</si>
  <si>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</si>
  <si>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</si>
  <si>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</si>
  <si>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</si>
  <si>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</si>
  <si>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</si>
  <si>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</si>
  <si>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</si>
  <si>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</si>
  <si>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</si>
  <si>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</si>
  <si>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</si>
  <si>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</si>
  <si>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</si>
  <si>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</si>
  <si>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</si>
  <si>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</si>
  <si>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</si>
  <si>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</si>
  <si>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</si>
  <si>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</si>
  <si>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</si>
  <si>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</si>
  <si>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</si>
  <si>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</si>
  <si>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</si>
  <si>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</si>
  <si>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</si>
  <si>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</si>
  <si>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</si>
  <si>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</si>
  <si>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</si>
  <si>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</si>
  <si>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</si>
  <si>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</si>
  <si>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</si>
  <si>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</si>
  <si>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</si>
  <si>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</si>
  <si>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</si>
  <si>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</si>
  <si>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</si>
  <si>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</si>
  <si>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</si>
  <si>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</si>
  <si>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</si>
  <si>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</si>
  <si>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</si>
  <si>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</si>
  <si>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</si>
  <si>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</si>
  <si>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</si>
  <si>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</si>
  <si>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</si>
  <si>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</si>
  <si>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</si>
  <si>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</si>
  <si>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</si>
  <si>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</si>
  <si>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</si>
  <si>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</si>
  <si>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</si>
  <si>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</si>
  <si>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</si>
  <si>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</si>
  <si>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</si>
  <si>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</si>
  <si>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</si>
  <si>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</si>
  <si>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</si>
  <si>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</si>
  <si>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</si>
  <si>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</si>
  <si>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</si>
  <si>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</si>
  <si>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</si>
  <si>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</si>
  <si>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</si>
  <si>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</si>
  <si>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</si>
  <si>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</si>
  <si>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</si>
  <si>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</si>
  <si>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</si>
  <si>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</si>
  <si>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</si>
  <si>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</si>
  <si>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</si>
  <si>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</si>
  <si>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</si>
  <si>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</si>
  <si>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</si>
  <si>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</si>
  <si>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</si>
  <si>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</si>
  <si>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</si>
  <si>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</si>
  <si>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</si>
  <si>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</si>
  <si>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</si>
  <si>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</si>
  <si>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</si>
  <si>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</si>
  <si>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</si>
  <si>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</si>
  <si>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</si>
  <si>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</si>
  <si>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</si>
  <si>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</si>
  <si>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</si>
  <si>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</si>
  <si>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</si>
  <si>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</si>
  <si>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</si>
  <si>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</si>
  <si>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</si>
  <si>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</si>
  <si>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</si>
  <si>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</si>
  <si>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</si>
  <si>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</si>
  <si>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</si>
  <si>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</si>
  <si>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</si>
  <si>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</si>
  <si>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</si>
  <si>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</si>
  <si>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</si>
  <si>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</si>
  <si>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</si>
  <si>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</si>
  <si>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</si>
  <si>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</si>
  <si>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</si>
  <si>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</si>
  <si>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</si>
  <si>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</si>
  <si>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</si>
  <si>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</si>
  <si>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</si>
  <si>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</si>
  <si>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</si>
  <si>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</si>
  <si>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</si>
  <si>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</si>
  <si>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</si>
  <si>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</si>
  <si>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</si>
  <si>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</si>
  <si>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</si>
  <si>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</si>
  <si>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</si>
  <si>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</si>
  <si>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</si>
  <si>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</si>
  <si>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</si>
  <si>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</si>
  <si>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</si>
  <si>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</si>
  <si>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</si>
  <si>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</si>
  <si>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</si>
  <si>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</si>
  <si>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</si>
  <si>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</si>
  <si>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</si>
  <si>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</si>
  <si>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</si>
  <si>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</si>
  <si>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</si>
  <si>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</si>
  <si>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</si>
  <si>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</si>
  <si>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</si>
  <si>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</si>
  <si>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</si>
  <si>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</si>
  <si>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</si>
  <si>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</si>
  <si>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</si>
  <si>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</si>
  <si>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</si>
  <si>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</si>
  <si>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</si>
  <si>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</si>
  <si>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</si>
  <si>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</si>
  <si>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</si>
  <si>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</si>
  <si>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</si>
  <si>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</si>
  <si>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</si>
  <si>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</si>
  <si>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</si>
  <si>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</si>
  <si>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</si>
  <si>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</si>
  <si>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</si>
  <si>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</si>
  <si>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</si>
  <si>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</si>
  <si>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</si>
  <si>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</si>
  <si>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</si>
  <si>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</si>
  <si>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</si>
  <si>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</si>
  <si>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</si>
  <si>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</si>
  <si>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</si>
  <si>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</si>
  <si>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</si>
  <si>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</si>
  <si>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</si>
  <si>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</si>
  <si>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</si>
  <si>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</si>
  <si>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</si>
  <si>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</si>
  <si>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</si>
  <si>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</si>
  <si>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</si>
  <si>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</si>
  <si>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</si>
  <si>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</si>
  <si>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</si>
  <si>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</si>
  <si>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</si>
  <si>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</si>
  <si>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</si>
  <si>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</si>
  <si>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</si>
  <si>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</si>
  <si>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</si>
  <si>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</si>
  <si>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</si>
  <si>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</si>
  <si>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</si>
  <si>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</si>
  <si>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</si>
  <si>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</si>
  <si>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</si>
  <si>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</si>
  <si>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</si>
  <si>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</si>
  <si>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</si>
  <si>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</si>
  <si>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</si>
  <si>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</si>
  <si>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</si>
  <si>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</si>
  <si>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</si>
  <si>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</si>
  <si>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</si>
  <si>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</si>
  <si>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</si>
  <si>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</si>
  <si>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</si>
  <si>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</si>
  <si>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</si>
  <si>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</si>
  <si>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</si>
  <si>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</si>
  <si>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</si>
  <si>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</si>
  <si>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</si>
  <si>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</si>
  <si>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</si>
  <si>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</si>
  <si>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</si>
  <si>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</si>
  <si>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</si>
  <si>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</si>
  <si>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</si>
  <si>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</si>
  <si>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</si>
  <si>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</si>
  <si>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</si>
  <si>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</si>
  <si>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</si>
  <si>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</si>
  <si>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</si>
  <si>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</si>
  <si>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</si>
  <si>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</si>
  <si>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</si>
  <si>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</si>
  <si>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</si>
  <si>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</si>
  <si>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</si>
  <si>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</si>
  <si>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</si>
  <si>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</si>
  <si>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</si>
  <si>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</si>
  <si>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</si>
  <si>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</si>
  <si>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</si>
  <si>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</si>
  <si>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</si>
  <si>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</si>
  <si>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</si>
  <si>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</si>
  <si>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</si>
  <si>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</si>
  <si>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</si>
  <si>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</si>
  <si>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</si>
  <si>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</si>
  <si>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</si>
  <si>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</si>
  <si>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</si>
  <si>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</si>
  <si>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</si>
  <si>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</si>
  <si>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</si>
  <si>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</si>
  <si>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</si>
  <si>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</si>
  <si>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</si>
  <si>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</si>
  <si>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</si>
  <si>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</si>
  <si>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</si>
  <si>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</si>
  <si>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</si>
  <si>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</si>
  <si>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</si>
  <si>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</si>
  <si>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</si>
  <si>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</si>
  <si>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</si>
  <si>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</si>
  <si>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</si>
  <si>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</si>
  <si>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</si>
  <si>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</si>
  <si>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</si>
  <si>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</si>
  <si>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</si>
  <si>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</si>
  <si>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</si>
  <si>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</si>
  <si>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</si>
  <si>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</si>
  <si>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</si>
  <si>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</si>
  <si>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</si>
  <si>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</si>
  <si>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</si>
  <si>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</si>
  <si>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</si>
  <si>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</si>
  <si>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</si>
  <si>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</si>
  <si>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</si>
  <si>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</si>
  <si>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</si>
  <si>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</si>
  <si>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</si>
  <si>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</si>
  <si>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</si>
  <si>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</si>
  <si>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</si>
  <si>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</si>
  <si>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</si>
  <si>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</si>
  <si>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</si>
  <si>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</si>
  <si>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</si>
  <si>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</si>
  <si>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</si>
  <si>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</si>
  <si>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</si>
  <si>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</si>
  <si>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</si>
  <si>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</si>
  <si>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</si>
  <si>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</si>
  <si>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</si>
  <si>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</si>
  <si>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</si>
  <si>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</si>
  <si>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</si>
  <si>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</si>
  <si>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</si>
  <si>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</si>
  <si>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</si>
  <si>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</si>
  <si>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</si>
  <si>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</si>
  <si>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</si>
  <si>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</si>
  <si>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</si>
  <si>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</si>
  <si>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</si>
  <si>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</si>
  <si>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</si>
  <si>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</si>
  <si>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</si>
  <si>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</si>
  <si>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</si>
  <si>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</si>
  <si>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</si>
  <si>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</si>
  <si>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</si>
  <si>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</si>
  <si>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</si>
  <si>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</si>
  <si>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</si>
  <si>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</si>
  <si>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</si>
  <si>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</si>
  <si>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</si>
  <si>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</si>
  <si>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</si>
  <si>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</si>
  <si>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</si>
  <si>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</si>
  <si>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</si>
  <si>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</si>
  <si>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</si>
  <si>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</si>
  <si>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</si>
  <si>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</si>
  <si>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</si>
  <si>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</si>
  <si>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</si>
  <si>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</si>
  <si>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</si>
  <si>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</si>
  <si>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</si>
  <si>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</si>
  <si>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</si>
  <si>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</si>
  <si>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</si>
  <si>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</si>
  <si>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</si>
  <si>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</si>
  <si>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</si>
  <si>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</si>
  <si>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</si>
  <si>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</si>
  <si>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</si>
  <si>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</si>
  <si>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</si>
  <si>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</si>
  <si>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</si>
  <si>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</si>
  <si>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</si>
  <si>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</si>
  <si>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</si>
  <si>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</si>
  <si>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</si>
  <si>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</si>
  <si>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</si>
  <si>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</si>
  <si>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</si>
  <si>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</si>
  <si>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</si>
  <si>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</si>
  <si>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</si>
  <si>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</si>
  <si>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</si>
  <si>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</si>
  <si>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</si>
  <si>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</si>
  <si>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</si>
  <si>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</si>
  <si>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</si>
  <si>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</si>
  <si>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</si>
  <si>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</si>
  <si>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</si>
  <si>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</si>
  <si>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</si>
  <si>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</si>
  <si>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</si>
  <si>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</si>
  <si>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</si>
  <si>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</si>
  <si>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</si>
  <si>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</si>
  <si>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</si>
  <si>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</si>
  <si>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</si>
  <si>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</si>
  <si>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</si>
  <si>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</si>
  <si>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</si>
  <si>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</si>
  <si>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</si>
  <si>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</si>
  <si>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</si>
  <si>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</si>
  <si>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</si>
  <si>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</si>
  <si>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</si>
  <si>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</si>
  <si>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</si>
  <si>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</si>
  <si>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</si>
  <si>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</si>
  <si>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</si>
  <si>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</si>
  <si>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</si>
  <si>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</si>
  <si>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</si>
  <si>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</si>
  <si>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</si>
  <si>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</si>
  <si>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</si>
  <si>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</si>
  <si>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</si>
  <si>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</si>
  <si>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</si>
  <si>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</si>
  <si>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</si>
  <si>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</si>
  <si>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</si>
  <si>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</si>
  <si>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</si>
  <si>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</si>
  <si>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</si>
  <si>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</si>
  <si>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</si>
  <si>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</si>
  <si>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</si>
  <si>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</si>
  <si>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</si>
  <si>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</si>
  <si>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</si>
  <si>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</si>
  <si>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</si>
  <si>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</si>
  <si>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</si>
  <si>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</si>
  <si>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</si>
  <si>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</si>
  <si>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</si>
  <si>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</si>
  <si>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</si>
  <si>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</si>
  <si>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</si>
  <si>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</si>
  <si>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</si>
  <si>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</si>
  <si>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</si>
  <si>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</si>
  <si>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</si>
  <si>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</si>
  <si>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</si>
  <si>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</si>
  <si>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</si>
  <si>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</si>
  <si>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</si>
  <si>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</si>
  <si>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</si>
  <si>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</si>
  <si>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</si>
  <si>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</si>
  <si>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</si>
  <si>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</si>
  <si>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</si>
  <si>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</si>
  <si>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</si>
  <si>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</si>
  <si>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</si>
  <si>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</si>
  <si>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</si>
  <si>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</si>
  <si>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</si>
  <si>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</si>
  <si>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</si>
  <si>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</si>
  <si>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</si>
  <si>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</si>
  <si>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</si>
  <si>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</si>
  <si>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</si>
  <si>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</si>
  <si>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</si>
  <si>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</si>
  <si>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</si>
  <si>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</si>
  <si>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</si>
  <si>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</si>
  <si>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</si>
  <si>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</si>
  <si>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</si>
  <si>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</si>
  <si>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</si>
  <si>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</si>
  <si>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</si>
  <si>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</si>
  <si>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</si>
  <si>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</si>
  <si>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</si>
  <si>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</si>
  <si>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</si>
  <si>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</si>
  <si>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</si>
  <si>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</si>
  <si>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</si>
  <si>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</si>
  <si>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</si>
  <si>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</si>
  <si>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</si>
  <si>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</si>
  <si>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</si>
  <si>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</si>
  <si>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</si>
  <si>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</si>
  <si>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</si>
  <si>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</si>
  <si>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</si>
  <si>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</si>
  <si>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</si>
  <si>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</si>
  <si>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</si>
  <si>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</si>
  <si>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</si>
  <si>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</si>
  <si>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</si>
  <si>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</si>
  <si>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</si>
  <si>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</si>
  <si>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</si>
  <si>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</si>
  <si>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</si>
  <si>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</si>
  <si>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</si>
  <si>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</si>
  <si>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</si>
  <si>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</si>
  <si>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</si>
  <si>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</si>
  <si>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</si>
  <si>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</si>
  <si>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</si>
  <si>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</si>
  <si>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</si>
  <si>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</si>
  <si>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</si>
  <si>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</si>
  <si>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</si>
  <si>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</si>
  <si>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</si>
  <si>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</si>
  <si>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</si>
  <si>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</si>
  <si>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</si>
  <si>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</si>
  <si>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</si>
  <si>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</si>
  <si>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</si>
  <si>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</si>
  <si>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</si>
  <si>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</si>
  <si>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</si>
  <si>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</si>
  <si>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</si>
  <si>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</si>
  <si>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</si>
  <si>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</si>
  <si>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</si>
  <si>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</si>
  <si>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</si>
  <si>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</si>
  <si>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</si>
  <si>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</si>
  <si>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</si>
  <si>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</si>
  <si>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</si>
  <si>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</si>
  <si>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</si>
  <si>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</si>
  <si>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</si>
  <si>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</si>
  <si>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</si>
  <si>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</si>
  <si>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</si>
  <si>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</si>
  <si>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</si>
  <si>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</si>
  <si>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</si>
  <si>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</si>
  <si>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</si>
  <si>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</si>
  <si>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</si>
  <si>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</si>
  <si>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</si>
  <si>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</si>
  <si>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</si>
  <si>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</si>
  <si>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</si>
  <si>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</si>
  <si>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</si>
  <si>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</si>
  <si>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</si>
  <si>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</si>
  <si>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</si>
  <si>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</si>
  <si>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</si>
  <si>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</si>
  <si>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</si>
  <si>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</si>
  <si>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</si>
  <si>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</si>
  <si>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</si>
  <si>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</si>
  <si>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</si>
  <si>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</si>
  <si>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</si>
  <si>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</si>
  <si>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</si>
  <si>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</si>
  <si>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</si>
  <si>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</si>
  <si>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</si>
  <si>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</si>
  <si>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</si>
  <si>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</si>
  <si>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</si>
  <si>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</si>
  <si>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</si>
  <si>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</si>
  <si>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</si>
  <si>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</si>
  <si>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</si>
  <si>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</si>
  <si>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</si>
  <si>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</si>
  <si>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</si>
  <si>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</si>
  <si>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</si>
  <si>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</si>
  <si>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</si>
  <si>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</si>
  <si>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</si>
  <si>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</si>
  <si>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</si>
  <si>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</si>
  <si>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</si>
  <si>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</si>
  <si>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</si>
  <si>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</si>
  <si>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</si>
  <si>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</si>
  <si>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</si>
  <si>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</si>
  <si>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</si>
  <si>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</si>
  <si>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</si>
  <si>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</si>
  <si>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</si>
  <si>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</si>
  <si>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</si>
  <si>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</si>
  <si>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</si>
  <si>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</si>
  <si>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</si>
  <si>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</si>
  <si>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</si>
  <si>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</si>
  <si>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</si>
  <si>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</si>
  <si>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</si>
  <si>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</si>
  <si>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</si>
  <si>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</si>
  <si>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</si>
  <si>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</si>
  <si>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</si>
  <si>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</si>
  <si>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</si>
  <si>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</si>
  <si>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</si>
  <si>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</si>
  <si>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</si>
  <si>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</si>
  <si>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</si>
  <si>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</si>
  <si>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</si>
  <si>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</si>
  <si>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</si>
  <si>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</si>
  <si>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</si>
  <si>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</si>
  <si>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</si>
  <si>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</si>
  <si>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</si>
  <si>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</si>
  <si>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</si>
  <si>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</si>
  <si>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</si>
  <si>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</si>
  <si>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</si>
  <si>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</si>
  <si>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</si>
  <si>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</si>
  <si>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</si>
  <si>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</si>
  <si>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</si>
  <si>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</si>
  <si>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</si>
  <si>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</si>
  <si>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</si>
  <si>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</si>
  <si>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</si>
  <si>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</si>
  <si>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</si>
  <si>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</si>
  <si>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</si>
  <si>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</si>
  <si>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</si>
  <si>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</si>
  <si>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</si>
  <si>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</si>
  <si>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</si>
  <si>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</si>
  <si>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</si>
  <si>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</si>
  <si>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</si>
  <si>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</si>
  <si>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</si>
  <si>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</si>
  <si>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</si>
  <si>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</si>
  <si>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</si>
  <si>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</si>
  <si>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</si>
  <si>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</si>
  <si>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</si>
  <si>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</si>
  <si>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</si>
  <si>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</si>
  <si>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</si>
  <si>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</si>
  <si>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</si>
  <si>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</si>
  <si>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</si>
  <si>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</si>
  <si>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</si>
  <si>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</si>
  <si>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</si>
  <si>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</si>
  <si>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</si>
  <si>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</si>
  <si>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</si>
  <si>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</si>
  <si>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</si>
  <si>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</si>
  <si>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</si>
  <si>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</si>
  <si>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</si>
  <si>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</si>
  <si>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</si>
  <si>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</si>
  <si>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</si>
  <si>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</si>
  <si>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</si>
  <si>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</si>
  <si>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</si>
  <si>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</si>
  <si>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</si>
  <si>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</si>
  <si>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</si>
  <si>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</si>
  <si>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</si>
  <si>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</si>
  <si>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</si>
  <si>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</si>
  <si>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</si>
  <si>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</si>
  <si>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</si>
  <si>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</si>
  <si>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</si>
  <si>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</si>
  <si>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</si>
  <si>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</si>
  <si>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</si>
  <si>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</si>
  <si>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</si>
  <si>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</si>
  <si>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</si>
  <si>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</si>
  <si>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</si>
  <si>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</si>
  <si>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</si>
  <si>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</si>
  <si>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</si>
  <si>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</si>
  <si>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</si>
  <si>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</si>
  <si>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</si>
  <si>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</si>
  <si>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</si>
  <si>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</si>
  <si>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</si>
  <si>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</si>
  <si>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</si>
  <si>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</si>
  <si>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</si>
  <si>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</si>
  <si>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</si>
  <si>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</si>
  <si>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</si>
  <si>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</si>
  <si>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</si>
  <si>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</si>
  <si>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</si>
  <si>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</si>
  <si>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</si>
  <si>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</si>
  <si>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</si>
  <si>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</si>
  <si>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</si>
  <si>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</si>
  <si>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</si>
  <si>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</si>
  <si>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</si>
  <si>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</si>
  <si>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</si>
  <si>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</si>
  <si>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</si>
  <si>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</si>
  <si>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</si>
  <si>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</si>
  <si>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</si>
  <si>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</si>
  <si>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</si>
  <si>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</si>
  <si>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</si>
  <si>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</si>
  <si>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</si>
  <si>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</si>
  <si>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</si>
  <si>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</si>
  <si>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</si>
  <si>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</si>
  <si>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</si>
  <si>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</si>
  <si>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</si>
  <si>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</si>
  <si>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</si>
  <si>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</si>
  <si>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</si>
  <si>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</si>
  <si>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</si>
  <si>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</si>
  <si>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</si>
  <si>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</si>
  <si>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</si>
  <si>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</si>
  <si>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</si>
  <si>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</si>
  <si>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</si>
  <si>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</si>
  <si>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</si>
  <si>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</si>
  <si>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</si>
  <si>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</si>
  <si>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</si>
  <si>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</si>
  <si>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</si>
  <si>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</si>
  <si>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</si>
  <si>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</si>
  <si>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</si>
  <si>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</si>
  <si>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</si>
  <si>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</si>
  <si>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</si>
  <si>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</si>
  <si>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</si>
  <si>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</si>
  <si>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</si>
  <si>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</si>
  <si>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</si>
  <si>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</si>
  <si>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</si>
  <si>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</si>
  <si>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</si>
  <si>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</si>
  <si>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</si>
  <si>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</si>
  <si>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</si>
  <si>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</si>
  <si>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</si>
  <si>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</si>
  <si>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</si>
  <si>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</si>
  <si>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</si>
  <si>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</si>
  <si>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</si>
  <si>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</si>
  <si>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</si>
  <si>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</si>
  <si>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</si>
  <si>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</si>
  <si>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</si>
  <si>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</si>
  <si>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</si>
  <si>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</si>
  <si>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</si>
  <si>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</si>
  <si>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</si>
  <si>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</si>
  <si>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</si>
  <si>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</si>
  <si>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</si>
  <si>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</si>
  <si>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</si>
  <si>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</si>
  <si>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</si>
  <si>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</si>
  <si>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</si>
  <si>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</si>
  <si>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</si>
  <si>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</si>
  <si>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</si>
  <si>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</si>
  <si>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</si>
  <si>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</si>
  <si>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</si>
  <si>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</si>
  <si>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</si>
  <si>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</si>
  <si>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</si>
  <si>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</si>
  <si>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</si>
  <si>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</si>
  <si>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</si>
  <si>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</si>
  <si>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</si>
  <si>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</si>
  <si>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</si>
  <si>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</si>
  <si>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</si>
  <si>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</si>
  <si>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</si>
  <si>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</si>
  <si>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</si>
  <si>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</si>
  <si>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</si>
  <si>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</si>
  <si>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</si>
  <si>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</si>
  <si>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</si>
  <si>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</si>
  <si>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</si>
  <si>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</si>
  <si>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</si>
  <si>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</si>
  <si>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</si>
  <si>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</si>
  <si>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</si>
  <si>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</si>
  <si>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</si>
  <si>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</si>
  <si>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</si>
  <si>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</si>
  <si>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</si>
  <si>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</si>
  <si>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</si>
  <si>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</si>
  <si>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</si>
  <si>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</si>
  <si>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</si>
  <si>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</si>
  <si>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</si>
  <si>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</si>
  <si>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</si>
  <si>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</si>
  <si>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</si>
  <si>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</si>
  <si>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</si>
  <si>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</si>
  <si>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</si>
  <si>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</si>
  <si>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</si>
  <si>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</si>
  <si>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</si>
  <si>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</si>
  <si>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</si>
  <si>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</si>
  <si>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</si>
  <si>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</si>
  <si>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</si>
  <si>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</si>
  <si>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</si>
  <si>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</si>
  <si>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</si>
  <si>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</si>
  <si>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</si>
  <si>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</si>
  <si>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</si>
  <si>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</si>
  <si>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</si>
  <si>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</si>
  <si>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</si>
  <si>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</si>
  <si>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</si>
  <si>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</si>
  <si>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</si>
  <si>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</si>
  <si>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</si>
  <si>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</si>
  <si>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</si>
  <si>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</si>
  <si>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</si>
  <si>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</si>
  <si>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</si>
  <si>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</si>
  <si>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</si>
  <si>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</si>
  <si>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</si>
  <si>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</si>
  <si>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</si>
  <si>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</si>
  <si>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</si>
  <si>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</si>
  <si>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</si>
  <si>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</si>
  <si>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</si>
  <si>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</si>
  <si>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</si>
  <si>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</si>
  <si>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</si>
  <si>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</si>
  <si>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</si>
  <si>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</si>
  <si>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</si>
  <si>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</si>
  <si>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</si>
  <si>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</si>
  <si>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</si>
  <si>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</si>
  <si>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</si>
  <si>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</si>
  <si>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</si>
  <si>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</si>
  <si>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</si>
  <si>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</si>
  <si>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</si>
  <si>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</si>
  <si>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</si>
  <si>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</si>
  <si>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</si>
  <si>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</si>
  <si>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</si>
  <si>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</si>
  <si>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</si>
  <si>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</si>
  <si>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</si>
  <si>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</si>
  <si>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</si>
  <si>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</si>
  <si>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</si>
  <si>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</si>
  <si>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</si>
  <si>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</si>
  <si>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</si>
  <si>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</si>
  <si>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</si>
  <si>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</si>
  <si>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</si>
  <si>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</si>
  <si>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</si>
  <si>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</si>
  <si>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</si>
  <si>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</si>
  <si>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</si>
  <si>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</si>
  <si>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</si>
  <si>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</si>
  <si>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</si>
  <si>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</si>
  <si>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</si>
  <si>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</si>
  <si>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</si>
  <si>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</si>
  <si>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</si>
  <si>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</si>
  <si>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</si>
  <si>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</si>
  <si>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</si>
  <si>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</si>
  <si>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</si>
  <si>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</si>
  <si>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</si>
  <si>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</si>
  <si>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</si>
  <si>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</si>
  <si>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</si>
  <si>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</si>
  <si>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</si>
  <si>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</si>
  <si>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</si>
  <si>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</si>
  <si>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</si>
  <si>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</si>
  <si>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</si>
  <si>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</si>
  <si>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</si>
  <si>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</si>
  <si>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</si>
  <si>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</si>
  <si>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</si>
  <si>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</si>
  <si>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</si>
  <si>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</si>
  <si>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</si>
  <si>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</si>
  <si>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</si>
  <si>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</si>
  <si>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</si>
  <si>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</si>
  <si>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</si>
  <si>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</si>
  <si>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</si>
  <si>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</si>
  <si>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</si>
  <si>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</si>
  <si>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</si>
  <si>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</si>
  <si>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</si>
  <si>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</si>
  <si>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</si>
  <si>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</si>
  <si>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</si>
  <si>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</si>
  <si>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</si>
  <si>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</si>
  <si>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</si>
  <si>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</si>
  <si>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</si>
  <si>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</si>
  <si>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</si>
  <si>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</si>
  <si>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</si>
  <si>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</si>
  <si>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</si>
  <si>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</si>
  <si>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</si>
  <si>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</si>
  <si>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</si>
  <si>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</si>
  <si>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</si>
  <si>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</si>
  <si>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</si>
  <si>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</si>
  <si>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</si>
  <si>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</si>
  <si>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</si>
  <si>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</si>
  <si>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</si>
  <si>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</si>
  <si>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</si>
  <si>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</si>
  <si>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</si>
  <si>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</si>
  <si>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</si>
  <si>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</si>
  <si>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</si>
  <si>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</si>
  <si>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</si>
  <si>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</si>
  <si>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</si>
  <si>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</si>
  <si>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</si>
  <si>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</si>
  <si>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</si>
  <si>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</si>
  <si>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</si>
  <si>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</si>
  <si>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</si>
  <si>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</si>
  <si>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</si>
  <si>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</si>
  <si>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</si>
  <si>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</si>
  <si>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</si>
  <si>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</si>
  <si>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</si>
  <si>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</si>
  <si>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</si>
  <si>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</si>
  <si>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</si>
  <si>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</si>
  <si>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</si>
  <si>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</si>
  <si>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</si>
  <si>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</si>
  <si>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</si>
  <si>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</si>
  <si>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</si>
  <si>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</si>
  <si>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</si>
  <si>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</si>
  <si>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</si>
  <si>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</si>
  <si>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</si>
  <si>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</si>
  <si>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</si>
  <si>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</si>
  <si>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</si>
  <si>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</si>
  <si>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</si>
  <si>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</si>
  <si>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</si>
  <si>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</si>
  <si>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</si>
  <si>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</si>
  <si>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</si>
  <si>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</si>
  <si>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</si>
  <si>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</si>
  <si>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</si>
  <si>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</si>
  <si>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</si>
  <si>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</si>
  <si>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</si>
  <si>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</si>
  <si>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</si>
  <si>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</si>
  <si>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</si>
  <si>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</si>
  <si>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</si>
  <si>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</si>
  <si>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</si>
  <si>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</si>
  <si>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</si>
  <si>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</si>
  <si>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</si>
  <si>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</si>
  <si>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</si>
  <si>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</si>
  <si>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</si>
  <si>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</si>
  <si>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</si>
  <si>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</si>
  <si>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</si>
  <si>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</si>
  <si>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</si>
  <si>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</si>
  <si>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</si>
  <si>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</si>
  <si>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</si>
  <si>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</si>
  <si>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</si>
  <si>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</si>
  <si>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</si>
  <si>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</si>
  <si>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</si>
  <si>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</si>
  <si>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</si>
  <si>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</si>
  <si>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</si>
  <si>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</si>
  <si>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</si>
  <si>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</si>
  <si>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</si>
  <si>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</si>
  <si>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</si>
  <si>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</si>
  <si>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</si>
  <si>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</si>
  <si>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</si>
  <si>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</si>
  <si>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</si>
  <si>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</si>
  <si>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</si>
  <si>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</si>
  <si>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</si>
  <si>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</si>
  <si>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</si>
  <si>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</si>
  <si>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</si>
  <si>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</si>
  <si>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</si>
  <si>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</si>
  <si>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</si>
  <si>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</si>
  <si>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</si>
  <si>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</si>
  <si>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</si>
  <si>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</si>
  <si>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</si>
  <si>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</si>
  <si>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</si>
  <si>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</si>
  <si>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</si>
  <si>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</si>
  <si>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</si>
  <si>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</si>
  <si>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</si>
  <si>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</si>
  <si>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</si>
  <si>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</si>
  <si>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</si>
  <si>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</si>
  <si>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</si>
  <si>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</si>
  <si>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</si>
  <si>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</si>
  <si>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</si>
  <si>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</si>
  <si>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</si>
  <si>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</si>
  <si>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</si>
  <si>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</si>
  <si>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</si>
  <si>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</si>
  <si>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</si>
  <si>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</si>
  <si>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</si>
  <si>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</si>
  <si>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</si>
  <si>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</si>
  <si>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</si>
  <si>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</si>
  <si>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</si>
  <si>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</si>
  <si>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</si>
  <si>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</si>
  <si>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</si>
  <si>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</si>
  <si>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</si>
  <si>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</si>
  <si>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</si>
  <si>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</si>
  <si>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</si>
  <si>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</si>
  <si>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</si>
  <si>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</si>
  <si>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</si>
  <si>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</si>
  <si>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</si>
  <si>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</si>
  <si>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</si>
  <si>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</si>
  <si>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</si>
  <si>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</si>
  <si>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</si>
  <si>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</si>
  <si>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</si>
  <si>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</si>
  <si>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</si>
  <si>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</si>
  <si>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</si>
  <si>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</si>
  <si>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</si>
  <si>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</si>
  <si>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</si>
  <si>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</si>
  <si>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</si>
  <si>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</si>
  <si>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</si>
  <si>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</si>
  <si>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</si>
  <si>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</si>
  <si>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</si>
  <si>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</si>
  <si>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</si>
  <si>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</si>
  <si>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</si>
  <si>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</si>
  <si>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</si>
  <si>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</si>
  <si>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</si>
  <si>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</si>
  <si>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</si>
  <si>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</si>
  <si>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</si>
  <si>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</si>
  <si>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</si>
  <si>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</si>
  <si>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</si>
  <si>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</si>
  <si>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</si>
  <si>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</si>
  <si>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</si>
  <si>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</si>
  <si>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</si>
  <si>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</si>
  <si>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</si>
  <si>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</si>
  <si>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</si>
  <si>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</si>
  <si>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</si>
  <si>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</si>
  <si>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</si>
  <si>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</si>
  <si>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</si>
  <si>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</si>
  <si>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</si>
  <si>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</si>
  <si>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</si>
  <si>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</si>
  <si>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</si>
  <si>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</si>
  <si>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</si>
  <si>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</si>
  <si>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</si>
  <si>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</si>
  <si>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</si>
  <si>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</si>
  <si>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</si>
  <si>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</si>
  <si>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</si>
  <si>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</si>
  <si>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</si>
  <si>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</si>
  <si>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</si>
  <si>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</si>
  <si>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</si>
  <si>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</si>
  <si>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</si>
  <si>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</si>
  <si>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</si>
  <si>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</si>
  <si>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</si>
  <si>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</si>
  <si>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</si>
  <si>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</si>
  <si>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</si>
  <si>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</si>
  <si>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</si>
  <si>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</si>
  <si>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</si>
  <si>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</si>
  <si>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</si>
  <si>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</si>
  <si>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</si>
  <si>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</si>
  <si>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</si>
  <si>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</si>
  <si>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</si>
  <si>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</si>
  <si>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</si>
  <si>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</si>
  <si>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</si>
  <si>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</si>
  <si>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</si>
  <si>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</si>
  <si>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</si>
  <si>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</si>
  <si>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</si>
  <si>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</si>
  <si>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</si>
  <si>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</si>
  <si>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</si>
  <si>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</si>
  <si>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</si>
  <si>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</si>
  <si>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</si>
  <si>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</si>
  <si>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</si>
  <si>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</si>
  <si>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</si>
  <si>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</si>
  <si>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</si>
  <si>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</si>
  <si>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</si>
  <si>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</si>
  <si>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</si>
  <si>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</si>
  <si>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</si>
  <si>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</si>
  <si>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</si>
  <si>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</si>
  <si>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</si>
  <si>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</si>
  <si>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</si>
  <si>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</si>
  <si>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</si>
  <si>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</si>
  <si>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</si>
  <si>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</si>
  <si>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</si>
  <si>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</si>
  <si>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</si>
  <si>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</si>
  <si>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</si>
  <si>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</si>
  <si>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</si>
  <si>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</si>
  <si>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</si>
  <si>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</si>
  <si>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</si>
  <si>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</si>
  <si>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</si>
  <si>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</si>
  <si>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</si>
  <si>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</si>
  <si>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</si>
  <si>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</si>
  <si>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</si>
  <si>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</si>
  <si>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</si>
  <si>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</si>
  <si>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</si>
  <si>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</si>
  <si>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</si>
  <si>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</si>
  <si>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</si>
  <si>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</si>
  <si>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</si>
  <si>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</si>
  <si>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</si>
  <si>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</si>
  <si>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</si>
  <si>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</si>
  <si>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</si>
  <si>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</si>
  <si>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</si>
  <si>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</si>
  <si>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</si>
  <si>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</si>
  <si>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</si>
  <si>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</si>
  <si>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</si>
  <si>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</si>
  <si>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</si>
  <si>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</si>
  <si>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</si>
  <si>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</si>
  <si>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</si>
  <si>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</si>
  <si>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</si>
  <si>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</si>
  <si>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</si>
  <si>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</si>
  <si>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</si>
  <si>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</si>
  <si>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</si>
  <si>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</si>
  <si>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</si>
  <si>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</si>
  <si>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</si>
  <si>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</si>
  <si>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</si>
  <si>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</si>
  <si>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</si>
  <si>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</si>
  <si>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</si>
  <si>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</si>
  <si>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</si>
  <si>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</si>
  <si>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</si>
  <si>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</si>
  <si>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</si>
  <si>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</si>
  <si>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</si>
  <si>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</si>
  <si>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</si>
  <si>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</si>
  <si>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</si>
  <si>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</si>
  <si>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</si>
  <si>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</si>
  <si>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</si>
  <si>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</si>
  <si>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</si>
  <si>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</si>
  <si>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</si>
  <si>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</si>
  <si>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</si>
  <si>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</si>
  <si>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</si>
  <si>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</si>
  <si>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</si>
  <si>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</si>
  <si>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</si>
  <si>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</si>
  <si>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</si>
  <si>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</si>
  <si>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</si>
  <si>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</si>
  <si>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</si>
  <si>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</si>
  <si>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</si>
  <si>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</si>
  <si>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</si>
  <si>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</si>
  <si>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</si>
  <si>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</si>
  <si>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</si>
  <si>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</si>
  <si>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</si>
  <si>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</si>
  <si>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</si>
  <si>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</si>
  <si>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</si>
  <si>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</si>
  <si>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</si>
  <si>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</si>
  <si>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</si>
  <si>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</si>
  <si>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</si>
  <si>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</si>
  <si>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</si>
  <si>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</si>
  <si>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</si>
  <si>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</si>
  <si>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</si>
  <si>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</si>
  <si>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</si>
  <si>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</si>
  <si>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</si>
  <si>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</si>
  <si>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</si>
  <si>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</si>
  <si>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</si>
  <si>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</si>
  <si>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</si>
  <si>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</si>
  <si>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</si>
  <si>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</si>
  <si>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</si>
  <si>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</si>
  <si>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</si>
  <si>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</si>
  <si>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</si>
  <si>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</si>
  <si>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</si>
  <si>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</si>
  <si>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</si>
  <si>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</si>
  <si>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</si>
  <si>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</si>
  <si>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</si>
  <si>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</si>
  <si>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</si>
  <si>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</si>
  <si>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</si>
  <si>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</si>
  <si>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</si>
  <si>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</si>
  <si>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</si>
  <si>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</si>
  <si>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</si>
  <si>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</si>
  <si>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</si>
  <si>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</si>
  <si>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</si>
  <si>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</si>
  <si>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</si>
  <si>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</si>
  <si>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</si>
  <si>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</si>
  <si>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</si>
  <si>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</si>
  <si>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</si>
  <si>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</si>
  <si>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</si>
  <si>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</si>
  <si>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</si>
  <si>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</si>
  <si>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</si>
  <si>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</si>
  <si>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</si>
  <si>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</si>
  <si>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</si>
  <si>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</si>
  <si>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</si>
  <si>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</si>
  <si>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</si>
  <si>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</si>
  <si>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</si>
  <si>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</si>
  <si>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</si>
  <si>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</si>
  <si>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</si>
  <si>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</si>
  <si>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</si>
  <si>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</si>
  <si>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</si>
  <si>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</si>
  <si>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</si>
  <si>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</si>
  <si>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</si>
  <si>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</si>
  <si>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</si>
  <si>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</si>
  <si>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</si>
  <si>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</si>
  <si>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</si>
  <si>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</si>
  <si>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</si>
  <si>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</si>
  <si>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</si>
  <si>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</si>
  <si>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</si>
  <si>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</si>
  <si>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</si>
  <si>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</si>
  <si>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</si>
  <si>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</si>
  <si>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</si>
  <si>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</si>
  <si>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</si>
  <si>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</si>
  <si>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</si>
  <si>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</si>
  <si>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</si>
  <si>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</si>
  <si>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</si>
  <si>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</si>
  <si>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</si>
  <si>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</si>
  <si>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</si>
  <si>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</si>
  <si>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</si>
  <si>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</si>
  <si>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</si>
  <si>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</si>
  <si>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</si>
  <si>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</si>
  <si>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</si>
  <si>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</si>
  <si>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</si>
  <si>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</si>
  <si>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</si>
  <si>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</si>
  <si>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</si>
  <si>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</si>
  <si>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</si>
  <si>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</si>
  <si>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</si>
  <si>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</si>
  <si>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</si>
  <si>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</si>
  <si>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</si>
  <si>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</si>
  <si>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</si>
  <si>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</si>
  <si>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</si>
  <si>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</si>
  <si>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</si>
  <si>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</si>
  <si>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</si>
  <si>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</si>
  <si>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</si>
  <si>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</si>
  <si>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</si>
  <si>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</si>
  <si>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</si>
  <si>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</si>
  <si>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</si>
  <si>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</si>
  <si>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</si>
  <si>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</si>
  <si>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</si>
  <si>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</si>
  <si>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</si>
  <si>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</si>
  <si>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</si>
  <si>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</si>
  <si>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</si>
  <si>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</si>
  <si>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</si>
  <si>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</si>
  <si>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</si>
  <si>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</si>
  <si>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</si>
  <si>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</si>
  <si>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</si>
  <si>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</si>
  <si>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</si>
  <si>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</si>
  <si>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</si>
  <si>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</si>
  <si>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</si>
  <si>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</si>
  <si>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</si>
  <si>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</si>
  <si>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</si>
  <si>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</si>
  <si>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</si>
  <si>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</si>
  <si>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</si>
  <si>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</si>
  <si>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</si>
  <si>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</si>
  <si>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</si>
  <si>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</si>
  <si>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</si>
  <si>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</si>
  <si>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</si>
  <si>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</si>
  <si>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</si>
  <si>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</si>
  <si>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</si>
  <si>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</si>
  <si>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</si>
  <si>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</si>
  <si>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</si>
  <si>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</si>
  <si>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</si>
  <si>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</si>
  <si>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</si>
  <si>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</si>
  <si>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</si>
  <si>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</si>
  <si>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</si>
  <si>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</si>
  <si>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</si>
  <si>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</si>
  <si>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</si>
  <si>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</si>
  <si>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</si>
  <si>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</si>
  <si>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</si>
  <si>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</si>
  <si>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</si>
  <si>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</si>
  <si>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</si>
  <si>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</si>
  <si>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</si>
  <si>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</si>
  <si>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</si>
  <si>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</si>
  <si>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</si>
  <si>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</si>
  <si>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</si>
  <si>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</si>
  <si>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</si>
  <si>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</si>
  <si>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</si>
  <si>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</si>
  <si>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</si>
  <si>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</si>
  <si>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</si>
  <si>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</si>
  <si>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</si>
  <si>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</si>
  <si>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</si>
  <si>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</si>
  <si>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</si>
  <si>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</si>
  <si>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</si>
  <si>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</si>
  <si>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</si>
  <si>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</si>
  <si>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</si>
  <si>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</si>
  <si>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</si>
  <si>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</si>
  <si>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</si>
  <si>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</si>
  <si>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</si>
  <si>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</si>
  <si>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</si>
  <si>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</si>
  <si>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</si>
  <si>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</si>
  <si>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</si>
  <si>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</si>
  <si>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</si>
  <si>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</si>
  <si>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</si>
  <si>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</si>
  <si>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</si>
  <si>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</si>
  <si>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</si>
  <si>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</si>
  <si>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</si>
  <si>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</si>
  <si>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</si>
  <si>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</si>
  <si>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</si>
  <si>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</si>
  <si>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</si>
  <si>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</si>
  <si>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</si>
  <si>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</si>
  <si>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</si>
  <si>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</si>
  <si>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</si>
  <si>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</si>
  <si>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</si>
  <si>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</si>
  <si>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</si>
  <si>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</si>
  <si>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</si>
  <si>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</si>
  <si>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</si>
  <si>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</si>
  <si>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</si>
  <si>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</si>
  <si>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</si>
  <si>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</si>
  <si>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</si>
  <si>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</si>
  <si>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</si>
  <si>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</si>
  <si>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</si>
  <si>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</si>
  <si>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</si>
  <si>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</si>
  <si>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</si>
  <si>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</si>
  <si>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</si>
  <si>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</si>
  <si>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</si>
  <si>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</si>
  <si>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</si>
  <si>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</si>
  <si>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</si>
  <si>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</si>
  <si>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</si>
  <si>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</si>
  <si>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</si>
  <si>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</si>
  <si>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</si>
  <si>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</si>
  <si>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</si>
  <si>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</si>
  <si>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</si>
  <si>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</si>
  <si>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</si>
  <si>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</si>
  <si>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</si>
  <si>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</si>
  <si>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</si>
  <si>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</si>
  <si>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</si>
  <si>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</si>
  <si>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</si>
  <si>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</si>
  <si>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</si>
  <si>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</si>
  <si>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</si>
  <si>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</si>
  <si>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</si>
  <si>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</si>
  <si>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</si>
  <si>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</si>
  <si>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</si>
  <si>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</si>
  <si>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</si>
  <si>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</si>
  <si>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</si>
  <si>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</si>
  <si>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</si>
  <si>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</si>
  <si>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</si>
  <si>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</si>
  <si>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</si>
  <si>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</si>
  <si>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</si>
  <si>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</si>
  <si>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</si>
  <si>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</si>
  <si>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</si>
  <si>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</si>
  <si>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</si>
  <si>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</si>
  <si>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</si>
  <si>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</si>
  <si>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</si>
  <si>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</si>
  <si>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</si>
  <si>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</si>
  <si>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</si>
  <si>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</si>
  <si>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</si>
  <si>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</si>
  <si>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</si>
  <si>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</si>
  <si>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</si>
  <si>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</si>
  <si>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</si>
  <si>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</si>
  <si>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</si>
  <si>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</si>
  <si>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</si>
  <si>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</si>
  <si>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</si>
  <si>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</si>
  <si>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</si>
  <si>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</si>
  <si>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</si>
  <si>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</si>
  <si>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</si>
  <si>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</si>
  <si>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</si>
  <si>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</si>
  <si>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</si>
  <si>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</si>
  <si>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</si>
  <si>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</si>
  <si>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</si>
  <si>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</si>
  <si>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</si>
  <si>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</si>
  <si>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</si>
  <si>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</si>
  <si>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</si>
  <si>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</si>
  <si>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</si>
  <si>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</si>
  <si>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</si>
  <si>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</si>
  <si>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</si>
  <si>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</si>
  <si>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</si>
  <si>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</si>
  <si>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</si>
  <si>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</si>
  <si>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</si>
  <si>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</si>
  <si>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</si>
  <si>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</si>
  <si>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</si>
  <si>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</si>
  <si>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</si>
  <si>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</si>
  <si>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</si>
  <si>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</si>
  <si>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</si>
  <si>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</si>
  <si>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</si>
  <si>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</si>
  <si>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</si>
  <si>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</si>
  <si>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</si>
  <si>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</si>
  <si>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</si>
  <si>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</si>
  <si>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</si>
  <si>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</si>
  <si>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</si>
  <si>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</si>
  <si>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</si>
  <si>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</si>
  <si>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</si>
  <si>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</si>
  <si>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</si>
  <si>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</si>
  <si>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</si>
  <si>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</si>
  <si>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</si>
  <si>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</si>
  <si>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</si>
  <si>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</si>
  <si>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</si>
  <si>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</si>
  <si>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</si>
  <si>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</si>
  <si>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</si>
  <si>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</si>
  <si>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</si>
  <si>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</si>
  <si>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</si>
  <si>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</si>
  <si>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</si>
  <si>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</si>
  <si>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</si>
  <si>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</si>
  <si>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</si>
  <si>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</si>
  <si>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</si>
  <si>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</si>
  <si>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</si>
  <si>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</si>
  <si>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</si>
  <si>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</si>
  <si>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</si>
  <si>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</si>
  <si>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</si>
  <si>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</si>
  <si>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</si>
  <si>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</si>
  <si>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</si>
  <si>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</si>
  <si>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</si>
  <si>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</si>
  <si>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</si>
  <si>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</si>
  <si>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</si>
  <si>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</si>
  <si>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</si>
  <si>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</si>
  <si>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</si>
  <si>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</si>
  <si>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</si>
  <si>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</si>
  <si>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</si>
  <si>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</si>
  <si>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</si>
  <si>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</si>
  <si>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</si>
  <si>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</si>
  <si>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</si>
  <si>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</si>
  <si>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</si>
  <si>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</si>
  <si>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</si>
  <si>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</si>
  <si>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</si>
  <si>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</si>
  <si>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</si>
  <si>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</si>
  <si>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</si>
  <si>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</si>
  <si>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</si>
  <si>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</si>
  <si>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</si>
  <si>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</si>
  <si>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</si>
  <si>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</si>
  <si>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</si>
  <si>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</si>
  <si>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</si>
  <si>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</si>
  <si>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</si>
  <si>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</si>
  <si>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</si>
  <si>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</si>
  <si>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</si>
  <si>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</si>
  <si>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</si>
  <si>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</si>
  <si>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</si>
  <si>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</si>
  <si>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</si>
  <si>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</si>
  <si>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</si>
  <si>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</si>
  <si>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</si>
  <si>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</si>
  <si>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</si>
  <si>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</si>
  <si>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</si>
  <si>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</si>
  <si>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</si>
  <si>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</si>
  <si>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</si>
  <si>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</si>
  <si>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</si>
  <si>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</si>
  <si>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</si>
  <si>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</si>
  <si>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</si>
  <si>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</si>
  <si>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</si>
  <si>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</si>
  <si>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</si>
  <si>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</si>
  <si>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</si>
  <si>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</si>
  <si>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</si>
  <si>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</si>
  <si>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</si>
  <si>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</si>
  <si>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</si>
  <si>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</si>
  <si>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</si>
  <si>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</si>
  <si>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</si>
  <si>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</si>
  <si>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</si>
  <si>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</si>
  <si>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</si>
  <si>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</si>
  <si>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</si>
  <si>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</si>
  <si>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</si>
  <si>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</si>
  <si>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</si>
  <si>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</si>
  <si>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</si>
  <si>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</si>
  <si>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</si>
  <si>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</si>
  <si>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</si>
  <si>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</si>
  <si>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</si>
  <si>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</si>
  <si>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</si>
  <si>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</si>
  <si>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</si>
  <si>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</si>
  <si>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</si>
  <si>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</si>
  <si>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</si>
  <si>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</si>
  <si>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</si>
  <si>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</si>
  <si>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</si>
  <si>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</si>
  <si>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</si>
  <si>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</si>
  <si>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</si>
  <si>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</si>
  <si>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</si>
  <si>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</si>
  <si>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</si>
  <si>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</si>
  <si>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</si>
  <si>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</si>
  <si>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</si>
  <si>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</si>
  <si>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</si>
  <si>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</si>
  <si>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</si>
  <si>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</si>
  <si>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</si>
  <si>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</si>
  <si>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</si>
  <si>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</si>
  <si>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</si>
  <si>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</si>
  <si>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</si>
  <si>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</si>
  <si>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</si>
  <si>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</si>
  <si>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</si>
  <si>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</si>
  <si>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</si>
  <si>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</si>
  <si>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</si>
  <si>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</si>
  <si>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</si>
  <si>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</si>
  <si>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</si>
  <si>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</si>
  <si>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</si>
  <si>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</si>
  <si>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</si>
  <si>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</si>
  <si>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</si>
  <si>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</si>
  <si>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</si>
  <si>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</si>
  <si>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</si>
  <si>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</si>
  <si>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</si>
  <si>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</si>
  <si>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</si>
  <si>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</si>
  <si>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</si>
  <si>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</si>
  <si>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</si>
  <si>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</si>
  <si>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</si>
  <si>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</si>
  <si>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</si>
  <si>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</si>
  <si>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</si>
  <si>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</si>
  <si>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</si>
  <si>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</si>
  <si>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</si>
  <si>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</si>
  <si>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</si>
  <si>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</si>
  <si>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</si>
  <si>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</si>
  <si>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</si>
  <si>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</si>
  <si>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</si>
  <si>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</si>
  <si>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</si>
  <si>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</si>
  <si>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</si>
  <si>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</si>
  <si>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</si>
  <si>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</si>
  <si>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</si>
  <si>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</si>
  <si>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</si>
  <si>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</si>
  <si>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</si>
  <si>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</si>
  <si>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</si>
  <si>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</si>
  <si>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</si>
  <si>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</si>
  <si>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</si>
  <si>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</si>
  <si>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</si>
  <si>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</si>
  <si>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</si>
  <si>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</si>
  <si>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</si>
  <si>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</si>
  <si>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</si>
  <si>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</si>
  <si>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</si>
  <si>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</si>
  <si>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</si>
  <si>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</si>
  <si>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</si>
  <si>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</si>
  <si>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</si>
  <si>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</si>
  <si>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</si>
  <si>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</si>
  <si>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</si>
  <si>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</si>
  <si>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</si>
  <si>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</si>
  <si>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</si>
  <si>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</si>
  <si>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</si>
  <si>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</si>
  <si>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</si>
  <si>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</si>
  <si>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</si>
  <si>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</si>
  <si>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</si>
  <si>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</si>
  <si>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</si>
  <si>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</si>
  <si>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</si>
  <si>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</si>
  <si>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</si>
  <si>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</si>
  <si>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</si>
  <si>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</si>
  <si>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</si>
  <si>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</si>
  <si>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</si>
  <si>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</si>
  <si>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</si>
  <si>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</si>
  <si>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</si>
  <si>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</si>
  <si>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</si>
  <si>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</si>
  <si>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</si>
  <si>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</si>
  <si>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</si>
  <si>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</si>
  <si>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</si>
  <si>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</si>
  <si>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</si>
  <si>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</si>
  <si>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</si>
  <si>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</si>
  <si>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</si>
  <si>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</si>
  <si>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</si>
  <si>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</si>
  <si>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</si>
  <si>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</si>
  <si>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</si>
  <si>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</si>
  <si>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</si>
  <si>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</si>
  <si>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</si>
  <si>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</si>
  <si>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</si>
  <si>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</si>
  <si>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</si>
  <si>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</si>
  <si>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</si>
  <si>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</si>
  <si>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</si>
  <si>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</si>
  <si>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</si>
  <si>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</si>
  <si>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</si>
  <si>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</si>
  <si>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</si>
  <si>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</si>
  <si>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</si>
  <si>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</si>
  <si>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</si>
  <si>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</si>
  <si>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</si>
  <si>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</si>
  <si>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</si>
  <si>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</si>
  <si>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</si>
  <si>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</si>
  <si>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</si>
  <si>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</si>
  <si>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</si>
  <si>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</si>
  <si>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</si>
  <si>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</si>
  <si>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</si>
  <si>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</si>
  <si>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</si>
  <si>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</si>
  <si>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</si>
  <si>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</si>
  <si>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</si>
  <si>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</si>
  <si>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</si>
  <si>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</si>
  <si>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</si>
  <si>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</si>
  <si>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</si>
  <si>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</si>
  <si>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</si>
  <si>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</si>
  <si>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</si>
  <si>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</si>
  <si>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</si>
  <si>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</si>
  <si>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</si>
  <si>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</si>
  <si>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</si>
  <si>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</si>
  <si>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</si>
  <si>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</si>
  <si>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</si>
  <si>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</si>
  <si>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</si>
  <si>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</si>
  <si>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</si>
  <si>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</si>
  <si>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</si>
  <si>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</si>
  <si>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</si>
  <si>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</si>
  <si>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</si>
  <si>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</si>
  <si>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</si>
  <si>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</si>
  <si>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</si>
  <si>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</si>
  <si>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</si>
  <si>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</si>
  <si>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</si>
  <si>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</si>
  <si>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</si>
  <si>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</si>
  <si>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</si>
  <si>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</si>
  <si>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</si>
  <si>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</si>
  <si>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</si>
  <si>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</si>
  <si>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</si>
  <si>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</si>
  <si>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</si>
  <si>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</si>
  <si>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</si>
  <si>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</si>
  <si>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</si>
  <si>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</si>
  <si>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</si>
  <si>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</si>
  <si>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</si>
  <si>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</si>
  <si>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</si>
  <si>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</si>
  <si>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</si>
  <si>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</si>
  <si>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</si>
  <si>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</si>
  <si>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</si>
  <si>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</si>
  <si>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</si>
  <si>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</si>
  <si>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</si>
  <si>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</si>
  <si>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</si>
  <si>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</si>
  <si>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</si>
  <si>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</si>
  <si>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</si>
  <si>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</si>
  <si>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</si>
  <si>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</si>
  <si>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</si>
  <si>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</si>
  <si>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</si>
  <si>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</si>
  <si>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</si>
  <si>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</si>
  <si>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</si>
  <si>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</si>
  <si>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</si>
  <si>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</si>
  <si>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</si>
  <si>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</si>
  <si>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</si>
  <si>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</si>
  <si>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</si>
  <si>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</si>
  <si>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</si>
  <si>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</si>
  <si>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</si>
  <si>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</si>
  <si>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</si>
  <si>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</si>
  <si>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</si>
  <si>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</si>
  <si>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</si>
  <si>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</si>
  <si>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</si>
  <si>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</si>
  <si>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</si>
  <si>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</si>
  <si>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</si>
  <si>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</si>
  <si>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</si>
  <si>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</si>
  <si>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</si>
  <si>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</si>
  <si>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</si>
  <si>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</si>
  <si>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</si>
  <si>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</si>
  <si>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</si>
  <si>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</si>
  <si>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</si>
  <si>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</si>
  <si>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</si>
  <si>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</si>
  <si>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</si>
  <si>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</si>
  <si>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</si>
  <si>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</si>
  <si>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</si>
  <si>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</si>
  <si>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</si>
  <si>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</si>
  <si>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</si>
  <si>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</si>
  <si>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</si>
  <si>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</si>
  <si>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</si>
  <si>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</si>
  <si>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</si>
  <si>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</si>
  <si>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</si>
  <si>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</si>
  <si>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</si>
  <si>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</si>
  <si>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</si>
  <si>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</si>
  <si>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</si>
  <si>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</si>
  <si>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</si>
  <si>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</si>
  <si>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</si>
  <si>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</si>
  <si>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</si>
  <si>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</si>
  <si>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</si>
  <si>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</si>
  <si>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</si>
  <si>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</si>
  <si>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</si>
  <si>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</si>
  <si>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</si>
  <si>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</si>
  <si>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</si>
  <si>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</si>
  <si>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</si>
  <si>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</si>
  <si>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</si>
  <si>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</si>
  <si>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</si>
  <si>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</si>
  <si>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</si>
  <si>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</si>
  <si>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</si>
  <si>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</si>
  <si>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</si>
  <si>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</si>
  <si>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</si>
  <si>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</si>
  <si>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</si>
  <si>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</si>
  <si>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</si>
  <si>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</si>
  <si>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</si>
  <si>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</si>
  <si>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</si>
  <si>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</si>
  <si>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</si>
  <si>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</si>
  <si>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</si>
  <si>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</si>
  <si>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</si>
  <si>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</si>
  <si>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</si>
  <si>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</si>
  <si>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</si>
  <si>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</si>
  <si>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</si>
  <si>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</si>
  <si>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</si>
  <si>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</si>
  <si>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</si>
  <si>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</si>
  <si>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</si>
  <si>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</si>
  <si>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</si>
  <si>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</si>
  <si>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</si>
  <si>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</si>
  <si>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</si>
  <si>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</si>
  <si>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</si>
  <si>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</si>
  <si>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</si>
  <si>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</si>
  <si>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</si>
  <si>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</si>
  <si>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</si>
  <si>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</si>
  <si>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</si>
  <si>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</si>
  <si>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</si>
  <si>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</si>
  <si>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</si>
  <si>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</si>
  <si>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</si>
  <si>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</si>
  <si>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</si>
  <si>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</si>
  <si>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</si>
  <si>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</si>
  <si>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</si>
  <si>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</si>
  <si>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</si>
  <si>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</si>
  <si>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</si>
  <si>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</si>
  <si>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</si>
  <si>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</si>
  <si>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</si>
  <si>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</si>
  <si>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</si>
  <si>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</si>
  <si>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</si>
  <si>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</si>
  <si>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</si>
  <si>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</si>
  <si>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</si>
  <si>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</si>
  <si>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</si>
  <si>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</si>
  <si>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</si>
  <si>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</si>
  <si>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</si>
  <si>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</si>
  <si>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</si>
  <si>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</si>
  <si>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</si>
  <si>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</si>
  <si>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</si>
  <si>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</si>
  <si>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</si>
  <si>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</si>
  <si>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</si>
  <si>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</si>
  <si>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</si>
  <si>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</si>
  <si>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</si>
  <si>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</si>
  <si>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</si>
  <si>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</si>
  <si>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</si>
  <si>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</si>
  <si>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</si>
  <si>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</si>
  <si>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</si>
  <si>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</si>
  <si>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</si>
  <si>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</si>
  <si>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</si>
  <si>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</si>
  <si>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</si>
  <si>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</si>
  <si>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</si>
  <si>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</si>
  <si>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</si>
  <si>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</si>
  <si>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</si>
  <si>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</si>
  <si>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</si>
  <si>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</si>
  <si>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</si>
  <si>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</si>
  <si>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</si>
  <si>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</si>
  <si>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</si>
  <si>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</si>
  <si>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</si>
  <si>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</si>
  <si>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</si>
  <si>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</si>
  <si>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</si>
  <si>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</si>
  <si>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</si>
  <si>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</si>
  <si>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</si>
  <si>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</si>
  <si>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</si>
  <si>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</si>
  <si>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</si>
  <si>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</si>
  <si>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</si>
  <si>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</si>
  <si>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</si>
  <si>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</si>
  <si>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</si>
  <si>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</si>
  <si>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</si>
  <si>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</si>
  <si>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</si>
  <si>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</si>
  <si>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</si>
  <si>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</si>
  <si>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</si>
  <si>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</si>
  <si>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</si>
  <si>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</si>
  <si>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</si>
  <si>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</si>
  <si>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</si>
  <si>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</si>
  <si>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</si>
  <si>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</si>
  <si>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</si>
  <si>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</si>
  <si>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</si>
  <si>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</si>
  <si>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</si>
  <si>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</si>
  <si>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</si>
  <si>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</si>
  <si>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</si>
  <si>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</si>
  <si>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</si>
  <si>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</si>
  <si>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</si>
  <si>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</si>
  <si>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</si>
  <si>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</si>
  <si>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</si>
  <si>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</si>
  <si>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</si>
  <si>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</si>
  <si>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</si>
  <si>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</si>
  <si>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</si>
  <si>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</si>
  <si>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</si>
  <si>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</si>
  <si>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</si>
  <si>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</si>
  <si>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</si>
  <si>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</si>
  <si>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</si>
  <si>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</si>
  <si>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</si>
  <si>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</si>
  <si>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</si>
  <si>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</si>
  <si>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</si>
  <si>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</si>
  <si>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</si>
  <si>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</si>
  <si>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</si>
  <si>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</si>
  <si>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</si>
  <si>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</si>
  <si>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</si>
  <si>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</si>
  <si>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</si>
  <si>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</si>
  <si>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</si>
  <si>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</si>
  <si>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</si>
  <si>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</si>
  <si>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</si>
  <si>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</si>
  <si>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</si>
  <si>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</si>
  <si>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</si>
  <si>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</si>
  <si>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</si>
  <si>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</si>
  <si>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</si>
  <si>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</si>
  <si>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</si>
  <si>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</si>
  <si>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</si>
  <si>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</si>
  <si>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</si>
  <si>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</si>
  <si>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</si>
  <si>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</si>
  <si>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</si>
  <si>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</si>
  <si>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</si>
  <si>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</si>
  <si>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</si>
  <si>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</si>
  <si>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</si>
  <si>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</si>
  <si>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</si>
  <si>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</si>
  <si>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</si>
  <si>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</si>
  <si>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</si>
  <si>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</si>
  <si>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</si>
  <si>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</si>
  <si>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</si>
  <si>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</si>
  <si>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</si>
  <si>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</si>
  <si>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</si>
  <si>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</si>
  <si>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</si>
  <si>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</si>
  <si>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</si>
  <si>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</si>
  <si>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</si>
  <si>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</si>
  <si>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</si>
  <si>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</si>
  <si>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</si>
  <si>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</si>
  <si>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</si>
  <si>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</si>
  <si>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</si>
  <si>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</si>
  <si>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</si>
  <si>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</si>
  <si>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</si>
  <si>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</si>
  <si>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</si>
  <si>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</si>
  <si>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</si>
  <si>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</si>
  <si>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</si>
  <si>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</si>
  <si>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</si>
  <si>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</si>
  <si>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</si>
  <si>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</si>
  <si>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</si>
  <si>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</si>
  <si>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</si>
  <si>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</si>
  <si>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</si>
  <si>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</si>
  <si>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</si>
  <si>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</si>
  <si>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</si>
  <si>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</si>
  <si>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</si>
  <si>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</si>
  <si>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</si>
  <si>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</si>
  <si>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</si>
  <si>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</si>
  <si>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</si>
  <si>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</si>
  <si>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</si>
  <si>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</si>
  <si>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</si>
  <si>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</si>
  <si>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</si>
  <si>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</si>
  <si>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</si>
  <si>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</si>
  <si>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</si>
  <si>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</si>
  <si>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</si>
  <si>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</si>
  <si>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</si>
  <si>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</si>
  <si>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</si>
  <si>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</si>
  <si>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</si>
  <si>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</si>
  <si>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</si>
  <si>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</si>
  <si>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</si>
  <si>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</si>
  <si>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</si>
  <si>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</si>
  <si>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</si>
  <si>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</si>
  <si>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</si>
  <si>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</si>
  <si>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</si>
  <si>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</si>
  <si>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</si>
  <si>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</si>
  <si>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</si>
  <si>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</si>
  <si>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</si>
  <si>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</si>
  <si>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</si>
  <si>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</si>
  <si>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</si>
  <si>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</si>
  <si>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</si>
  <si>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</si>
  <si>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</si>
  <si>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</si>
  <si>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</si>
  <si>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</si>
  <si>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</si>
  <si>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</si>
  <si>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</si>
  <si>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</si>
  <si>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</si>
  <si>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</si>
  <si>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</si>
  <si>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</si>
  <si>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</si>
  <si>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</si>
  <si>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</si>
  <si>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</si>
  <si>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</si>
  <si>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</si>
  <si>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</si>
  <si>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</si>
  <si>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</si>
  <si>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</si>
  <si>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</si>
  <si>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</si>
  <si>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</si>
  <si>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</si>
  <si>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</si>
  <si>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</si>
  <si>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</si>
  <si>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</si>
  <si>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</si>
  <si>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</si>
  <si>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</si>
  <si>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</si>
  <si>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</si>
  <si>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</si>
  <si>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</si>
  <si>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</si>
  <si>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</si>
  <si>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</si>
  <si>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</si>
  <si>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</si>
  <si>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</si>
  <si>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</si>
  <si>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</si>
  <si>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</si>
  <si>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</si>
  <si>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</si>
  <si>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</si>
  <si>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</si>
  <si>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</si>
  <si>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</si>
  <si>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</si>
  <si>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</si>
  <si>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</si>
  <si>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</si>
  <si>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</si>
  <si>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</si>
  <si>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</si>
  <si>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</si>
  <si>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</si>
  <si>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</si>
  <si>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</si>
  <si>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</si>
  <si>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</si>
  <si>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</si>
  <si>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</si>
  <si>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</si>
  <si>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</si>
  <si>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</si>
  <si>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</si>
  <si>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</si>
  <si>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</si>
  <si>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</si>
  <si>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</si>
  <si>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</si>
  <si>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</si>
  <si>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</si>
  <si>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</si>
  <si>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</si>
  <si>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</si>
  <si>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</si>
  <si>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</si>
  <si>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</si>
  <si>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</si>
  <si>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</si>
  <si>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</si>
  <si>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</si>
  <si>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</si>
  <si>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</si>
  <si>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</si>
  <si>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</si>
  <si>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</si>
  <si>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</si>
  <si>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</si>
  <si>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</si>
  <si>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</si>
  <si>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</si>
  <si>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</si>
  <si>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</si>
  <si>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</si>
  <si>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</si>
  <si>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</si>
  <si>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</si>
  <si>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</si>
  <si>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</si>
  <si>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</si>
  <si>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</si>
  <si>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</si>
  <si>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</si>
  <si>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</si>
  <si>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</si>
  <si>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</si>
  <si>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</si>
  <si>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</si>
  <si>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</si>
  <si>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</si>
  <si>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</si>
  <si>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</si>
  <si>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</si>
  <si>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</si>
  <si>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</si>
  <si>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</si>
  <si>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</si>
  <si>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</si>
  <si>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</si>
  <si>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</si>
  <si>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</si>
  <si>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</si>
  <si>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</si>
  <si>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</si>
  <si>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</si>
  <si>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</si>
  <si>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</si>
  <si>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</si>
  <si>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</si>
  <si>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</si>
  <si>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</si>
  <si>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</si>
  <si>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</si>
  <si>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</si>
  <si>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</si>
  <si>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</si>
  <si>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</si>
  <si>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</si>
  <si>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</si>
  <si>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</si>
  <si>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</si>
  <si>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</si>
  <si>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</si>
  <si>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</si>
  <si>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</si>
  <si>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</si>
  <si>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</si>
  <si>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</si>
  <si>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</si>
  <si>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</si>
  <si>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</si>
  <si>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</si>
  <si>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</si>
  <si>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</si>
  <si>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</si>
  <si>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</si>
  <si>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</si>
  <si>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</si>
  <si>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</si>
  <si>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</si>
  <si>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</si>
  <si>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</si>
  <si>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</si>
  <si>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</si>
  <si>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</si>
  <si>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</si>
  <si>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</si>
  <si>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</si>
  <si>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</si>
  <si>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</si>
  <si>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</si>
  <si>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</si>
  <si>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</si>
  <si>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</si>
  <si>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</si>
  <si>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</si>
  <si>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</si>
  <si>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</si>
  <si>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</si>
  <si>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</si>
  <si>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</si>
  <si>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</si>
  <si>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</si>
  <si>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</si>
  <si>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</si>
  <si>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</si>
  <si>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</si>
  <si>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</si>
  <si>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</si>
  <si>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</si>
  <si>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</si>
  <si>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</si>
  <si>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</si>
  <si>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</si>
  <si>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</si>
  <si>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</si>
  <si>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</si>
  <si>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</si>
  <si>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</si>
  <si>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</si>
  <si>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</si>
  <si>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</si>
  <si>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</si>
  <si>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</si>
  <si>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</si>
  <si>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</si>
  <si>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</si>
  <si>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</si>
  <si>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</si>
  <si>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</si>
  <si>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</si>
  <si>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</si>
  <si>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</si>
  <si>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</si>
  <si>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</si>
  <si>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</si>
  <si>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</si>
  <si>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</si>
  <si>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</si>
  <si>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</si>
  <si>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</si>
  <si>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</si>
  <si>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</si>
  <si>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</si>
  <si>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</si>
  <si>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</si>
  <si>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</si>
  <si>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</si>
  <si>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</si>
  <si>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</si>
  <si>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</si>
  <si>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</si>
  <si>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</si>
  <si>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</si>
  <si>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</si>
  <si>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</si>
  <si>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</si>
  <si>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</si>
  <si>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</si>
  <si>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</si>
  <si>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</si>
  <si>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</si>
  <si>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</si>
  <si>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</si>
  <si>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</si>
  <si>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</si>
  <si>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</si>
  <si>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</si>
  <si>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</si>
  <si>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</si>
  <si>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</si>
  <si>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</si>
  <si>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</si>
  <si>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</si>
  <si>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</si>
  <si>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</si>
  <si>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</si>
  <si>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</si>
  <si>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</si>
  <si>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</si>
  <si>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</si>
  <si>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</si>
  <si>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</si>
  <si>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</si>
  <si>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</si>
  <si>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</si>
  <si>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</si>
  <si>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</si>
  <si>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</si>
  <si>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</si>
  <si>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</si>
  <si>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</si>
  <si>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</si>
  <si>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</si>
  <si>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</si>
  <si>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</si>
  <si>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</si>
  <si>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</si>
  <si>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</si>
  <si>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</si>
  <si>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</si>
  <si>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</si>
  <si>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</si>
  <si>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</si>
  <si>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</si>
  <si>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</si>
  <si>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</si>
  <si>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</si>
  <si>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</si>
  <si>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</si>
  <si>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</si>
  <si>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</si>
  <si>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</si>
  <si>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</si>
  <si>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</si>
  <si>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</si>
  <si>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</si>
  <si>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</si>
  <si>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</si>
  <si>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</si>
  <si>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</si>
  <si>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</si>
  <si>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</si>
  <si>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</si>
  <si>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</si>
  <si>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</si>
  <si>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</si>
  <si>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</si>
  <si>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</si>
  <si>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</si>
  <si>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</si>
  <si>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</si>
  <si>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</si>
  <si>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</si>
  <si>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</si>
  <si>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</si>
  <si>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</si>
  <si>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</si>
  <si>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</si>
  <si>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</si>
  <si>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</si>
  <si>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</si>
  <si>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</si>
  <si>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</si>
  <si>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</si>
  <si>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</si>
  <si>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</si>
  <si>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</si>
  <si>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</si>
  <si>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</si>
  <si>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</si>
  <si>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</si>
  <si>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</si>
  <si>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</si>
  <si>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</si>
  <si>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</si>
  <si>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</si>
  <si>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</si>
  <si>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</si>
  <si>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</si>
  <si>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</si>
  <si>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</si>
  <si>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</si>
  <si>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</si>
  <si>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</si>
  <si>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</si>
  <si>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</si>
  <si>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</si>
  <si>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</si>
  <si>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</si>
  <si>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</si>
  <si>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</si>
  <si>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</si>
  <si>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</si>
  <si>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</si>
  <si>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</si>
  <si>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</si>
  <si>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</si>
  <si>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</si>
  <si>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</si>
  <si>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</si>
  <si>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</si>
  <si>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</si>
  <si>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</si>
  <si>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</si>
  <si>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</si>
  <si>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</si>
  <si>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</si>
  <si>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</si>
  <si>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</si>
  <si>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</si>
  <si>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</si>
  <si>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</si>
  <si>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</si>
  <si>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</si>
  <si>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</si>
  <si>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</si>
  <si>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</si>
  <si>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</si>
  <si>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</si>
  <si>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</si>
  <si>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</si>
  <si>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</si>
  <si>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</si>
  <si>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</si>
  <si>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</si>
  <si>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</si>
  <si>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</si>
  <si>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</si>
  <si>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</si>
  <si>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</si>
  <si>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</si>
  <si>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</si>
  <si>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</si>
  <si>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</si>
  <si>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</si>
  <si>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</si>
  <si>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</si>
  <si>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</si>
  <si>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</si>
  <si>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</si>
  <si>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</si>
  <si>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</si>
  <si>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</si>
  <si>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</si>
  <si>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</si>
  <si>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</si>
  <si>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</si>
  <si>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</si>
  <si>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</si>
  <si>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</si>
  <si>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</si>
  <si>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</si>
  <si>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</si>
  <si>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</si>
  <si>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</si>
  <si>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</si>
  <si>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</si>
  <si>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</si>
  <si>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</si>
  <si>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</si>
  <si>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</si>
  <si>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</si>
  <si>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</si>
  <si>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</si>
  <si>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</si>
  <si>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</si>
  <si>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</si>
  <si>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</si>
  <si>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</si>
  <si>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</si>
  <si>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</si>
  <si>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</si>
  <si>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</si>
  <si>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</si>
  <si>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</si>
  <si>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</si>
  <si>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</si>
  <si>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</si>
  <si>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</si>
  <si>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</si>
  <si>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</si>
  <si>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</si>
  <si>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</si>
  <si>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</si>
  <si>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</si>
  <si>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</si>
  <si>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</si>
  <si>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</si>
  <si>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</si>
  <si>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</si>
  <si>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</si>
  <si>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</si>
  <si>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</si>
  <si>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</si>
  <si>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</si>
  <si>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</si>
  <si>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</si>
  <si>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</si>
  <si>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</si>
  <si>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</si>
  <si>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</si>
  <si>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</si>
  <si>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</si>
  <si>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</si>
  <si>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</si>
  <si>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</si>
  <si>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</si>
  <si>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</si>
  <si>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</si>
  <si>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</si>
  <si>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</si>
  <si>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</si>
  <si>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</si>
  <si>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</si>
  <si>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</si>
  <si>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</si>
  <si>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</si>
  <si>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</si>
  <si>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</si>
  <si>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</si>
  <si>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</si>
  <si>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</si>
  <si>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</si>
  <si>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</si>
  <si>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</si>
  <si>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</si>
  <si>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</si>
  <si>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</si>
  <si>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</si>
  <si>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</si>
  <si>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</si>
  <si>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</si>
  <si>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</si>
  <si>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</si>
  <si>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</si>
  <si>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</si>
  <si>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</si>
  <si>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</si>
  <si>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</si>
  <si>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</si>
  <si>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</si>
  <si>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</si>
  <si>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</si>
  <si>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</si>
  <si>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</si>
  <si>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</si>
  <si>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</si>
  <si>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</si>
  <si>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</si>
  <si>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</si>
  <si>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</si>
  <si>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</si>
  <si>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</si>
  <si>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</si>
  <si>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</si>
  <si>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</si>
  <si>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</si>
  <si>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</si>
  <si>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</si>
  <si>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</si>
  <si>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</si>
  <si>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</si>
  <si>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</si>
  <si>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</si>
  <si>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</si>
  <si>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</si>
  <si>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</si>
  <si>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</si>
  <si>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</si>
  <si>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</si>
  <si>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</si>
  <si>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</si>
  <si>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</si>
  <si>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</si>
  <si>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</si>
  <si>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</si>
  <si>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</si>
  <si>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</si>
  <si>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</si>
  <si>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</si>
  <si>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</si>
  <si>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</si>
  <si>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</si>
  <si>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</si>
  <si>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</si>
  <si>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</si>
  <si>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</si>
  <si>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</si>
  <si>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</si>
  <si>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</si>
  <si>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</si>
  <si>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</si>
  <si>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</si>
  <si>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</si>
  <si>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</si>
  <si>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</si>
  <si>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</si>
  <si>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</si>
  <si>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</si>
  <si>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</si>
  <si>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</si>
  <si>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</si>
  <si>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</si>
  <si>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</si>
  <si>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</si>
  <si>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</si>
  <si>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</si>
  <si>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</si>
  <si>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</si>
  <si>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</si>
  <si>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</si>
  <si>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</si>
  <si>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</si>
  <si>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</si>
  <si>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</si>
  <si>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</si>
  <si>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</si>
  <si>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</si>
  <si>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</si>
  <si>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</si>
  <si>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</si>
  <si>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</si>
  <si>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</si>
  <si>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</si>
  <si>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</si>
  <si>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</si>
  <si>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</si>
  <si>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</si>
  <si>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</si>
  <si>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</si>
  <si>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</si>
  <si>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</si>
  <si>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</si>
  <si>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</si>
  <si>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</si>
  <si>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</si>
  <si>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</si>
  <si>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</si>
  <si>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</si>
  <si>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</si>
  <si>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</si>
  <si>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</si>
  <si>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</si>
  <si>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</si>
  <si>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</si>
  <si>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</si>
  <si>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</si>
  <si>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</si>
  <si>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</si>
  <si>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</si>
  <si>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</si>
  <si>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</si>
  <si>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</si>
  <si>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</si>
  <si>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</si>
  <si>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</si>
  <si>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</si>
  <si>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</si>
  <si>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</si>
  <si>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</si>
  <si>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</si>
  <si>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</si>
  <si>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</si>
  <si>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</si>
  <si>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</si>
  <si>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</si>
  <si>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</si>
  <si>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</si>
  <si>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</si>
  <si>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</si>
  <si>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</si>
  <si>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</si>
  <si>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</si>
  <si>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</si>
  <si>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</si>
  <si>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</si>
  <si>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</si>
  <si>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</si>
  <si>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</si>
  <si>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</si>
  <si>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</si>
  <si>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</si>
  <si>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</si>
  <si>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</si>
  <si>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</si>
  <si>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</si>
  <si>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</si>
  <si>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</si>
  <si>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</si>
  <si>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</si>
  <si>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</si>
  <si>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</si>
  <si>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</si>
  <si>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</si>
  <si>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</si>
  <si>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</si>
  <si>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</si>
  <si>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</si>
  <si>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</si>
  <si>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</si>
  <si>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</si>
  <si>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</si>
  <si>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</si>
  <si>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</si>
  <si>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</si>
  <si>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</si>
  <si>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</si>
  <si>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</si>
  <si>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</si>
  <si>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</si>
  <si>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</si>
  <si>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</si>
  <si>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</si>
  <si>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</si>
  <si>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</si>
  <si>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</si>
  <si>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</si>
  <si>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</si>
  <si>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</si>
  <si>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</si>
  <si>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</si>
  <si>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</si>
  <si>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</si>
  <si>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</si>
  <si>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</si>
  <si>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</si>
  <si>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</si>
  <si>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</si>
  <si>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</si>
  <si>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</si>
  <si>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</si>
  <si>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</si>
  <si>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</si>
  <si>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</si>
  <si>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</si>
  <si>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</si>
  <si>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</si>
  <si>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</si>
  <si>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</si>
  <si>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</si>
  <si>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</si>
  <si>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</si>
  <si>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</si>
  <si>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</si>
  <si>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</si>
  <si>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</si>
  <si>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</si>
  <si>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</si>
  <si>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</si>
  <si>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</si>
  <si>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</si>
  <si>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</si>
  <si>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</si>
  <si>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</si>
  <si>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</si>
  <si>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</si>
  <si>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</si>
  <si>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</si>
  <si>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</si>
  <si>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</si>
  <si>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</si>
  <si>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</si>
  <si>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</si>
  <si>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</si>
  <si>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</si>
  <si>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</si>
  <si>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</si>
  <si>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</si>
  <si>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</si>
  <si>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</si>
  <si>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</si>
  <si>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</si>
  <si>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</si>
  <si>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</si>
  <si>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</si>
  <si>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</si>
  <si>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</si>
  <si>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</si>
  <si>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</si>
  <si>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</si>
  <si>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</si>
  <si>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</si>
  <si>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</si>
  <si>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</si>
  <si>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</si>
  <si>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</si>
  <si>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</si>
  <si>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</si>
  <si>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</si>
  <si>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</si>
  <si>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</si>
  <si>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</si>
  <si>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</si>
  <si>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</si>
  <si>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</si>
  <si>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</si>
  <si>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</si>
  <si>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</si>
  <si>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</si>
  <si>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</si>
  <si>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</si>
  <si>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</si>
  <si>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</si>
  <si>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</si>
  <si>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</si>
  <si>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</si>
  <si>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</si>
  <si>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</si>
  <si>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</si>
  <si>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</si>
  <si>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</si>
  <si>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</si>
  <si>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</si>
  <si>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</si>
  <si>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</si>
  <si>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</si>
  <si>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</si>
  <si>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</si>
  <si>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</si>
  <si>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</si>
  <si>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</si>
  <si>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</si>
  <si>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</si>
  <si>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</si>
  <si>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</si>
  <si>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</si>
  <si>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</si>
  <si>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</si>
  <si>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</si>
  <si>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</si>
  <si>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</si>
  <si>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</si>
  <si>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</si>
  <si>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</si>
  <si>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</si>
  <si>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</si>
  <si>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</si>
  <si>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</si>
  <si>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</si>
  <si>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</si>
  <si>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</si>
  <si>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</si>
  <si>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</si>
  <si>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</si>
  <si>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</si>
  <si>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</si>
  <si>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</si>
  <si>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</si>
  <si>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</si>
  <si>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</si>
  <si>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</si>
  <si>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</si>
  <si>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</si>
  <si>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</si>
  <si>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</si>
  <si>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</si>
  <si>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</si>
  <si>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</si>
  <si>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</si>
  <si>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</si>
  <si>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</si>
  <si>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</si>
  <si>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</si>
  <si>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</si>
  <si>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</si>
  <si>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</si>
  <si>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</si>
  <si>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</si>
  <si>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</si>
  <si>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</si>
  <si>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</si>
  <si>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</si>
  <si>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</si>
  <si>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</si>
  <si>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</si>
  <si>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</si>
  <si>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</si>
  <si>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</si>
  <si>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</si>
  <si>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</si>
  <si>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</si>
  <si>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</si>
  <si>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</si>
  <si>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</si>
  <si>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</si>
  <si>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</si>
  <si>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</si>
  <si>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</si>
  <si>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</si>
  <si>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</si>
  <si>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</si>
  <si>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</si>
  <si>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</si>
  <si>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</si>
  <si>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</si>
  <si>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</si>
  <si>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</si>
  <si>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</si>
  <si>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</si>
  <si>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</si>
  <si>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</si>
  <si>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</si>
  <si>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</si>
  <si>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</si>
  <si>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</si>
  <si>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</si>
  <si>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</si>
  <si>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</si>
  <si>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</si>
  <si>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</si>
  <si>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</si>
  <si>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</si>
  <si>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</si>
  <si>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</si>
  <si>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</si>
  <si>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</si>
  <si>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</si>
  <si>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</si>
  <si>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</si>
  <si>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</si>
  <si>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</si>
  <si>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</si>
  <si>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</si>
  <si>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</si>
  <si>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</si>
  <si>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</si>
  <si>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</si>
  <si>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</si>
  <si>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</si>
  <si>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</si>
  <si>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</si>
  <si>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</si>
  <si>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</si>
  <si>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</si>
  <si>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</si>
  <si>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</si>
  <si>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</si>
  <si>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</si>
  <si>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</si>
  <si>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</si>
  <si>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</si>
  <si>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</si>
  <si>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</si>
  <si>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</si>
  <si>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</si>
  <si>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</si>
  <si>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</si>
  <si>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</si>
  <si>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</si>
  <si>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</si>
  <si>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</si>
  <si>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</si>
  <si>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</si>
  <si>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</si>
  <si>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</si>
  <si>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</si>
  <si>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</si>
  <si>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</si>
  <si>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</si>
  <si>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</si>
  <si>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</si>
  <si>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</si>
  <si>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</si>
  <si>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</si>
  <si>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</si>
  <si>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</si>
  <si>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</si>
  <si>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</si>
  <si>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</si>
  <si>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</si>
  <si>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</si>
  <si>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</si>
  <si>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</si>
  <si>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</si>
  <si>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</si>
  <si>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</si>
  <si>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</si>
  <si>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</si>
  <si>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</si>
  <si>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</si>
  <si>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</si>
  <si>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</si>
  <si>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</si>
  <si>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</si>
  <si>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</si>
  <si>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</si>
  <si>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</si>
  <si>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</si>
  <si>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</si>
  <si>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</si>
  <si>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</si>
  <si>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</si>
  <si>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</si>
  <si>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</si>
  <si>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</si>
  <si>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</si>
  <si>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</si>
  <si>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</si>
  <si>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</si>
  <si>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</si>
  <si>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</si>
  <si>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</si>
  <si>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</si>
  <si>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</si>
  <si>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</si>
  <si>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</si>
  <si>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</si>
  <si>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</si>
  <si>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</si>
  <si>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</si>
  <si>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</si>
  <si>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</si>
  <si>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</si>
  <si>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</si>
  <si>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</si>
  <si>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</si>
  <si>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</si>
  <si>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</si>
  <si>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</si>
  <si>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</si>
  <si>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</si>
  <si>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</si>
  <si>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</si>
  <si>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</si>
  <si>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</si>
  <si>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</si>
  <si>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</si>
  <si>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</si>
  <si>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</si>
  <si>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</si>
  <si>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</si>
  <si>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</si>
  <si>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</si>
  <si>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</si>
  <si>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</si>
  <si>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</si>
  <si>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</si>
  <si>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</si>
  <si>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</si>
  <si>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</si>
  <si>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</si>
  <si>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</si>
  <si>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</si>
  <si>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</si>
  <si>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</si>
  <si>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</si>
  <si>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</si>
  <si>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</si>
  <si>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</si>
  <si>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</si>
  <si>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</si>
  <si>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</si>
  <si>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</si>
  <si>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</si>
  <si>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</si>
  <si>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</si>
  <si>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</si>
  <si>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</si>
  <si>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</si>
  <si>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</si>
  <si>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</si>
  <si>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</si>
  <si>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</si>
  <si>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</si>
  <si>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</si>
  <si>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</si>
  <si>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</si>
  <si>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</si>
  <si>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</si>
  <si>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</si>
  <si>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</si>
  <si>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</si>
  <si>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</si>
  <si>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</si>
  <si>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</si>
  <si>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</si>
  <si>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</si>
  <si>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</si>
  <si>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</si>
  <si>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</si>
  <si>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</si>
  <si>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</si>
  <si>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</si>
  <si>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</si>
  <si>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</si>
  <si>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</si>
  <si>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</si>
  <si>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</si>
  <si>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</si>
  <si>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</si>
  <si>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</si>
  <si>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</si>
  <si>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</si>
  <si>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</si>
  <si>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</si>
  <si>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</si>
  <si>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</si>
  <si>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</si>
  <si>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</si>
  <si>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</si>
  <si>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</si>
  <si>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</si>
  <si>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</si>
  <si>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</si>
  <si>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</si>
  <si>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</si>
  <si>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</si>
  <si>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</si>
  <si>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</si>
  <si>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</si>
  <si>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</si>
  <si>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</si>
  <si>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</si>
  <si>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</si>
  <si>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</si>
  <si>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</si>
  <si>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</si>
  <si>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</si>
  <si>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</si>
  <si>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</si>
  <si>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</si>
  <si>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</si>
  <si>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</si>
  <si>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</si>
  <si>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</si>
  <si>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</si>
  <si>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</si>
  <si>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</si>
  <si>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</si>
  <si>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</si>
  <si>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</si>
  <si>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</si>
  <si>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</si>
  <si>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</si>
  <si>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</si>
  <si>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</si>
  <si>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</si>
  <si>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</si>
  <si>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</si>
  <si>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</si>
  <si>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</si>
  <si>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</si>
  <si>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</si>
  <si>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</si>
  <si>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</si>
  <si>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</si>
  <si>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</si>
  <si>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</si>
  <si>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</si>
  <si>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</si>
  <si>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</si>
  <si>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</si>
  <si>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</si>
  <si>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</si>
  <si>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</si>
  <si>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</si>
  <si>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</si>
  <si>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</si>
  <si>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</si>
  <si>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</si>
  <si>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</si>
  <si>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</si>
  <si>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</si>
  <si>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</si>
  <si>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</si>
  <si>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</si>
  <si>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</si>
  <si>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</si>
  <si>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</si>
  <si>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</si>
  <si>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</si>
  <si>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</si>
  <si>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</si>
  <si>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</si>
  <si>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</si>
  <si>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</si>
  <si>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</si>
  <si>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</si>
  <si>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</si>
  <si>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</si>
  <si>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</si>
  <si>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</si>
  <si>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</si>
  <si>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</si>
  <si>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</si>
  <si>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</si>
  <si>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</si>
  <si>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</si>
  <si>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</si>
  <si>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</si>
  <si>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</si>
  <si>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</si>
  <si>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</si>
  <si>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</si>
  <si>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</si>
  <si>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</si>
  <si>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</si>
  <si>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</si>
  <si>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</si>
  <si>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</si>
  <si>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</si>
  <si>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</si>
  <si>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</si>
  <si>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</si>
  <si>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</si>
  <si>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</si>
  <si>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</si>
  <si>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</si>
  <si>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</si>
  <si>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</si>
  <si>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</si>
  <si>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</si>
  <si>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</si>
  <si>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</si>
  <si>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</si>
  <si>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</si>
  <si>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</si>
  <si>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</si>
  <si>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</si>
  <si>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</si>
  <si>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</si>
  <si>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</si>
  <si>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</si>
  <si>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</si>
  <si>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</si>
  <si>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</si>
  <si>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</si>
  <si>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</si>
  <si>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</si>
  <si>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</si>
  <si>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</si>
  <si>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</si>
  <si>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</si>
  <si>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</si>
  <si>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</si>
  <si>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</si>
  <si>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</si>
  <si>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</si>
  <si>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</si>
  <si>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</si>
  <si>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</si>
  <si>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</si>
  <si>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</si>
  <si>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</si>
  <si>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</si>
  <si>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</si>
  <si>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</si>
  <si>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</si>
  <si>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</si>
  <si>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</si>
  <si>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</si>
  <si>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</si>
  <si>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</si>
  <si>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</si>
  <si>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</si>
  <si>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</si>
  <si>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</si>
  <si>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</si>
  <si>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</si>
  <si>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</si>
  <si>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</si>
  <si>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</si>
  <si>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</si>
  <si>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</si>
  <si>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</si>
  <si>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</si>
  <si>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</si>
  <si>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</si>
  <si>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</si>
  <si>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</si>
  <si>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</si>
  <si>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</si>
  <si>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</si>
  <si>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</si>
  <si>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</si>
  <si>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</si>
  <si>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</si>
  <si>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</si>
  <si>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</si>
  <si>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</si>
  <si>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</si>
  <si>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</si>
  <si>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</si>
  <si>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</si>
  <si>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</si>
  <si>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</si>
  <si>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</si>
  <si>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</si>
  <si>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</si>
  <si>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</si>
  <si>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</si>
  <si>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</si>
  <si>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</si>
  <si>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</si>
  <si>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</si>
  <si>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</si>
  <si>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</si>
  <si>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</si>
  <si>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</si>
  <si>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</si>
  <si>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</si>
  <si>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</si>
  <si>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</si>
  <si>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</si>
  <si>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</si>
  <si>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</si>
  <si>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</si>
  <si>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</si>
  <si>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</si>
  <si>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</si>
  <si>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</si>
  <si>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</si>
  <si>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</si>
  <si>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</si>
  <si>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</si>
  <si>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</si>
  <si>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</si>
  <si>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</si>
  <si>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</si>
  <si>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</si>
  <si>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</si>
  <si>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</si>
  <si>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</si>
  <si>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</si>
  <si>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</si>
  <si>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</si>
  <si>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</si>
  <si>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</si>
  <si>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</si>
  <si>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</si>
  <si>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</si>
  <si>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</si>
  <si>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</si>
  <si>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</si>
  <si>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</si>
  <si>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</si>
  <si>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</si>
  <si>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</si>
  <si>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</si>
  <si>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</si>
  <si>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</si>
  <si>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</si>
  <si>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</si>
  <si>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</si>
  <si>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</si>
  <si>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</si>
  <si>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</si>
  <si>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</si>
  <si>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</si>
  <si>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</si>
  <si>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</si>
  <si>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</si>
  <si>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</si>
  <si>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</si>
  <si>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</si>
  <si>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</si>
  <si>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</si>
  <si>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</si>
  <si>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</si>
  <si>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</si>
  <si>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</si>
  <si>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</si>
  <si>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</si>
  <si>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</si>
  <si>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</si>
  <si>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</si>
  <si>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</si>
  <si>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</si>
  <si>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</si>
  <si>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</si>
  <si>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</si>
  <si>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</si>
  <si>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</si>
  <si>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</si>
  <si>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</si>
  <si>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</si>
  <si>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</si>
  <si>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</si>
  <si>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</si>
  <si>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</si>
  <si>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</si>
  <si>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</si>
  <si>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</si>
  <si>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</si>
  <si>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</si>
  <si>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</si>
  <si>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</si>
  <si>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</si>
  <si>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</si>
  <si>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</si>
  <si>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</si>
  <si>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</si>
  <si>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</si>
  <si>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</si>
  <si>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</si>
  <si>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</si>
  <si>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</si>
  <si>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</si>
  <si>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</si>
  <si>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</si>
  <si>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</si>
  <si>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</si>
  <si>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</si>
  <si>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</si>
  <si>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</si>
  <si>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</si>
  <si>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</si>
  <si>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</si>
  <si>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</si>
  <si>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</si>
  <si>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</si>
  <si>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</si>
  <si>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</si>
  <si>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</si>
  <si>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</si>
  <si>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</si>
  <si>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</si>
  <si>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</si>
  <si>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</si>
  <si>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</si>
  <si>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</si>
  <si>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</si>
  <si>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</si>
  <si>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</si>
  <si>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</si>
  <si>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</si>
  <si>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</si>
  <si>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</si>
  <si>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</si>
  <si>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</si>
  <si>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</si>
  <si>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</si>
  <si>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</si>
  <si>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</si>
  <si>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</si>
  <si>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</si>
  <si>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</si>
  <si>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</si>
  <si>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</si>
  <si>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</si>
  <si>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</si>
  <si>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</si>
  <si>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</si>
  <si>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</si>
  <si>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</si>
  <si>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</si>
  <si>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</si>
  <si>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</si>
  <si>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</si>
  <si>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</si>
  <si>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</si>
  <si>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</si>
  <si>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</si>
  <si>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</si>
  <si>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</si>
  <si>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</si>
  <si>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</si>
  <si>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</si>
  <si>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</si>
  <si>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</si>
  <si>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</si>
  <si>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</si>
  <si>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</si>
  <si>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</si>
  <si>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</si>
  <si>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</si>
  <si>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</si>
  <si>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</si>
  <si>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</si>
  <si>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</si>
  <si>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</si>
  <si>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</si>
  <si>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</si>
  <si>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</si>
  <si>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</si>
  <si>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</si>
  <si>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</si>
  <si>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</si>
  <si>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</si>
  <si>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</si>
  <si>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</si>
  <si>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</si>
  <si>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</si>
  <si>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</si>
  <si>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</si>
  <si>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</si>
  <si>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</si>
  <si>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</si>
  <si>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</si>
  <si>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</si>
  <si>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</si>
  <si>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</si>
  <si>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</si>
  <si>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</si>
  <si>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</si>
  <si>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</si>
  <si>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</si>
  <si>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</si>
  <si>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</si>
  <si>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</si>
  <si>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</si>
  <si>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</si>
  <si>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</si>
  <si>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</si>
  <si>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</si>
  <si>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</si>
  <si>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</si>
  <si>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</si>
  <si>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</si>
  <si>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</si>
  <si>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</si>
  <si>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</si>
  <si>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</si>
  <si>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</si>
  <si>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</si>
  <si>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</si>
  <si>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</si>
  <si>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</si>
  <si>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</si>
  <si>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</si>
  <si>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</si>
  <si>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</si>
  <si>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</si>
  <si>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</si>
  <si>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</si>
  <si>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</si>
  <si>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</si>
  <si>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</si>
  <si>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</si>
  <si>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</si>
  <si>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</si>
  <si>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</si>
  <si>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</si>
  <si>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</si>
  <si>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</si>
  <si>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</si>
  <si>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</si>
  <si>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</si>
  <si>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</si>
  <si>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</si>
  <si>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</si>
  <si>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</si>
  <si>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</si>
  <si>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</si>
  <si>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</si>
  <si>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</si>
  <si>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</si>
  <si>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</si>
  <si>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</si>
  <si>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</si>
  <si>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</si>
  <si>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</si>
  <si>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</si>
  <si>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</si>
  <si>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</si>
  <si>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</si>
  <si>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</si>
  <si>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</si>
  <si>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</si>
  <si>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</si>
  <si>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</si>
  <si>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</si>
  <si>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</si>
  <si>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</si>
  <si>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</si>
  <si>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</si>
  <si>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</si>
  <si>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</si>
  <si>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</si>
  <si>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</si>
  <si>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</si>
  <si>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</si>
  <si>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</si>
  <si>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</si>
  <si>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</si>
  <si>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</si>
  <si>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</si>
  <si>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</si>
  <si>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</si>
  <si>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</si>
  <si>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</si>
  <si>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</si>
  <si>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</si>
  <si>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</si>
  <si>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</si>
  <si>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</si>
  <si>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</si>
  <si>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</si>
  <si>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</si>
  <si>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</si>
  <si>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</si>
  <si>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</si>
  <si>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</si>
  <si>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</si>
  <si>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</si>
  <si>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</si>
  <si>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</si>
  <si>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</si>
  <si>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</si>
  <si>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</si>
  <si>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</si>
  <si>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</si>
  <si>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</si>
  <si>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</si>
  <si>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</si>
  <si>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</si>
  <si>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</si>
  <si>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</si>
  <si>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</si>
  <si>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</si>
  <si>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</si>
  <si>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</si>
  <si>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</si>
  <si>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</si>
  <si>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</si>
  <si>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</si>
  <si>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</si>
  <si>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</si>
  <si>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</si>
  <si>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</si>
  <si>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</si>
  <si>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</si>
  <si>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</si>
  <si>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</si>
  <si>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</si>
  <si>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</si>
  <si>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</si>
  <si>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</si>
  <si>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</si>
  <si>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</si>
  <si>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</si>
  <si>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</si>
  <si>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</si>
  <si>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</si>
  <si>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</si>
  <si>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</si>
  <si>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</si>
  <si>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</si>
  <si>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</si>
  <si>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</si>
  <si>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</si>
  <si>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</si>
  <si>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</si>
  <si>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</si>
  <si>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</si>
  <si>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</si>
  <si>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</si>
  <si>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</si>
  <si>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</si>
  <si>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</si>
  <si>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</si>
  <si>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</si>
  <si>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</si>
  <si>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</si>
  <si>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</si>
  <si>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</si>
  <si>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</si>
  <si>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</si>
  <si>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</si>
  <si>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</si>
  <si>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</si>
  <si>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</si>
  <si>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</si>
  <si>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</si>
  <si>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</si>
  <si>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</si>
  <si>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</si>
  <si>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</si>
  <si>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</si>
  <si>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</si>
  <si>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</si>
  <si>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</si>
  <si>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</si>
  <si>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</si>
  <si>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</si>
  <si>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</si>
  <si>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</si>
  <si>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</si>
  <si>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</si>
  <si>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</si>
  <si>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</si>
  <si>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</si>
  <si>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</si>
  <si>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</si>
  <si>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</si>
  <si>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</si>
  <si>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</si>
  <si>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</si>
  <si>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</si>
  <si>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</si>
  <si>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</si>
  <si>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</si>
  <si>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</si>
  <si>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</si>
  <si>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</si>
  <si>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</si>
  <si>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</si>
  <si>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</si>
  <si>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</si>
  <si>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</si>
  <si>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</si>
  <si>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</si>
  <si>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</si>
  <si>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</si>
  <si>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</si>
  <si>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</si>
  <si>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</si>
  <si>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</si>
  <si>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</si>
  <si>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</si>
  <si>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</si>
  <si>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</si>
  <si>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</si>
  <si>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</si>
  <si>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</si>
  <si>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</si>
  <si>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</si>
  <si>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</si>
  <si>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</si>
  <si>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</si>
  <si>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</si>
  <si>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</si>
  <si>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</si>
  <si>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</si>
  <si>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</si>
  <si>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</si>
  <si>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</si>
  <si>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</si>
  <si>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</si>
  <si>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</si>
  <si>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</si>
  <si>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</si>
  <si>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</si>
  <si>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</si>
  <si>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</si>
  <si>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</si>
  <si>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</si>
  <si>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</si>
  <si>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</si>
  <si>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</si>
  <si>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</si>
  <si>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</si>
  <si>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</si>
  <si>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</si>
  <si>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</si>
  <si>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</si>
  <si>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</si>
  <si>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</si>
  <si>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</si>
  <si>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</si>
  <si>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</si>
  <si>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</si>
  <si>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</si>
  <si>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</si>
  <si>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</si>
  <si>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</si>
  <si>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</si>
  <si>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</si>
  <si>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</si>
  <si>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</si>
  <si>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</si>
  <si>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</si>
  <si>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</si>
  <si>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</si>
  <si>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</si>
  <si>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</si>
  <si>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</si>
  <si>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</si>
  <si>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</si>
  <si>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</si>
  <si>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</si>
  <si>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</si>
  <si>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</si>
  <si>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</si>
  <si>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</si>
  <si>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</si>
  <si>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</si>
  <si>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</si>
  <si>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</si>
  <si>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</si>
  <si>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</si>
  <si>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</si>
  <si>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</si>
  <si>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</si>
  <si>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</si>
  <si>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</si>
  <si>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</si>
  <si>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</si>
  <si>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</si>
  <si>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</si>
  <si>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</si>
  <si>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</si>
  <si>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</si>
  <si>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</si>
  <si>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</si>
  <si>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</si>
  <si>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</si>
  <si>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</si>
  <si>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</si>
  <si>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</si>
  <si>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</si>
  <si>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</si>
  <si>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</si>
  <si>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</si>
  <si>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</si>
  <si>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</si>
  <si>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</si>
  <si>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</si>
  <si>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</si>
  <si>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</si>
  <si>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</si>
  <si>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</si>
  <si>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</si>
  <si>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</si>
  <si>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</si>
  <si>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</si>
  <si>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</si>
  <si>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</si>
  <si>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</si>
  <si>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</si>
  <si>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</si>
  <si>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</si>
  <si>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</si>
  <si>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</si>
  <si>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</si>
  <si>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</si>
  <si>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</si>
  <si>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</si>
  <si>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</si>
  <si>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</si>
  <si>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</si>
  <si>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</si>
  <si>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</si>
  <si>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</si>
  <si>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</si>
  <si>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</si>
  <si>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</si>
  <si>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</si>
  <si>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</si>
  <si>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</si>
  <si>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</si>
  <si>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</si>
  <si>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</si>
  <si>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</si>
  <si>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</si>
  <si>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</si>
  <si>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</si>
  <si>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</si>
  <si>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</si>
  <si>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</si>
  <si>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</si>
  <si>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</si>
  <si>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</si>
  <si>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</si>
  <si>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</si>
  <si>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</si>
  <si>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</si>
  <si>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</si>
  <si>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</si>
  <si>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</si>
  <si>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</si>
  <si>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</si>
  <si>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</si>
  <si>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</si>
  <si>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</si>
  <si>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</si>
  <si>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</si>
  <si>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</si>
  <si>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</si>
  <si>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</si>
  <si>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</si>
  <si>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</si>
  <si>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</si>
  <si>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</si>
  <si>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</si>
  <si>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</si>
  <si>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</si>
  <si>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</si>
  <si>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</si>
  <si>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</si>
  <si>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</si>
  <si>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</si>
  <si>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</si>
  <si>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</si>
  <si>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</si>
  <si>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</si>
  <si>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</si>
  <si>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</si>
  <si>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</si>
  <si>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</si>
  <si>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</si>
  <si>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</si>
  <si>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</si>
  <si>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</si>
  <si>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</si>
  <si>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</si>
  <si>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</si>
  <si>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</si>
  <si>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</si>
  <si>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</si>
  <si>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</si>
  <si>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</si>
  <si>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</si>
  <si>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</si>
  <si>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</si>
  <si>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</si>
  <si>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</si>
  <si>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</si>
  <si>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</si>
  <si>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</si>
  <si>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</si>
  <si>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</si>
  <si>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</si>
  <si>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</si>
  <si>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</si>
  <si>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</si>
  <si>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</si>
  <si>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</si>
  <si>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</si>
  <si>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</si>
  <si>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</si>
  <si>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</si>
  <si>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</si>
  <si>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</si>
  <si>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</si>
  <si>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</si>
  <si>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</si>
  <si>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</si>
  <si>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</si>
  <si>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</si>
  <si>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</si>
  <si>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</si>
  <si>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</si>
  <si>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</si>
  <si>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</si>
  <si>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</si>
  <si>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</si>
  <si>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</si>
  <si>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</si>
  <si>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</si>
  <si>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</si>
  <si>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</si>
  <si>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</si>
  <si>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</si>
  <si>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</si>
  <si>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</si>
  <si>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</si>
  <si>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</si>
  <si>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</si>
  <si>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</si>
  <si>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</si>
  <si>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</si>
  <si>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</si>
  <si>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</si>
  <si>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</si>
  <si>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</si>
  <si>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</si>
  <si>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</si>
  <si>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</si>
  <si>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</si>
  <si>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</si>
  <si>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</si>
  <si>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</si>
  <si>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</si>
  <si>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</si>
  <si>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</si>
  <si>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</si>
  <si>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</si>
  <si>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</si>
  <si>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</si>
  <si>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</si>
  <si>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</si>
  <si>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</si>
  <si>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</si>
  <si>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</si>
  <si>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</si>
  <si>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</si>
  <si>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</si>
  <si>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</si>
  <si>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</si>
  <si>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</si>
  <si>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</si>
  <si>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</si>
  <si>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</si>
  <si>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</si>
  <si>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</si>
  <si>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</si>
  <si>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</si>
  <si>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</si>
  <si>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</si>
  <si>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</si>
  <si>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</si>
  <si>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</si>
  <si>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</si>
  <si>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</si>
  <si>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</si>
  <si>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</si>
  <si>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</si>
  <si>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</si>
  <si>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</si>
  <si>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</si>
  <si>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</si>
  <si>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</si>
  <si>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</si>
  <si>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</si>
  <si>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</si>
  <si>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</si>
  <si>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</si>
  <si>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</si>
  <si>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</si>
  <si>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</si>
  <si>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</si>
  <si>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</si>
  <si>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</si>
  <si>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</si>
  <si>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</si>
  <si>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</si>
  <si>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</si>
  <si>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</si>
  <si>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</si>
  <si>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</si>
  <si>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</si>
  <si>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</si>
  <si>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</si>
  <si>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</si>
  <si>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</si>
  <si>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</si>
  <si>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</si>
  <si>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</si>
  <si>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</si>
  <si>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</si>
  <si>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</si>
  <si>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</si>
  <si>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</si>
  <si>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</si>
  <si>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</si>
  <si>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</si>
  <si>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</si>
  <si>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</si>
  <si>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</si>
  <si>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</si>
  <si>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</si>
  <si>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</si>
  <si>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</si>
  <si>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</si>
  <si>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</si>
  <si>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</si>
  <si>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</si>
  <si>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</si>
  <si>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</si>
  <si>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</si>
  <si>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</si>
  <si>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</si>
  <si>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</si>
  <si>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</si>
  <si>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</si>
  <si>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</si>
  <si>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</si>
  <si>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</si>
  <si>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</si>
  <si>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</si>
  <si>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</si>
  <si>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</si>
  <si>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</si>
  <si>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</si>
  <si>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</si>
  <si>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</si>
  <si>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</si>
  <si>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</si>
  <si>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</si>
  <si>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</si>
  <si>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</si>
  <si>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</si>
  <si>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</si>
  <si>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</si>
  <si>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</si>
  <si>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</si>
  <si>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</si>
  <si>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</si>
  <si>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</si>
  <si>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</si>
  <si>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</si>
  <si>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</si>
  <si>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</si>
  <si>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</si>
  <si>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</si>
  <si>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</si>
  <si>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</si>
  <si>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</si>
  <si>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</si>
  <si>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</si>
  <si>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</si>
  <si>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</si>
  <si>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</si>
  <si>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</si>
  <si>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</si>
  <si>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</si>
  <si>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</si>
  <si>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</si>
  <si>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</si>
  <si>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</si>
  <si>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</si>
  <si>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</si>
  <si>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</si>
  <si>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</si>
  <si>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</si>
  <si>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</si>
  <si>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</si>
  <si>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</si>
  <si>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</si>
  <si>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</si>
  <si>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</si>
  <si>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</si>
  <si>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</si>
  <si>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</si>
  <si>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</si>
  <si>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</si>
  <si>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</si>
  <si>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</si>
  <si>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</si>
  <si>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</si>
  <si>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</si>
  <si>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</si>
  <si>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</si>
  <si>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</si>
  <si>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</si>
  <si>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</si>
  <si>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</si>
  <si>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</si>
  <si>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</si>
  <si>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</si>
  <si>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</si>
  <si>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</si>
  <si>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</si>
  <si>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</si>
  <si>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</si>
  <si>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</si>
  <si>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</si>
  <si>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</si>
  <si>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</si>
  <si>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</si>
  <si>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</si>
  <si>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</si>
  <si>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</si>
  <si>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</si>
  <si>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</si>
  <si>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</si>
  <si>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</si>
  <si>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</si>
  <si>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</si>
  <si>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</si>
  <si>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</si>
  <si>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</si>
  <si>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</si>
  <si>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</si>
  <si>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</si>
  <si>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</si>
  <si>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</si>
  <si>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</si>
  <si>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</si>
  <si>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</si>
  <si>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</si>
  <si>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</si>
  <si>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</si>
  <si>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</si>
  <si>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</si>
  <si>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</si>
  <si>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</si>
  <si>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</si>
  <si>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</si>
  <si>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</si>
  <si>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</si>
  <si>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</si>
  <si>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</si>
  <si>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</si>
  <si>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</si>
  <si>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</si>
  <si>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</si>
  <si>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</si>
  <si>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</si>
  <si>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</si>
  <si>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</si>
  <si>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</si>
  <si>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</si>
  <si>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</si>
  <si>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</si>
  <si>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</si>
  <si>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</si>
  <si>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</si>
  <si>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</si>
  <si>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</si>
  <si>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</si>
  <si>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</si>
  <si>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</si>
  <si>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</si>
  <si>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</si>
  <si>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</si>
  <si>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</si>
  <si>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</si>
  <si>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</si>
  <si>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</si>
  <si>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</si>
  <si>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</si>
  <si>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</si>
  <si>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</si>
  <si>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</si>
  <si>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</si>
  <si>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</si>
  <si>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</si>
  <si>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</si>
  <si>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</si>
  <si>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</si>
  <si>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</si>
  <si>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</si>
  <si>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</si>
  <si>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</si>
  <si>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</si>
  <si>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</si>
  <si>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</si>
  <si>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</si>
  <si>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</si>
  <si>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</si>
  <si>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</si>
  <si>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</si>
  <si>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</si>
  <si>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</si>
  <si>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</si>
  <si>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</si>
  <si>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</si>
  <si>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</si>
  <si>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</si>
  <si>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</si>
  <si>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</si>
  <si>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</si>
  <si>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</si>
  <si>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</si>
  <si>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</si>
  <si>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</si>
  <si>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</si>
  <si>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</si>
  <si>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</si>
  <si>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</si>
  <si>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</si>
  <si>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</si>
  <si>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</si>
  <si>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</si>
  <si>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</si>
  <si>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</si>
  <si>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</si>
  <si>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</si>
  <si>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</si>
  <si>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</si>
  <si>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</si>
  <si>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</si>
  <si>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</si>
  <si>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</si>
  <si>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</si>
  <si>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</si>
  <si>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</si>
  <si>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</si>
  <si>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</si>
  <si>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</si>
  <si>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</si>
  <si>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</si>
  <si>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</si>
  <si>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</si>
  <si>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</si>
  <si>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</si>
  <si>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</si>
  <si>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</si>
  <si>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</si>
  <si>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</si>
  <si>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</si>
  <si>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</si>
  <si>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</si>
  <si>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</si>
  <si>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</si>
  <si>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</si>
  <si>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</si>
  <si>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</si>
  <si>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</si>
  <si>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</si>
  <si>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</si>
  <si>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</si>
  <si>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</si>
  <si>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</si>
  <si>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</si>
  <si>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</si>
  <si>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</si>
  <si>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</si>
  <si>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</si>
  <si>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</si>
  <si>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</si>
  <si>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</si>
  <si>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</si>
  <si>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</si>
  <si>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</si>
  <si>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</si>
  <si>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</si>
  <si>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</si>
  <si>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</si>
  <si>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</si>
  <si>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</si>
  <si>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</si>
  <si>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</si>
  <si>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</si>
  <si>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</si>
  <si>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</si>
  <si>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</si>
  <si>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</si>
  <si>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</si>
  <si>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</si>
  <si>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</si>
  <si>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</si>
  <si>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</si>
  <si>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</si>
  <si>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</si>
  <si>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</si>
  <si>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</si>
  <si>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</si>
  <si>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</si>
  <si>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</si>
  <si>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</si>
  <si>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</si>
  <si>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</si>
  <si>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</si>
  <si>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</si>
  <si>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</si>
  <si>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</si>
  <si>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</si>
  <si>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</si>
  <si>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</si>
  <si>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</si>
  <si>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</si>
  <si>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</si>
  <si>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</si>
  <si>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</si>
  <si>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</si>
  <si>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</si>
  <si>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</si>
  <si>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</si>
  <si>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</si>
  <si>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</si>
  <si>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</si>
  <si>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</si>
  <si>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</si>
  <si>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</si>
  <si>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</si>
  <si>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</si>
  <si>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</si>
  <si>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</si>
  <si>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</si>
  <si>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</si>
  <si>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</si>
  <si>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</si>
  <si>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</si>
  <si>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</si>
  <si>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</si>
  <si>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</si>
  <si>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</si>
  <si>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</si>
  <si>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</si>
  <si>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</si>
  <si>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</si>
  <si>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</si>
  <si>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</si>
  <si>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</si>
  <si>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</si>
  <si>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</si>
  <si>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</si>
  <si>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</si>
  <si>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</si>
  <si>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</si>
  <si>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</si>
  <si>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</si>
  <si>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</si>
  <si>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</si>
  <si>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</si>
  <si>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</si>
  <si>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</si>
  <si>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</si>
  <si>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</si>
  <si>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</si>
  <si>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</si>
  <si>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</si>
  <si>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</si>
  <si>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</si>
  <si>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</si>
  <si>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</si>
  <si>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</si>
  <si>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</si>
  <si>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</si>
  <si>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</si>
  <si>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</si>
  <si>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</si>
  <si>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</si>
  <si>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</si>
  <si>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</si>
  <si>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</si>
  <si>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</si>
  <si>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</si>
  <si>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</si>
  <si>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</si>
  <si>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</si>
  <si>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</si>
  <si>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</si>
  <si>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</si>
  <si>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</si>
  <si>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</si>
  <si>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</si>
  <si>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</si>
  <si>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</si>
  <si>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</si>
  <si>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</si>
  <si>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</si>
  <si>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</si>
  <si>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</si>
  <si>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</si>
  <si>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</si>
  <si>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</si>
  <si>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</si>
  <si>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</si>
  <si>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</si>
  <si>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</si>
  <si>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</si>
  <si>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</si>
  <si>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</si>
  <si>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</si>
  <si>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</si>
  <si>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</si>
  <si>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</si>
  <si>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</si>
  <si>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</si>
  <si>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</si>
  <si>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</si>
  <si>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</si>
  <si>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</si>
  <si>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</si>
  <si>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</si>
  <si>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</si>
  <si>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</si>
  <si>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</si>
  <si>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</si>
  <si>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</si>
  <si>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</si>
  <si>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</si>
  <si>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</si>
  <si>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</si>
  <si>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</si>
  <si>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</si>
  <si>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</si>
  <si>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</si>
  <si>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</si>
  <si>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</si>
  <si>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</si>
  <si>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</si>
  <si>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</si>
  <si>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</si>
  <si>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</si>
  <si>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</si>
  <si>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</si>
  <si>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</si>
  <si>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</si>
  <si>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</si>
  <si>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</si>
  <si>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</si>
  <si>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</si>
  <si>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</si>
  <si>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</si>
  <si>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</si>
  <si>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</si>
  <si>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</si>
  <si>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</si>
  <si>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</si>
  <si>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</si>
  <si>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</si>
  <si>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</si>
  <si>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</si>
  <si>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</si>
  <si>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</si>
  <si>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</si>
  <si>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</si>
  <si>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</si>
  <si>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</si>
  <si>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</si>
  <si>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</si>
  <si>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</si>
  <si>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</si>
  <si>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</si>
  <si>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</si>
  <si>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</si>
  <si>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</si>
  <si>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</si>
  <si>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</si>
  <si>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</si>
  <si>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</si>
  <si>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</si>
  <si>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</si>
  <si>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</si>
  <si>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</si>
  <si>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</si>
  <si>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</si>
  <si>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</si>
  <si>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</si>
  <si>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</si>
  <si>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</si>
  <si>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</si>
  <si>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</si>
  <si>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</si>
  <si>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</si>
  <si>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</si>
  <si>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</si>
  <si>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</si>
  <si>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</si>
  <si>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</si>
  <si>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</si>
  <si>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</si>
  <si>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</si>
  <si>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</si>
  <si>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</si>
  <si>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</si>
  <si>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</si>
  <si>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</si>
  <si>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</si>
  <si>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</si>
  <si>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</si>
  <si>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</si>
  <si>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</si>
  <si>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</si>
  <si>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</si>
  <si>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</si>
  <si>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</si>
  <si>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</si>
  <si>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</si>
  <si>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</si>
  <si>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</si>
  <si>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</si>
  <si>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</si>
  <si>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</si>
  <si>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</si>
  <si>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</si>
  <si>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</si>
  <si>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</si>
  <si>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</si>
  <si>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</si>
  <si>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</si>
  <si>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</si>
  <si>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</si>
  <si>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</si>
  <si>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</si>
  <si>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</si>
  <si>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</si>
  <si>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</si>
  <si>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</si>
  <si>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</si>
  <si>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</si>
  <si>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</si>
  <si>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</si>
  <si>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</si>
  <si>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</si>
  <si>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</si>
  <si>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</si>
  <si>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</si>
  <si>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</si>
  <si>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</si>
  <si>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</si>
  <si>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</si>
  <si>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</si>
  <si>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</si>
  <si>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</si>
  <si>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</si>
  <si>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</si>
  <si>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</si>
  <si>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</si>
  <si>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</si>
  <si>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</si>
  <si>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</si>
  <si>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</si>
  <si>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</si>
  <si>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</si>
  <si>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</si>
  <si>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</si>
  <si>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</si>
  <si>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</si>
  <si>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</si>
  <si>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</si>
  <si>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</si>
  <si>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</si>
  <si>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</si>
  <si>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</si>
  <si>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</si>
  <si>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</si>
  <si>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</si>
  <si>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</si>
  <si>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</si>
  <si>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</si>
  <si>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</si>
  <si>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</si>
  <si>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</si>
  <si>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</si>
  <si>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</si>
  <si>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</si>
  <si>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</si>
  <si>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</si>
  <si>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</si>
  <si>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</si>
  <si>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</si>
  <si>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</si>
  <si>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</si>
  <si>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</si>
  <si>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</si>
  <si>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</si>
  <si>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</si>
  <si>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</si>
  <si>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</si>
  <si>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</si>
  <si>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</si>
  <si>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</si>
  <si>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</si>
  <si>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</si>
  <si>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</si>
  <si>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</si>
  <si>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</si>
  <si>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</si>
  <si>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</si>
  <si>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</si>
  <si>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</si>
  <si>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</si>
  <si>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</si>
  <si>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</si>
  <si>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</si>
  <si>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</si>
  <si>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</si>
  <si>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</si>
  <si>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</si>
  <si>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</si>
  <si>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</si>
  <si>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</si>
  <si>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</si>
  <si>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</si>
  <si>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</si>
  <si>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</si>
  <si>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</si>
  <si>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</si>
  <si>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</si>
  <si>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</si>
  <si>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</si>
  <si>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</si>
  <si>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</si>
  <si>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</si>
  <si>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</si>
  <si>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</si>
  <si>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</si>
  <si>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</si>
  <si>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</si>
  <si>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</si>
  <si>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</si>
  <si>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</si>
  <si>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</si>
  <si>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</si>
  <si>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</si>
  <si>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</si>
  <si>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</si>
  <si>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</si>
  <si>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</si>
  <si>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</si>
  <si>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</si>
  <si>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</si>
  <si>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</si>
  <si>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</si>
  <si>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</si>
  <si>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</si>
  <si>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US Musicals</t>
  </si>
  <si>
    <t>US POP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</si>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</sst>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color rgb="FF2B2B2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NumberFormat="1" applyFont="1"/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6-4C82-A9C0-71EA24991A0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6-4C82-A9C0-71EA24991A0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6-4C82-A9C0-71EA24991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625631"/>
        <c:axId val="1841626047"/>
      </c:lineChart>
      <c:catAx>
        <c:axId val="184162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626047"/>
        <c:crosses val="autoZero"/>
        <c:auto val="1"/>
        <c:lblAlgn val="ctr"/>
        <c:lblOffset val="100"/>
        <c:noMultiLvlLbl val="0"/>
      </c:catAx>
      <c:valAx>
        <c:axId val="184162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62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DF-4290-8A97-46540005251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DF-4290-8A97-46540005251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DF-4290-8A97-465400052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405375"/>
        <c:axId val="872400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DF-4290-8A97-4654000525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DF-4290-8A97-4654000525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DF-4290-8A97-4654000525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DF-4290-8A97-465400052516}"/>
                  </c:ext>
                </c:extLst>
              </c15:ser>
            </c15:filteredLineSeries>
          </c:ext>
        </c:extLst>
      </c:lineChart>
      <c:catAx>
        <c:axId val="87240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00383"/>
        <c:crosses val="autoZero"/>
        <c:auto val="1"/>
        <c:lblAlgn val="ctr"/>
        <c:lblOffset val="100"/>
        <c:noMultiLvlLbl val="0"/>
      </c:catAx>
      <c:valAx>
        <c:axId val="87240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40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8551853616163"/>
          <c:y val="0.130449211089993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503283175012373E-2"/>
          <c:y val="0.16416568618577851"/>
          <c:w val="0.75232306815740557"/>
          <c:h val="0.713297010287507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7C-445D-82E5-228077691D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7C-445D-82E5-228077691D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7C-445D-82E5-228077691D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7C-445D-82E5-228077691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515440"/>
        <c:axId val="446515024"/>
      </c:barChart>
      <c:catAx>
        <c:axId val="44651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15024"/>
        <c:crosses val="autoZero"/>
        <c:auto val="1"/>
        <c:lblAlgn val="ctr"/>
        <c:lblOffset val="100"/>
        <c:noMultiLvlLbl val="0"/>
      </c:catAx>
      <c:valAx>
        <c:axId val="4465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1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E7-4E0A-B032-4BFD3333C8A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E7-4E0A-B032-4BFD3333C8A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E7-4E0A-B032-4BFD3333C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828320"/>
        <c:axId val="368916464"/>
      </c:barChart>
      <c:catAx>
        <c:axId val="258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916464"/>
        <c:crosses val="autoZero"/>
        <c:auto val="1"/>
        <c:lblAlgn val="ctr"/>
        <c:lblOffset val="100"/>
        <c:noMultiLvlLbl val="0"/>
      </c:catAx>
      <c:valAx>
        <c:axId val="3689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[Kickstarter_Challenge.xlsx]Practice Subcategory pivotchart!PivotTable1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'Practice Subcategory pivotchart'!$B$4:$B$5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'Practice Subcategory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'Practice Subcategory pivotchart'!$B$6:$B$47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A-4767-9F9D-D8BCF6A7827E}"/>
            </c:ext>
          </c:extLst>
        </c:ser>
        <c:ser>
          <c:idx val="1"/>
          <c:order val="1"/>
          <c:tx>
            <c:strRef>
              <c:f>'Practice Subcategory pivotchart'!$C$4:$C$5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'Practice Subcategory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'Practice Subcategory pivotchart'!$C$6:$C$47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6A-4767-9F9D-D8BCF6A7827E}"/>
            </c:ext>
          </c:extLst>
        </c:ser>
        <c:ser>
          <c:idx val="2"/>
          <c:order val="2"/>
          <c:tx>
            <c:strRef>
              <c:f>'Practice Subcategory pivotchart'!$D$4:$D$5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'Practice Subcategory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'Practice Subcategory pivotchart'!$D$6:$D$47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6A-4767-9F9D-D8BCF6A7827E}"/>
            </c:ext>
          </c:extLst>
        </c:ser>
        <c:ser>
          <c:idx val="3"/>
          <c:order val="3"/>
          <c:tx>
            <c:strRef>
              <c:f>'Practice Subcategory pivotchart'!$E$4:$E$5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'Practice Subcategory pivotchart'!$A$6:$A$47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'Practice Subcategory pivotchart'!$E$6:$E$47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6A-4767-9F9D-D8BCF6A78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2705008"/>
        <c:axId val="2002699184"/>
      </c:barChart>
      <c:catAx>
        <c:axId val="20027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699184"/>
        <c:crosses val="autoZero"/>
        <c:auto val="1"/>
        <c:lblAlgn val="ctr"/>
        <c:lblOffset val="100"/>
        <c:noMultiLvlLbl val="0"/>
      </c:catAx>
      <c:valAx>
        <c:axId val="20026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7030A0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7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F-4248-B3B2-78A7180B30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F-4248-B3B2-78A7180B30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14-4E19-8EEC-867CF26E5D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14-4E19-8EEC-867CF26E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908064"/>
        <c:axId val="451905152"/>
      </c:lineChart>
      <c:catAx>
        <c:axId val="4519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905152"/>
        <c:crosses val="autoZero"/>
        <c:auto val="1"/>
        <c:lblAlgn val="ctr"/>
        <c:lblOffset val="100"/>
        <c:noMultiLvlLbl val="0"/>
      </c:catAx>
      <c:valAx>
        <c:axId val="45190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9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417194</xdr:colOff>
      <xdr:row>4</xdr:row>
      <xdr:rowOff>16192</xdr:rowOff>
    </xdr:from>
    <xdr:to>
      <xdr:col>17</xdr:col>
      <xdr:colOff>266700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B3BB7-D312-4AB1-B038-70893AE9E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13334</xdr:colOff>
      <xdr:row>13</xdr:row>
      <xdr:rowOff>40957</xdr:rowOff>
    </xdr:from>
    <xdr:to>
      <xdr:col>12</xdr:col>
      <xdr:colOff>361950</xdr:colOff>
      <xdr:row>34</xdr:row>
      <xdr:rowOff>169544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F06B2-6FA3-40B6-9A67-2D38FAE79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</xdr:row>
      <xdr:rowOff>38100</xdr:rowOff>
    </xdr:from>
    <xdr:to>
      <xdr:col>14</xdr:col>
      <xdr:colOff>487680</xdr:colOff>
      <xdr:row>25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33A26-C31E-48BD-96F4-210683303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4</xdr:row>
      <xdr:rowOff>91440</xdr:rowOff>
    </xdr:from>
    <xdr:to>
      <xdr:col>13</xdr:col>
      <xdr:colOff>561975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940BA-78AE-4B3A-9DC7-5C739361F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0</xdr:row>
      <xdr:rowOff>59054</xdr:rowOff>
    </xdr:from>
    <xdr:to>
      <xdr:col>14</xdr:col>
      <xdr:colOff>586740</xdr:colOff>
      <xdr:row>20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3F96C-C10F-4291-9D7F-373063863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129540</xdr:rowOff>
    </xdr:from>
    <xdr:to>
      <xdr:col>15</xdr:col>
      <xdr:colOff>114300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A16D7-94F1-441D-97C1-4A494DEEF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ew" refreshedDate="44236.680881597225" createdVersion="6" refreshedVersion="6" minRefreshableVersion="3" recordCount="4114" xr:uid="{D08D2E3B-25AA-413A-BB96-B1B4EA3768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ew" refreshedDate="44236.77978877315" createdVersion="6" refreshedVersion="6" minRefreshableVersion="3" recordCount="4114" xr:uid="{F3C5B570-45B4-42A4-88D7-418F14380B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ew" refreshedDate="44248.53096261574" createdVersion="6" refreshedVersion="6" minRefreshableVersion="3" recordCount="4114" xr:uid="{3B9F151C-080F-4409-A2DD-CF7E0299B22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161D9-55BD-4BC4-9E7D-F51AF6A9DA6A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41491F-87D5-439B-B029-2D2FC6290A4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3642B-8623-410D-8EF6-EFB6C027881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96E8F-F0DA-4CD2-B8F0-9247B4735BA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FCDC7-DC15-428B-A0ED-0C1FAABA1A9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0" zoomScaleNormal="90" workbookViewId="0">
      <pane ySplit="1" topLeftCell="A2" activePane="bottomLeft" state="frozen"/>
      <selection pane="bottomLeft" activeCell="X4" sqref="X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1.88671875" style="18" bestFit="1" customWidth="1"/>
    <col min="20" max="20" width="19.88671875" style="18" bestFit="1" customWidth="1"/>
    <col min="21" max="21" width="8.77734375" style="15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t="s">
        <v>8359</v>
      </c>
      <c r="S1" s="16" t="s">
        <v>8365</v>
      </c>
      <c r="T1" s="18" t="s">
        <v>8366</v>
      </c>
      <c r="U1" s="15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 t="shared" ref="P2:P65" si="1">IFERROR(ROUND(E2/L2,2),0)</f>
        <v>63.92</v>
      </c>
      <c r="Q2" s="12" t="s">
        <v>8308</v>
      </c>
      <c r="R2" t="s">
        <v>8309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 s="15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si="1"/>
        <v>185.48</v>
      </c>
      <c r="Q3" s="12" t="s">
        <v>8308</v>
      </c>
      <c r="R3" t="s">
        <v>8309</v>
      </c>
      <c r="S3" s="17">
        <f t="shared" si="2"/>
        <v>42766.600497685184</v>
      </c>
      <c r="T3" s="17">
        <f t="shared" si="3"/>
        <v>42796.600497685184</v>
      </c>
      <c r="U3" s="15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 s="15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 s="1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 s="15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 s="15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 s="15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 s="15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 s="15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 s="15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 s="15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 s="15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 s="15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 s="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 s="15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 s="15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 s="15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 s="15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 s="15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 s="15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 s="15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 s="15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 s="15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 s="1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 s="15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 s="15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 s="15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 s="15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 s="15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 s="15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 s="15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 s="15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 s="15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 s="1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 s="15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 s="15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 s="15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 s="15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 s="15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 s="15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 s="15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 s="15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 s="15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 s="1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 s="15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 s="15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 s="15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 s="15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 s="15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 s="15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 s="15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 s="15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 s="15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 s="1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 s="15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 s="15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 s="15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 s="15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 s="15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 s="15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 s="15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 s="15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 s="15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 s="1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10">
        <f t="shared" ref="P66:P129" si="6">IFERROR(ROUND(E66/L66,2),0)</f>
        <v>86.67</v>
      </c>
      <c r="Q66" s="12" t="s">
        <v>8308</v>
      </c>
      <c r="R66" t="s">
        <v>8310</v>
      </c>
      <c r="S66" s="17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 s="15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10">
        <f t="shared" si="6"/>
        <v>132.05000000000001</v>
      </c>
      <c r="Q67" s="12" t="s">
        <v>8308</v>
      </c>
      <c r="R67" t="s">
        <v>8310</v>
      </c>
      <c r="S67" s="17">
        <f t="shared" si="7"/>
        <v>41835.821226851855</v>
      </c>
      <c r="T67" s="17">
        <f t="shared" si="8"/>
        <v>41862.249305555553</v>
      </c>
      <c r="U67" s="15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 s="15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 s="15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 s="15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 s="15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 s="15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 s="15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 s="15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 s="1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 s="15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 s="15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 s="15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 s="15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 s="15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 s="15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 s="15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 s="15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 s="15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 s="1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 s="15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 s="15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 s="15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 s="15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 s="15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 s="15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 s="15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 s="15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 s="15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 s="1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 s="15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 s="15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 s="15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 s="15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 s="15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 s="15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 s="15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 s="15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 s="15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 s="1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 s="15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 s="15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 s="15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 s="15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 s="15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 s="15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 s="15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 s="15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 s="15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 s="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 s="15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 s="15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 s="15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 s="15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 s="15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 s="15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 s="15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 s="15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 s="15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 s="1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 s="15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 s="15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 s="15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 s="15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10">
        <f t="shared" ref="P130:P193" si="11">IFERROR(ROUND(E130/L130,2),0)</f>
        <v>311.17</v>
      </c>
      <c r="Q130" s="12" t="s">
        <v>8308</v>
      </c>
      <c r="R130" t="s">
        <v>8311</v>
      </c>
      <c r="S130" s="17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 s="15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10">
        <f t="shared" si="11"/>
        <v>0</v>
      </c>
      <c r="Q131" s="12" t="s">
        <v>8308</v>
      </c>
      <c r="R131" t="s">
        <v>8311</v>
      </c>
      <c r="S131" s="17">
        <f t="shared" si="12"/>
        <v>41882.937303240738</v>
      </c>
      <c r="T131" s="17">
        <f t="shared" si="13"/>
        <v>41942.937303240738</v>
      </c>
      <c r="U131" s="15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 s="15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 s="15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 s="15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 s="1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 s="15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 s="15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 s="15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 s="15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 s="15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 s="15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 s="15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 s="15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 s="15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 s="1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 s="15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 s="15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 s="15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 s="15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 s="15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 s="15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 s="15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 s="15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 s="15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 s="1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 s="15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 s="15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 s="15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 s="15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 s="15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 s="15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 s="15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 s="15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 s="15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 s="1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 s="15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 s="15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 s="15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 s="15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 s="15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 s="15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 s="15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 s="15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 s="15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 s="1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 s="15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 s="15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 s="15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 s="15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 s="15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 s="15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 s="15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 s="15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 s="15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 s="1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 s="15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 s="15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 s="15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 s="15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 s="15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 s="15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 s="15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 s="15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10">
        <f t="shared" ref="P194:P257" si="16">IFERROR(ROUND(E194/L194,2),0)</f>
        <v>5.67</v>
      </c>
      <c r="Q194" s="12" t="s">
        <v>8308</v>
      </c>
      <c r="R194" t="s">
        <v>8312</v>
      </c>
      <c r="S194" s="17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 s="15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10">
        <f t="shared" si="16"/>
        <v>0</v>
      </c>
      <c r="Q195" s="12" t="s">
        <v>8308</v>
      </c>
      <c r="R195" t="s">
        <v>8312</v>
      </c>
      <c r="S195" s="17">
        <f t="shared" si="17"/>
        <v>41911.934791666667</v>
      </c>
      <c r="T195" s="17">
        <f t="shared" si="18"/>
        <v>41971.976458333331</v>
      </c>
      <c r="U195" s="1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 s="15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 s="15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 s="15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 s="15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 s="15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 s="15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 s="15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 s="15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 s="15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 s="1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 s="15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 s="15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 s="15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 s="15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 s="15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 s="15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 s="15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 s="15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 s="15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 s="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 s="15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 s="15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 s="15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 s="15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 s="15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 s="15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 s="15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 s="15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 s="15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 s="1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 s="15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 s="15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 s="15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 s="15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 s="15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 s="15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 s="15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 s="15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 s="15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 s="1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 s="15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 s="15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 s="15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 s="15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 s="15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 s="15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 s="15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 s="15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 s="15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 s="1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 s="15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 s="15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 s="15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 s="15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 s="15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 s="15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 s="15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 s="15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 s="15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 s="1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 s="15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 s="15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10">
        <f t="shared" ref="P258:P321" si="21">IFERROR(ROUND(E258/L258,2),0)</f>
        <v>65.760000000000005</v>
      </c>
      <c r="Q258" s="12" t="s">
        <v>8308</v>
      </c>
      <c r="R258" t="s">
        <v>8313</v>
      </c>
      <c r="S258" s="17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 s="15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10">
        <f t="shared" si="21"/>
        <v>66.7</v>
      </c>
      <c r="Q259" s="12" t="s">
        <v>8308</v>
      </c>
      <c r="R259" t="s">
        <v>8313</v>
      </c>
      <c r="S259" s="17">
        <f t="shared" si="22"/>
        <v>42479.626875000002</v>
      </c>
      <c r="T259" s="17">
        <f t="shared" si="23"/>
        <v>42509.626875000002</v>
      </c>
      <c r="U259" s="15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 s="15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 s="15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 s="15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 s="15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 s="15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 s="1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 s="15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 s="15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 s="15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 s="15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 s="15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 s="15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 s="15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 s="15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 s="15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 s="1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 s="15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 s="15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 s="15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 s="15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 s="15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 s="15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 s="15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 s="15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 s="15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 s="1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 s="15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 s="15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 s="15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 s="15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 s="15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 s="15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 s="15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 s="15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 s="15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 s="1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 s="15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 s="15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 s="15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 s="15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 s="15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 s="15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 s="15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 s="15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 s="15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 s="1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 s="15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 s="15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 s="15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 s="15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 s="15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 s="15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 s="15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 s="15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 s="15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 s="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 s="15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 s="15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 s="15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 s="15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 s="15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 s="15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10">
        <f t="shared" ref="P322:P385" si="26">IFERROR(ROUND(E322/L322,2),0)</f>
        <v>134.91</v>
      </c>
      <c r="Q322" s="12" t="s">
        <v>8308</v>
      </c>
      <c r="R322" t="s">
        <v>8313</v>
      </c>
      <c r="S322" s="17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 s="15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10">
        <f t="shared" si="26"/>
        <v>106.62</v>
      </c>
      <c r="Q323" s="12" t="s">
        <v>8308</v>
      </c>
      <c r="R323" t="s">
        <v>8313</v>
      </c>
      <c r="S323" s="17">
        <f t="shared" si="27"/>
        <v>42647.446597222224</v>
      </c>
      <c r="T323" s="17">
        <f t="shared" si="28"/>
        <v>42682.488263888896</v>
      </c>
      <c r="U323" s="15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 s="15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 s="1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 s="15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 s="15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 s="15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 s="15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 s="15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 s="15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 s="15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 s="15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 s="15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 s="1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 s="15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 s="15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 s="15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 s="15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 s="15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 s="15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 s="15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 s="15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 s="15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 s="1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 s="15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 s="15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 s="15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 s="15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 s="15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 s="15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 s="15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 s="15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 s="15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 s="1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 s="15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 s="15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 s="15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 s="15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 s="15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 s="15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 s="15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 s="15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 s="15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 s="1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 s="15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 s="15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 s="15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 s="15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 s="15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 s="15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 s="15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 s="15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 s="15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 s="1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 s="15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 s="15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 s="15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 s="15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 s="15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 s="15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 s="15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 s="15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 s="15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 s="1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10">
        <f t="shared" ref="P386:P449" si="31">IFERROR(ROUND(E386/L386,2),0)</f>
        <v>58.54</v>
      </c>
      <c r="Q386" s="12" t="s">
        <v>8308</v>
      </c>
      <c r="R386" t="s">
        <v>8313</v>
      </c>
      <c r="S386" s="17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 s="15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10">
        <f t="shared" si="31"/>
        <v>111.8</v>
      </c>
      <c r="Q387" s="12" t="s">
        <v>8308</v>
      </c>
      <c r="R387" t="s">
        <v>8313</v>
      </c>
      <c r="S387" s="17">
        <f t="shared" si="32"/>
        <v>41934.584502314814</v>
      </c>
      <c r="T387" s="17">
        <f t="shared" si="33"/>
        <v>41964.626168981486</v>
      </c>
      <c r="U387" s="15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 s="15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 s="15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 s="15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 s="15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 s="15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 s="15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 s="15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 s="1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 s="15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 s="15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 s="15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 s="15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 s="15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 s="15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 s="15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 s="15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 s="15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 s="1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 s="15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 s="15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 s="15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 s="15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 s="15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 s="15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 s="15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 s="15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 s="15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 s="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 s="15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 s="15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 s="15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 s="15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 s="15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 s="15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 s="15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 s="15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 s="15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 s="1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 s="15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 s="15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 s="15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 s="15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 s="15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 s="15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 s="15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 s="15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 s="15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 s="1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 s="15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 s="15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 s="15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 s="15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 s="15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 s="15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 s="15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 s="15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 s="15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 s="1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 s="15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 s="15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 s="15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 s="15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10">
        <f t="shared" ref="P450:P513" si="36">IFERROR(ROUND(E450/L450,2),0)</f>
        <v>20.5</v>
      </c>
      <c r="Q450" s="12" t="s">
        <v>8308</v>
      </c>
      <c r="R450" t="s">
        <v>8314</v>
      </c>
      <c r="S450" s="17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 s="15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10">
        <f t="shared" si="36"/>
        <v>9</v>
      </c>
      <c r="Q451" s="12" t="s">
        <v>8308</v>
      </c>
      <c r="R451" t="s">
        <v>8314</v>
      </c>
      <c r="S451" s="17">
        <f t="shared" si="37"/>
        <v>41534.568113425928</v>
      </c>
      <c r="T451" s="17">
        <f t="shared" si="38"/>
        <v>41564.568113425928</v>
      </c>
      <c r="U451" s="15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 s="15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 s="15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 s="15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 s="1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 s="15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 s="15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 s="15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 s="15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 s="15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 s="15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 s="15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 s="15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 s="15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 s="1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 s="15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 s="15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 s="15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 s="15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 s="15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 s="15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 s="15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 s="15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 s="15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 s="1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 s="15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 s="15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 s="15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 s="15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 s="15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 s="15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 s="15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 s="15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 s="15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 s="1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 s="15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 s="15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 s="15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 s="15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 s="15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 s="15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 s="15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 s="15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 s="15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 s="1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 s="15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 s="15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 s="15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 s="15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 s="15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 s="15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 s="15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 s="15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 s="15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 s="1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 s="15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 s="15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 s="15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 s="15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 s="15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 s="15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 s="15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 s="15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10">
        <f t="shared" ref="P514:P577" si="41">IFERROR(ROUND(E514/L514,2),0)</f>
        <v>5.5</v>
      </c>
      <c r="Q514" s="12" t="s">
        <v>8308</v>
      </c>
      <c r="R514" t="s">
        <v>8314</v>
      </c>
      <c r="S514" s="17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 s="15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10">
        <f t="shared" si="41"/>
        <v>102.38</v>
      </c>
      <c r="Q515" s="12" t="s">
        <v>8308</v>
      </c>
      <c r="R515" t="s">
        <v>8314</v>
      </c>
      <c r="S515" s="17">
        <f t="shared" si="42"/>
        <v>42552.653993055559</v>
      </c>
      <c r="T515" s="17">
        <f t="shared" si="43"/>
        <v>42597.291666666672</v>
      </c>
      <c r="U515" s="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 s="15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 s="15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 s="15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 s="15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 s="15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 s="15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 s="15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 s="15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 s="15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 s="1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 s="15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 s="15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 s="15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 s="15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 s="15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 s="15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 s="15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 s="15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 s="15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 s="1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 s="15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 s="15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 s="15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 s="15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 s="15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 s="15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 s="15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 s="15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 s="15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 s="1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 s="15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 s="15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 s="15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 s="15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 s="15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 s="15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 s="15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 s="15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 s="15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 s="1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 s="15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 s="15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 s="15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 s="15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 s="15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 s="15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 s="15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 s="15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 s="15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 s="1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 s="15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 s="15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 s="15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 s="15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 s="15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 s="15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 s="15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 s="15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 s="15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 s="1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 s="15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 s="15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10">
        <f t="shared" ref="P578:P641" si="46">IFERROR(ROUND(E578/L578,2),0)</f>
        <v>1</v>
      </c>
      <c r="Q578" s="12" t="s">
        <v>8317</v>
      </c>
      <c r="R578" t="s">
        <v>8318</v>
      </c>
      <c r="S578" s="17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 s="15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10">
        <f t="shared" si="46"/>
        <v>10</v>
      </c>
      <c r="Q579" s="12" t="s">
        <v>8317</v>
      </c>
      <c r="R579" t="s">
        <v>8318</v>
      </c>
      <c r="S579" s="17">
        <f t="shared" si="47"/>
        <v>42450.589143518519</v>
      </c>
      <c r="T579" s="17">
        <f t="shared" si="48"/>
        <v>42510.589143518519</v>
      </c>
      <c r="U579" s="15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 s="15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 s="15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 s="15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 s="15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 s="15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 s="1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 s="15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 s="15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 s="15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 s="15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 s="15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 s="15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 s="15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 s="15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 s="15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 s="1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 s="15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 s="15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 s="15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 s="15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 s="15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 s="15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 s="15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 s="15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 s="15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 s="1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 s="15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 s="15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 s="15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 s="15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 s="15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 s="15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 s="15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 s="15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 s="15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 s="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 s="15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 s="15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 s="15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 s="15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 s="15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 s="15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 s="15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 s="15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 s="15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 s="1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 s="15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 s="15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 s="15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 s="15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 s="15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 s="15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 s="15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 s="15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 s="15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 s="1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 s="15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 s="15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 s="15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 s="15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 s="15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 s="15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10">
        <f t="shared" ref="P642:P705" si="51">IFERROR(ROUND(E642/L642,2),0)</f>
        <v>50.5</v>
      </c>
      <c r="Q642" s="12" t="s">
        <v>8317</v>
      </c>
      <c r="R642" t="s">
        <v>8319</v>
      </c>
      <c r="S642" s="17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 s="15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10">
        <f t="shared" si="51"/>
        <v>151.32</v>
      </c>
      <c r="Q643" s="12" t="s">
        <v>8317</v>
      </c>
      <c r="R643" t="s">
        <v>8319</v>
      </c>
      <c r="S643" s="17">
        <f t="shared" si="52"/>
        <v>42199.57</v>
      </c>
      <c r="T643" s="17">
        <f t="shared" si="53"/>
        <v>42229.57</v>
      </c>
      <c r="U643" s="15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 s="15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 s="1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 s="15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 s="15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 s="15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 s="15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 s="15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 s="15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 s="15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 s="15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 s="15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 s="1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 s="15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 s="15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 s="15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 s="15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 s="15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 s="15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 s="15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 s="15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 s="15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 s="1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 s="15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 s="15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 s="15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 s="15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 s="15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 s="15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 s="15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 s="15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 s="15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 s="1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 s="15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 s="15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 s="15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 s="15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 s="15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 s="15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 s="15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 s="15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 s="15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 s="1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 s="15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 s="15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 s="15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 s="15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 s="15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 s="15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 s="15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 s="15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 s="15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 s="1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 s="15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 s="15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 s="15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 s="15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 s="15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 s="15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 s="15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 s="15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 s="15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 s="1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10">
        <f t="shared" ref="P706:P769" si="56">IFERROR(ROUND(E706/L706,2),0)</f>
        <v>120.25</v>
      </c>
      <c r="Q706" s="12" t="s">
        <v>8317</v>
      </c>
      <c r="R706" t="s">
        <v>8319</v>
      </c>
      <c r="S706" s="17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 s="15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10">
        <f t="shared" si="56"/>
        <v>195.4</v>
      </c>
      <c r="Q707" s="12" t="s">
        <v>8317</v>
      </c>
      <c r="R707" t="s">
        <v>8319</v>
      </c>
      <c r="S707" s="17">
        <f t="shared" si="57"/>
        <v>42726.491643518515</v>
      </c>
      <c r="T707" s="17">
        <f t="shared" si="58"/>
        <v>42756.491643518515</v>
      </c>
      <c r="U707" s="15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 s="15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 s="15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 s="15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 s="15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 s="15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 s="15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 s="15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 s="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 s="15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 s="15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 s="15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 s="15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 s="15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 s="15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 s="15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 s="15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 s="15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 s="1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 s="15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 s="15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 s="15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 s="15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 s="15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 s="15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 s="15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 s="15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 s="15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 s="1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 s="15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 s="15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 s="15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 s="15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 s="15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 s="15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 s="15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 s="15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 s="15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 s="1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 s="15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 s="15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 s="15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 s="15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 s="15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 s="15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 s="15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 s="15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 s="15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 s="1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 s="15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 s="15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 s="15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 s="15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 s="15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 s="15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 s="15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 s="15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 s="15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 s="1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 s="15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 s="15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 s="15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 s="15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10">
        <f t="shared" ref="P770:P833" si="61">IFERROR(ROUND(E770/L770,2),0)</f>
        <v>0</v>
      </c>
      <c r="Q770" s="12" t="s">
        <v>8320</v>
      </c>
      <c r="R770" t="s">
        <v>8322</v>
      </c>
      <c r="S770" s="17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 s="15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10">
        <f t="shared" si="61"/>
        <v>31.85</v>
      </c>
      <c r="Q771" s="12" t="s">
        <v>8320</v>
      </c>
      <c r="R771" t="s">
        <v>8322</v>
      </c>
      <c r="S771" s="17">
        <f t="shared" si="62"/>
        <v>41604.996458333335</v>
      </c>
      <c r="T771" s="17">
        <f t="shared" si="63"/>
        <v>41634.996458333335</v>
      </c>
      <c r="U771" s="15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 s="15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 s="15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 s="15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 s="1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 s="15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 s="15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 s="15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 s="15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 s="15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 s="15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 s="15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 s="15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 s="15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 s="1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 s="15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 s="15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 s="15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 s="15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 s="15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 s="15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 s="15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 s="15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 s="15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 s="1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 s="15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 s="15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 s="15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 s="15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 s="15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 s="15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 s="15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 s="15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 s="15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 s="1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 s="15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 s="15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 s="15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 s="15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 s="15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 s="15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 s="15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 s="15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 s="15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 s="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 s="15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 s="15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 s="15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 s="15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 s="15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 s="15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 s="15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 s="15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 s="15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 s="1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 s="15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 s="15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 s="15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 s="15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 s="15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 s="15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 s="15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 s="15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10">
        <f t="shared" ref="P834:P897" si="66">IFERROR(ROUND(E834/L834,2),0)</f>
        <v>97.99</v>
      </c>
      <c r="Q834" s="12" t="s">
        <v>8323</v>
      </c>
      <c r="R834" t="s">
        <v>8324</v>
      </c>
      <c r="S834" s="17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 s="15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10">
        <f t="shared" si="66"/>
        <v>148.78</v>
      </c>
      <c r="Q835" s="12" t="s">
        <v>8323</v>
      </c>
      <c r="R835" t="s">
        <v>8324</v>
      </c>
      <c r="S835" s="17">
        <f t="shared" si="67"/>
        <v>41718.878182870372</v>
      </c>
      <c r="T835" s="17">
        <f t="shared" si="68"/>
        <v>41748.878182870372</v>
      </c>
      <c r="U835" s="1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 s="15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 s="15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 s="15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 s="15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 s="15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 s="15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 s="15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 s="15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 s="15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 s="1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 s="15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 s="15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 s="15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 s="15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 s="15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 s="15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 s="15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 s="15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 s="15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 s="1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 s="15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 s="15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 s="15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 s="15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 s="15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 s="15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 s="15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 s="15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 s="15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 s="1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 s="15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 s="15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 s="15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 s="15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 s="15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 s="15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 s="15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 s="15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 s="15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 s="1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 s="15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 s="15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 s="15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 s="15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 s="15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 s="15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 s="15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 s="15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 s="15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 s="1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 s="15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 s="15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 s="15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 s="15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 s="15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 s="15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 s="15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 s="15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 s="15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 s="1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 s="15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 s="15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10">
        <f t="shared" ref="P898:P961" si="71">IFERROR(ROUND(E898/L898,2),0)</f>
        <v>44.44</v>
      </c>
      <c r="Q898" s="12" t="s">
        <v>8323</v>
      </c>
      <c r="R898" t="s">
        <v>8327</v>
      </c>
      <c r="S898" s="17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 s="15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10">
        <f t="shared" si="71"/>
        <v>0</v>
      </c>
      <c r="Q899" s="12" t="s">
        <v>8323</v>
      </c>
      <c r="R899" t="s">
        <v>8327</v>
      </c>
      <c r="S899" s="17">
        <f t="shared" si="72"/>
        <v>41211.688750000001</v>
      </c>
      <c r="T899" s="17">
        <f t="shared" si="73"/>
        <v>41241.730416666665</v>
      </c>
      <c r="U899" s="15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 s="15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 s="15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 s="15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 s="15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 s="15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 s="1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 s="15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 s="15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 s="15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 s="15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 s="15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 s="15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 s="15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 s="15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 s="15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 s="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 s="15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 s="15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 s="15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 s="15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 s="15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 s="15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 s="15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 s="15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 s="15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 s="1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 s="15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 s="15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 s="15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 s="15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 s="15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 s="15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 s="15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 s="15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 s="15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 s="1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 s="15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 s="15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 s="15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 s="15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 s="15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 s="15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 s="15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 s="15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 s="15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 s="1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 s="15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 s="15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 s="15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 s="15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 s="15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 s="15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 s="15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 s="15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 s="15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 s="1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 s="15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 s="15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 s="15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 s="15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 s="15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 s="15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10">
        <f t="shared" ref="P962:P1025" si="76">IFERROR(ROUND(E962/L962,2),0)</f>
        <v>136.46</v>
      </c>
      <c r="Q962" s="12" t="s">
        <v>8317</v>
      </c>
      <c r="R962" t="s">
        <v>8319</v>
      </c>
      <c r="S962" s="17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 s="15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10">
        <f t="shared" si="76"/>
        <v>364.35</v>
      </c>
      <c r="Q963" s="12" t="s">
        <v>8317</v>
      </c>
      <c r="R963" t="s">
        <v>8319</v>
      </c>
      <c r="S963" s="17">
        <f t="shared" si="77"/>
        <v>42740.693692129629</v>
      </c>
      <c r="T963" s="17">
        <f t="shared" si="78"/>
        <v>42786.791666666672</v>
      </c>
      <c r="U963" s="15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 s="15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 s="1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 s="15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 s="15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 s="15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 s="15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 s="15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 s="15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 s="15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 s="15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 s="15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 s="1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 s="15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 s="15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 s="15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 s="15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 s="15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 s="15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 s="15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 s="15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 s="15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 s="1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 s="15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 s="15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 s="15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 s="15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 s="15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 s="15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 s="15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 s="15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 s="15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 s="1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 s="15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 s="15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 s="15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 s="15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 s="15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 s="15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 s="15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 s="15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 s="15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 s="1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 s="15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 s="15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 s="15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 s="15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 s="15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 s="15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 s="15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 s="15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 s="15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 s="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 s="15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 s="15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 s="15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 s="15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 s="15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 s="15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 s="15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 s="15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 s="15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 s="1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10">
        <f t="shared" ref="P1026:P1089" si="81">IFERROR(ROUND(E1026/L1026,2),0)</f>
        <v>388.98</v>
      </c>
      <c r="Q1026" s="12" t="s">
        <v>8323</v>
      </c>
      <c r="R1026" t="s">
        <v>8328</v>
      </c>
      <c r="S1026" s="17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 s="15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10">
        <f t="shared" si="81"/>
        <v>71.849999999999994</v>
      </c>
      <c r="Q1027" s="12" t="s">
        <v>8323</v>
      </c>
      <c r="R1027" t="s">
        <v>8328</v>
      </c>
      <c r="S1027" s="17">
        <f t="shared" si="82"/>
        <v>42049.833761574075</v>
      </c>
      <c r="T1027" s="17">
        <f t="shared" si="83"/>
        <v>42079.792094907403</v>
      </c>
      <c r="U1027" s="15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 s="15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 s="15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 s="15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 s="15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 s="15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 s="15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 s="15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 s="1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 s="15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 s="15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 s="15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 s="15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 s="15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 s="15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 s="15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 s="15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 s="15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 s="1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 s="15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 s="15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 s="15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 s="15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 s="15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 s="15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 s="15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 s="15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 s="15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 s="1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 s="15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 s="15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 s="15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 s="15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 s="15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 s="15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 s="15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 s="15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 s="15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 s="1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 s="15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 s="15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 s="15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 s="15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 s="15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 s="15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 s="15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 s="15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 s="15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 s="1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 s="15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 s="15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 s="15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 s="15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 s="15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 s="15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 s="15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 s="15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 s="15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 s="1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 s="15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 s="15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 s="15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 s="15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10">
        <f t="shared" ref="P1090:P1153" si="86">IFERROR(ROUND(E1090/L1090,2),0)</f>
        <v>43.42</v>
      </c>
      <c r="Q1090" s="12" t="s">
        <v>8331</v>
      </c>
      <c r="R1090" t="s">
        <v>8332</v>
      </c>
      <c r="S1090" s="17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 s="15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10">
        <f t="shared" si="86"/>
        <v>23.96</v>
      </c>
      <c r="Q1091" s="12" t="s">
        <v>8331</v>
      </c>
      <c r="R1091" t="s">
        <v>8332</v>
      </c>
      <c r="S1091" s="17">
        <f t="shared" si="87"/>
        <v>42151.189525462964</v>
      </c>
      <c r="T1091" s="17">
        <f t="shared" si="88"/>
        <v>42181.189525462964</v>
      </c>
      <c r="U1091" s="15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 s="15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 s="15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 s="15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 s="1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 s="15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 s="15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 s="15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 s="15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 s="15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 s="15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 s="15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 s="15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 s="15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 s="1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 s="15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 s="15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 s="15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 s="15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 s="15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 s="15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 s="15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 s="15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 s="15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 s="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 s="15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 s="15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 s="15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 s="15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 s="15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 s="15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 s="15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 s="15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 s="15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 s="1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 s="15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 s="15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 s="15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 s="15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 s="15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 s="15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 s="15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 s="15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 s="15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 s="1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 s="15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 s="15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 s="15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 s="15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 s="15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 s="15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 s="15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 s="15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 s="15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 s="1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 s="15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 s="15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 s="15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 s="15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 s="15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 s="15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 s="15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 s="15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10">
        <f t="shared" ref="P1154:P1217" si="91">IFERROR(ROUND(E1154/L1154,2),0)</f>
        <v>60.73</v>
      </c>
      <c r="Q1154" s="12" t="s">
        <v>8334</v>
      </c>
      <c r="R1154" t="s">
        <v>8335</v>
      </c>
      <c r="S1154" s="17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 s="15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10">
        <f t="shared" si="91"/>
        <v>50</v>
      </c>
      <c r="Q1155" s="12" t="s">
        <v>8334</v>
      </c>
      <c r="R1155" t="s">
        <v>8335</v>
      </c>
      <c r="S1155" s="17">
        <f t="shared" si="92"/>
        <v>42143.714178240742</v>
      </c>
      <c r="T1155" s="17">
        <f t="shared" si="93"/>
        <v>42173.714178240742</v>
      </c>
      <c r="U1155" s="1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 s="15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 s="15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 s="15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 s="15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 s="15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 s="15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 s="15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 s="15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 s="15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 s="1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 s="15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 s="15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 s="15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 s="15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 s="15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 s="15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 s="15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 s="15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 s="15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 s="1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 s="15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 s="15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 s="15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 s="15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 s="15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 s="15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 s="15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 s="15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 s="15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 s="1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 s="15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 s="15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 s="15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 s="15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 s="15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 s="15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 s="15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 s="15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 s="15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 s="1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 s="15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 s="15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 s="15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 s="15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 s="15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 s="15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 s="15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 s="15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 s="15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 s="1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 s="15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 s="15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 s="15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 s="15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 s="15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 s="15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 s="15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 s="15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 s="15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 s="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 s="15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 s="15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10">
        <f t="shared" ref="P1218:P1281" si="96">IFERROR(ROUND(E1218/L1218,2),0)</f>
        <v>91.88</v>
      </c>
      <c r="Q1218" s="12" t="s">
        <v>8336</v>
      </c>
      <c r="R1218" t="s">
        <v>8337</v>
      </c>
      <c r="S1218" s="17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 s="15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10">
        <f t="shared" si="96"/>
        <v>148.57</v>
      </c>
      <c r="Q1219" s="12" t="s">
        <v>8336</v>
      </c>
      <c r="R1219" t="s">
        <v>8337</v>
      </c>
      <c r="S1219" s="17">
        <f t="shared" si="97"/>
        <v>42535.809490740736</v>
      </c>
      <c r="T1219" s="17">
        <f t="shared" si="98"/>
        <v>42565.809490740736</v>
      </c>
      <c r="U1219" s="15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 s="15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 s="15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 s="15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 s="15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 s="15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 s="1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 s="15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 s="15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 s="15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 s="15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 s="15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 s="15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 s="15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 s="15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 s="15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 s="1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 s="15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 s="15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 s="15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 s="15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 s="15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 s="15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 s="15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 s="15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 s="15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 s="1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 s="15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 s="15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 s="15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 s="15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 s="15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 s="15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 s="15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 s="15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 s="15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 s="1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 s="15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 s="15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 s="15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 s="15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 s="15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 s="15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 s="15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 s="15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 s="15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 s="1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 s="15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 s="15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 s="15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 s="15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 s="15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 s="15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 s="15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 s="15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 s="15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 s="1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 s="15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 s="15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 s="15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 s="15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 s="15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 s="15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10">
        <f t="shared" ref="P1282:P1345" si="101">IFERROR(ROUND(E1282/L1282,2),0)</f>
        <v>127.98</v>
      </c>
      <c r="Q1282" s="12" t="s">
        <v>8323</v>
      </c>
      <c r="R1282" t="s">
        <v>8324</v>
      </c>
      <c r="S1282" s="17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 s="15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10">
        <f t="shared" si="101"/>
        <v>104.73</v>
      </c>
      <c r="Q1283" s="12" t="s">
        <v>8323</v>
      </c>
      <c r="R1283" t="s">
        <v>8324</v>
      </c>
      <c r="S1283" s="17">
        <f t="shared" si="102"/>
        <v>41463.743472222224</v>
      </c>
      <c r="T1283" s="17">
        <f t="shared" si="103"/>
        <v>41483.743472222224</v>
      </c>
      <c r="U1283" s="15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 s="15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 s="1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 s="15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 s="15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 s="15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 s="15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 s="15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 s="15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 s="15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 s="15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 s="15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 s="1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 s="15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 s="15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 s="15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 s="15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 s="15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 s="15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 s="15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 s="15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 s="15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 s="1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 s="15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 s="15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 s="15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 s="15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 s="15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 s="15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 s="15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 s="15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 s="15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 s="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 s="15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 s="15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 s="15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 s="15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 s="15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 s="15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 s="15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 s="15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 s="15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 s="1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 s="15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 s="15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 s="15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 s="15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 s="15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 s="15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 s="15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 s="15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 s="15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 s="1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 s="15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 s="15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 s="15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 s="15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 s="15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 s="15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 s="15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 s="15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 s="15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 s="1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10">
        <f t="shared" ref="P1346:P1409" si="106">IFERROR(ROUND(E1346/L1346,2),0)</f>
        <v>40.76</v>
      </c>
      <c r="Q1346" s="12" t="s">
        <v>8320</v>
      </c>
      <c r="R1346" t="s">
        <v>8321</v>
      </c>
      <c r="S1346" s="17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 s="15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10">
        <f t="shared" si="106"/>
        <v>53.57</v>
      </c>
      <c r="Q1347" s="12" t="s">
        <v>8320</v>
      </c>
      <c r="R1347" t="s">
        <v>8321</v>
      </c>
      <c r="S1347" s="17">
        <f t="shared" si="107"/>
        <v>41799.814340277779</v>
      </c>
      <c r="T1347" s="17">
        <f t="shared" si="108"/>
        <v>41834.814340277779</v>
      </c>
      <c r="U1347" s="15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 s="15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 s="15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 s="15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 s="15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 s="15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 s="15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 s="15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 s="1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 s="15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 s="15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 s="15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 s="15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 s="15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 s="15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 s="15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 s="15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 s="15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 s="1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 s="15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 s="15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 s="15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 s="15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 s="15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 s="15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 s="15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 s="15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 s="15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 s="1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 s="15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 s="15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 s="15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 s="15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 s="15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 s="15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 s="15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 s="15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 s="15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 s="1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 s="15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 s="15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 s="15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 s="15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 s="15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 s="15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 s="15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 s="15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 s="15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 s="1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 s="15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 s="15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 s="15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 s="15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 s="15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 s="15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 s="15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 s="15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 s="15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 s="1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 s="15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 s="15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 s="15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 s="15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10">
        <f t="shared" ref="P1410:P1473" si="111">IFERROR(ROUND(E1410/L1410,2),0)</f>
        <v>12</v>
      </c>
      <c r="Q1410" s="12" t="s">
        <v>8320</v>
      </c>
      <c r="R1410" t="s">
        <v>8339</v>
      </c>
      <c r="S1410" s="17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 s="15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10">
        <f t="shared" si="111"/>
        <v>0</v>
      </c>
      <c r="Q1411" s="12" t="s">
        <v>8320</v>
      </c>
      <c r="R1411" t="s">
        <v>8339</v>
      </c>
      <c r="S1411" s="17">
        <f t="shared" si="112"/>
        <v>41945.133506944447</v>
      </c>
      <c r="T1411" s="17">
        <f t="shared" si="113"/>
        <v>42005.175173611111</v>
      </c>
      <c r="U1411" s="15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 s="15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 s="15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 s="15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 s="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 s="15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 s="15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 s="15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 s="15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 s="15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 s="15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 s="15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 s="15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 s="15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 s="1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 s="15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 s="15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 s="15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 s="15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 s="15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 s="15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 s="15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 s="15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 s="15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 s="1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 s="15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 s="15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 s="15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 s="15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 s="15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 s="15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 s="15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 s="15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 s="15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 s="1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 s="15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 s="15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 s="15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 s="15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 s="15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 s="15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 s="15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 s="15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 s="15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 s="1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 s="15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 s="15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 s="15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 s="15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 s="15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 s="15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 s="15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 s="15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 s="15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 s="1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 s="15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 s="15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 s="15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 s="15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 s="15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 s="15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 s="15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 s="15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10">
        <f t="shared" ref="P1474:P1537" si="116">IFERROR(ROUND(E1474/L1474,2),0)</f>
        <v>103.2</v>
      </c>
      <c r="Q1474" s="12" t="s">
        <v>8320</v>
      </c>
      <c r="R1474" t="s">
        <v>8340</v>
      </c>
      <c r="S1474" s="17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 s="15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10">
        <f t="shared" si="116"/>
        <v>38.46</v>
      </c>
      <c r="Q1475" s="12" t="s">
        <v>8320</v>
      </c>
      <c r="R1475" t="s">
        <v>8340</v>
      </c>
      <c r="S1475" s="17">
        <f t="shared" si="117"/>
        <v>40939.979618055557</v>
      </c>
      <c r="T1475" s="17">
        <f t="shared" si="118"/>
        <v>40969.979618055557</v>
      </c>
      <c r="U1475" s="1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 s="15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 s="15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 s="15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 s="15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 s="15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 s="15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 s="15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 s="15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 s="15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 s="1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 s="15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 s="15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 s="15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 s="15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 s="15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 s="15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 s="15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 s="15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 s="15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 s="1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 s="15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 s="15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 s="15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 s="15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 s="15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 s="15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 s="15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 s="15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 s="15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 s="1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 s="15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 s="15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 s="15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 s="15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 s="15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 s="15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 s="15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 s="15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 s="15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 s="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 s="15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 s="15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 s="15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 s="15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 s="15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 s="15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 s="15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 s="15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 s="15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 s="1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 s="15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 s="15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 s="15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 s="15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 s="15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 s="15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 s="15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 s="15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 s="15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 s="1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 s="15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 s="15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10">
        <f t="shared" ref="P1538:P1601" si="121">IFERROR(ROUND(E1538/L1538,2),0)</f>
        <v>66.02</v>
      </c>
      <c r="Q1538" s="12" t="s">
        <v>8336</v>
      </c>
      <c r="R1538" t="s">
        <v>8337</v>
      </c>
      <c r="S1538" s="17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 s="15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10">
        <f t="shared" si="121"/>
        <v>96.38</v>
      </c>
      <c r="Q1539" s="12" t="s">
        <v>8336</v>
      </c>
      <c r="R1539" t="s">
        <v>8337</v>
      </c>
      <c r="S1539" s="17">
        <f t="shared" si="122"/>
        <v>42552.315127314811</v>
      </c>
      <c r="T1539" s="17">
        <f t="shared" si="123"/>
        <v>42588.75</v>
      </c>
      <c r="U1539" s="15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 s="15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 s="15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 s="15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 s="15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 s="15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 s="1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 s="15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 s="15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 s="15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 s="15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 s="15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 s="15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 s="15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 s="15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 s="15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 s="1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 s="15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 s="15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 s="15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 s="15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 s="15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 s="15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 s="15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 s="15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 s="15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 s="1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 s="15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 s="15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 s="15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 s="15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 s="15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 s="15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 s="15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 s="15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 s="15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 s="1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 s="15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 s="15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 s="15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 s="15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 s="15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 s="15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 s="15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 s="15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 s="15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 s="1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 s="15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 s="15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 s="15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 s="15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 s="15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 s="15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 s="15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 s="15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 s="15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 s="1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 s="15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 s="15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 s="15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 s="15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 s="15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 s="15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10">
        <f t="shared" ref="P1602:P1665" si="126">IFERROR(ROUND(E1602/L1602,2),0)</f>
        <v>40.78</v>
      </c>
      <c r="Q1602" s="12" t="s">
        <v>8336</v>
      </c>
      <c r="R1602" t="s">
        <v>8343</v>
      </c>
      <c r="S1602" s="17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 s="15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10">
        <f t="shared" si="126"/>
        <v>48.33</v>
      </c>
      <c r="Q1603" s="12" t="s">
        <v>8323</v>
      </c>
      <c r="R1603" t="s">
        <v>8324</v>
      </c>
      <c r="S1603" s="17">
        <f t="shared" si="127"/>
        <v>40638.092974537038</v>
      </c>
      <c r="T1603" s="17">
        <f t="shared" si="128"/>
        <v>40668.092974537038</v>
      </c>
      <c r="U1603" s="15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 s="15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 s="1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 s="15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 s="15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 s="15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 s="15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 s="15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 s="15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 s="15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 s="15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 s="15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 s="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 s="15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 s="15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 s="15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 s="15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 s="15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 s="15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 s="15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 s="15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 s="15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 s="1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 s="15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 s="15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 s="15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 s="15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 s="15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 s="15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 s="15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 s="15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 s="15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 s="1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 s="15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 s="15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 s="15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 s="15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 s="15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 s="15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 s="15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 s="15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 s="15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 s="1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 s="15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 s="15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 s="15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 s="15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 s="15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 s="15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 s="15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 s="15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 s="15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 s="1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 s="15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 s="15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 s="15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 s="15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 s="15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 s="15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 s="15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 s="15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 s="15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 s="1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10">
        <f t="shared" ref="P1666:P1729" si="131">IFERROR(ROUND(E1666/L1666,2),0)</f>
        <v>34.380000000000003</v>
      </c>
      <c r="Q1666" s="12" t="s">
        <v>8323</v>
      </c>
      <c r="R1666" t="s">
        <v>8344</v>
      </c>
      <c r="S1666" s="17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 s="15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10">
        <f t="shared" si="131"/>
        <v>44.96</v>
      </c>
      <c r="Q1667" s="12" t="s">
        <v>8323</v>
      </c>
      <c r="R1667" t="s">
        <v>8344</v>
      </c>
      <c r="S1667" s="17">
        <f t="shared" si="132"/>
        <v>40564.649456018517</v>
      </c>
      <c r="T1667" s="17">
        <f t="shared" si="133"/>
        <v>40596.125</v>
      </c>
      <c r="U1667" s="15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 s="15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 s="15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 s="15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 s="15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 s="15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 s="15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 s="15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 s="1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 s="15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 s="15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 s="15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 s="15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 s="15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 s="15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 s="15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 s="15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 s="15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 s="1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 s="15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 s="15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 s="15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 s="15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 s="15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 s="15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 s="15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 s="15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 s="15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 s="1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 s="15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 s="15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 s="15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 s="15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 s="15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 s="15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 s="15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 s="15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 s="15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 s="1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 s="15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 s="15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 s="15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 s="15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 s="15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 s="15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 s="15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 s="15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 s="15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 s="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 s="15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 s="15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 s="15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 s="15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 s="15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 s="15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 s="15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 s="15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 s="15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 s="1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 s="15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 s="15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 s="15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 s="15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10">
        <f t="shared" ref="P1730:P1793" si="136">IFERROR(ROUND(E1730/L1730,2),0)</f>
        <v>122.14</v>
      </c>
      <c r="Q1730" s="12" t="s">
        <v>8323</v>
      </c>
      <c r="R1730" t="s">
        <v>8345</v>
      </c>
      <c r="S1730" s="17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 s="15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10">
        <f t="shared" si="136"/>
        <v>0</v>
      </c>
      <c r="Q1731" s="12" t="s">
        <v>8323</v>
      </c>
      <c r="R1731" t="s">
        <v>8345</v>
      </c>
      <c r="S1731" s="17">
        <f t="shared" si="137"/>
        <v>42471.052152777775</v>
      </c>
      <c r="T1731" s="17">
        <f t="shared" si="138"/>
        <v>42531.052152777775</v>
      </c>
      <c r="U1731" s="15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 s="15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 s="15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 s="15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 s="1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 s="15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 s="15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 s="15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 s="15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 s="15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 s="15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 s="15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 s="15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 s="15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 s="1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 s="15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 s="15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 s="15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 s="15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 s="15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 s="15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 s="15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 s="15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 s="15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 s="1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 s="15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 s="15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 s="15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 s="15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 s="15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 s="15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 s="15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 s="15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 s="15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 s="1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 s="15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 s="15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 s="15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 s="15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 s="15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 s="15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 s="15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 s="15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 s="15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 s="1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 s="15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 s="15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 s="15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 s="15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 s="15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 s="15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 s="15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 s="15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 s="15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 s="1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 s="15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 s="15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 s="15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 s="15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 s="15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 s="15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 s="15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 s="15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10">
        <f t="shared" ref="P1794:P1857" si="141">IFERROR(ROUND(E1794/L1794,2),0)</f>
        <v>109.94</v>
      </c>
      <c r="Q1794" s="12" t="s">
        <v>8336</v>
      </c>
      <c r="R1794" t="s">
        <v>8337</v>
      </c>
      <c r="S1794" s="17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 s="15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10">
        <f t="shared" si="141"/>
        <v>20</v>
      </c>
      <c r="Q1795" s="12" t="s">
        <v>8336</v>
      </c>
      <c r="R1795" t="s">
        <v>8337</v>
      </c>
      <c r="S1795" s="17">
        <f t="shared" si="142"/>
        <v>41940.89166666667</v>
      </c>
      <c r="T1795" s="17">
        <f t="shared" si="143"/>
        <v>41970.933333333334</v>
      </c>
      <c r="U1795" s="1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 s="15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 s="15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 s="15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 s="15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 s="15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 s="15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 s="15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 s="15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 s="15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 s="1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 s="15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 s="15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 s="15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 s="15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 s="15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 s="15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 s="15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 s="15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 s="15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 s="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 s="15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 s="15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 s="15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 s="15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 s="15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 s="15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 s="15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 s="15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 s="15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 s="1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 s="15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 s="15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 s="15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 s="15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 s="15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 s="15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 s="15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 s="15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 s="15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 s="1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 s="15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 s="15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 s="15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 s="15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 s="15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 s="15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 s="15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 s="15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 s="15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 s="1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 s="15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 s="15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 s="15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 s="15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 s="15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 s="15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 s="15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 s="15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 s="15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 s="1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 s="15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 s="15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10">
        <f t="shared" ref="P1858:P1921" si="146">IFERROR(ROUND(E1858/L1858,2),0)</f>
        <v>53.29</v>
      </c>
      <c r="Q1858" s="12" t="s">
        <v>8323</v>
      </c>
      <c r="R1858" t="s">
        <v>8324</v>
      </c>
      <c r="S1858" s="17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 s="15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10">
        <f t="shared" si="146"/>
        <v>136.36000000000001</v>
      </c>
      <c r="Q1859" s="12" t="s">
        <v>8323</v>
      </c>
      <c r="R1859" t="s">
        <v>8324</v>
      </c>
      <c r="S1859" s="17">
        <f t="shared" si="147"/>
        <v>41864.76866898148</v>
      </c>
      <c r="T1859" s="17">
        <f t="shared" si="148"/>
        <v>41894.76866898148</v>
      </c>
      <c r="U1859" s="15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 s="15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 s="15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 s="15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 s="15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 s="15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 s="1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 s="15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 s="15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 s="15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 s="15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 s="15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 s="15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 s="15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 s="15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 s="15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 s="1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 s="15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 s="15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 s="15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 s="15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 s="15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 s="15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 s="15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 s="15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 s="15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 s="1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 s="15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 s="15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 s="15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 s="15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 s="15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 s="15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 s="15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 s="15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 s="15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 s="1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 s="15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 s="15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 s="15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 s="15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 s="15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 s="15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 s="15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 s="15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 s="15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 s="1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 s="15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 s="15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 s="15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 s="15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 s="15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 s="15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 s="15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 s="15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 s="15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 s="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 s="15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 s="15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 s="15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 s="15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 s="15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 s="15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10">
        <f t="shared" ref="P1922:P1985" si="151">IFERROR(ROUND(E1922/L1922,2),0)</f>
        <v>40.98</v>
      </c>
      <c r="Q1922" s="12" t="s">
        <v>8317</v>
      </c>
      <c r="R1922" t="s">
        <v>8346</v>
      </c>
      <c r="S1922" s="17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 s="15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10">
        <f t="shared" si="151"/>
        <v>54</v>
      </c>
      <c r="Q1923" s="12" t="s">
        <v>8323</v>
      </c>
      <c r="R1923" t="s">
        <v>8327</v>
      </c>
      <c r="S1923" s="17">
        <f t="shared" si="152"/>
        <v>41074.221562500003</v>
      </c>
      <c r="T1923" s="17">
        <f t="shared" si="153"/>
        <v>41104.221562500003</v>
      </c>
      <c r="U1923" s="15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 s="15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 s="1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 s="15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 s="15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 s="15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 s="15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 s="15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 s="15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 s="15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 s="15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 s="15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 s="1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 s="15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 s="15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 s="15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 s="15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 s="15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 s="15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 s="15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 s="15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 s="15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 s="1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 s="15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 s="15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 s="15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 s="15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 s="15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 s="15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 s="15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 s="15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 s="15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 s="1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 s="15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 s="15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 s="15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 s="15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 s="15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 s="15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 s="15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 s="15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 s="15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 s="1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 s="15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 s="15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 s="15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 s="15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 s="15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 s="15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 s="15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 s="15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 s="15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 s="1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 s="15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 s="15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 s="15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 s="15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 s="15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 s="15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 s="15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 s="15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 s="15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 s="1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10">
        <f t="shared" ref="P1986:P2049" si="156">IFERROR(ROUND(E1986/L1986,2),0)</f>
        <v>453.14</v>
      </c>
      <c r="Q1986" s="12" t="s">
        <v>8336</v>
      </c>
      <c r="R1986" t="s">
        <v>8348</v>
      </c>
      <c r="S1986" s="17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 s="15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10">
        <f t="shared" si="156"/>
        <v>12.75</v>
      </c>
      <c r="Q1987" s="12" t="s">
        <v>8336</v>
      </c>
      <c r="R1987" t="s">
        <v>8348</v>
      </c>
      <c r="S1987" s="17">
        <f t="shared" si="157"/>
        <v>42555.698738425926</v>
      </c>
      <c r="T1987" s="17">
        <f t="shared" si="158"/>
        <v>42584.958333333328</v>
      </c>
      <c r="U1987" s="15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 s="15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 s="15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 s="15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 s="15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 s="15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 s="15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 s="15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 s="1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 s="15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 s="15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 s="15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 s="15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 s="15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 s="15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 s="15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 s="15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 s="15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 s="1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 s="15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 s="15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 s="15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 s="15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 s="15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 s="15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 s="15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 s="15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 s="15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 s="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 s="15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 s="15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 s="15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 s="15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 s="15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 s="15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 s="15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 s="15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 s="15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 s="1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 s="15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 s="15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 s="15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 s="15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 s="15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 s="15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 s="15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 s="15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 s="15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 s="1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 s="15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 s="15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 s="15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 s="15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 s="15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 s="15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 s="15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 s="15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 s="15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 s="1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 s="15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 s="15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 s="15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 s="15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10">
        <f t="shared" ref="P2050:P2113" si="161">IFERROR(ROUND(E2050/L2050,2),0)</f>
        <v>91.83</v>
      </c>
      <c r="Q2050" s="12" t="s">
        <v>8317</v>
      </c>
      <c r="R2050" t="s">
        <v>8347</v>
      </c>
      <c r="S2050" s="17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 s="15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10">
        <f t="shared" si="161"/>
        <v>80.989999999999995</v>
      </c>
      <c r="Q2051" s="12" t="s">
        <v>8317</v>
      </c>
      <c r="R2051" t="s">
        <v>8347</v>
      </c>
      <c r="S2051" s="17">
        <f t="shared" si="162"/>
        <v>41575.527349537035</v>
      </c>
      <c r="T2051" s="17">
        <f t="shared" si="163"/>
        <v>41610.957638888889</v>
      </c>
      <c r="U2051" s="15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 s="15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 s="15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 s="15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 s="1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 s="15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 s="15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 s="15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 s="15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 s="15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 s="15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 s="15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 s="15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 s="15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 s="1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 s="15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 s="15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 s="15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 s="15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 s="15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 s="15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 s="15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 s="15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 s="15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 s="1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 s="15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 s="15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 s="15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 s="15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 s="15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 s="15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 s="15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 s="15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 s="15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 s="1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 s="15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 s="15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 s="15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 s="15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 s="15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 s="15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 s="15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 s="15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 s="15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 s="1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 s="15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 s="15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 s="15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 s="15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 s="15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 s="15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 s="15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 s="15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 s="15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 s="1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 s="15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 s="15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 s="15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 s="15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 s="15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 s="15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 s="15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 s="15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10">
        <f t="shared" ref="P2114:P2177" si="166">IFERROR(ROUND(E2114/L2114,2),0)</f>
        <v>27.27</v>
      </c>
      <c r="Q2114" s="12" t="s">
        <v>8323</v>
      </c>
      <c r="R2114" t="s">
        <v>8327</v>
      </c>
      <c r="S2114" s="17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 s="15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10">
        <f t="shared" si="166"/>
        <v>68.599999999999994</v>
      </c>
      <c r="Q2115" s="12" t="s">
        <v>8323</v>
      </c>
      <c r="R2115" t="s">
        <v>8327</v>
      </c>
      <c r="S2115" s="17">
        <f t="shared" si="167"/>
        <v>41870.86546296296</v>
      </c>
      <c r="T2115" s="17">
        <f t="shared" si="168"/>
        <v>41905.86546296296</v>
      </c>
      <c r="U2115" s="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 s="15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 s="15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 s="15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 s="15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 s="15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 s="15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 s="15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 s="15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 s="15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 s="1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 s="15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 s="15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 s="15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 s="15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 s="15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 s="15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 s="15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 s="15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 s="15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 s="1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 s="15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 s="15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 s="15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 s="15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 s="15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 s="15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 s="15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 s="15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 s="15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 s="1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 s="15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 s="15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 s="15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 s="15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 s="15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 s="15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 s="15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 s="15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 s="15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 s="1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 s="15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 s="15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 s="15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 s="15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 s="15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 s="15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 s="15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 s="15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 s="15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 s="1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 s="15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 s="15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 s="15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 s="15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 s="15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 s="15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 s="15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 s="15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 s="15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 s="1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 s="15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 s="15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10">
        <f t="shared" ref="P2178:P2241" si="171">IFERROR(ROUND(E2178/L2178,2),0)</f>
        <v>88.75</v>
      </c>
      <c r="Q2178" s="12" t="s">
        <v>8323</v>
      </c>
      <c r="R2178" t="s">
        <v>8324</v>
      </c>
      <c r="S2178" s="17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 s="15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10">
        <f t="shared" si="171"/>
        <v>65.87</v>
      </c>
      <c r="Q2179" s="12" t="s">
        <v>8323</v>
      </c>
      <c r="R2179" t="s">
        <v>8324</v>
      </c>
      <c r="S2179" s="17">
        <f t="shared" si="172"/>
        <v>42502.250775462962</v>
      </c>
      <c r="T2179" s="17">
        <f t="shared" si="173"/>
        <v>42527.250775462962</v>
      </c>
      <c r="U2179" s="15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 s="15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 s="15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 s="15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 s="15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 s="15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 s="1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 s="15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 s="15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 s="15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 s="15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 s="15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 s="15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 s="15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 s="15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 s="15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 s="1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 s="15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 s="15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 s="15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 s="15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 s="15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 s="15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 s="15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 s="15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 s="15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 s="1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 s="15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 s="15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 s="15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 s="15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 s="15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 s="15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 s="15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 s="15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 s="15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 s="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 s="15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 s="15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 s="15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 s="15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 s="15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 s="15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 s="15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 s="15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 s="15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 s="1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 s="15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 s="15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 s="15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 s="15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 s="15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 s="15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 s="15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 s="15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 s="15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 s="1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 s="15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 s="15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 s="15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 s="15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 s="15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 s="15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10">
        <f t="shared" ref="P2242:P2305" si="176">IFERROR(ROUND(E2242/L2242,2),0)</f>
        <v>140.97999999999999</v>
      </c>
      <c r="Q2242" s="12" t="s">
        <v>8331</v>
      </c>
      <c r="R2242" t="s">
        <v>8349</v>
      </c>
      <c r="S2242" s="17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 s="15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10">
        <f t="shared" si="176"/>
        <v>49.47</v>
      </c>
      <c r="Q2243" s="12" t="s">
        <v>8331</v>
      </c>
      <c r="R2243" t="s">
        <v>8349</v>
      </c>
      <c r="S2243" s="17">
        <f t="shared" si="177"/>
        <v>42766.827546296292</v>
      </c>
      <c r="T2243" s="17">
        <f t="shared" si="178"/>
        <v>42796.827546296292</v>
      </c>
      <c r="U2243" s="15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 s="15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 s="1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 s="15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 s="15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 s="15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 s="15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 s="15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 s="15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 s="15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 s="15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 s="15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 s="1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 s="15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 s="15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 s="15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 s="15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 s="15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 s="15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 s="15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 s="15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 s="15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 s="1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 s="15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 s="15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 s="15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 s="15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 s="15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 s="15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 s="15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 s="15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 s="15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 s="1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 s="15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 s="15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 s="15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 s="15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 s="15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 s="15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 s="15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 s="15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 s="15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 s="1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 s="15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 s="15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 s="15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 s="15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 s="15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 s="15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 s="15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 s="15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 s="15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 s="1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 s="15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 s="15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 s="15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 s="15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 s="15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 s="15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 s="15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 s="15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 s="15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 s="1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10">
        <f t="shared" ref="P2306:P2369" si="181">IFERROR(ROUND(E2306/L2306,2),0)</f>
        <v>53.47</v>
      </c>
      <c r="Q2306" s="12" t="s">
        <v>8323</v>
      </c>
      <c r="R2306" t="s">
        <v>8327</v>
      </c>
      <c r="S2306" s="17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 s="15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10">
        <f t="shared" si="181"/>
        <v>109.11</v>
      </c>
      <c r="Q2307" s="12" t="s">
        <v>8323</v>
      </c>
      <c r="R2307" t="s">
        <v>8327</v>
      </c>
      <c r="S2307" s="17">
        <f t="shared" si="182"/>
        <v>41834.695277777777</v>
      </c>
      <c r="T2307" s="17">
        <f t="shared" si="183"/>
        <v>41859.75</v>
      </c>
      <c r="U2307" s="15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 s="15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 s="15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 s="15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 s="15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 s="15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 s="15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 s="15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 s="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 s="15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 s="15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 s="15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 s="15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 s="15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 s="15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 s="15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 s="15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 s="15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 s="1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 s="15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 s="15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 s="15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 s="15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 s="15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 s="15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 s="15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 s="15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 s="15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 s="1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 s="15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 s="15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 s="15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 s="15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 s="15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 s="15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 s="15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 s="15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 s="15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 s="1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 s="15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 s="15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 s="15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 s="15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 s="15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 s="15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 s="15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 s="15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 s="15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 s="1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 s="15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 s="15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 s="15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 s="15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 s="15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 s="15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 s="15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 s="15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 s="15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 s="1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 s="15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 s="15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 s="15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 s="15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10">
        <f t="shared" ref="P2370:P2433" si="186">IFERROR(ROUND(E2370/L2370,2),0)</f>
        <v>50</v>
      </c>
      <c r="Q2370" s="12" t="s">
        <v>8317</v>
      </c>
      <c r="R2370" t="s">
        <v>8318</v>
      </c>
      <c r="S2370" s="17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 s="15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10">
        <f t="shared" si="186"/>
        <v>0</v>
      </c>
      <c r="Q2371" s="12" t="s">
        <v>8317</v>
      </c>
      <c r="R2371" t="s">
        <v>8318</v>
      </c>
      <c r="S2371" s="17">
        <f t="shared" si="187"/>
        <v>42380.812627314815</v>
      </c>
      <c r="T2371" s="17">
        <f t="shared" si="188"/>
        <v>42410.812627314815</v>
      </c>
      <c r="U2371" s="15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 s="15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 s="15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 s="15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 s="1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 s="15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 s="15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 s="15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 s="15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 s="15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 s="15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 s="15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 s="15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 s="15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 s="1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 s="15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 s="15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 s="15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 s="15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 s="15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 s="15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 s="15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 s="15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 s="15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 s="1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 s="15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 s="15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 s="15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 s="15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 s="15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 s="15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 s="15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 s="15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 s="15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 s="1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 s="15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 s="15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 s="15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 s="15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 s="15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 s="15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 s="15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 s="15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 s="15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 s="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 s="15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 s="15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 s="15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 s="15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 s="15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 s="15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 s="15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 s="15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 s="15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 s="1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 s="15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 s="15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 s="15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 s="15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 s="15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 s="15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 s="15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 s="15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10">
        <f t="shared" ref="P2434:P2497" si="191">IFERROR(ROUND(E2434/L2434,2),0)</f>
        <v>1</v>
      </c>
      <c r="Q2434" s="12" t="s">
        <v>8334</v>
      </c>
      <c r="R2434" t="s">
        <v>8335</v>
      </c>
      <c r="S2434" s="17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 s="15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10">
        <f t="shared" si="191"/>
        <v>0</v>
      </c>
      <c r="Q2435" s="12" t="s">
        <v>8334</v>
      </c>
      <c r="R2435" t="s">
        <v>8335</v>
      </c>
      <c r="S2435" s="17">
        <f t="shared" si="192"/>
        <v>42397.89980324074</v>
      </c>
      <c r="T2435" s="17">
        <f t="shared" si="193"/>
        <v>42427.89980324074</v>
      </c>
      <c r="U2435" s="1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 s="15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 s="15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 s="15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 s="15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 s="15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 s="15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 s="15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 s="15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 s="15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 s="1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 s="15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 s="15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 s="15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 s="15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 s="15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 s="15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 s="15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 s="15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 s="15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 s="1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 s="15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 s="15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 s="15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 s="15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 s="15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 s="15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 s="15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 s="15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 s="15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 s="1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 s="15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 s="15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 s="15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 s="15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 s="15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 s="15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 s="15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 s="15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 s="15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 s="1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 s="15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 s="15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 s="15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 s="15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 s="15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 s="15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 s="15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 s="15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 s="15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 s="1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 s="15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 s="15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 s="15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 s="15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 s="15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 s="15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 s="15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 s="15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 s="15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 s="1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 s="15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 s="15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10">
        <f t="shared" ref="P2498:P2561" si="196">IFERROR(ROUND(E2498/L2498,2),0)</f>
        <v>600</v>
      </c>
      <c r="Q2498" s="12" t="s">
        <v>8323</v>
      </c>
      <c r="R2498" t="s">
        <v>8327</v>
      </c>
      <c r="S2498" s="17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 s="15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10">
        <f t="shared" si="196"/>
        <v>80.55</v>
      </c>
      <c r="Q2499" s="12" t="s">
        <v>8323</v>
      </c>
      <c r="R2499" t="s">
        <v>8327</v>
      </c>
      <c r="S2499" s="17">
        <f t="shared" si="197"/>
        <v>40730.878912037035</v>
      </c>
      <c r="T2499" s="17">
        <f t="shared" si="198"/>
        <v>40760.878912037035</v>
      </c>
      <c r="U2499" s="15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 s="15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 s="15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 s="15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 s="15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 s="15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 s="1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 s="15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 s="15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 s="15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 s="15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 s="15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 s="15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 s="15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 s="15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 s="15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 s="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 s="15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 s="15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 s="15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 s="15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 s="15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 s="15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 s="15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 s="15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 s="15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 s="1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 s="15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 s="15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 s="15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 s="15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 s="15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 s="15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 s="15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 s="15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 s="15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 s="1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 s="15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 s="15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 s="15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 s="15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 s="15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 s="15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 s="15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 s="15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 s="15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 s="1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 s="15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 s="15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 s="15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 s="15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 s="15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 s="15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 s="15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 s="15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 s="15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 s="1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 s="15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 s="15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 s="15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 s="15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 s="15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 s="15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10">
        <f t="shared" ref="P2562:P2625" si="201">IFERROR(ROUND(E2562/L2562,2),0)</f>
        <v>143</v>
      </c>
      <c r="Q2562" s="12" t="s">
        <v>8323</v>
      </c>
      <c r="R2562" t="s">
        <v>8352</v>
      </c>
      <c r="S2562" s="17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 s="15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10">
        <f t="shared" si="201"/>
        <v>0</v>
      </c>
      <c r="Q2563" s="12" t="s">
        <v>8334</v>
      </c>
      <c r="R2563" t="s">
        <v>8335</v>
      </c>
      <c r="S2563" s="17">
        <f t="shared" si="202"/>
        <v>42260.528807870374</v>
      </c>
      <c r="T2563" s="17">
        <f t="shared" si="203"/>
        <v>42290.528807870374</v>
      </c>
      <c r="U2563" s="15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 s="15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 s="1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 s="15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 s="15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 s="15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 s="15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 s="15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 s="15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 s="15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 s="15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 s="15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 s="1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 s="15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 s="15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 s="15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 s="15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 s="15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 s="15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 s="15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 s="15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 s="15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 s="1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 s="15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 s="15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 s="15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 s="15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 s="15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 s="15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 s="15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 s="15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 s="15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 s="1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 s="15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 s="15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 s="15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 s="15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 s="15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 s="15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 s="15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 s="15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 s="15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 s="1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 s="15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 s="15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 s="15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 s="15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 s="15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 s="15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 s="15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 s="15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 s="15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 s="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 s="15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 s="15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 s="15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 s="15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 s="15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 s="15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 s="15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 s="15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 s="15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 s="1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10">
        <f t="shared" ref="P2626:P2689" si="206">IFERROR(ROUND(E2626/L2626,2),0)</f>
        <v>31.82</v>
      </c>
      <c r="Q2626" s="12" t="s">
        <v>8317</v>
      </c>
      <c r="R2626" t="s">
        <v>8353</v>
      </c>
      <c r="S2626" s="17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 s="15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10">
        <f t="shared" si="206"/>
        <v>27.58</v>
      </c>
      <c r="Q2627" s="12" t="s">
        <v>8317</v>
      </c>
      <c r="R2627" t="s">
        <v>8353</v>
      </c>
      <c r="S2627" s="17">
        <f t="shared" si="207"/>
        <v>42658.810277777782</v>
      </c>
      <c r="T2627" s="17">
        <f t="shared" si="208"/>
        <v>42683.851944444439</v>
      </c>
      <c r="U2627" s="15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 s="15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 s="15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 s="15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 s="15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 s="15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 s="15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 s="15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 s="1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 s="15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 s="15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 s="15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 s="15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 s="15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 s="15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 s="15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 s="15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 s="15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 s="1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 s="15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 s="15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 s="15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 s="15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 s="15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 s="15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 s="15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 s="15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 s="15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 s="1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 s="15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 s="15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 s="15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 s="15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 s="15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 s="15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 s="15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 s="15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 s="15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 s="1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 s="15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 s="15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 s="15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 s="15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 s="15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 s="15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 s="15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 s="15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 s="15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 s="1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 s="15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 s="15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 s="15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 s="15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 s="15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 s="15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 s="15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 s="15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 s="15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 s="1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 s="15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 s="15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 s="15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 s="15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10">
        <f t="shared" ref="P2690:P2753" si="211">IFERROR(ROUND(E2690/L2690,2),0)</f>
        <v>5.29</v>
      </c>
      <c r="Q2690" s="12" t="s">
        <v>8334</v>
      </c>
      <c r="R2690" t="s">
        <v>8335</v>
      </c>
      <c r="S2690" s="17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 s="15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10">
        <f t="shared" si="211"/>
        <v>1</v>
      </c>
      <c r="Q2691" s="12" t="s">
        <v>8334</v>
      </c>
      <c r="R2691" t="s">
        <v>8335</v>
      </c>
      <c r="S2691" s="17">
        <f t="shared" si="212"/>
        <v>42551.961689814809</v>
      </c>
      <c r="T2691" s="17">
        <f t="shared" si="213"/>
        <v>42581.961689814809</v>
      </c>
      <c r="U2691" s="15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 s="15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 s="15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 s="15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 s="1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 s="15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 s="15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 s="15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 s="15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 s="15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 s="15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 s="15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 s="15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 s="15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 s="1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 s="15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 s="15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 s="15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 s="15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 s="15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 s="15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 s="15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 s="15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 s="15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 s="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 s="15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 s="15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 s="15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 s="15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 s="15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 s="15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 s="15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 s="15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 s="15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 s="1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 s="15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 s="15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 s="15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 s="15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 s="15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 s="15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 s="15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 s="15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 s="15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 s="1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 s="15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 s="15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 s="15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 s="15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 s="15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 s="15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 s="15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 s="15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 s="15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 s="1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 s="15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 s="15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 s="15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 s="15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 s="15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 s="15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 s="15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 s="15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10">
        <f t="shared" ref="P2754:P2817" si="216">IFERROR(ROUND(E2754/L2754,2),0)</f>
        <v>39.29</v>
      </c>
      <c r="Q2754" s="12" t="s">
        <v>8320</v>
      </c>
      <c r="R2754" t="s">
        <v>8356</v>
      </c>
      <c r="S2754" s="17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 s="15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10">
        <f t="shared" si="216"/>
        <v>47.5</v>
      </c>
      <c r="Q2755" s="12" t="s">
        <v>8320</v>
      </c>
      <c r="R2755" t="s">
        <v>8356</v>
      </c>
      <c r="S2755" s="17">
        <f t="shared" si="217"/>
        <v>41117.900729166664</v>
      </c>
      <c r="T2755" s="17">
        <f t="shared" si="218"/>
        <v>41147.900729166664</v>
      </c>
      <c r="U2755" s="1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 s="15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 s="15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 s="15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 s="15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 s="15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 s="15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 s="15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 s="15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 s="15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 s="1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 s="15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 s="15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 s="15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 s="15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 s="15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 s="15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 s="15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 s="15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 s="15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 s="1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 s="15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 s="15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 s="15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 s="15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 s="15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 s="15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 s="15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 s="15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 s="15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 s="1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 s="15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 s="15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 s="15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 s="15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 s="15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 s="15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 s="15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 s="15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 s="15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 s="1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 s="15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 s="15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 s="15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 s="15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 s="15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 s="15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 s="15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 s="15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 s="15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 s="1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 s="15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 s="15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 s="15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 s="15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 s="15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 s="15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 s="15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 s="15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 s="15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 s="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 s="15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 s="15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10">
        <f t="shared" ref="P2818:P2881" si="221">IFERROR(ROUND(E2818/L2818,2),0)</f>
        <v>25.13</v>
      </c>
      <c r="Q2818" s="12" t="s">
        <v>8315</v>
      </c>
      <c r="R2818" t="s">
        <v>8316</v>
      </c>
      <c r="S2818" s="17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 s="15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10">
        <f t="shared" si="221"/>
        <v>23.64</v>
      </c>
      <c r="Q2819" s="12" t="s">
        <v>8315</v>
      </c>
      <c r="R2819" t="s">
        <v>8316</v>
      </c>
      <c r="S2819" s="17">
        <f t="shared" si="222"/>
        <v>42023.634976851856</v>
      </c>
      <c r="T2819" s="17">
        <f t="shared" si="223"/>
        <v>42063.634976851856</v>
      </c>
      <c r="U2819" s="15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 s="15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 s="15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 s="15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 s="15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 s="15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 s="1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 s="15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 s="15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 s="15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 s="15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 s="15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 s="15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 s="15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 s="15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 s="15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 s="1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 s="15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 s="15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 s="15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 s="15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 s="15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 s="15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 s="15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 s="15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 s="15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 s="1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 s="15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 s="15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 s="15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 s="15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 s="15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 s="15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 s="15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 s="15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 s="15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 s="1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 s="15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 s="15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 s="15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 s="15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 s="15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 s="15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 s="15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 s="15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 s="15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 s="1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 s="15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 s="15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 s="15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 s="15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 s="15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 s="15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 s="15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 s="15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 s="15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 s="1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 s="15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 s="15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 s="15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 s="15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 s="15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 s="15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10">
        <f t="shared" ref="P2882:P2945" si="226">IFERROR(ROUND(E2882/L2882,2),0)</f>
        <v>96.55</v>
      </c>
      <c r="Q2882" s="12" t="s">
        <v>8315</v>
      </c>
      <c r="R2882" t="s">
        <v>8316</v>
      </c>
      <c r="S2882" s="17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 s="15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10">
        <f t="shared" si="226"/>
        <v>0</v>
      </c>
      <c r="Q2883" s="12" t="s">
        <v>8315</v>
      </c>
      <c r="R2883" t="s">
        <v>8316</v>
      </c>
      <c r="S2883" s="17">
        <f t="shared" si="227"/>
        <v>41916.597638888888</v>
      </c>
      <c r="T2883" s="17">
        <f t="shared" si="228"/>
        <v>41976.639305555553</v>
      </c>
      <c r="U2883" s="15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 s="15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 s="1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 s="15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 s="15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 s="15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 s="15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 s="15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 s="15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 s="15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 s="15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 s="15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 s="1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 s="15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 s="15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 s="15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 s="15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 s="15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 s="15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 s="15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 s="15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 s="15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 s="1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 s="15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 s="15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 s="15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 s="15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 s="15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 s="15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 s="15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 s="15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 s="15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 s="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 s="15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 s="15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 s="15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 s="15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 s="15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 s="15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 s="15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 s="15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 s="15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 s="1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 s="15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 s="15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 s="15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 s="15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 s="15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 s="15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 s="15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 s="15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 s="15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 s="1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 s="15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 s="15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 s="15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 s="15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 s="15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 s="15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 s="15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 s="15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 s="15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 s="1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10">
        <f t="shared" ref="P2946:P3009" si="231">IFERROR(ROUND(E2946/L2946,2),0)</f>
        <v>100</v>
      </c>
      <c r="Q2946" s="12" t="s">
        <v>8315</v>
      </c>
      <c r="R2946" t="s">
        <v>8355</v>
      </c>
      <c r="S2946" s="17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 s="15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10">
        <f t="shared" si="231"/>
        <v>0</v>
      </c>
      <c r="Q2947" s="12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  <c r="U2947" s="15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 s="15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 s="15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 s="15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 s="15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 s="15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 s="15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 s="15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 s="1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 s="15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 s="15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 s="15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 s="15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 s="15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 s="15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 s="15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 s="15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 s="15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 s="1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 s="15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 s="15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 s="15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 s="15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 s="15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 s="15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 s="15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 s="15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 s="15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 s="1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 s="15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 s="15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 s="15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 s="15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 s="15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 s="15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 s="15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 s="15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 s="15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 s="1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 s="15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 s="15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 s="15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 s="15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 s="15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 s="15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 s="15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 s="15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 s="15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 s="1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 s="15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 s="15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 s="15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 s="15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 s="15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 s="15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 s="15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 s="15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 s="15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 s="1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 s="15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 s="15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 s="15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 s="15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10">
        <f t="shared" ref="P3010:P3073" si="236">IFERROR(ROUND(E3010/L3010,2),0)</f>
        <v>116.73</v>
      </c>
      <c r="Q3010" s="12" t="s">
        <v>8315</v>
      </c>
      <c r="R3010" t="s">
        <v>8355</v>
      </c>
      <c r="S3010" s="17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 s="15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10">
        <f t="shared" si="236"/>
        <v>233.9</v>
      </c>
      <c r="Q3011" s="12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  <c r="U3011" s="15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 s="15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 s="15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 s="15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 s="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 s="15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 s="15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 s="15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 s="15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 s="15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 s="15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 s="15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 s="15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 s="15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 s="1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 s="15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 s="15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 s="15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 s="15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 s="15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 s="15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 s="15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 s="15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 s="15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 s="1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 s="15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 s="15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 s="15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 s="15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 s="15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 s="15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 s="15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 s="15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 s="15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 s="1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 s="15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 s="15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 s="15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 s="15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 s="15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 s="15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 s="15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 s="15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 s="15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 s="1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 s="15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 s="15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 s="15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 s="15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 s="15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 s="15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 s="15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 s="15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 s="15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 s="1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 s="15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 s="15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 s="15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 s="15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 s="15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 s="15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 s="15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 s="15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10">
        <f t="shared" ref="P3074:P3137" si="241">IFERROR(ROUND(E3074/L3074,2),0)</f>
        <v>1</v>
      </c>
      <c r="Q3074" s="12" t="s">
        <v>8315</v>
      </c>
      <c r="R3074" t="s">
        <v>8355</v>
      </c>
      <c r="S3074" s="17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 s="15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10">
        <f t="shared" si="241"/>
        <v>92.14</v>
      </c>
      <c r="Q3075" s="12" t="s">
        <v>8315</v>
      </c>
      <c r="R3075" t="s">
        <v>8355</v>
      </c>
      <c r="S3075" s="17">
        <f t="shared" si="242"/>
        <v>42111.684027777781</v>
      </c>
      <c r="T3075" s="17">
        <f t="shared" si="243"/>
        <v>42169.804861111115</v>
      </c>
      <c r="U3075" s="1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 s="15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 s="15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 s="15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 s="15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 s="15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 s="15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 s="15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 s="15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 s="15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 s="1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 s="15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 s="15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 s="15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 s="15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 s="15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 s="15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 s="15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 s="15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 s="15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 s="1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 s="15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 s="15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 s="15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 s="15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 s="15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 s="15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 s="15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 s="15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 s="15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 s="1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 s="15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 s="15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 s="15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 s="15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 s="15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 s="15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 s="15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 s="15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 s="15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 s="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 s="15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 s="15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 s="15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 s="15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 s="15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 s="15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 s="15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 s="15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 s="15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 s="1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 s="15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 s="15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 s="15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 s="15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 s="15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 s="15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 s="15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 s="15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 s="15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 s="1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 s="15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 s="15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10">
        <f t="shared" ref="P3138:P3201" si="246">IFERROR(ROUND(E3138/L3138,2),0)</f>
        <v>29.05</v>
      </c>
      <c r="Q3138" s="12" t="s">
        <v>8315</v>
      </c>
      <c r="R3138" t="s">
        <v>8316</v>
      </c>
      <c r="S3138" s="17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 s="15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10">
        <f t="shared" si="246"/>
        <v>50</v>
      </c>
      <c r="Q3139" s="12" t="s">
        <v>8315</v>
      </c>
      <c r="R3139" t="s">
        <v>8316</v>
      </c>
      <c r="S3139" s="17">
        <f t="shared" si="247"/>
        <v>42807.885057870371</v>
      </c>
      <c r="T3139" s="17">
        <f t="shared" si="248"/>
        <v>42858.8</v>
      </c>
      <c r="U3139" s="15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 s="15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 s="15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 s="15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 s="15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 s="15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 s="1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 s="15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 s="15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 s="15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 s="15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 s="15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 s="15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 s="15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 s="15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 s="15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 s="1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 s="15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 s="15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 s="15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 s="15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 s="15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 s="15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 s="15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 s="15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 s="15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 s="1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 s="15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 s="15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 s="15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 s="15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 s="15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 s="15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 s="15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 s="15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 s="15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 s="1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 s="15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 s="15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 s="15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 s="15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 s="15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 s="15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 s="15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 s="15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 s="15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 s="1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 s="15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 s="15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 s="15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 s="15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 s="15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 s="15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 s="15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 s="15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 s="15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 s="1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 s="15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 s="15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 s="15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 s="15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 s="15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 s="15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10">
        <f t="shared" ref="P3202:P3265" si="251">IFERROR(ROUND(E3202/L3202,2),0)</f>
        <v>1</v>
      </c>
      <c r="Q3202" s="12" t="s">
        <v>8315</v>
      </c>
      <c r="R3202" t="s">
        <v>8357</v>
      </c>
      <c r="S3202" s="17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 s="15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10">
        <f t="shared" si="251"/>
        <v>12.5</v>
      </c>
      <c r="Q3203" s="12" t="s">
        <v>8315</v>
      </c>
      <c r="R3203" t="s">
        <v>8357</v>
      </c>
      <c r="S3203" s="17">
        <f t="shared" si="252"/>
        <v>41861.767094907409</v>
      </c>
      <c r="T3203" s="17">
        <f t="shared" si="253"/>
        <v>41882.767094907409</v>
      </c>
      <c r="U3203" s="15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 s="15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 s="1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 s="15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 s="15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 s="15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 s="15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 s="15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 s="15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 s="15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 s="15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 s="15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 s="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 s="15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 s="15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 s="15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 s="15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 s="15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 s="15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 s="15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 s="15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 s="15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 s="1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 s="15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 s="15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 s="15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 s="15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 s="15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 s="15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 s="15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 s="15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 s="15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 s="1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 s="15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 s="15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 s="15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 s="15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 s="15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 s="15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 s="15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 s="15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 s="15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 s="1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 s="15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 s="15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 s="15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 s="15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 s="15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 s="15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 s="15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 s="15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 s="15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 s="1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 s="15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 s="15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 s="15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 s="15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 s="15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 s="15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 s="15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 s="15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 s="15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 s="1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10">
        <f t="shared" ref="P3266:P3329" si="256">IFERROR(ROUND(E3266/L3266,2),0)</f>
        <v>52.55</v>
      </c>
      <c r="Q3266" s="12" t="s">
        <v>8315</v>
      </c>
      <c r="R3266" t="s">
        <v>8316</v>
      </c>
      <c r="S3266" s="17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 s="15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10">
        <f t="shared" si="256"/>
        <v>70.290000000000006</v>
      </c>
      <c r="Q3267" s="12" t="s">
        <v>8315</v>
      </c>
      <c r="R3267" t="s">
        <v>8316</v>
      </c>
      <c r="S3267" s="17">
        <f t="shared" si="257"/>
        <v>42311.711979166663</v>
      </c>
      <c r="T3267" s="17">
        <f t="shared" si="258"/>
        <v>42341.708333333328</v>
      </c>
      <c r="U3267" s="15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 s="15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 s="15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 s="15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 s="15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 s="15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 s="15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 s="15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 s="1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 s="15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 s="15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 s="15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 s="15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 s="15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 s="15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 s="15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 s="15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 s="15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 s="1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 s="15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 s="15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 s="15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 s="15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 s="15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 s="15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 s="15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 s="15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 s="15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 s="1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 s="15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 s="15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 s="15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 s="15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 s="15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 s="15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 s="15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 s="15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 s="15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 s="1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 s="15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 s="15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 s="15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 s="15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 s="15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 s="15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 s="15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 s="15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 s="15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 s="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 s="15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 s="15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 s="15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 s="15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 s="15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 s="15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 s="15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 s="15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 s="15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 s="1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 s="15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 s="15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 s="15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 s="15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10">
        <f t="shared" ref="P3330:P3393" si="261">IFERROR(ROUND(E3330/L3330,2),0)</f>
        <v>292.77999999999997</v>
      </c>
      <c r="Q3330" s="12" t="s">
        <v>8315</v>
      </c>
      <c r="R3330" t="s">
        <v>8316</v>
      </c>
      <c r="S3330" s="17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 s="15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10">
        <f t="shared" si="261"/>
        <v>44.92</v>
      </c>
      <c r="Q3331" s="12" t="s">
        <v>8315</v>
      </c>
      <c r="R3331" t="s">
        <v>8316</v>
      </c>
      <c r="S3331" s="17">
        <f t="shared" si="262"/>
        <v>41837.323009259257</v>
      </c>
      <c r="T3331" s="17">
        <f t="shared" si="263"/>
        <v>41847.958333333336</v>
      </c>
      <c r="U3331" s="15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 s="15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 s="15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 s="15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 s="1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 s="15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 s="15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 s="15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 s="15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 s="15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 s="15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 s="15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 s="15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 s="15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 s="1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 s="15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 s="15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 s="15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 s="15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 s="15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 s="15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 s="15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 s="15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 s="15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 s="1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 s="15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 s="15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 s="15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 s="15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 s="15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 s="15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 s="15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 s="15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 s="15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 s="1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 s="15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 s="15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 s="15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 s="15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 s="15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 s="15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 s="15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 s="15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 s="15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 s="1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 s="15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 s="15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 s="15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 s="15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 s="15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 s="15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 s="15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 s="15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 s="15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 s="1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 s="15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 s="15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 s="15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 s="15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 s="15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 s="15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 s="15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 s="15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10">
        <f t="shared" ref="P3394:P3457" si="266">IFERROR(ROUND(E3394/L3394,2),0)</f>
        <v>41.67</v>
      </c>
      <c r="Q3394" s="12" t="s">
        <v>8315</v>
      </c>
      <c r="R3394" t="s">
        <v>8316</v>
      </c>
      <c r="S3394" s="17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 s="15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10">
        <f t="shared" si="266"/>
        <v>36.07</v>
      </c>
      <c r="Q3395" s="12" t="s">
        <v>8315</v>
      </c>
      <c r="R3395" t="s">
        <v>8316</v>
      </c>
      <c r="S3395" s="17">
        <f t="shared" si="267"/>
        <v>41923.921643518523</v>
      </c>
      <c r="T3395" s="17">
        <f t="shared" si="268"/>
        <v>41949.031944444447</v>
      </c>
      <c r="U3395" s="1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 s="15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 s="15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 s="15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 s="15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 s="15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 s="15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 s="15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 s="15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 s="15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 s="1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 s="15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 s="15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 s="15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 s="15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 s="15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 s="15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 s="15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 s="15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 s="15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 s="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 s="15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 s="15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 s="15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 s="15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 s="15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 s="15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 s="15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 s="15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 s="15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 s="1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 s="15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 s="15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 s="15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 s="15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 s="15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 s="15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 s="15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 s="15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 s="15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 s="1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 s="15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 s="15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 s="15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 s="15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 s="15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 s="15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 s="15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 s="15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 s="15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 s="1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 s="15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 s="15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 s="15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 s="15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 s="15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 s="15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 s="15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 s="15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 s="15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 s="1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 s="15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 s="15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10">
        <f t="shared" ref="P3458:P3521" si="271">IFERROR(ROUND(E3458/L3458,2),0)</f>
        <v>358.69</v>
      </c>
      <c r="Q3458" s="12" t="s">
        <v>8315</v>
      </c>
      <c r="R3458" t="s">
        <v>8316</v>
      </c>
      <c r="S3458" s="17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 s="15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10">
        <f t="shared" si="271"/>
        <v>50.98</v>
      </c>
      <c r="Q3459" s="12" t="s">
        <v>8315</v>
      </c>
      <c r="R3459" t="s">
        <v>8316</v>
      </c>
      <c r="S3459" s="17">
        <f t="shared" si="272"/>
        <v>42016.706678240742</v>
      </c>
      <c r="T3459" s="17">
        <f t="shared" si="273"/>
        <v>42047.249305555553</v>
      </c>
      <c r="U3459" s="15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 s="15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 s="15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 s="15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 s="15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 s="15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 s="1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 s="15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 s="15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 s="15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 s="15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 s="15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 s="15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 s="15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 s="15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 s="15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 s="1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 s="15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 s="15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 s="15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 s="15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 s="15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 s="15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 s="15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 s="15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 s="15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 s="1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 s="15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 s="15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 s="15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 s="15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 s="15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 s="15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 s="15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 s="15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 s="15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 s="1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 s="15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 s="15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 s="15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 s="15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 s="15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 s="15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 s="15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 s="15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 s="15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 s="1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 s="15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 s="15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 s="15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 s="15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 s="15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 s="15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 s="15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 s="15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 s="15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 s="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 s="15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 s="15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 s="15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 s="15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 s="15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 s="15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10">
        <f t="shared" ref="P3522:P3585" si="276">IFERROR(ROUND(E3522/L3522,2),0)</f>
        <v>95.95</v>
      </c>
      <c r="Q3522" s="12" t="s">
        <v>8315</v>
      </c>
      <c r="R3522" t="s">
        <v>8316</v>
      </c>
      <c r="S3522" s="17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 s="15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10">
        <f t="shared" si="276"/>
        <v>45.62</v>
      </c>
      <c r="Q3523" s="12" t="s">
        <v>8315</v>
      </c>
      <c r="R3523" t="s">
        <v>8316</v>
      </c>
      <c r="S3523" s="17">
        <f t="shared" si="277"/>
        <v>41881.361342592594</v>
      </c>
      <c r="T3523" s="17">
        <f t="shared" si="278"/>
        <v>41911.361342592594</v>
      </c>
      <c r="U3523" s="15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 s="15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 s="1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 s="15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 s="15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 s="15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 s="15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 s="15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 s="15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 s="15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 s="15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 s="15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 s="1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 s="15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 s="15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 s="15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 s="15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 s="15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 s="15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 s="15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 s="15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 s="15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 s="1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 s="15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 s="15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 s="15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 s="15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 s="15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 s="15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 s="15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 s="15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 s="15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 s="1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 s="15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 s="15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 s="15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 s="15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 s="15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 s="15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 s="15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 s="15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 s="15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 s="1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 s="15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 s="15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 s="15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 s="15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 s="15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 s="15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 s="15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 s="15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 s="15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 s="1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 s="15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 s="15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 s="15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 s="15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 s="15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 s="15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 s="15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 s="15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 s="15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 s="1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10">
        <f t="shared" ref="P3586:P3649" si="281">IFERROR(ROUND(E3586/L3586,2),0)</f>
        <v>30.94</v>
      </c>
      <c r="Q3586" s="12" t="s">
        <v>8315</v>
      </c>
      <c r="R3586" t="s">
        <v>8316</v>
      </c>
      <c r="S3586" s="17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 s="15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10">
        <f t="shared" si="281"/>
        <v>176.09</v>
      </c>
      <c r="Q3587" s="12" t="s">
        <v>8315</v>
      </c>
      <c r="R3587" t="s">
        <v>8316</v>
      </c>
      <c r="S3587" s="17">
        <f t="shared" si="282"/>
        <v>41964.716319444444</v>
      </c>
      <c r="T3587" s="17">
        <f t="shared" si="283"/>
        <v>41994.716319444444</v>
      </c>
      <c r="U3587" s="15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 s="15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 s="15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 s="15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 s="15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 s="15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 s="15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 s="15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 s="1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 s="15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 s="15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 s="15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 s="15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 s="15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 s="15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 s="15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 s="15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 s="15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 s="1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 s="15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 s="15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 s="15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 s="15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 s="15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 s="15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 s="15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 s="15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 s="15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 s="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 s="15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 s="15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 s="15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 s="15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 s="15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 s="15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 s="15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 s="15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 s="15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 s="1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 s="15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 s="15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 s="15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 s="15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 s="15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 s="15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 s="15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 s="15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 s="15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 s="1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 s="15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 s="15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 s="15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 s="15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 s="15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 s="15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 s="15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 s="15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 s="15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 s="1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 s="15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 s="15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 s="15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 s="15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10">
        <f t="shared" ref="P3650:P3713" si="286">IFERROR(ROUND(E3650/L3650,2),0)</f>
        <v>550.04</v>
      </c>
      <c r="Q3650" s="12" t="s">
        <v>8315</v>
      </c>
      <c r="R3650" t="s">
        <v>8316</v>
      </c>
      <c r="S3650" s="17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 s="15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10">
        <f t="shared" si="286"/>
        <v>97.5</v>
      </c>
      <c r="Q3651" s="12" t="s">
        <v>8315</v>
      </c>
      <c r="R3651" t="s">
        <v>8316</v>
      </c>
      <c r="S3651" s="17">
        <f t="shared" si="287"/>
        <v>41780.712893518517</v>
      </c>
      <c r="T3651" s="17">
        <f t="shared" si="288"/>
        <v>41806.712893518517</v>
      </c>
      <c r="U3651" s="15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 s="15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 s="15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 s="15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 s="1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 s="15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 s="15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 s="15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 s="15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 s="15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 s="15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 s="15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 s="15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 s="15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 s="1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 s="15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 s="15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 s="15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 s="15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 s="15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 s="15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 s="15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 s="15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 s="15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 s="1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 s="15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 s="15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 s="15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 s="15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 s="15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 s="15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 s="15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 s="15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 s="15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 s="1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 s="15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 s="15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 s="15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 s="15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 s="15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 s="15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 s="15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 s="15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 s="15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 s="1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 s="15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 s="15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 s="15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 s="15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 s="15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 s="15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 s="15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 s="15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 s="15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 s="1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 s="15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 s="15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 s="15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 s="15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 s="15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 s="15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 s="15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 s="15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10">
        <f t="shared" ref="P3714:P3777" si="291">IFERROR(ROUND(E3714/L3714,2),0)</f>
        <v>110.87</v>
      </c>
      <c r="Q3714" s="12" t="s">
        <v>8315</v>
      </c>
      <c r="R3714" t="s">
        <v>8316</v>
      </c>
      <c r="S3714" s="17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 s="15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10">
        <f t="shared" si="291"/>
        <v>106.84</v>
      </c>
      <c r="Q3715" s="12" t="s">
        <v>8315</v>
      </c>
      <c r="R3715" t="s">
        <v>8316</v>
      </c>
      <c r="S3715" s="17">
        <f t="shared" si="292"/>
        <v>42505.738032407404</v>
      </c>
      <c r="T3715" s="17">
        <f t="shared" si="293"/>
        <v>42525.738032407404</v>
      </c>
      <c r="U3715" s="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 s="15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 s="15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 s="15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 s="15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 s="15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 s="15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 s="15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 s="15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 s="15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 s="1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 s="15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 s="15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 s="15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 s="15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 s="15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 s="15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 s="15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 s="15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 s="15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 s="1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 s="15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 s="15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 s="15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 s="15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 s="15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 s="15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 s="15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 s="15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 s="15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 s="1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 s="15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 s="15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 s="15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 s="15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 s="15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 s="15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 s="15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 s="15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 s="15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 s="1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 s="15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 s="15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 s="15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 s="15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 s="15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 s="15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 s="15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 s="15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 s="15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 s="1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 s="15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 s="15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 s="15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 s="15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 s="15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 s="15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 s="15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 s="15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 s="15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 s="1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 s="15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 s="15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10">
        <f t="shared" ref="P3778:P3841" si="296">IFERROR(ROUND(E3778/L3778,2),0)</f>
        <v>90.82</v>
      </c>
      <c r="Q3778" s="12" t="s">
        <v>8315</v>
      </c>
      <c r="R3778" t="s">
        <v>8357</v>
      </c>
      <c r="S3778" s="17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 s="15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10">
        <f t="shared" si="296"/>
        <v>48.54</v>
      </c>
      <c r="Q3779" s="12" t="s">
        <v>8315</v>
      </c>
      <c r="R3779" t="s">
        <v>8357</v>
      </c>
      <c r="S3779" s="17">
        <f t="shared" si="297"/>
        <v>41887.111354166671</v>
      </c>
      <c r="T3779" s="17">
        <f t="shared" si="298"/>
        <v>41909.166666666664</v>
      </c>
      <c r="U3779" s="15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 s="15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 s="15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 s="15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 s="15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 s="15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 s="1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 s="15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 s="15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 s="15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 s="15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 s="15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 s="15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 s="15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 s="15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 s="15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 s="1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 s="15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 s="15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 s="15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 s="15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 s="15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 s="15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 s="15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 s="15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 s="15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 s="1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 s="15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 s="15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 s="15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 s="15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 s="15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 s="15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 s="15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 s="15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 s="15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 s="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 s="15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 s="15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 s="15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 s="15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 s="15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 s="15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 s="15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 s="15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 s="15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 s="1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 s="15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 s="15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 s="15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 s="15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 s="15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 s="15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 s="15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 s="15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 s="15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 s="1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 s="15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 s="15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 s="15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 s="15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 s="15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 s="15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10">
        <f t="shared" ref="P3842:P3905" si="301">IFERROR(ROUND(E3842/L3842,2),0)</f>
        <v>21.67</v>
      </c>
      <c r="Q3842" s="12" t="s">
        <v>8315</v>
      </c>
      <c r="R3842" t="s">
        <v>8316</v>
      </c>
      <c r="S3842" s="17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 s="15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10">
        <f t="shared" si="301"/>
        <v>25.65</v>
      </c>
      <c r="Q3843" s="12" t="s">
        <v>8315</v>
      </c>
      <c r="R3843" t="s">
        <v>8316</v>
      </c>
      <c r="S3843" s="17">
        <f t="shared" si="302"/>
        <v>41780.785729166666</v>
      </c>
      <c r="T3843" s="17">
        <f t="shared" si="303"/>
        <v>41840.785729166666</v>
      </c>
      <c r="U3843" s="15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 s="15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 s="1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 s="15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 s="15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 s="15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 s="15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 s="15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 s="15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 s="15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 s="15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 s="15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 s="1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 s="15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 s="15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 s="15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 s="15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 s="15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 s="15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 s="15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 s="15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 s="15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 s="1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 s="15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 s="15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 s="15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 s="15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 s="15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 s="15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 s="15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 s="15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 s="15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 s="1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 s="15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 s="15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 s="15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 s="15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 s="15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 s="15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 s="15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 s="15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 s="15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 s="1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 s="15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 s="15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 s="15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 s="15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 s="15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 s="15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 s="15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 s="15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 s="15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 s="1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 s="15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 s="15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 s="15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 s="15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 s="15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 s="15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 s="15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 s="15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 s="15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 s="1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10">
        <f t="shared" ref="P3906:P3969" si="306">IFERROR(ROUND(E3906/L3906,2),0)</f>
        <v>1.5</v>
      </c>
      <c r="Q3906" s="12" t="s">
        <v>8315</v>
      </c>
      <c r="R3906" t="s">
        <v>8316</v>
      </c>
      <c r="S3906" s="17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 s="15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10">
        <f t="shared" si="306"/>
        <v>24.71</v>
      </c>
      <c r="Q3907" s="12" t="s">
        <v>8315</v>
      </c>
      <c r="R3907" t="s">
        <v>8316</v>
      </c>
      <c r="S3907" s="17">
        <f t="shared" si="307"/>
        <v>42124.623877314814</v>
      </c>
      <c r="T3907" s="17">
        <f t="shared" si="308"/>
        <v>42166.958333333328</v>
      </c>
      <c r="U3907" s="15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 s="15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 s="15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 s="15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 s="15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 s="15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 s="15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 s="15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 s="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 s="15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 s="15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 s="15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 s="15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 s="15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 s="15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 s="15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 s="15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 s="15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 s="1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 s="15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 s="15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 s="15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 s="15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 s="15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 s="15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 s="15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 s="15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 s="15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 s="1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 s="15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 s="15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 s="15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 s="15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 s="15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 s="15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 s="15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 s="15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 s="15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 s="1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 s="15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 s="15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 s="15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 s="15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 s="15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 s="15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 s="15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 s="15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 s="15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 s="1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 s="15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 s="15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 s="15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 s="15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 s="15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 s="15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 s="15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 s="15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 s="15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 s="1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 s="15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 s="15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 s="15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 s="15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10">
        <f t="shared" ref="P3970:P4033" si="311">IFERROR(ROUND(E3970/L3970,2),0)</f>
        <v>47.91</v>
      </c>
      <c r="Q3970" s="12" t="s">
        <v>8315</v>
      </c>
      <c r="R3970" t="s">
        <v>8316</v>
      </c>
      <c r="S3970" s="17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 s="15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10">
        <f t="shared" si="311"/>
        <v>35.17</v>
      </c>
      <c r="Q3971" s="12" t="s">
        <v>8315</v>
      </c>
      <c r="R3971" t="s">
        <v>8316</v>
      </c>
      <c r="S3971" s="17">
        <f t="shared" si="312"/>
        <v>42601.854699074072</v>
      </c>
      <c r="T3971" s="17">
        <f t="shared" si="313"/>
        <v>42611.163194444445</v>
      </c>
      <c r="U3971" s="15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 s="15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 s="15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 s="15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 s="1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 s="15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 s="15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 s="15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 s="15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 s="15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 s="15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 s="15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 s="15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 s="15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 s="1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 s="15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 s="15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 s="15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 s="15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 s="15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 s="15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 s="15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 s="15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 s="15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 s="1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 s="15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 s="15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 s="15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 s="15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 s="15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 s="15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 s="15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 s="15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 s="15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 s="1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 s="15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 s="15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 s="15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 s="15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 s="15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 s="15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 s="15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 s="15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 s="15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 s="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 s="15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 s="15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 s="15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 s="15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 s="15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 s="15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 s="15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 s="15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 s="15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 s="1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 s="15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 s="15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 s="15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 s="15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 s="15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 s="15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 s="15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 s="15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10">
        <f t="shared" ref="P4034:P4097" si="316">IFERROR(ROUND(E4034/L4034,2),0)</f>
        <v>59</v>
      </c>
      <c r="Q4034" s="12" t="s">
        <v>8315</v>
      </c>
      <c r="R4034" t="s">
        <v>8316</v>
      </c>
      <c r="S4034" s="17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 s="15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10">
        <f t="shared" si="316"/>
        <v>65.34</v>
      </c>
      <c r="Q4035" s="12" t="s">
        <v>8315</v>
      </c>
      <c r="R4035" t="s">
        <v>8316</v>
      </c>
      <c r="S4035" s="17">
        <f t="shared" si="317"/>
        <v>42614.268796296295</v>
      </c>
      <c r="T4035" s="17">
        <f t="shared" si="318"/>
        <v>42645.375</v>
      </c>
      <c r="U4035" s="1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 s="15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 s="15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 s="15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 s="15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 s="15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 s="15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 s="15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 s="15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 s="15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 s="1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 s="15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 s="15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 s="15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 s="15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 s="15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 s="15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 s="15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 s="15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 s="15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 s="1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 s="15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 s="15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 s="15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 s="15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 s="15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 s="15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 s="15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 s="15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 s="15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 s="1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 s="15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 s="15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 s="15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 s="15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 s="15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 s="15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 s="15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 s="15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 s="15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 s="1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 s="15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 s="15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 s="15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 s="15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 s="15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 s="15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 s="15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 s="15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 s="15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 s="1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 s="15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 s="15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 s="15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 s="15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 s="15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 s="15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 s="15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 s="15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 s="15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 s="1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 s="15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 s="15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10">
        <f t="shared" ref="P4098:P4115" si="321">IFERROR(ROUND(E4098/L4098,2),0)</f>
        <v>80</v>
      </c>
      <c r="Q4098" s="12" t="s">
        <v>8315</v>
      </c>
      <c r="R4098" t="s">
        <v>8316</v>
      </c>
      <c r="S4098" s="17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 s="15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10">
        <f t="shared" si="321"/>
        <v>0</v>
      </c>
      <c r="Q4099" s="12" t="s">
        <v>8315</v>
      </c>
      <c r="R4099" t="s">
        <v>8316</v>
      </c>
      <c r="S4099" s="17">
        <f t="shared" si="322"/>
        <v>42344.824502314819</v>
      </c>
      <c r="T4099" s="17">
        <f t="shared" si="323"/>
        <v>42400.996527777781</v>
      </c>
      <c r="U4099" s="15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 s="15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 s="15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 s="15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 s="15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 s="15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 s="1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 s="15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 s="15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 s="15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 s="15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 s="15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 s="15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 s="15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 s="15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 s="15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 s="15">
        <f t="shared" si="324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">
    <cfRule type="colorScale" priority="1">
      <colorScale>
        <cfvo type="percentile" val="10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502AD-0996-4D44-9850-007AB7FC02F8}">
  <dimension ref="A1:E18"/>
  <sheetViews>
    <sheetView workbookViewId="0">
      <selection activeCell="B10" sqref="B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9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F9C3A-C95D-4240-BDC6-B878A1699203}">
  <dimension ref="A1:H13"/>
  <sheetViews>
    <sheetView workbookViewId="0">
      <selection activeCell="D19" sqref="D19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4.77734375" customWidth="1"/>
    <col min="4" max="4" width="16.5546875" bestFit="1" customWidth="1"/>
    <col min="5" max="5" width="12.77734375" bestFit="1" customWidth="1"/>
    <col min="6" max="6" width="20.21875" style="21" bestFit="1" customWidth="1"/>
    <col min="7" max="7" width="17.77734375" style="21" bestFit="1" customWidth="1"/>
    <col min="8" max="8" width="19.33203125" style="21" bestFit="1" customWidth="1"/>
  </cols>
  <sheetData>
    <row r="1" spans="1:8" x14ac:dyDescent="0.3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s="21" t="s">
        <v>8404</v>
      </c>
      <c r="G1" s="21" t="s">
        <v>8405</v>
      </c>
      <c r="H1" s="21" t="s">
        <v>8406</v>
      </c>
    </row>
    <row r="2" spans="1:8" x14ac:dyDescent="0.3">
      <c r="A2" t="s">
        <v>8407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1">
        <f>IFERROR(ROUND(B2/E2,2),0)</f>
        <v>0.76</v>
      </c>
      <c r="G2" s="21">
        <f>IFERROR(ROUND(C2/E2,2),0)</f>
        <v>0.24</v>
      </c>
      <c r="H2" s="21">
        <f>IFERROR(ROUND(D2/E2,2),0)</f>
        <v>0</v>
      </c>
    </row>
    <row r="3" spans="1:8" x14ac:dyDescent="0.3">
      <c r="A3" t="s">
        <v>8408</v>
      </c>
      <c r="B3">
        <f>COUNTIFS(Kickstarter!F:F,"successful",Kickstarter!D:D,"&gt;=1000",Kickstarter!D:D, "&lt;=4999",Kickstarter!R:R,"plays")</f>
        <v>388</v>
      </c>
      <c r="C3">
        <f>COUNTIFS(Kickstarter!F:F,"failed",Kickstarter!D:D,"&gt;=1000",Kickstarter!D:D, "&lt;=4999",Kickstarter!R:R,"plays")</f>
        <v>146</v>
      </c>
      <c r="D3">
        <f>COUNTIFS(Kickstarter!F:F,"canceled",Kickstarter!D:D,"&gt;=1000",Kickstarter!D:D, "&lt;=4999",Kickstarter!R:R,"plays")</f>
        <v>0</v>
      </c>
      <c r="E3">
        <f t="shared" ref="E3:E13" si="0">SUM(B3:D3)</f>
        <v>534</v>
      </c>
      <c r="F3" s="21">
        <f t="shared" ref="F3:F13" si="1">IFERROR(ROUND(B3/E3,2),0)</f>
        <v>0.73</v>
      </c>
      <c r="G3" s="21">
        <f t="shared" ref="G3:G13" si="2">IFERROR(ROUND(C3/E3,2),0)</f>
        <v>0.27</v>
      </c>
      <c r="H3" s="21">
        <f t="shared" ref="H3:H13" si="3">IFERROR(ROUND(D3/E3,2),0)</f>
        <v>0</v>
      </c>
    </row>
    <row r="4" spans="1:8" x14ac:dyDescent="0.3">
      <c r="A4" t="s">
        <v>8409</v>
      </c>
      <c r="B4">
        <f>COUNTIFS(Kickstarter!F:F,"successful",Kickstarter!D:D,"&gt;=5000",Kickstarter!D:D, "&lt;=9999",Kickstarter!R:R,"plays")</f>
        <v>93</v>
      </c>
      <c r="C4">
        <f>COUNTIFS(Kickstarter!F:F,"failed",Kickstarter!D:D,"&gt;=5000",Kickstarter!D:D, "&lt;=9999",Kickstarter!R:R,"plays")</f>
        <v>76</v>
      </c>
      <c r="D4">
        <f>COUNTIFS(Kickstarter!F:F,"canceled",Kickstarter!D:D,"&gt;=5000",Kickstarter!D:D, "&lt;=9999",Kickstarter!R:R,"plays")</f>
        <v>0</v>
      </c>
      <c r="E4">
        <f t="shared" si="0"/>
        <v>169</v>
      </c>
      <c r="F4" s="21">
        <f t="shared" si="1"/>
        <v>0.55000000000000004</v>
      </c>
      <c r="G4" s="21">
        <f t="shared" si="2"/>
        <v>0.45</v>
      </c>
      <c r="H4" s="21">
        <f t="shared" si="3"/>
        <v>0</v>
      </c>
    </row>
    <row r="5" spans="1:8" x14ac:dyDescent="0.3">
      <c r="A5" t="s">
        <v>8410</v>
      </c>
      <c r="B5">
        <f>COUNTIFS(Kickstarter!F:F,"successful",Kickstarter!D:D,"&gt;=10000",Kickstarter!D:D, "&lt;=14999",Kickstarter!R:R,"plays")</f>
        <v>39</v>
      </c>
      <c r="C5">
        <f>COUNTIFS(Kickstarter!F:F,"failed",Kickstarter!D:D,"&gt;=10000",Kickstarter!D:D, "&lt;=14999",Kickstarter!R:R,"plays")</f>
        <v>33</v>
      </c>
      <c r="D5">
        <f>COUNTIFS(Kickstarter!F:F,"canceled",Kickstarter!D:D,"&gt;=10000",Kickstarter!D:D, "&lt;=14999",Kickstarter!R:R,"plays")</f>
        <v>0</v>
      </c>
      <c r="E5">
        <f t="shared" si="0"/>
        <v>72</v>
      </c>
      <c r="F5" s="21">
        <f t="shared" si="1"/>
        <v>0.54</v>
      </c>
      <c r="G5" s="21">
        <f t="shared" si="2"/>
        <v>0.46</v>
      </c>
      <c r="H5" s="21">
        <f t="shared" si="3"/>
        <v>0</v>
      </c>
    </row>
    <row r="6" spans="1:8" x14ac:dyDescent="0.3">
      <c r="A6" t="s">
        <v>8411</v>
      </c>
      <c r="B6">
        <f>COUNTIFS(Kickstarter!F:F,"successful",Kickstarter!D:D,"&gt;=15000",Kickstarter!D:D, "&lt;=19999",Kickstarter!R:R,"plays")</f>
        <v>12</v>
      </c>
      <c r="C6">
        <f>COUNTIFS(Kickstarter!F:F,"failed",Kickstarter!D:D,"&gt;=15000",Kickstarter!D:D, "&lt;=19999",Kickstarter!R:R,"plays")</f>
        <v>12</v>
      </c>
      <c r="D6">
        <f>COUNTIFS(Kickstarter!F:F,"canceled",Kickstarter!D:D,"&gt;=15000",Kickstarter!D:D, "&lt;=19999",Kickstarter!R:R,"plays")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8412</v>
      </c>
      <c r="B7">
        <f>COUNTIFS(Kickstarter!F:F,"successful",Kickstarter!D:D,"&gt;=20000",Kickstarter!D:D, "&lt;=24999",Kickstarter!R:R,"plays")</f>
        <v>9</v>
      </c>
      <c r="C7">
        <f>COUNTIFS(Kickstarter!F:F,"failed",Kickstarter!D:D,"&gt;=20000",Kickstarter!D:D, "&lt;=24999",Kickstarter!R:R,"plays")</f>
        <v>11</v>
      </c>
      <c r="D7">
        <f>COUNTIFS(Kickstarter!F:F,"canceled",Kickstarter!D:D,"&gt;=20000",Kickstarter!D:D, "&lt;=24999",Kickstarter!R:R,"plays")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8413</v>
      </c>
      <c r="B8">
        <f>COUNTIFS(Kickstarter!F:F,"successful",Kickstarter!D:D,"&gt;=25000",Kickstarter!D:D, "&lt;=29999",Kickstarter!R:R,"plays")</f>
        <v>1</v>
      </c>
      <c r="C8">
        <f>COUNTIFS(Kickstarter!F:F,"failed",Kickstarter!D:D,"&gt;=25000",Kickstarter!D:D, "&lt;=29999",Kickstarter!R:R,"plays")</f>
        <v>4</v>
      </c>
      <c r="D8">
        <f>COUNTIFS(Kickstarter!F:F,"canceled",Kickstarter!D:D,"&gt;=25000",Kickstarter!D:D, "&lt;=29999",Kickstarter!R:R,"plays")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8414</v>
      </c>
      <c r="B9">
        <f>COUNTIFS(Kickstarter!F:F,"successful",Kickstarter!D:D,"&gt;=30000",Kickstarter!D:D, "&lt;=34999",Kickstarter!R:R,"plays")</f>
        <v>3</v>
      </c>
      <c r="C9">
        <f>COUNTIFS(Kickstarter!F:F,"failed",Kickstarter!D:D,"&gt;=30000",Kickstarter!D:D, "&lt;=34999",Kickstarter!R:R,"plays")</f>
        <v>8</v>
      </c>
      <c r="D9">
        <f>COUNTIFS(Kickstarter!F:F,"canceled",Kickstarter!D:D,"&gt;=30000",Kickstarter!D:D, "&lt;=34999",Kickstarter!R:R,"plays")</f>
        <v>0</v>
      </c>
      <c r="E9">
        <f t="shared" si="0"/>
        <v>11</v>
      </c>
      <c r="F9" s="21">
        <f t="shared" si="1"/>
        <v>0.27</v>
      </c>
      <c r="G9" s="21">
        <f t="shared" si="2"/>
        <v>0.73</v>
      </c>
      <c r="H9" s="21">
        <f t="shared" si="3"/>
        <v>0</v>
      </c>
    </row>
    <row r="10" spans="1:8" x14ac:dyDescent="0.3">
      <c r="A10" t="s">
        <v>8415</v>
      </c>
      <c r="B10">
        <f>COUNTIFS(Kickstarter!F:F,"successful",Kickstarter!D:D,"&gt;=35000",Kickstarter!D:D, "&lt;=39999",Kickstarter!R:R,"plays")</f>
        <v>4</v>
      </c>
      <c r="C10">
        <f>COUNTIFS(Kickstarter!F:F,"failed",Kickstarter!D:D,"&gt;=35000",Kickstarter!D:D, "&lt;=39999",Kickstarter!R:R,"plays")</f>
        <v>2</v>
      </c>
      <c r="D10">
        <f>COUNTIFS(Kickstarter!F:F,"canceled",Kickstarter!D:D,"&gt;=35000",Kickstarter!D:D, "&lt;=39999",Kickstarter!R:R,"plays")</f>
        <v>0</v>
      </c>
      <c r="E10">
        <f t="shared" si="0"/>
        <v>6</v>
      </c>
      <c r="F10" s="21">
        <f t="shared" si="1"/>
        <v>0.67</v>
      </c>
      <c r="G10" s="21">
        <f t="shared" si="2"/>
        <v>0.33</v>
      </c>
      <c r="H10" s="21">
        <f t="shared" si="3"/>
        <v>0</v>
      </c>
    </row>
    <row r="11" spans="1:8" x14ac:dyDescent="0.3">
      <c r="A11" t="s">
        <v>8416</v>
      </c>
      <c r="B11">
        <f>COUNTIFS(Kickstarter!F:F,"successful",Kickstarter!D:D,"&gt;=40000",Kickstarter!D:D, "&lt;=44999",Kickstarter!R:R,"plays")</f>
        <v>2</v>
      </c>
      <c r="C11">
        <f>COUNTIFS(Kickstarter!F:F,"failed",Kickstarter!D:D,"&gt;=40000",Kickstarter!D:D, "&lt;=44999",Kickstarter!R:R,"plays")</f>
        <v>1</v>
      </c>
      <c r="D11">
        <f>COUNTIFS(Kickstarter!F:F,"canceled",Kickstarter!D:D,"&gt;=40000",Kickstarter!D:D, "&lt;=44999",Kickstarter!R:R,"plays")</f>
        <v>0</v>
      </c>
      <c r="E11">
        <f t="shared" si="0"/>
        <v>3</v>
      </c>
      <c r="F11" s="21">
        <f t="shared" si="1"/>
        <v>0.67</v>
      </c>
      <c r="G11" s="21">
        <f t="shared" si="2"/>
        <v>0.33</v>
      </c>
      <c r="H11" s="21">
        <f t="shared" si="3"/>
        <v>0</v>
      </c>
    </row>
    <row r="12" spans="1:8" x14ac:dyDescent="0.3">
      <c r="A12" t="s">
        <v>8417</v>
      </c>
      <c r="B12">
        <f>COUNTIFS(Kickstarter!F:F,"successful",Kickstarter!D:D,"&gt;=45000",Kickstarter!D:D, "&lt;=49999",Kickstarter!R:R,"plays")</f>
        <v>0</v>
      </c>
      <c r="C12">
        <f>COUNTIFS(Kickstarter!F:F,"failed",Kickstarter!D:D,"&gt;=45000",Kickstarter!D:D, "&lt;=49999",Kickstarter!R:R,"plays")</f>
        <v>1</v>
      </c>
      <c r="D12">
        <f>COUNTIFS(Kickstarter!F:F,"canceled",Kickstarter!D:D,"&gt;=45000",Kickstarter!D:D, "&lt;=49999",Kickstarter!R:R,"plays")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8418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1">
        <f t="shared" si="1"/>
        <v>0.13</v>
      </c>
      <c r="G13" s="21">
        <f t="shared" si="2"/>
        <v>0.88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7017-2A0C-49D6-8DFD-B1B5B976C146}">
  <dimension ref="A1:F6"/>
  <sheetViews>
    <sheetView workbookViewId="0">
      <selection activeCell="E15" sqref="E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t="s">
        <v>8222</v>
      </c>
      <c r="B1" t="s">
        <v>8223</v>
      </c>
    </row>
    <row r="3" spans="1:6" x14ac:dyDescent="0.3">
      <c r="A3" t="s">
        <v>8363</v>
      </c>
      <c r="B3" t="s">
        <v>8360</v>
      </c>
    </row>
    <row r="4" spans="1:6" x14ac:dyDescent="0.3">
      <c r="A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4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5DAC9-6600-403D-90FE-CF2D5F554C27}">
  <dimension ref="A1:E7"/>
  <sheetViews>
    <sheetView workbookViewId="0">
      <selection activeCell="B6" sqref="B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242E1-7C94-4765-8F52-E145CD2FBDAE}">
  <dimension ref="A1:F47"/>
  <sheetViews>
    <sheetView workbookViewId="0">
      <selection activeCell="B15" sqref="B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8364</v>
      </c>
    </row>
    <row r="2" spans="1:6" x14ac:dyDescent="0.3">
      <c r="A2" s="13" t="s">
        <v>8222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8314</v>
      </c>
      <c r="B6" s="15"/>
      <c r="C6" s="15">
        <v>100</v>
      </c>
      <c r="D6" s="15"/>
      <c r="E6" s="15"/>
      <c r="F6" s="15">
        <v>100</v>
      </c>
    </row>
    <row r="7" spans="1:6" x14ac:dyDescent="0.3">
      <c r="A7" s="14" t="s">
        <v>8342</v>
      </c>
      <c r="B7" s="15">
        <v>20</v>
      </c>
      <c r="C7" s="15"/>
      <c r="D7" s="15"/>
      <c r="E7" s="15"/>
      <c r="F7" s="15">
        <v>20</v>
      </c>
    </row>
    <row r="8" spans="1:6" x14ac:dyDescent="0.3">
      <c r="A8" s="14" t="s">
        <v>8330</v>
      </c>
      <c r="B8" s="15">
        <v>24</v>
      </c>
      <c r="C8" s="15"/>
      <c r="D8" s="15"/>
      <c r="E8" s="15"/>
      <c r="F8" s="15">
        <v>24</v>
      </c>
    </row>
    <row r="9" spans="1:6" x14ac:dyDescent="0.3">
      <c r="A9" s="14" t="s">
        <v>8356</v>
      </c>
      <c r="B9" s="15"/>
      <c r="C9" s="15">
        <v>40</v>
      </c>
      <c r="D9" s="15"/>
      <c r="E9" s="15"/>
      <c r="F9" s="15">
        <v>40</v>
      </c>
    </row>
    <row r="10" spans="1:6" x14ac:dyDescent="0.3">
      <c r="A10" s="14" t="s">
        <v>8352</v>
      </c>
      <c r="B10" s="15"/>
      <c r="C10" s="15"/>
      <c r="D10" s="15"/>
      <c r="E10" s="15">
        <v>40</v>
      </c>
      <c r="F10" s="15">
        <v>40</v>
      </c>
    </row>
    <row r="11" spans="1:6" x14ac:dyDescent="0.3">
      <c r="A11" s="14" t="s">
        <v>8313</v>
      </c>
      <c r="B11" s="15"/>
      <c r="C11" s="15"/>
      <c r="D11" s="15"/>
      <c r="E11" s="15">
        <v>180</v>
      </c>
      <c r="F11" s="15">
        <v>180</v>
      </c>
    </row>
    <row r="12" spans="1:6" x14ac:dyDescent="0.3">
      <c r="A12" s="14" t="s">
        <v>8312</v>
      </c>
      <c r="B12" s="15"/>
      <c r="C12" s="15">
        <v>80</v>
      </c>
      <c r="D12" s="15"/>
      <c r="E12" s="15"/>
      <c r="F12" s="15">
        <v>80</v>
      </c>
    </row>
    <row r="13" spans="1:6" x14ac:dyDescent="0.3">
      <c r="A13" s="14" t="s">
        <v>8328</v>
      </c>
      <c r="B13" s="15"/>
      <c r="C13" s="15"/>
      <c r="D13" s="15"/>
      <c r="E13" s="15">
        <v>40</v>
      </c>
      <c r="F13" s="15">
        <v>40</v>
      </c>
    </row>
    <row r="14" spans="1:6" x14ac:dyDescent="0.3">
      <c r="A14" s="14" t="s">
        <v>8345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3">
      <c r="A15" s="14" t="s">
        <v>8322</v>
      </c>
      <c r="B15" s="15"/>
      <c r="C15" s="15">
        <v>40</v>
      </c>
      <c r="D15" s="15"/>
      <c r="E15" s="15"/>
      <c r="F15" s="15">
        <v>40</v>
      </c>
    </row>
    <row r="16" spans="1:6" x14ac:dyDescent="0.3">
      <c r="A16" s="14" t="s">
        <v>8335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3">
      <c r="A17" s="14" t="s">
        <v>8346</v>
      </c>
      <c r="B17" s="15"/>
      <c r="C17" s="15">
        <v>20</v>
      </c>
      <c r="D17" s="15"/>
      <c r="E17" s="15"/>
      <c r="F17" s="15">
        <v>20</v>
      </c>
    </row>
    <row r="18" spans="1:6" x14ac:dyDescent="0.3">
      <c r="A18" s="14" t="s">
        <v>8347</v>
      </c>
      <c r="B18" s="15"/>
      <c r="C18" s="15"/>
      <c r="D18" s="15"/>
      <c r="E18" s="15">
        <v>140</v>
      </c>
      <c r="F18" s="15">
        <v>140</v>
      </c>
    </row>
    <row r="19" spans="1:6" x14ac:dyDescent="0.3">
      <c r="A19" s="14" t="s">
        <v>8327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3">
      <c r="A20" s="14" t="s">
        <v>8326</v>
      </c>
      <c r="B20" s="15"/>
      <c r="C20" s="15">
        <v>60</v>
      </c>
      <c r="D20" s="15"/>
      <c r="E20" s="15"/>
      <c r="F20" s="15">
        <v>60</v>
      </c>
    </row>
    <row r="21" spans="1:6" x14ac:dyDescent="0.3">
      <c r="A21" s="14" t="s">
        <v>8354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3">
      <c r="A22" s="14" t="s">
        <v>8325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8333</v>
      </c>
      <c r="B23" s="15"/>
      <c r="C23" s="15">
        <v>40</v>
      </c>
      <c r="D23" s="15"/>
      <c r="E23" s="15"/>
      <c r="F23" s="15">
        <v>40</v>
      </c>
    </row>
    <row r="24" spans="1:6" x14ac:dyDescent="0.3">
      <c r="A24" s="14" t="s">
        <v>8357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3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3">
      <c r="A26" s="14" t="s">
        <v>8321</v>
      </c>
      <c r="B26" s="15"/>
      <c r="C26" s="15"/>
      <c r="D26" s="15"/>
      <c r="E26" s="15">
        <v>60</v>
      </c>
      <c r="F26" s="15">
        <v>60</v>
      </c>
    </row>
    <row r="27" spans="1:6" x14ac:dyDescent="0.3">
      <c r="A27" s="14" t="s">
        <v>8348</v>
      </c>
      <c r="B27" s="15"/>
      <c r="C27" s="15">
        <v>20</v>
      </c>
      <c r="D27" s="15"/>
      <c r="E27" s="15"/>
      <c r="F27" s="15">
        <v>20</v>
      </c>
    </row>
    <row r="28" spans="1:6" x14ac:dyDescent="0.3">
      <c r="A28" s="14" t="s">
        <v>8337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3">
      <c r="A29" s="14" t="s">
        <v>8343</v>
      </c>
      <c r="B29" s="15"/>
      <c r="C29" s="15">
        <v>20</v>
      </c>
      <c r="D29" s="15"/>
      <c r="E29" s="15"/>
      <c r="F29" s="15">
        <v>20</v>
      </c>
    </row>
    <row r="30" spans="1:6" x14ac:dyDescent="0.3">
      <c r="A30" s="14" t="s">
        <v>8316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3">
      <c r="A31" s="14" t="s">
        <v>8344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8340</v>
      </c>
      <c r="B32" s="15"/>
      <c r="C32" s="15"/>
      <c r="D32" s="15"/>
      <c r="E32" s="15">
        <v>20</v>
      </c>
      <c r="F32" s="15">
        <v>20</v>
      </c>
    </row>
    <row r="33" spans="1:6" x14ac:dyDescent="0.3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3">
      <c r="A34" s="14" t="s">
        <v>8324</v>
      </c>
      <c r="B34" s="15"/>
      <c r="C34" s="15"/>
      <c r="D34" s="15"/>
      <c r="E34" s="15">
        <v>260</v>
      </c>
      <c r="F34" s="15">
        <v>260</v>
      </c>
    </row>
    <row r="35" spans="1:6" x14ac:dyDescent="0.3">
      <c r="A35" s="14" t="s">
        <v>8311</v>
      </c>
      <c r="B35" s="15">
        <v>40</v>
      </c>
      <c r="C35" s="15"/>
      <c r="D35" s="15"/>
      <c r="E35" s="15"/>
      <c r="F35" s="15">
        <v>40</v>
      </c>
    </row>
    <row r="36" spans="1:6" x14ac:dyDescent="0.3">
      <c r="A36" s="14" t="s">
        <v>8310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8350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3">
      <c r="A38" s="14" t="s">
        <v>8353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3">
      <c r="A39" s="14" t="s">
        <v>8355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3">
      <c r="A40" s="14" t="s">
        <v>8349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8309</v>
      </c>
      <c r="B41" s="15"/>
      <c r="C41" s="15"/>
      <c r="D41" s="15"/>
      <c r="E41" s="15">
        <v>60</v>
      </c>
      <c r="F41" s="15">
        <v>60</v>
      </c>
    </row>
    <row r="42" spans="1:6" x14ac:dyDescent="0.3">
      <c r="A42" s="14" t="s">
        <v>8339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3">
      <c r="A43" s="14" t="s">
        <v>8332</v>
      </c>
      <c r="B43" s="15"/>
      <c r="C43" s="15">
        <v>100</v>
      </c>
      <c r="D43" s="15"/>
      <c r="E43" s="15"/>
      <c r="F43" s="15">
        <v>100</v>
      </c>
    </row>
    <row r="44" spans="1:6" x14ac:dyDescent="0.3">
      <c r="A44" s="14" t="s">
        <v>8319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3">
      <c r="A45" s="14" t="s">
        <v>8318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3">
      <c r="A46" s="14" t="s">
        <v>8338</v>
      </c>
      <c r="B46" s="15">
        <v>20</v>
      </c>
      <c r="C46" s="15"/>
      <c r="D46" s="15"/>
      <c r="E46" s="15"/>
      <c r="F46" s="15">
        <v>20</v>
      </c>
    </row>
    <row r="47" spans="1:6" x14ac:dyDescent="0.3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6ACB-6C75-4072-98A9-4B95FF52E047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C447B-3824-4DC1-A13F-E35A05188065}">
  <dimension ref="A1:F6"/>
  <sheetViews>
    <sheetView workbookViewId="0">
      <selection activeCell="E2" sqref="E2"/>
    </sheetView>
  </sheetViews>
  <sheetFormatPr defaultRowHeight="14.4" x14ac:dyDescent="0.3"/>
  <cols>
    <col min="1" max="1" width="32.6640625" bestFit="1" customWidth="1"/>
    <col min="2" max="2" width="36.5546875" style="3" customWidth="1"/>
    <col min="5" max="5" width="14.5546875" bestFit="1" customWidth="1"/>
    <col min="6" max="6" width="16.5546875" bestFit="1" customWidth="1"/>
  </cols>
  <sheetData>
    <row r="1" spans="1:6" x14ac:dyDescent="0.3">
      <c r="A1" t="s">
        <v>8380</v>
      </c>
      <c r="B1" s="3" t="s">
        <v>8381</v>
      </c>
      <c r="C1" t="s">
        <v>8382</v>
      </c>
      <c r="D1" t="s">
        <v>8383</v>
      </c>
      <c r="E1" t="s">
        <v>8261</v>
      </c>
      <c r="F1" t="s">
        <v>8307</v>
      </c>
    </row>
    <row r="2" spans="1:6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VLOOKUP(A2,Kickstarter!B:P,11,FALSE)</f>
        <v>39</v>
      </c>
      <c r="F2">
        <f>VLOOKUP(A2,Kickstarter!B:P,15,FALSE)</f>
        <v>51.79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VLOOKUP(A3,Kickstarter!B:P,11,FALSE)</f>
        <v>56</v>
      </c>
      <c r="F3">
        <f>VLOOKUP(A3,Kickstarter!B:P,15,FALSE)</f>
        <v>36.07</v>
      </c>
    </row>
    <row r="4" spans="1:6" ht="57.6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VLOOKUP(A4,Kickstarter!B:P,11,FALSE)</f>
        <v>78</v>
      </c>
      <c r="F4">
        <f>VLOOKUP(A4,Kickstarter!B:P,15,FALSE)</f>
        <v>33.03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VLOOKUP(A5,Kickstarter!B:P,11,FALSE)</f>
        <v>26</v>
      </c>
      <c r="F5">
        <f>VLOOKUP(A5,Kickstarter!B:P,15,FALSE)</f>
        <v>44.92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VLOOKUP(A6,Kickstarter!B:P,11,FALSE)</f>
        <v>113</v>
      </c>
      <c r="F6">
        <f>VLOOKUP(A6,Kickstarter!B:P,15,FALSE)</f>
        <v>36.61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A543F-B96E-4CD9-B92E-FAC4F3B8EBB8}">
  <dimension ref="A1:M15"/>
  <sheetViews>
    <sheetView workbookViewId="0">
      <selection activeCell="C20" sqref="C20"/>
    </sheetView>
  </sheetViews>
  <sheetFormatPr defaultRowHeight="14.4" x14ac:dyDescent="0.3"/>
  <cols>
    <col min="1" max="1" width="27.6640625" bestFit="1" customWidth="1"/>
    <col min="2" max="2" width="14.109375" customWidth="1"/>
    <col min="3" max="3" width="12.21875" customWidth="1"/>
    <col min="5" max="5" width="10.21875" bestFit="1" customWidth="1"/>
    <col min="6" max="6" width="27.6640625" bestFit="1" customWidth="1"/>
    <col min="7" max="7" width="11.109375" customWidth="1"/>
    <col min="8" max="8" width="11" customWidth="1"/>
    <col min="11" max="11" width="27.6640625" bestFit="1" customWidth="1"/>
    <col min="12" max="12" width="9.88671875" bestFit="1" customWidth="1"/>
    <col min="13" max="13" width="9" customWidth="1"/>
  </cols>
  <sheetData>
    <row r="1" spans="1:13" x14ac:dyDescent="0.3">
      <c r="B1" t="s">
        <v>8384</v>
      </c>
      <c r="C1" t="s">
        <v>8385</v>
      </c>
      <c r="F1" s="22" t="s">
        <v>8390</v>
      </c>
      <c r="G1" s="22"/>
      <c r="H1" s="22"/>
      <c r="K1" s="22" t="s">
        <v>8391</v>
      </c>
      <c r="L1" s="22"/>
      <c r="M1" s="22"/>
    </row>
    <row r="2" spans="1:13" x14ac:dyDescent="0.3">
      <c r="A2" t="s">
        <v>8386</v>
      </c>
      <c r="B2" s="20" t="e">
        <f>AVERAGE(#REF!)</f>
        <v>#REF!</v>
      </c>
      <c r="C2" s="20" t="e">
        <f>AVERAGE(#REF!)</f>
        <v>#REF!</v>
      </c>
      <c r="E2" s="5"/>
      <c r="G2" t="s">
        <v>8384</v>
      </c>
      <c r="H2" t="s">
        <v>8385</v>
      </c>
      <c r="L2" t="s">
        <v>8384</v>
      </c>
      <c r="M2" t="s">
        <v>8385</v>
      </c>
    </row>
    <row r="3" spans="1:13" x14ac:dyDescent="0.3">
      <c r="A3" t="s">
        <v>8387</v>
      </c>
      <c r="B3" s="20" t="e">
        <f>MEDIAN(#REF!)</f>
        <v>#REF!</v>
      </c>
      <c r="C3" s="20" t="e">
        <f>MEDIAN(#REF!)</f>
        <v>#REF!</v>
      </c>
      <c r="F3" t="s">
        <v>8386</v>
      </c>
      <c r="G3" s="20" t="e">
        <f>AVERAGE(#REF!)</f>
        <v>#REF!</v>
      </c>
      <c r="H3" s="20" t="e">
        <f>AVERAGE(#REF!)</f>
        <v>#REF!</v>
      </c>
      <c r="K3" t="s">
        <v>8386</v>
      </c>
      <c r="L3" s="20" t="e">
        <f>AVERAGE(#REF!)</f>
        <v>#REF!</v>
      </c>
      <c r="M3" s="20">
        <v>0</v>
      </c>
    </row>
    <row r="4" spans="1:13" x14ac:dyDescent="0.3">
      <c r="A4" t="s">
        <v>8392</v>
      </c>
      <c r="B4" s="20" t="e">
        <f>_xlfn.STDEV.P(#REF!)</f>
        <v>#REF!</v>
      </c>
      <c r="C4" s="20" t="e">
        <f>_xlfn.STDEV.P(#REF!)</f>
        <v>#REF!</v>
      </c>
      <c r="F4" t="s">
        <v>8387</v>
      </c>
      <c r="G4" s="20" t="e">
        <f>MEDIAN(#REF!)</f>
        <v>#REF!</v>
      </c>
      <c r="H4" s="20" t="e">
        <f>MEDIAN(#REF!)</f>
        <v>#REF!</v>
      </c>
      <c r="K4" t="s">
        <v>8387</v>
      </c>
      <c r="L4" s="20" t="e">
        <f>MEDIAN(#REF!)</f>
        <v>#REF!</v>
      </c>
      <c r="M4" s="20">
        <v>0</v>
      </c>
    </row>
    <row r="5" spans="1:13" x14ac:dyDescent="0.3">
      <c r="A5" t="s">
        <v>8393</v>
      </c>
      <c r="B5" s="20" t="e">
        <f>_xlfn.QUARTILE.EXC(#REF!,3)</f>
        <v>#REF!</v>
      </c>
      <c r="C5" s="20" t="e">
        <f>_xlfn.QUARTILE.EXC(#REF!,3)</f>
        <v>#REF!</v>
      </c>
      <c r="F5" t="s">
        <v>8392</v>
      </c>
      <c r="G5" s="20"/>
      <c r="H5" s="20"/>
      <c r="K5" t="s">
        <v>8392</v>
      </c>
      <c r="L5" s="20"/>
      <c r="M5" s="20"/>
    </row>
    <row r="6" spans="1:13" x14ac:dyDescent="0.3">
      <c r="A6" t="s">
        <v>8394</v>
      </c>
      <c r="B6" s="20" t="e">
        <f>_xlfn.QUARTILE.EXC(#REF!,1)</f>
        <v>#REF!</v>
      </c>
      <c r="C6" s="20" t="e">
        <f>_xlfn.QUARTILE.EXC(#REF!,1)</f>
        <v>#REF!</v>
      </c>
      <c r="F6" t="s">
        <v>8393</v>
      </c>
      <c r="G6" s="20"/>
      <c r="H6" s="20"/>
      <c r="K6" t="s">
        <v>8393</v>
      </c>
      <c r="L6" s="20"/>
      <c r="M6" s="20"/>
    </row>
    <row r="7" spans="1:13" x14ac:dyDescent="0.3">
      <c r="A7" t="s">
        <v>8395</v>
      </c>
      <c r="B7" s="20" t="e">
        <f>B5-B6</f>
        <v>#REF!</v>
      </c>
      <c r="C7" s="20" t="e">
        <f>C5-C6</f>
        <v>#REF!</v>
      </c>
      <c r="F7" t="s">
        <v>8394</v>
      </c>
      <c r="G7" s="20"/>
      <c r="H7" s="20"/>
      <c r="K7" t="s">
        <v>8394</v>
      </c>
      <c r="L7" s="20"/>
      <c r="M7" s="20"/>
    </row>
    <row r="8" spans="1:13" x14ac:dyDescent="0.3">
      <c r="B8" s="20"/>
      <c r="C8" s="20"/>
      <c r="F8" t="s">
        <v>8395</v>
      </c>
      <c r="G8" s="20"/>
      <c r="H8" s="20"/>
      <c r="K8" t="s">
        <v>8395</v>
      </c>
      <c r="L8" s="20"/>
      <c r="M8" s="20"/>
    </row>
    <row r="9" spans="1:13" x14ac:dyDescent="0.3">
      <c r="B9" s="20"/>
      <c r="C9" s="20"/>
      <c r="G9" s="20"/>
      <c r="H9" s="20"/>
      <c r="L9" s="20"/>
      <c r="M9" s="20"/>
    </row>
    <row r="10" spans="1:13" x14ac:dyDescent="0.3">
      <c r="A10" t="s">
        <v>8388</v>
      </c>
      <c r="B10" s="20" t="e">
        <f>AVERAGE(#REF!)</f>
        <v>#REF!</v>
      </c>
      <c r="C10" s="20" t="e">
        <f>AVERAGE(#REF!)</f>
        <v>#REF!</v>
      </c>
      <c r="F10" t="s">
        <v>8388</v>
      </c>
      <c r="G10" s="20" t="e">
        <f>AVERAGE(#REF!)</f>
        <v>#REF!</v>
      </c>
      <c r="H10" s="20" t="e">
        <f>AVERAGE(#REF!)</f>
        <v>#REF!</v>
      </c>
      <c r="K10" t="s">
        <v>8388</v>
      </c>
      <c r="L10" s="20" t="e">
        <f>AVERAGE(#REF!)</f>
        <v>#REF!</v>
      </c>
      <c r="M10" s="20">
        <v>0</v>
      </c>
    </row>
    <row r="11" spans="1:13" x14ac:dyDescent="0.3">
      <c r="A11" t="s">
        <v>8389</v>
      </c>
      <c r="B11" s="20" t="e">
        <f>MEDIAN(#REF!)</f>
        <v>#REF!</v>
      </c>
      <c r="C11" s="20" t="e">
        <f>MEDIAN(#REF!)</f>
        <v>#REF!</v>
      </c>
      <c r="F11" t="s">
        <v>8389</v>
      </c>
      <c r="G11" s="20" t="e">
        <f>MEDIAN(#REF!)</f>
        <v>#REF!</v>
      </c>
      <c r="H11" s="20" t="e">
        <f>MEDIAN(#REF!)</f>
        <v>#REF!</v>
      </c>
      <c r="K11" t="s">
        <v>8389</v>
      </c>
      <c r="L11" s="20" t="e">
        <f>MEDIAN(#REF!)</f>
        <v>#REF!</v>
      </c>
      <c r="M11" s="20">
        <v>0</v>
      </c>
    </row>
    <row r="12" spans="1:13" x14ac:dyDescent="0.3">
      <c r="A12" t="s">
        <v>8396</v>
      </c>
      <c r="B12" s="20" t="e">
        <f>_xlfn.STDEV.P(#REF!)</f>
        <v>#REF!</v>
      </c>
      <c r="C12" s="20" t="e">
        <f>_xlfn.STDEV.P(#REF!)</f>
        <v>#REF!</v>
      </c>
      <c r="F12" t="s">
        <v>8396</v>
      </c>
      <c r="K12" t="s">
        <v>8396</v>
      </c>
    </row>
    <row r="13" spans="1:13" x14ac:dyDescent="0.3">
      <c r="A13" t="s">
        <v>8397</v>
      </c>
      <c r="B13" s="20" t="e">
        <f>_xlfn.QUARTILE.EXC(#REF!,3)</f>
        <v>#REF!</v>
      </c>
      <c r="C13" s="20" t="e">
        <f>_xlfn.QUARTILE.EXC(#REF!,3)</f>
        <v>#REF!</v>
      </c>
      <c r="F13" t="s">
        <v>8397</v>
      </c>
      <c r="K13" t="s">
        <v>8397</v>
      </c>
    </row>
    <row r="14" spans="1:13" x14ac:dyDescent="0.3">
      <c r="A14" t="s">
        <v>8398</v>
      </c>
      <c r="B14" s="20" t="e">
        <f>_xlfn.QUARTILE.EXC(#REF!,1)</f>
        <v>#REF!</v>
      </c>
      <c r="C14" s="20" t="e">
        <f>_xlfn.QUARTILE.EXC(#REF!,1)</f>
        <v>#REF!</v>
      </c>
      <c r="F14" t="s">
        <v>8398</v>
      </c>
      <c r="K14" t="s">
        <v>8398</v>
      </c>
    </row>
    <row r="15" spans="1:13" x14ac:dyDescent="0.3">
      <c r="A15" t="s">
        <v>8399</v>
      </c>
      <c r="B15" s="20" t="e">
        <f>B13-B14</f>
        <v>#REF!</v>
      </c>
      <c r="C15" s="20" t="e">
        <f>C13-C14</f>
        <v>#REF!</v>
      </c>
      <c r="F15" t="s">
        <v>8399</v>
      </c>
      <c r="K15" t="s">
        <v>8399</v>
      </c>
    </row>
  </sheetData>
  <mergeCells count="2">
    <mergeCell ref="F1:H1"/>
    <mergeCell ref="K1:M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Practice Subcategory pivotchart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makew</cp:lastModifiedBy>
  <dcterms:created xsi:type="dcterms:W3CDTF">2017-04-20T15:17:24Z</dcterms:created>
  <dcterms:modified xsi:type="dcterms:W3CDTF">2021-02-22T02:11:28Z</dcterms:modified>
</cp:coreProperties>
</file>